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17D4973C-3BCF-4A98-894A-93F8D39D4311}"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'1T'!$A$1:$F$209</definedName>
    <definedName name="_xlnm.Print_Area" localSheetId="2">'2T'!$A$1:$F$208</definedName>
    <definedName name="_xlnm.Print_Area" localSheetId="4">'3T'!$A$1:$F$208</definedName>
    <definedName name="_xlnm.Print_Area" localSheetId="6">'4T'!$A$1:$F$178</definedName>
    <definedName name="_xlnm.Print_Area" localSheetId="7">Anual!$A$1:$G$139</definedName>
    <definedName name="_xlnm.Print_Area" localSheetId="3">'I Semestre'!$A$1:$E$144</definedName>
    <definedName name="_xlnm.Print_Area" localSheetId="5">'III T Acumulado'!$A$1:$F$140</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7" i="24" l="1"/>
  <c r="D97" i="24"/>
  <c r="F97" i="24"/>
  <c r="C98" i="24"/>
  <c r="D98" i="24"/>
  <c r="F98" i="24"/>
  <c r="C99" i="24"/>
  <c r="D99" i="24"/>
  <c r="C100" i="24"/>
  <c r="D100" i="24"/>
  <c r="D96" i="22" l="1"/>
  <c r="D97" i="22"/>
  <c r="D98" i="22"/>
  <c r="D99" i="22"/>
  <c r="E99" i="22" s="1"/>
  <c r="D100" i="22"/>
  <c r="E100" i="22" s="1"/>
  <c r="C96" i="22"/>
  <c r="E96" i="22" s="1"/>
  <c r="C97" i="22"/>
  <c r="E97" i="22" s="1"/>
  <c r="C98" i="22"/>
  <c r="E98" i="22" s="1"/>
  <c r="C99" i="22"/>
  <c r="C100" i="22"/>
  <c r="E90" i="22"/>
  <c r="E91" i="22"/>
  <c r="D87" i="22"/>
  <c r="E87" i="22" s="1"/>
  <c r="D88" i="22"/>
  <c r="E88" i="22" s="1"/>
  <c r="D89" i="22"/>
  <c r="E89" i="22" s="1"/>
  <c r="D90" i="22"/>
  <c r="D91" i="22"/>
  <c r="C87" i="22"/>
  <c r="C88" i="22"/>
  <c r="C89" i="22"/>
  <c r="C90" i="22"/>
  <c r="C91" i="22"/>
  <c r="D96" i="23"/>
  <c r="D97" i="23"/>
  <c r="D98" i="23"/>
  <c r="D99" i="23"/>
  <c r="D100" i="23"/>
  <c r="C96" i="23"/>
  <c r="C97" i="23"/>
  <c r="C98" i="23"/>
  <c r="C99" i="23"/>
  <c r="C100" i="23"/>
  <c r="D87" i="23"/>
  <c r="D88" i="23"/>
  <c r="D89" i="23"/>
  <c r="D90" i="23"/>
  <c r="D91" i="23"/>
  <c r="C87" i="23"/>
  <c r="C88" i="23"/>
  <c r="C89" i="23"/>
  <c r="C90" i="23"/>
  <c r="C91" i="23"/>
  <c r="F146" i="19" l="1"/>
  <c r="D87" i="24"/>
  <c r="D88" i="24"/>
  <c r="D89" i="24"/>
  <c r="D90" i="24"/>
  <c r="D91" i="24"/>
  <c r="C87" i="24"/>
  <c r="C88" i="24"/>
  <c r="C89" i="24"/>
  <c r="C90" i="24"/>
  <c r="C91" i="24"/>
  <c r="E101" i="24" l="1"/>
  <c r="E101" i="23"/>
  <c r="E168" i="20"/>
  <c r="B166" i="20"/>
  <c r="F136" i="20" l="1"/>
  <c r="F91" i="24" s="1"/>
  <c r="F135" i="20"/>
  <c r="F90" i="24" s="1"/>
  <c r="C167" i="20"/>
  <c r="D167" i="20"/>
  <c r="E130" i="20"/>
  <c r="F137" i="20"/>
  <c r="F92" i="24" s="1"/>
  <c r="D130" i="20" l="1"/>
  <c r="D167" i="19" l="1"/>
  <c r="C167" i="19"/>
  <c r="E169" i="19"/>
  <c r="F145" i="19"/>
  <c r="F144" i="19"/>
  <c r="F136" i="19"/>
  <c r="F137" i="19"/>
  <c r="B98" i="19"/>
  <c r="B118" i="20"/>
  <c r="A118" i="20"/>
  <c r="B114" i="20"/>
  <c r="A114" i="20"/>
  <c r="E92" i="23" l="1"/>
  <c r="E92" i="24"/>
  <c r="E91" i="23"/>
  <c r="F91" i="23" s="1"/>
  <c r="E91" i="24"/>
  <c r="G91" i="24" s="1"/>
  <c r="E99" i="24"/>
  <c r="E99" i="23"/>
  <c r="F99" i="23" s="1"/>
  <c r="E100" i="24"/>
  <c r="E100" i="23"/>
  <c r="F100" i="23" s="1"/>
  <c r="B98" i="20"/>
  <c r="B84" i="20"/>
  <c r="B85" i="20"/>
  <c r="B83" i="20"/>
  <c r="E55" i="19"/>
  <c r="D55" i="19"/>
  <c r="C55" i="19"/>
  <c r="E54" i="19"/>
  <c r="D54" i="19"/>
  <c r="C54" i="19"/>
  <c r="E53" i="19"/>
  <c r="D53" i="19"/>
  <c r="C53" i="19"/>
  <c r="E52" i="19"/>
  <c r="D52" i="19"/>
  <c r="C52" i="19"/>
  <c r="E49" i="19"/>
  <c r="D49" i="19"/>
  <c r="C49" i="19"/>
  <c r="E48" i="19"/>
  <c r="D48" i="19"/>
  <c r="C48" i="19"/>
  <c r="E47" i="19"/>
  <c r="D47" i="19"/>
  <c r="C47" i="19"/>
  <c r="E46" i="19"/>
  <c r="D46" i="19"/>
  <c r="C46" i="19"/>
  <c r="E34" i="19"/>
  <c r="D34" i="19"/>
  <c r="C34" i="19"/>
  <c r="E32" i="19"/>
  <c r="D32" i="19"/>
  <c r="C32" i="19"/>
  <c r="E31" i="19"/>
  <c r="D31" i="19"/>
  <c r="C31" i="19"/>
  <c r="E29" i="19"/>
  <c r="D29" i="19"/>
  <c r="C29" i="19"/>
  <c r="E28" i="19"/>
  <c r="D28" i="19"/>
  <c r="C28" i="19"/>
  <c r="E27" i="19"/>
  <c r="D27" i="19"/>
  <c r="C27" i="19"/>
  <c r="E30" i="19"/>
  <c r="D30" i="19"/>
  <c r="C30" i="19"/>
  <c r="E33" i="19"/>
  <c r="D33" i="19"/>
  <c r="C33" i="19"/>
  <c r="C18" i="1"/>
  <c r="C42" i="19" l="1"/>
  <c r="D42" i="19"/>
  <c r="C46" i="1" l="1"/>
  <c r="C7" i="19" l="1"/>
  <c r="C6" i="19"/>
  <c r="C5" i="19"/>
  <c r="B166" i="17" l="1"/>
  <c r="B169" i="17" l="1"/>
  <c r="B172" i="17" s="1"/>
  <c r="C169" i="17"/>
  <c r="D169" i="17"/>
  <c r="F147" i="1" l="1"/>
  <c r="C101" i="24" s="1"/>
  <c r="F138" i="1"/>
  <c r="D115" i="1"/>
  <c r="E115" i="1"/>
  <c r="C115" i="1"/>
  <c r="E55" i="1"/>
  <c r="D55" i="1"/>
  <c r="C55" i="1"/>
  <c r="E54" i="1"/>
  <c r="D54" i="1"/>
  <c r="C54" i="1"/>
  <c r="E53" i="1"/>
  <c r="D53" i="1"/>
  <c r="C53" i="1"/>
  <c r="E52" i="1"/>
  <c r="D52" i="1"/>
  <c r="C52" i="1"/>
  <c r="E48" i="1"/>
  <c r="D48" i="1"/>
  <c r="C48" i="1"/>
  <c r="E47" i="1"/>
  <c r="D47" i="1"/>
  <c r="C47" i="1"/>
  <c r="E46" i="1"/>
  <c r="D46" i="1"/>
  <c r="E49" i="1"/>
  <c r="D49" i="1"/>
  <c r="C49" i="1"/>
  <c r="P50" i="1"/>
  <c r="O50" i="1"/>
  <c r="N50" i="1"/>
  <c r="M50" i="1"/>
  <c r="L50" i="1"/>
  <c r="K50" i="1"/>
  <c r="J50" i="1"/>
  <c r="Q49" i="1"/>
  <c r="Q48" i="1"/>
  <c r="Q47" i="1"/>
  <c r="E34" i="1"/>
  <c r="D34" i="1"/>
  <c r="C34" i="1"/>
  <c r="E32" i="1"/>
  <c r="D32" i="1"/>
  <c r="C32" i="1"/>
  <c r="E30" i="1"/>
  <c r="D30" i="1"/>
  <c r="C30" i="1"/>
  <c r="E28" i="1"/>
  <c r="D28" i="1"/>
  <c r="C28" i="1"/>
  <c r="P43" i="1"/>
  <c r="O43" i="1"/>
  <c r="N43" i="1"/>
  <c r="M43" i="1"/>
  <c r="L43" i="1"/>
  <c r="K43" i="1"/>
  <c r="J43" i="1"/>
  <c r="Q42" i="1"/>
  <c r="Q41" i="1"/>
  <c r="Q40" i="1"/>
  <c r="E31" i="1"/>
  <c r="D31" i="1"/>
  <c r="C31" i="1"/>
  <c r="E29" i="1"/>
  <c r="D29" i="1"/>
  <c r="C29" i="1"/>
  <c r="E27" i="1"/>
  <c r="D27" i="1"/>
  <c r="C27" i="1"/>
  <c r="E33" i="1"/>
  <c r="D33" i="1"/>
  <c r="C33" i="1"/>
  <c r="P36" i="1"/>
  <c r="O36" i="1"/>
  <c r="N36" i="1"/>
  <c r="M36" i="1"/>
  <c r="L36" i="1"/>
  <c r="K36" i="1"/>
  <c r="J36" i="1"/>
  <c r="Q35" i="1"/>
  <c r="Q34" i="1"/>
  <c r="Q33" i="1"/>
  <c r="E23" i="1"/>
  <c r="D23" i="1"/>
  <c r="C23" i="1"/>
  <c r="E22" i="1"/>
  <c r="D22" i="1"/>
  <c r="C22" i="1"/>
  <c r="E21" i="1"/>
  <c r="D21" i="1"/>
  <c r="C21" i="1"/>
  <c r="E20" i="1"/>
  <c r="D20" i="1"/>
  <c r="C20" i="1"/>
  <c r="E19" i="1"/>
  <c r="D19" i="1"/>
  <c r="C19" i="1"/>
  <c r="E18" i="1"/>
  <c r="D18" i="1"/>
  <c r="J29" i="1"/>
  <c r="P29" i="1"/>
  <c r="Q28" i="1"/>
  <c r="Q27" i="1"/>
  <c r="Q26" i="1"/>
  <c r="O29" i="1"/>
  <c r="N29" i="1"/>
  <c r="M29" i="1"/>
  <c r="L29" i="1"/>
  <c r="K29" i="1"/>
  <c r="E24" i="1"/>
  <c r="D24" i="1"/>
  <c r="C24" i="1"/>
  <c r="C92" i="22" l="1"/>
  <c r="C92" i="23"/>
  <c r="C92" i="24"/>
  <c r="C101" i="23"/>
  <c r="C101" i="22"/>
  <c r="Q43" i="1"/>
  <c r="Q50" i="1"/>
  <c r="Q36" i="1"/>
  <c r="Q29" i="1"/>
  <c r="F55" i="20" l="1"/>
  <c r="E53" i="24" s="1"/>
  <c r="F54" i="20"/>
  <c r="E52" i="24" s="1"/>
  <c r="F53" i="20"/>
  <c r="E51" i="24" s="1"/>
  <c r="F52" i="20"/>
  <c r="E50" i="24" s="1"/>
  <c r="F49" i="20"/>
  <c r="E47" i="24" s="1"/>
  <c r="F48" i="20"/>
  <c r="E46" i="24" s="1"/>
  <c r="F47" i="20"/>
  <c r="E45" i="24" s="1"/>
  <c r="F46" i="20"/>
  <c r="F34" i="20"/>
  <c r="F32" i="24" s="1"/>
  <c r="F33" i="20"/>
  <c r="F31" i="24" s="1"/>
  <c r="F32" i="20"/>
  <c r="F30" i="24" s="1"/>
  <c r="F31" i="20"/>
  <c r="F29" i="24" s="1"/>
  <c r="F30" i="20"/>
  <c r="F28" i="24" s="1"/>
  <c r="F29" i="20"/>
  <c r="F27" i="24" s="1"/>
  <c r="F28" i="20"/>
  <c r="F26" i="24" s="1"/>
  <c r="F27" i="20"/>
  <c r="F25" i="24" s="1"/>
  <c r="F25" i="20"/>
  <c r="F23" i="24" s="1"/>
  <c r="F24" i="20"/>
  <c r="F22" i="24" s="1"/>
  <c r="F23" i="20"/>
  <c r="F21" i="24" s="1"/>
  <c r="F22" i="20"/>
  <c r="F20" i="24" s="1"/>
  <c r="F21" i="20"/>
  <c r="F19" i="24" s="1"/>
  <c r="F20" i="20"/>
  <c r="F18" i="24" s="1"/>
  <c r="F19" i="20"/>
  <c r="F17" i="24" s="1"/>
  <c r="F18" i="20"/>
  <c r="F16" i="24" s="1"/>
  <c r="F56" i="19"/>
  <c r="D54" i="24" s="1"/>
  <c r="F55" i="19"/>
  <c r="D53" i="24" s="1"/>
  <c r="F54" i="19"/>
  <c r="D52" i="24" s="1"/>
  <c r="F53" i="19"/>
  <c r="D51" i="23" s="1"/>
  <c r="F52" i="19"/>
  <c r="D50" i="23" s="1"/>
  <c r="F50" i="19"/>
  <c r="D48" i="23" s="1"/>
  <c r="F49" i="19"/>
  <c r="D47" i="23" s="1"/>
  <c r="F48" i="19"/>
  <c r="D46" i="23" s="1"/>
  <c r="F47" i="19"/>
  <c r="D45" i="24" s="1"/>
  <c r="F46" i="19"/>
  <c r="D44" i="24" s="1"/>
  <c r="E43" i="19"/>
  <c r="D43" i="19"/>
  <c r="C43" i="19"/>
  <c r="E42" i="19"/>
  <c r="F34" i="19"/>
  <c r="E32" i="24" s="1"/>
  <c r="F33" i="19"/>
  <c r="E31" i="24" s="1"/>
  <c r="F32" i="19"/>
  <c r="E30" i="23" s="1"/>
  <c r="F31" i="19"/>
  <c r="E29" i="23" s="1"/>
  <c r="F30" i="19"/>
  <c r="E28" i="24" s="1"/>
  <c r="F29" i="19"/>
  <c r="E27" i="24" s="1"/>
  <c r="F28" i="19"/>
  <c r="E26" i="24" s="1"/>
  <c r="F27" i="19"/>
  <c r="F25" i="19"/>
  <c r="E23" i="24" s="1"/>
  <c r="F24" i="19"/>
  <c r="E22" i="24" s="1"/>
  <c r="F23" i="19"/>
  <c r="E21" i="23" s="1"/>
  <c r="F22" i="19"/>
  <c r="E20" i="23" s="1"/>
  <c r="F21" i="19"/>
  <c r="E19" i="24" s="1"/>
  <c r="F20" i="19"/>
  <c r="E18" i="24" s="1"/>
  <c r="F19" i="19"/>
  <c r="E17" i="24" s="1"/>
  <c r="F18" i="19"/>
  <c r="F55" i="17"/>
  <c r="C53" i="22" s="1"/>
  <c r="F54" i="17"/>
  <c r="C52" i="22" s="1"/>
  <c r="F53" i="17"/>
  <c r="C51" i="24" s="1"/>
  <c r="F52" i="17"/>
  <c r="C50" i="24" s="1"/>
  <c r="F49" i="17"/>
  <c r="C47" i="23" s="1"/>
  <c r="F48" i="17"/>
  <c r="C46" i="23" s="1"/>
  <c r="F47" i="17"/>
  <c r="F46" i="17"/>
  <c r="C44" i="23" s="1"/>
  <c r="F34" i="17"/>
  <c r="D32" i="22" s="1"/>
  <c r="F33" i="17"/>
  <c r="D31" i="24" s="1"/>
  <c r="F32" i="17"/>
  <c r="D30" i="22" s="1"/>
  <c r="F31" i="17"/>
  <c r="D29" i="23" s="1"/>
  <c r="F30" i="17"/>
  <c r="D28" i="24" s="1"/>
  <c r="F29" i="17"/>
  <c r="D27" i="23" s="1"/>
  <c r="F28" i="17"/>
  <c r="D26" i="24" s="1"/>
  <c r="F27" i="17"/>
  <c r="F25" i="17"/>
  <c r="D23" i="22" s="1"/>
  <c r="F24" i="17"/>
  <c r="D22" i="24" s="1"/>
  <c r="F23" i="17"/>
  <c r="D21" i="22" s="1"/>
  <c r="F22" i="17"/>
  <c r="D20" i="23" s="1"/>
  <c r="F21" i="17"/>
  <c r="D19" i="24" s="1"/>
  <c r="F20" i="17"/>
  <c r="D18" i="23" s="1"/>
  <c r="F19" i="17"/>
  <c r="D17" i="24" s="1"/>
  <c r="F18" i="17"/>
  <c r="D43" i="1"/>
  <c r="E43" i="1"/>
  <c r="D42" i="1"/>
  <c r="E42" i="1"/>
  <c r="F53" i="1"/>
  <c r="B51" i="24" s="1"/>
  <c r="F54" i="1"/>
  <c r="B52" i="22" s="1"/>
  <c r="F55" i="1"/>
  <c r="B53" i="22" s="1"/>
  <c r="F52" i="1"/>
  <c r="B50" i="24" s="1"/>
  <c r="F47" i="1"/>
  <c r="B45" i="22" s="1"/>
  <c r="F48" i="1"/>
  <c r="B46" i="22" s="1"/>
  <c r="F49" i="1"/>
  <c r="B47" i="22" s="1"/>
  <c r="F46" i="1"/>
  <c r="B44" i="22" s="1"/>
  <c r="F25" i="1"/>
  <c r="C23" i="22" s="1"/>
  <c r="F27" i="1"/>
  <c r="F28" i="1"/>
  <c r="C26" i="24" s="1"/>
  <c r="F29" i="1"/>
  <c r="C27" i="22" s="1"/>
  <c r="F30" i="1"/>
  <c r="C28" i="22" s="1"/>
  <c r="F31" i="1"/>
  <c r="C29" i="24" s="1"/>
  <c r="F32" i="1"/>
  <c r="C30" i="24" s="1"/>
  <c r="F33" i="1"/>
  <c r="C31" i="23" s="1"/>
  <c r="F34" i="1"/>
  <c r="C32" i="24" s="1"/>
  <c r="F19" i="1"/>
  <c r="C17" i="23" s="1"/>
  <c r="F20" i="1"/>
  <c r="C18" i="24" s="1"/>
  <c r="F21" i="1"/>
  <c r="C19" i="23" s="1"/>
  <c r="F22" i="1"/>
  <c r="C20" i="23" s="1"/>
  <c r="F23" i="1"/>
  <c r="C21" i="24" s="1"/>
  <c r="F24" i="1"/>
  <c r="C22" i="23" s="1"/>
  <c r="F18" i="1"/>
  <c r="C25" i="23" l="1"/>
  <c r="H34" i="1"/>
  <c r="H36" i="1" s="1"/>
  <c r="E16" i="24"/>
  <c r="I25" i="19"/>
  <c r="D48" i="24"/>
  <c r="E25" i="24"/>
  <c r="I34" i="19"/>
  <c r="C16" i="24"/>
  <c r="E31" i="23"/>
  <c r="E27" i="23"/>
  <c r="E22" i="23"/>
  <c r="E18" i="23"/>
  <c r="D27" i="24"/>
  <c r="D16" i="24"/>
  <c r="D25" i="23"/>
  <c r="C51" i="23"/>
  <c r="C46" i="24"/>
  <c r="C44" i="24"/>
  <c r="D27" i="22"/>
  <c r="E27" i="22" s="1"/>
  <c r="D18" i="22"/>
  <c r="D18" i="24"/>
  <c r="G18" i="24" s="1"/>
  <c r="G26" i="24"/>
  <c r="D29" i="22"/>
  <c r="D20" i="22"/>
  <c r="C51" i="22"/>
  <c r="E32" i="23"/>
  <c r="E28" i="23"/>
  <c r="E23" i="23"/>
  <c r="E19" i="23"/>
  <c r="E30" i="24"/>
  <c r="D25" i="24"/>
  <c r="E21" i="24"/>
  <c r="C53" i="23"/>
  <c r="D44" i="23"/>
  <c r="D51" i="24"/>
  <c r="F51" i="24" s="1"/>
  <c r="E23" i="22"/>
  <c r="F43" i="19"/>
  <c r="D28" i="22"/>
  <c r="E28" i="22" s="1"/>
  <c r="D19" i="22"/>
  <c r="C50" i="22"/>
  <c r="D32" i="23"/>
  <c r="D28" i="23"/>
  <c r="D23" i="23"/>
  <c r="D19" i="23"/>
  <c r="D30" i="24"/>
  <c r="D21" i="24"/>
  <c r="C52" i="23"/>
  <c r="D54" i="23"/>
  <c r="D45" i="23"/>
  <c r="C47" i="24"/>
  <c r="D50" i="24"/>
  <c r="F50" i="24" s="1"/>
  <c r="D52" i="22"/>
  <c r="D26" i="22"/>
  <c r="D17" i="22"/>
  <c r="C47" i="22"/>
  <c r="D47" i="22" s="1"/>
  <c r="D31" i="23"/>
  <c r="D22" i="23"/>
  <c r="D32" i="24"/>
  <c r="G32" i="24" s="1"/>
  <c r="E29" i="24"/>
  <c r="D23" i="24"/>
  <c r="E20" i="24"/>
  <c r="C50" i="23"/>
  <c r="D52" i="23"/>
  <c r="C45" i="24"/>
  <c r="D47" i="24"/>
  <c r="F42" i="19"/>
  <c r="D16" i="22"/>
  <c r="D25" i="22"/>
  <c r="C44" i="22"/>
  <c r="D44" i="22" s="1"/>
  <c r="C46" i="22"/>
  <c r="D46" i="22" s="1"/>
  <c r="E26" i="23"/>
  <c r="E17" i="23"/>
  <c r="D29" i="24"/>
  <c r="D20" i="24"/>
  <c r="C53" i="24"/>
  <c r="D46" i="24"/>
  <c r="C45" i="22"/>
  <c r="D30" i="23"/>
  <c r="D26" i="23"/>
  <c r="D21" i="23"/>
  <c r="D17" i="23"/>
  <c r="C52" i="24"/>
  <c r="D53" i="22"/>
  <c r="D53" i="23"/>
  <c r="F20" i="23"/>
  <c r="D31" i="22"/>
  <c r="D22" i="22"/>
  <c r="D16" i="23"/>
  <c r="E25" i="23"/>
  <c r="E44" i="24"/>
  <c r="D45" i="22"/>
  <c r="E16" i="23"/>
  <c r="C45" i="23"/>
  <c r="B46" i="24"/>
  <c r="B46" i="23"/>
  <c r="E46" i="23" s="1"/>
  <c r="B51" i="22"/>
  <c r="C28" i="23"/>
  <c r="C31" i="24"/>
  <c r="G31" i="24" s="1"/>
  <c r="C25" i="24"/>
  <c r="C32" i="22"/>
  <c r="E32" i="22" s="1"/>
  <c r="C32" i="23"/>
  <c r="C20" i="22"/>
  <c r="C18" i="22"/>
  <c r="C23" i="23"/>
  <c r="C19" i="22"/>
  <c r="B50" i="22"/>
  <c r="C18" i="23"/>
  <c r="B47" i="23"/>
  <c r="E47" i="23" s="1"/>
  <c r="B47" i="24"/>
  <c r="C31" i="22"/>
  <c r="C17" i="22"/>
  <c r="C27" i="23"/>
  <c r="C17" i="24"/>
  <c r="G17" i="24" s="1"/>
  <c r="B45" i="23"/>
  <c r="B45" i="24"/>
  <c r="C28" i="24"/>
  <c r="G28" i="24" s="1"/>
  <c r="C30" i="22"/>
  <c r="E30" i="22" s="1"/>
  <c r="C20" i="24"/>
  <c r="C29" i="22"/>
  <c r="C21" i="23"/>
  <c r="C30" i="23"/>
  <c r="C26" i="23"/>
  <c r="C27" i="24"/>
  <c r="C23" i="24"/>
  <c r="B44" i="23"/>
  <c r="B44" i="24"/>
  <c r="C26" i="22"/>
  <c r="C19" i="24"/>
  <c r="G19" i="24" s="1"/>
  <c r="B53" i="23"/>
  <c r="B53" i="24"/>
  <c r="C25" i="22"/>
  <c r="C29" i="23"/>
  <c r="F29" i="23" s="1"/>
  <c r="B52" i="23"/>
  <c r="B52" i="24"/>
  <c r="B51" i="23"/>
  <c r="C21" i="22"/>
  <c r="E21" i="22" s="1"/>
  <c r="B50" i="23"/>
  <c r="C22" i="24"/>
  <c r="G22" i="24" s="1"/>
  <c r="C22" i="22"/>
  <c r="C16" i="22"/>
  <c r="C16" i="23"/>
  <c r="E17" i="22" l="1"/>
  <c r="D40" i="24"/>
  <c r="G16" i="24"/>
  <c r="G30" i="24"/>
  <c r="F31" i="23"/>
  <c r="F27" i="23"/>
  <c r="E44" i="23"/>
  <c r="D41" i="23"/>
  <c r="G29" i="24"/>
  <c r="D40" i="23"/>
  <c r="F22" i="23"/>
  <c r="G21" i="24"/>
  <c r="F19" i="23"/>
  <c r="F18" i="23"/>
  <c r="F17" i="23"/>
  <c r="F25" i="23"/>
  <c r="G27" i="24"/>
  <c r="E31" i="22"/>
  <c r="G20" i="24"/>
  <c r="E19" i="22"/>
  <c r="E52" i="23"/>
  <c r="D51" i="22"/>
  <c r="E53" i="23"/>
  <c r="E51" i="23"/>
  <c r="F52" i="24"/>
  <c r="E50" i="23"/>
  <c r="F45" i="24"/>
  <c r="E45" i="23"/>
  <c r="F46" i="24"/>
  <c r="F44" i="24"/>
  <c r="F30" i="23"/>
  <c r="E29" i="22"/>
  <c r="F32" i="23"/>
  <c r="G25" i="24"/>
  <c r="E25" i="22"/>
  <c r="G23" i="24"/>
  <c r="F23" i="23"/>
  <c r="E22" i="22"/>
  <c r="F21" i="23"/>
  <c r="E20" i="22"/>
  <c r="E18" i="22"/>
  <c r="F16" i="23"/>
  <c r="F53" i="24"/>
  <c r="F47" i="24"/>
  <c r="E16" i="22"/>
  <c r="F26" i="23"/>
  <c r="E26" i="22"/>
  <c r="D50" i="22"/>
  <c r="F28" i="23"/>
  <c r="D41" i="24"/>
  <c r="B96" i="20"/>
  <c r="B96" i="19"/>
  <c r="B96" i="17"/>
  <c r="C101" i="17" s="1"/>
  <c r="B97" i="1"/>
  <c r="C102" i="1" l="1"/>
  <c r="C99" i="1"/>
  <c r="C103" i="1"/>
  <c r="C102" i="20"/>
  <c r="C101" i="20"/>
  <c r="C102" i="19"/>
  <c r="C101" i="19"/>
  <c r="C102" i="17"/>
  <c r="C101" i="1"/>
  <c r="C100" i="1"/>
  <c r="C97" i="1" l="1"/>
  <c r="B167" i="20"/>
  <c r="E167" i="20" s="1"/>
  <c r="F146" i="20"/>
  <c r="F101" i="24" s="1"/>
  <c r="F145" i="20"/>
  <c r="F100" i="24" s="1"/>
  <c r="G100" i="24" s="1"/>
  <c r="F140" i="20"/>
  <c r="F132" i="20"/>
  <c r="F87" i="24" s="1"/>
  <c r="F131" i="20"/>
  <c r="F140" i="19"/>
  <c r="F114" i="19"/>
  <c r="F114" i="17"/>
  <c r="D69" i="24" s="1"/>
  <c r="D69" i="23" l="1"/>
  <c r="D69" i="22"/>
  <c r="B167" i="1" l="1"/>
  <c r="B166" i="1"/>
  <c r="E163" i="1"/>
  <c r="C114" i="1"/>
  <c r="E169" i="20"/>
  <c r="E123" i="24" s="1"/>
  <c r="E122" i="24"/>
  <c r="B172" i="20"/>
  <c r="C162" i="20" s="1"/>
  <c r="E163" i="20"/>
  <c r="F105" i="24"/>
  <c r="F104" i="24"/>
  <c r="E148" i="20"/>
  <c r="D148" i="20"/>
  <c r="C148" i="20"/>
  <c r="F144" i="20"/>
  <c r="F99" i="24" s="1"/>
  <c r="G99" i="24" s="1"/>
  <c r="F141" i="20"/>
  <c r="F96" i="24" s="1"/>
  <c r="F95" i="24"/>
  <c r="E139" i="20"/>
  <c r="D139" i="20"/>
  <c r="C139" i="20"/>
  <c r="F134" i="20"/>
  <c r="F89" i="24" s="1"/>
  <c r="F133" i="20"/>
  <c r="F88" i="24" s="1"/>
  <c r="F86" i="24"/>
  <c r="C130" i="20"/>
  <c r="F74" i="24"/>
  <c r="E117" i="20"/>
  <c r="D117" i="20"/>
  <c r="F115" i="20"/>
  <c r="F70" i="24" s="1"/>
  <c r="F114" i="20"/>
  <c r="F69" i="24" s="1"/>
  <c r="E113" i="20"/>
  <c r="D113" i="20"/>
  <c r="C113" i="20"/>
  <c r="C100" i="20"/>
  <c r="D123" i="23"/>
  <c r="E168" i="19"/>
  <c r="D122" i="23" s="1"/>
  <c r="D121" i="23" s="1"/>
  <c r="B167" i="19"/>
  <c r="B172" i="19"/>
  <c r="C162" i="19" s="1"/>
  <c r="E163" i="19"/>
  <c r="F150" i="19"/>
  <c r="F149" i="19"/>
  <c r="E148" i="19"/>
  <c r="D148" i="19"/>
  <c r="C148" i="19"/>
  <c r="F143" i="19"/>
  <c r="F142" i="19"/>
  <c r="F141" i="19"/>
  <c r="E96" i="23" s="1"/>
  <c r="F96" i="23" s="1"/>
  <c r="E139" i="19"/>
  <c r="D139" i="19"/>
  <c r="C139" i="19"/>
  <c r="F135" i="19"/>
  <c r="F134" i="19"/>
  <c r="F133" i="19"/>
  <c r="F132" i="19"/>
  <c r="F131" i="19"/>
  <c r="E130" i="19"/>
  <c r="D130" i="19"/>
  <c r="C130" i="19"/>
  <c r="E117" i="19"/>
  <c r="D117" i="19"/>
  <c r="E113" i="19"/>
  <c r="D113" i="19"/>
  <c r="C113" i="19"/>
  <c r="C99" i="19"/>
  <c r="E169" i="17"/>
  <c r="E163" i="17"/>
  <c r="D105" i="23"/>
  <c r="D104" i="23"/>
  <c r="E148" i="17"/>
  <c r="D148" i="17"/>
  <c r="C148" i="17"/>
  <c r="F146" i="17"/>
  <c r="D101" i="24" s="1"/>
  <c r="G101" i="24" s="1"/>
  <c r="E97" i="24" l="1"/>
  <c r="G97" i="24" s="1"/>
  <c r="E97" i="23"/>
  <c r="F97" i="23" s="1"/>
  <c r="C172" i="19"/>
  <c r="D162" i="19" s="1"/>
  <c r="D166" i="19" s="1"/>
  <c r="D172" i="19" s="1"/>
  <c r="C166" i="19"/>
  <c r="E87" i="23"/>
  <c r="F87" i="23" s="1"/>
  <c r="E87" i="24"/>
  <c r="G87" i="24" s="1"/>
  <c r="E88" i="23"/>
  <c r="F88" i="23" s="1"/>
  <c r="E88" i="24"/>
  <c r="G88" i="24" s="1"/>
  <c r="G89" i="24"/>
  <c r="E98" i="24"/>
  <c r="G98" i="24" s="1"/>
  <c r="E98" i="23"/>
  <c r="F98" i="23" s="1"/>
  <c r="E89" i="23"/>
  <c r="F89" i="23" s="1"/>
  <c r="E89" i="24"/>
  <c r="E90" i="23"/>
  <c r="F90" i="23" s="1"/>
  <c r="E90" i="24"/>
  <c r="G90" i="24" s="1"/>
  <c r="D117" i="24"/>
  <c r="D120" i="24" s="1"/>
  <c r="D117" i="23"/>
  <c r="D101" i="22"/>
  <c r="E101" i="22" s="1"/>
  <c r="D101" i="23"/>
  <c r="F101" i="23" s="1"/>
  <c r="F85" i="24"/>
  <c r="C123" i="23"/>
  <c r="E172" i="17"/>
  <c r="C123" i="24"/>
  <c r="C123" i="22"/>
  <c r="E166" i="17"/>
  <c r="C117" i="24"/>
  <c r="C120" i="24" s="1"/>
  <c r="C117" i="23"/>
  <c r="C120" i="23" s="1"/>
  <c r="C117" i="22"/>
  <c r="C120" i="22" s="1"/>
  <c r="E105" i="23"/>
  <c r="E105" i="24"/>
  <c r="E104" i="23"/>
  <c r="E104" i="24"/>
  <c r="E128" i="19"/>
  <c r="E96" i="24"/>
  <c r="E95" i="24"/>
  <c r="E86" i="23"/>
  <c r="E85" i="23" s="1"/>
  <c r="E86" i="24"/>
  <c r="E74" i="23"/>
  <c r="E74" i="24"/>
  <c r="E70" i="23"/>
  <c r="E70" i="24"/>
  <c r="E69" i="23"/>
  <c r="E69" i="24"/>
  <c r="D105" i="22"/>
  <c r="D105" i="24"/>
  <c r="D104" i="24"/>
  <c r="D103" i="24" s="1"/>
  <c r="D104" i="22"/>
  <c r="E166" i="20"/>
  <c r="E172" i="20" s="1"/>
  <c r="E117" i="24"/>
  <c r="E120" i="24" s="1"/>
  <c r="F68" i="24"/>
  <c r="F94" i="24"/>
  <c r="F103" i="24"/>
  <c r="E128" i="20"/>
  <c r="F148" i="20"/>
  <c r="F130" i="20"/>
  <c r="C99" i="20"/>
  <c r="F113" i="20"/>
  <c r="D128" i="20"/>
  <c r="E111" i="20"/>
  <c r="D111" i="20"/>
  <c r="F139" i="20"/>
  <c r="C98" i="20"/>
  <c r="C128" i="20"/>
  <c r="D120" i="23"/>
  <c r="D126" i="23" s="1"/>
  <c r="F113" i="19"/>
  <c r="F148" i="19"/>
  <c r="E167" i="19"/>
  <c r="C100" i="19"/>
  <c r="F130" i="19"/>
  <c r="F128" i="19" s="1"/>
  <c r="D111" i="19"/>
  <c r="E111" i="19"/>
  <c r="C98" i="19"/>
  <c r="F139" i="19"/>
  <c r="D128" i="19"/>
  <c r="C128" i="19"/>
  <c r="F148" i="17"/>
  <c r="B165" i="1"/>
  <c r="C98" i="17"/>
  <c r="C99" i="17"/>
  <c r="C162" i="17"/>
  <c r="C166" i="17" s="1"/>
  <c r="E85" i="24" l="1"/>
  <c r="C126" i="24"/>
  <c r="B162" i="19"/>
  <c r="E162" i="19" s="1"/>
  <c r="D103" i="22"/>
  <c r="C126" i="23"/>
  <c r="F128" i="20"/>
  <c r="F83" i="24"/>
  <c r="D116" i="24"/>
  <c r="E166" i="19"/>
  <c r="E172" i="19" s="1"/>
  <c r="C172" i="17"/>
  <c r="D162" i="17" s="1"/>
  <c r="D166" i="17" s="1"/>
  <c r="D172" i="17" s="1"/>
  <c r="E68" i="23"/>
  <c r="E68" i="24"/>
  <c r="C96" i="19"/>
  <c r="C96" i="20"/>
  <c r="E103" i="24"/>
  <c r="E103" i="23"/>
  <c r="E94" i="24"/>
  <c r="D116" i="23"/>
  <c r="C126" i="22"/>
  <c r="E126" i="24"/>
  <c r="B162" i="20" l="1"/>
  <c r="E162" i="20" s="1"/>
  <c r="E116" i="24" s="1"/>
  <c r="E83" i="24"/>
  <c r="E95" i="23"/>
  <c r="F137" i="17" l="1"/>
  <c r="E130" i="17"/>
  <c r="D130" i="17"/>
  <c r="C130" i="17"/>
  <c r="E117" i="17"/>
  <c r="D117" i="17"/>
  <c r="E113" i="17"/>
  <c r="D113" i="17"/>
  <c r="C113" i="17"/>
  <c r="C100" i="17"/>
  <c r="C96" i="17" s="1"/>
  <c r="E164" i="1"/>
  <c r="E162" i="1"/>
  <c r="B161" i="1"/>
  <c r="E161" i="1" s="1"/>
  <c r="F115" i="1"/>
  <c r="F119" i="1"/>
  <c r="F120" i="1"/>
  <c r="E118" i="1"/>
  <c r="D118" i="1"/>
  <c r="C118" i="1"/>
  <c r="C112" i="1" s="1"/>
  <c r="F116" i="1"/>
  <c r="E114" i="1"/>
  <c r="D114" i="1"/>
  <c r="F151" i="1"/>
  <c r="F150" i="1"/>
  <c r="D149" i="1"/>
  <c r="E149" i="1"/>
  <c r="C149" i="1"/>
  <c r="D140" i="1"/>
  <c r="C169" i="1" s="1"/>
  <c r="E140" i="1"/>
  <c r="D169" i="1" s="1"/>
  <c r="D131" i="1"/>
  <c r="C170" i="1" s="1"/>
  <c r="E131" i="1"/>
  <c r="D170" i="1" s="1"/>
  <c r="C131" i="1"/>
  <c r="B170" i="1" s="1"/>
  <c r="B173" i="1" s="1"/>
  <c r="C163" i="1" l="1"/>
  <c r="C167" i="1" s="1"/>
  <c r="C173" i="1" s="1"/>
  <c r="D163" i="1" s="1"/>
  <c r="D167" i="1" s="1"/>
  <c r="D173" i="1" s="1"/>
  <c r="D92" i="24"/>
  <c r="D92" i="22"/>
  <c r="D92" i="23"/>
  <c r="F92" i="23" s="1"/>
  <c r="G92" i="24"/>
  <c r="D168" i="1"/>
  <c r="C168" i="1"/>
  <c r="E170" i="1"/>
  <c r="B123" i="22" s="1"/>
  <c r="D74" i="23"/>
  <c r="D74" i="24"/>
  <c r="D74" i="22"/>
  <c r="D129" i="1"/>
  <c r="D70" i="23"/>
  <c r="D68" i="23" s="1"/>
  <c r="F113" i="17"/>
  <c r="D70" i="24"/>
  <c r="D68" i="24" s="1"/>
  <c r="D70" i="22"/>
  <c r="D68" i="22" s="1"/>
  <c r="D86" i="22"/>
  <c r="F130" i="17"/>
  <c r="D112" i="1"/>
  <c r="C73" i="24"/>
  <c r="F118" i="1"/>
  <c r="C73" i="23"/>
  <c r="C73" i="22"/>
  <c r="C96" i="24"/>
  <c r="F114" i="1"/>
  <c r="C69" i="24"/>
  <c r="C105" i="24"/>
  <c r="C105" i="22"/>
  <c r="E105" i="22" s="1"/>
  <c r="C105" i="23"/>
  <c r="C104" i="24"/>
  <c r="G104" i="24" s="1"/>
  <c r="F149" i="1"/>
  <c r="C104" i="23"/>
  <c r="F104" i="23" s="1"/>
  <c r="C104" i="22"/>
  <c r="E112" i="1"/>
  <c r="C70" i="23"/>
  <c r="C70" i="24"/>
  <c r="C70" i="22"/>
  <c r="B117" i="24"/>
  <c r="B120" i="24" s="1"/>
  <c r="F120" i="24" s="1"/>
  <c r="B117" i="22"/>
  <c r="B117" i="23"/>
  <c r="E117" i="23" s="1"/>
  <c r="E167" i="1"/>
  <c r="C74" i="23"/>
  <c r="C74" i="22"/>
  <c r="C74" i="24"/>
  <c r="C95" i="23"/>
  <c r="C95" i="22"/>
  <c r="C94" i="22" s="1"/>
  <c r="C95" i="24"/>
  <c r="F131" i="1"/>
  <c r="C86" i="22"/>
  <c r="C86" i="23"/>
  <c r="C86" i="24"/>
  <c r="C85" i="24" s="1"/>
  <c r="E129" i="1"/>
  <c r="B115" i="24"/>
  <c r="E166" i="1"/>
  <c r="B115" i="23"/>
  <c r="B115" i="22"/>
  <c r="E121" i="24"/>
  <c r="D86" i="23"/>
  <c r="D86" i="24"/>
  <c r="D85" i="24" s="1"/>
  <c r="C69" i="23"/>
  <c r="C69" i="22"/>
  <c r="D111" i="17"/>
  <c r="D103" i="23"/>
  <c r="E111" i="17"/>
  <c r="C166" i="20"/>
  <c r="C172" i="20" s="1"/>
  <c r="D162" i="20" s="1"/>
  <c r="D166" i="20" s="1"/>
  <c r="D172" i="20" s="1"/>
  <c r="D122" i="24"/>
  <c r="D123" i="24"/>
  <c r="D126" i="24" s="1"/>
  <c r="D85" i="22" l="1"/>
  <c r="E92" i="22"/>
  <c r="F70" i="23"/>
  <c r="G70" i="24"/>
  <c r="E70" i="22"/>
  <c r="F112" i="1"/>
  <c r="C72" i="23"/>
  <c r="B123" i="24"/>
  <c r="B123" i="23"/>
  <c r="E123" i="23" s="1"/>
  <c r="E173" i="1"/>
  <c r="D121" i="24"/>
  <c r="D85" i="23"/>
  <c r="E74" i="22"/>
  <c r="F74" i="23"/>
  <c r="E86" i="22"/>
  <c r="C85" i="22"/>
  <c r="B120" i="23"/>
  <c r="C85" i="23"/>
  <c r="F86" i="23"/>
  <c r="G86" i="24"/>
  <c r="B120" i="22"/>
  <c r="D120" i="22" s="1"/>
  <c r="D117" i="22"/>
  <c r="C103" i="23"/>
  <c r="F105" i="23"/>
  <c r="F103" i="23" s="1"/>
  <c r="C94" i="24"/>
  <c r="C94" i="23"/>
  <c r="C103" i="24"/>
  <c r="G105" i="24"/>
  <c r="G103" i="24" s="1"/>
  <c r="C72" i="22"/>
  <c r="C72" i="24"/>
  <c r="G74" i="24"/>
  <c r="F117" i="24"/>
  <c r="G69" i="24"/>
  <c r="C68" i="24"/>
  <c r="E104" i="22"/>
  <c r="E103" i="22" s="1"/>
  <c r="C103" i="22"/>
  <c r="E69" i="22"/>
  <c r="C68" i="22"/>
  <c r="F69" i="23"/>
  <c r="C68" i="23"/>
  <c r="B119" i="22"/>
  <c r="B114" i="22"/>
  <c r="D114" i="22" s="1"/>
  <c r="B119" i="23"/>
  <c r="B114" i="23"/>
  <c r="E114" i="23" s="1"/>
  <c r="E165" i="1"/>
  <c r="B119" i="24"/>
  <c r="B114" i="24"/>
  <c r="F114" i="24" s="1"/>
  <c r="D123" i="22"/>
  <c r="C66" i="23" l="1"/>
  <c r="E85" i="22"/>
  <c r="B126" i="24"/>
  <c r="F123" i="24"/>
  <c r="F126" i="24" s="1"/>
  <c r="E120" i="23"/>
  <c r="E126" i="23" s="1"/>
  <c r="B126" i="23"/>
  <c r="G85" i="24"/>
  <c r="B162" i="17"/>
  <c r="E162" i="17" s="1"/>
  <c r="G68" i="24"/>
  <c r="E68" i="22"/>
  <c r="F85" i="23"/>
  <c r="F68" i="23"/>
  <c r="C66" i="24"/>
  <c r="C83" i="23"/>
  <c r="C66" i="22"/>
  <c r="B126" i="22"/>
  <c r="C83" i="22"/>
  <c r="C83" i="24"/>
  <c r="B118" i="24"/>
  <c r="B118" i="23"/>
  <c r="B118" i="22"/>
  <c r="D126" i="22"/>
  <c r="C116" i="24" l="1"/>
  <c r="F116" i="24" s="1"/>
  <c r="C116" i="23"/>
  <c r="E116" i="23" s="1"/>
  <c r="C116" i="22"/>
  <c r="D116" i="22" s="1"/>
  <c r="C140" i="1" l="1"/>
  <c r="B169" i="1" s="1"/>
  <c r="B168" i="1" s="1"/>
  <c r="E168" i="1" s="1"/>
  <c r="E171" i="1" s="1"/>
  <c r="C118" i="17" s="1"/>
  <c r="F140" i="1" l="1"/>
  <c r="F129" i="1" s="1"/>
  <c r="C129" i="1" l="1"/>
  <c r="B172" i="1" l="1"/>
  <c r="C162" i="1" s="1"/>
  <c r="C166" i="1" s="1"/>
  <c r="E169" i="1"/>
  <c r="F50" i="1"/>
  <c r="C42" i="1"/>
  <c r="B171" i="1" l="1"/>
  <c r="C161" i="1" s="1"/>
  <c r="B122" i="23"/>
  <c r="B125" i="23" s="1"/>
  <c r="B122" i="24"/>
  <c r="E172" i="1"/>
  <c r="B161" i="17" s="1"/>
  <c r="B122" i="22"/>
  <c r="B125" i="22" s="1"/>
  <c r="C172" i="1"/>
  <c r="D162" i="1" s="1"/>
  <c r="D166" i="1" s="1"/>
  <c r="D165" i="1" s="1"/>
  <c r="C165" i="1"/>
  <c r="C171" i="1" s="1"/>
  <c r="D161" i="1" s="1"/>
  <c r="F56" i="1"/>
  <c r="B48" i="22"/>
  <c r="B40" i="22" s="1"/>
  <c r="B48" i="24"/>
  <c r="B48" i="23"/>
  <c r="F42" i="1"/>
  <c r="B121" i="24" l="1"/>
  <c r="B125" i="24"/>
  <c r="F118" i="17"/>
  <c r="C117" i="17"/>
  <c r="C111" i="17" s="1"/>
  <c r="B121" i="23"/>
  <c r="B124" i="23" s="1"/>
  <c r="B40" i="23"/>
  <c r="B40" i="24"/>
  <c r="C43" i="1"/>
  <c r="D172" i="1"/>
  <c r="D171" i="1"/>
  <c r="B121" i="22"/>
  <c r="B165" i="17"/>
  <c r="E161" i="17"/>
  <c r="C115" i="22" s="1"/>
  <c r="D115" i="22" s="1"/>
  <c r="B160" i="17"/>
  <c r="E160" i="17" s="1"/>
  <c r="B124" i="22" l="1"/>
  <c r="C114" i="22" s="1"/>
  <c r="B124" i="24"/>
  <c r="D73" i="24"/>
  <c r="D73" i="22"/>
  <c r="E73" i="22" s="1"/>
  <c r="F117" i="17"/>
  <c r="F111" i="17" s="1"/>
  <c r="D73" i="23"/>
  <c r="B164" i="17"/>
  <c r="C114" i="23"/>
  <c r="B54" i="22"/>
  <c r="B54" i="23"/>
  <c r="B54" i="24"/>
  <c r="F43" i="1"/>
  <c r="C115" i="23"/>
  <c r="E165" i="17"/>
  <c r="C115" i="24"/>
  <c r="C114" i="24"/>
  <c r="D72" i="23" l="1"/>
  <c r="D66" i="23" s="1"/>
  <c r="E72" i="22"/>
  <c r="E66" i="22" s="1"/>
  <c r="D72" i="22"/>
  <c r="D66" i="22" s="1"/>
  <c r="D72" i="24"/>
  <c r="D66" i="24" s="1"/>
  <c r="C119" i="22"/>
  <c r="C119" i="24"/>
  <c r="E164" i="17"/>
  <c r="C119" i="23"/>
  <c r="B41" i="22"/>
  <c r="B41" i="23"/>
  <c r="B41" i="24"/>
  <c r="C118" i="22" l="1"/>
  <c r="D119" i="22"/>
  <c r="D118" i="22" s="1"/>
  <c r="C118" i="23"/>
  <c r="C118" i="24"/>
  <c r="D42" i="17" l="1"/>
  <c r="D96" i="24" l="1"/>
  <c r="G96" i="24" s="1"/>
  <c r="D139" i="17"/>
  <c r="C168" i="17" l="1"/>
  <c r="C167" i="17" s="1"/>
  <c r="D128" i="17"/>
  <c r="C139" i="17"/>
  <c r="E139" i="17"/>
  <c r="C42" i="17"/>
  <c r="D43" i="17"/>
  <c r="C43" i="17"/>
  <c r="E42" i="17"/>
  <c r="D95" i="22" l="1"/>
  <c r="D95" i="23"/>
  <c r="F139" i="17"/>
  <c r="F128" i="17" s="1"/>
  <c r="D95" i="24"/>
  <c r="D168" i="17"/>
  <c r="D167" i="17" s="1"/>
  <c r="E128" i="17"/>
  <c r="B168" i="17"/>
  <c r="C128" i="17"/>
  <c r="F50" i="17"/>
  <c r="B167" i="17" l="1"/>
  <c r="E168" i="17"/>
  <c r="B171" i="17"/>
  <c r="D94" i="24"/>
  <c r="D83" i="24" s="1"/>
  <c r="G95" i="24"/>
  <c r="G94" i="24" s="1"/>
  <c r="G83" i="24" s="1"/>
  <c r="D94" i="23"/>
  <c r="D83" i="23" s="1"/>
  <c r="F95" i="23"/>
  <c r="D94" i="22"/>
  <c r="D83" i="22" s="1"/>
  <c r="E95" i="22"/>
  <c r="E43" i="17"/>
  <c r="F56" i="17"/>
  <c r="C48" i="23"/>
  <c r="C48" i="24"/>
  <c r="C48" i="22"/>
  <c r="F42" i="17"/>
  <c r="E94" i="22" l="1"/>
  <c r="E83" i="22" s="1"/>
  <c r="C161" i="17"/>
  <c r="C165" i="17" s="1"/>
  <c r="C122" i="23"/>
  <c r="C125" i="23" s="1"/>
  <c r="C122" i="22"/>
  <c r="C125" i="22" s="1"/>
  <c r="C122" i="24"/>
  <c r="F122" i="24" s="1"/>
  <c r="E171" i="17"/>
  <c r="B161" i="19" s="1"/>
  <c r="B165" i="19" s="1"/>
  <c r="E167" i="17"/>
  <c r="B170" i="17"/>
  <c r="C160" i="17" s="1"/>
  <c r="C40" i="24"/>
  <c r="C40" i="22"/>
  <c r="D48" i="22"/>
  <c r="D40" i="22" s="1"/>
  <c r="C54" i="23"/>
  <c r="C54" i="24"/>
  <c r="C54" i="22"/>
  <c r="F43" i="17"/>
  <c r="C40" i="23"/>
  <c r="E48" i="23"/>
  <c r="E40" i="23" s="1"/>
  <c r="E170" i="17" l="1"/>
  <c r="C118" i="19" s="1"/>
  <c r="C171" i="17"/>
  <c r="D161" i="17" s="1"/>
  <c r="D165" i="17" s="1"/>
  <c r="D164" i="17" s="1"/>
  <c r="D170" i="17" s="1"/>
  <c r="C164" i="17"/>
  <c r="C170" i="17" s="1"/>
  <c r="D160" i="17" s="1"/>
  <c r="B160" i="19"/>
  <c r="E160" i="19" s="1"/>
  <c r="E161" i="19"/>
  <c r="C121" i="24"/>
  <c r="F121" i="24" s="1"/>
  <c r="C125" i="24"/>
  <c r="C121" i="22"/>
  <c r="C124" i="22" s="1"/>
  <c r="D122" i="22"/>
  <c r="C121" i="23"/>
  <c r="C124" i="23" s="1"/>
  <c r="E122" i="23"/>
  <c r="C41" i="22"/>
  <c r="D54" i="22"/>
  <c r="D41" i="22" s="1"/>
  <c r="C41" i="23"/>
  <c r="E54" i="23"/>
  <c r="E41" i="23" s="1"/>
  <c r="C41" i="24"/>
  <c r="C117" i="19" l="1"/>
  <c r="C111" i="19" s="1"/>
  <c r="F118" i="19"/>
  <c r="D171" i="17"/>
  <c r="D121" i="22"/>
  <c r="D124" i="22" s="1"/>
  <c r="D125" i="22"/>
  <c r="F117" i="19"/>
  <c r="F111" i="19" s="1"/>
  <c r="E73" i="24"/>
  <c r="E73" i="23"/>
  <c r="C124" i="24"/>
  <c r="D114" i="24" s="1"/>
  <c r="D115" i="24"/>
  <c r="D115" i="23"/>
  <c r="E115" i="23" s="1"/>
  <c r="E165" i="19"/>
  <c r="E171" i="19" s="1"/>
  <c r="E121" i="23"/>
  <c r="D114" i="23"/>
  <c r="B171" i="19"/>
  <c r="C161" i="19" s="1"/>
  <c r="B164" i="19"/>
  <c r="B170" i="19" s="1"/>
  <c r="C160" i="19" s="1"/>
  <c r="E72" i="23" l="1"/>
  <c r="E66" i="23" s="1"/>
  <c r="F73" i="23"/>
  <c r="F72" i="23" s="1"/>
  <c r="F66" i="23" s="1"/>
  <c r="E72" i="24"/>
  <c r="E66" i="24" s="1"/>
  <c r="C165" i="19"/>
  <c r="E164" i="19"/>
  <c r="E170" i="19" s="1"/>
  <c r="D119" i="24"/>
  <c r="D119" i="23"/>
  <c r="D118" i="23" l="1"/>
  <c r="D124" i="23" s="1"/>
  <c r="D125" i="23"/>
  <c r="C118" i="20"/>
  <c r="F118" i="20" s="1"/>
  <c r="B161" i="20"/>
  <c r="B160" i="20" s="1"/>
  <c r="E160" i="20" s="1"/>
  <c r="C117" i="20"/>
  <c r="C111" i="20" s="1"/>
  <c r="C164" i="19"/>
  <c r="C170" i="19" s="1"/>
  <c r="D160" i="19" s="1"/>
  <c r="C171" i="19"/>
  <c r="D161" i="19" s="1"/>
  <c r="F94" i="23"/>
  <c r="F83" i="23" s="1"/>
  <c r="E94" i="23"/>
  <c r="E83" i="23" s="1"/>
  <c r="E119" i="23"/>
  <c r="E118" i="23" s="1"/>
  <c r="D118" i="24"/>
  <c r="D124" i="24" s="1"/>
  <c r="E114" i="24" s="1"/>
  <c r="D125" i="24"/>
  <c r="E161" i="20" l="1"/>
  <c r="E115" i="24" s="1"/>
  <c r="F115" i="24" s="1"/>
  <c r="E125" i="23"/>
  <c r="E124" i="23"/>
  <c r="B165" i="20"/>
  <c r="B171" i="20" s="1"/>
  <c r="D165" i="19"/>
  <c r="D171" i="19" s="1"/>
  <c r="F73" i="24"/>
  <c r="F117" i="20"/>
  <c r="F111" i="20" s="1"/>
  <c r="E165" i="20"/>
  <c r="B164" i="20" l="1"/>
  <c r="B170" i="20"/>
  <c r="C160" i="20" s="1"/>
  <c r="C161" i="20"/>
  <c r="C165" i="20" s="1"/>
  <c r="F72" i="24"/>
  <c r="F66" i="24" s="1"/>
  <c r="G73" i="24"/>
  <c r="G72" i="24" s="1"/>
  <c r="G66" i="24" s="1"/>
  <c r="D164" i="19"/>
  <c r="D170" i="19" s="1"/>
  <c r="E119" i="24"/>
  <c r="E171" i="20"/>
  <c r="E164" i="20"/>
  <c r="E170" i="20" s="1"/>
  <c r="F119" i="24" l="1"/>
  <c r="E118" i="24"/>
  <c r="C164" i="20"/>
  <c r="C170" i="20" s="1"/>
  <c r="D160" i="20" s="1"/>
  <c r="C171" i="20"/>
  <c r="D161" i="20" s="1"/>
  <c r="D165" i="20" s="1"/>
  <c r="E125" i="24"/>
  <c r="E124" i="24"/>
  <c r="D164" i="20"/>
  <c r="D170" i="20" s="1"/>
  <c r="D171" i="20"/>
  <c r="F125" i="24" l="1"/>
  <c r="F118" i="24"/>
  <c r="F124" i="24" s="1"/>
  <c r="E42" i="20"/>
  <c r="D42" i="20"/>
  <c r="D43" i="20" l="1"/>
  <c r="E43" i="20"/>
  <c r="C42" i="20" l="1"/>
  <c r="F50" i="20"/>
  <c r="F56" i="20"/>
  <c r="C43" i="20"/>
  <c r="E54" i="24" l="1"/>
  <c r="F43" i="20"/>
  <c r="E48" i="24"/>
  <c r="F42" i="20"/>
  <c r="E40" i="24" l="1"/>
  <c r="F48" i="24"/>
  <c r="F40" i="24" s="1"/>
  <c r="E41" i="24"/>
  <c r="F54" i="24"/>
  <c r="F41"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Bolaños Rojas Walter</author>
  </authors>
  <commentList>
    <comment ref="A88" authorId="0" shapeId="0" xr:uid="{83CCF871-6FE7-48BA-BDEE-A52C6FF58CF9}">
      <text>
        <r>
          <rPr>
            <sz val="9"/>
            <color indexed="81"/>
            <rFont val="Tahoma"/>
            <family val="2"/>
          </rPr>
          <t xml:space="preserve">Lo relacionado a la ejecución programática debe ser completado por el encargado de Planificación o su homólogo.
</t>
        </r>
      </text>
    </comment>
    <comment ref="D168" authorId="1" shapeId="0" xr:uid="{523DACB6-9EB3-4305-A6BC-2D7B7A2DB811}">
      <text>
        <r>
          <rPr>
            <b/>
            <sz val="9"/>
            <color indexed="81"/>
            <rFont val="Tahoma"/>
            <family val="2"/>
          </rPr>
          <t>Bolaños Rojas Walter:</t>
        </r>
        <r>
          <rPr>
            <sz val="9"/>
            <color indexed="81"/>
            <rFont val="Tahoma"/>
            <family val="2"/>
          </rPr>
          <t xml:space="preserve">
Se corrije la fórmula de esta celda, pasa de 
+D152 a +D169+D170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Badilla Valverde Marianela</author>
  </authors>
  <commentList>
    <comment ref="B116" authorId="0" shapeId="0" xr:uid="{F1647A63-48C5-4101-8C5C-A9BB015054DD}">
      <text>
        <r>
          <rPr>
            <sz val="9"/>
            <color indexed="81"/>
            <rFont val="Tahoma"/>
            <family val="2"/>
          </rPr>
          <t xml:space="preserve">Se modifica pues el espacio indicaba N/A
</t>
        </r>
      </text>
    </comment>
    <comment ref="D118" authorId="0" shapeId="0" xr:uid="{D99A9E60-DB48-4DC3-AB9E-62E07E9657B8}">
      <text>
        <r>
          <rPr>
            <sz val="9"/>
            <color indexed="81"/>
            <rFont val="Tahoma"/>
            <family val="2"/>
          </rPr>
          <t>Se modifica la formula, ya que no estaba condirando los montos de la línea 115 y 116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Badilla Valverde Marianela</author>
  </authors>
  <commentList>
    <comment ref="E118" authorId="0" shapeId="0" xr:uid="{65003E93-0607-437D-B38B-762FFA28C4F7}">
      <text>
        <r>
          <rPr>
            <sz val="9"/>
            <color indexed="81"/>
            <rFont val="Tahoma"/>
            <family val="2"/>
          </rPr>
          <t>Se modifica la formula no estaba conciderando los valores de la línea 115 y 116</t>
        </r>
      </text>
    </comment>
  </commentList>
</comments>
</file>

<file path=xl/sharedStrings.xml><?xml version="1.0" encoding="utf-8"?>
<sst xmlns="http://schemas.openxmlformats.org/spreadsheetml/2006/main" count="1432" uniqueCount="251">
  <si>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</si>
  <si>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</si>
  <si>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</si>
  <si>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</si>
  <si>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</si>
  <si>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</si>
  <si>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</si>
  <si>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</si>
  <si>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</si>
  <si>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</si>
  <si>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</si>
  <si>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</si>
  <si>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</si>
  <si>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</si>
  <si>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</si>
  <si>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</si>
  <si>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</si>
  <si>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</si>
  <si>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</si>
  <si>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</si>
  <si>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</si>
  <si>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</si>
  <si>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</si>
  <si>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</si>
  <si>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</si>
  <si>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</si>
  <si>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</si>
  <si>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</si>
  <si>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</si>
  <si>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</si>
  <si>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</si>
  <si>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</si>
  <si>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</si>
  <si>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</si>
  <si>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</si>
  <si>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</si>
  <si>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</si>
  <si>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</si>
  <si>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</si>
  <si>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</si>
  <si>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</si>
  <si>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</si>
  <si>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</si>
  <si>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</si>
  <si>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</si>
  <si>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</si>
  <si>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</si>
  <si>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</si>
  <si>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</si>
  <si>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</si>
  <si>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</si>
  <si>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</si>
  <si>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</si>
  <si>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</si>
  <si>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</si>
  <si>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</si>
  <si>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</si>
  <si>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</si>
  <si>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</si>
  <si>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</si>
  <si>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</si>
  <si>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</si>
  <si>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</si>
  <si>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</si>
  <si>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</si>
  <si>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</si>
  <si>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</si>
  <si>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</si>
  <si>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</si>
  <si>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</si>
  <si>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</si>
  <si>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</si>
  <si>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</si>
  <si>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</si>
  <si>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</si>
  <si>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</si>
  <si>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</si>
  <si>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</si>
  <si>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</si>
  <si>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</si>
  <si>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</si>
  <si>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</si>
  <si>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</si>
  <si>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</si>
  <si>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</si>
  <si>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</si>
  <si>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</si>
  <si>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</si>
  <si>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t xml:space="preserve">Agosto </t>
  </si>
  <si>
    <t>Septiembre</t>
  </si>
  <si>
    <t>Diciembre</t>
  </si>
  <si>
    <r>
      <t xml:space="preserve">Observaciones: 
</t>
    </r>
    <r>
      <rPr>
        <sz val="11"/>
        <color theme="1"/>
        <rFont val="Palatino Linotype"/>
        <family val="1"/>
      </rPr>
      <t>En este espacio se establecen las observaciones y/o justificaciones relacionadas con el cuadro anterior.</t>
    </r>
  </si>
  <si>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</si>
  <si>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</si>
  <si>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</si>
  <si>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</si>
  <si>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</si>
  <si>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</si>
  <si>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</si>
  <si>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</si>
  <si>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</si>
  <si>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</si>
  <si>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</si>
  <si>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</si>
  <si>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</si>
  <si>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</si>
  <si>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</si>
  <si>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</si>
  <si>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</si>
  <si>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</si>
  <si>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</si>
  <si>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</si>
  <si>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</si>
  <si>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</si>
  <si>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</si>
  <si>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</si>
  <si>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</si>
  <si>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</si>
  <si>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</si>
  <si>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</si>
  <si>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</si>
  <si>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</si>
  <si>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</si>
  <si>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</si>
  <si>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</si>
  <si>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</si>
  <si>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</si>
  <si>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</si>
  <si>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</si>
  <si>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</si>
  <si>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</si>
  <si>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</si>
  <si>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</si>
  <si>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</si>
  <si>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</si>
  <si>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</si>
  <si>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</si>
  <si>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</si>
  <si>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</si>
  <si>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</si>
  <si>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</si>
  <si>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</si>
  <si>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</si>
  <si>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</si>
  <si>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</si>
  <si>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</si>
  <si>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</si>
  <si>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</si>
  <si>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</si>
  <si>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</si>
  <si>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</si>
  <si>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 semestre.</t>
    </r>
  </si>
  <si>
    <r>
      <t xml:space="preserve">Observaciones: 
</t>
    </r>
    <r>
      <rPr>
        <sz val="11"/>
        <color theme="1"/>
        <rFont val="Palatino Linotype"/>
        <family val="1"/>
      </rPr>
      <t>En este espacio se establecen las observaciones y/o justificaciones relacionadas con el uso del Sinirube .</t>
    </r>
  </si>
  <si>
    <t>Reporte ejecución programática (III trimestre Acumulado)</t>
  </si>
  <si>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</si>
  <si>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</si>
  <si>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</si>
  <si>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</si>
  <si>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</si>
  <si>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</si>
  <si>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</si>
  <si>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</si>
  <si>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</si>
  <si>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</si>
  <si>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</si>
  <si>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</si>
  <si>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</si>
  <si>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</si>
  <si>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 xml:space="preserve">Personas </t>
  </si>
  <si>
    <t>Construcción en lote propio (CLP)</t>
  </si>
  <si>
    <t>Compra de lote y construcción (LyC)</t>
  </si>
  <si>
    <t>Compra de Vivienda Existente (CVE)</t>
  </si>
  <si>
    <t>Reparación, Ampliación, mejoras y terminación de vivienda (RAMTE)</t>
  </si>
  <si>
    <t>Bonos entregados</t>
  </si>
  <si>
    <t xml:space="preserve">Bonos formalizados </t>
  </si>
  <si>
    <t xml:space="preserve">Familias </t>
  </si>
  <si>
    <t xml:space="preserve">Total bonos formalizados </t>
  </si>
  <si>
    <t xml:space="preserve">Gastos generales </t>
  </si>
  <si>
    <t xml:space="preserve">Bonos entregados  </t>
  </si>
  <si>
    <t xml:space="preserve">Total bonos entregados </t>
  </si>
  <si>
    <t>Informe I trimestre: Martes 24 de abril de 2023</t>
  </si>
  <si>
    <t>Fondo de Subsidio para la Vivienda (Bono de la Vivienda)</t>
  </si>
  <si>
    <t>BANCO HIPOTECARIO DE LA VIVIENDA</t>
  </si>
  <si>
    <t>Dirección Área Técnica Dep. de Evaluación y Seguimiento</t>
  </si>
  <si>
    <t>I Trimestre 2023</t>
  </si>
  <si>
    <t>X</t>
  </si>
  <si>
    <t>Mensual</t>
  </si>
  <si>
    <t>Mes</t>
  </si>
  <si>
    <t>ARM</t>
  </si>
  <si>
    <t>CLP</t>
  </si>
  <si>
    <t>CPPYSP</t>
  </si>
  <si>
    <t>CSPVE</t>
  </si>
  <si>
    <t>CVE</t>
  </si>
  <si>
    <t>CVPPSP</t>
  </si>
  <si>
    <t>LYC</t>
  </si>
  <si>
    <t>TOTAL</t>
  </si>
  <si>
    <t>2023-01</t>
  </si>
  <si>
    <t>2023-02</t>
  </si>
  <si>
    <t>2023-03</t>
  </si>
  <si>
    <t>TOTAL Formalizados 1er Trim. 2023</t>
  </si>
  <si>
    <t>Formalizados - Emitidos 2023</t>
  </si>
  <si>
    <t>personas</t>
  </si>
  <si>
    <t>TOTAL Entregados 1er Trim. 2023</t>
  </si>
  <si>
    <t>TOTAL Beneficiarios 1er Trim. 2023</t>
  </si>
  <si>
    <t>Dagoberto Hidalgo Cortés</t>
  </si>
  <si>
    <t>Gerente General</t>
  </si>
  <si>
    <t>Banco Hipotecario de la Vivienda</t>
  </si>
  <si>
    <t>2 4 1 1 00 00 0 0 000</t>
  </si>
  <si>
    <t>Transferencias de capital del Gobierno Central (Ministerio de Hacienda, Ministerio de Trabajo)</t>
  </si>
  <si>
    <t>3 3 2 0 00 00 0 0 0 000</t>
  </si>
  <si>
    <t>Superávit Específico</t>
  </si>
  <si>
    <t>Remuneraciones</t>
  </si>
  <si>
    <t>Servicios</t>
  </si>
  <si>
    <t>Materiales y Suministros</t>
  </si>
  <si>
    <t>Transferencias Corrientes Operativo FOSUVI</t>
  </si>
  <si>
    <t>Bienes duraderos</t>
  </si>
  <si>
    <t>Transferencias Corrientes a Instituciones Financieras (Costo Operativo)</t>
  </si>
  <si>
    <t>Transferencias de Capital 1/</t>
  </si>
  <si>
    <t xml:space="preserve">Observaciones: 
</t>
  </si>
  <si>
    <r>
      <t xml:space="preserve">Observaciones: 
</t>
    </r>
    <r>
      <rPr>
        <sz val="11"/>
        <color theme="1"/>
        <rFont val="Palatino Linotype"/>
        <family val="1"/>
      </rPr>
      <t>No aplica para nuestra Institución.</t>
    </r>
  </si>
  <si>
    <r>
      <t xml:space="preserve">Fuente: </t>
    </r>
    <r>
      <rPr>
        <sz val="9"/>
        <rFont val="Palatino Linotype"/>
        <family val="1"/>
      </rPr>
      <t>Departamento de Análisis y Control, Dirección FOSUVI y Departamento Financiero Contable, Dirección Administrativa, BANHVI.</t>
    </r>
  </si>
  <si>
    <r>
      <t xml:space="preserve">Observaciones:  </t>
    </r>
    <r>
      <rPr>
        <sz val="11"/>
        <color theme="1"/>
        <rFont val="Palatino Linotype"/>
        <family val="1"/>
      </rPr>
      <t>La consulta de Sinirube, se realiza para los casos tramitados al amparo del Art. 59, de la Ley del Sistema Financiero Nacional para la Vivienda.</t>
    </r>
  </si>
  <si>
    <r>
      <t xml:space="preserve">Fuente: </t>
    </r>
    <r>
      <rPr>
        <sz val="9"/>
        <rFont val="Palatino Linotype"/>
        <family val="1"/>
      </rPr>
      <t>Departamento de Análisis y Control, Dirección FOSUVI.</t>
    </r>
  </si>
  <si>
    <t>FOSUVI</t>
  </si>
  <si>
    <r>
      <t xml:space="preserve">Fuente: </t>
    </r>
    <r>
      <rPr>
        <sz val="9"/>
        <rFont val="Palatino Linotype"/>
        <family val="1"/>
      </rPr>
      <t>Departamento de Análisis y Control, Dirección FOSUVI, BANHVI.</t>
    </r>
  </si>
  <si>
    <r>
      <t>Fuente:</t>
    </r>
    <r>
      <rPr>
        <sz val="9"/>
        <rFont val="Palatino Linotype"/>
        <family val="1"/>
      </rPr>
      <t>Departamento de Análisis y Control, Dirección FOSUVI y Departamento Financiero Contable, Dirección Administrativa, BANHVI.</t>
    </r>
  </si>
  <si>
    <r>
      <t xml:space="preserve">Observaciones: 
</t>
    </r>
    <r>
      <rPr>
        <sz val="11"/>
        <color theme="1"/>
        <rFont val="Palatino Linotype"/>
        <family val="1"/>
      </rPr>
      <t>La distribución de gastos efectivos financiados con recursos provenientes de FODESAF, corresponde a una estimación realizada por el Departamento Financiero Contable y la Dirección FOSUVI, en el entendido que la institución no cuenta con una estructura de costos que permita realizar una asignación específica por programa o por fuente de financiamiento, además de que la ejecución y asignación presupuestaria se realiza sobre una base anual y no necesariamente mensual como la establecida en los formatos de reporte suministrados por FODESAF.</t>
    </r>
  </si>
  <si>
    <t>II Trimestre 2023</t>
  </si>
  <si>
    <r>
      <t xml:space="preserve">Observaciones: </t>
    </r>
    <r>
      <rPr>
        <sz val="11"/>
        <color theme="1"/>
        <rFont val="Palatino Linotype"/>
        <family val="1"/>
      </rPr>
      <t xml:space="preserve">
La consulta de Sinirube, se realiza para los casos tramitados al amparo del Art. 59, de la Ley del Sistema Financiero Nacional para la Vivienda.</t>
    </r>
  </si>
  <si>
    <r>
      <t xml:space="preserve">Observaciones: </t>
    </r>
    <r>
      <rPr>
        <sz val="11"/>
        <color theme="1"/>
        <rFont val="Palatino Linotype"/>
        <family val="1"/>
      </rPr>
      <t>Corresponde a los bonos entregados y formalizados por próposito durante el II Trimestre del año, los casos fueron presentados por las diferentes Entidades Autorizadas del sistema.</t>
    </r>
    <r>
      <rPr>
        <b/>
        <sz val="11"/>
        <color theme="1"/>
        <rFont val="Palatino Linotype"/>
        <family val="1"/>
      </rPr>
      <t xml:space="preserve">
</t>
    </r>
  </si>
  <si>
    <r>
      <t xml:space="preserve">Observaciones: </t>
    </r>
    <r>
      <rPr>
        <sz val="11"/>
        <color theme="1"/>
        <rFont val="Palatino Linotype"/>
        <family val="1"/>
      </rPr>
      <t>Se mantiene en ejecución el mismo presupuesto aprobado para el ejercicio 2023.</t>
    </r>
  </si>
  <si>
    <r>
      <t xml:space="preserve">Observaciones: 
</t>
    </r>
    <r>
      <rPr>
        <sz val="11"/>
        <color theme="1"/>
        <rFont val="Palatino Linotype"/>
        <family val="1"/>
      </rPr>
      <t>Superávit específico corresponde a recursos comprometidos, para la atención y formalización de casos de bono de la vivienda y construcción de proyectos bajo el amparo del Art. 59 de la Ley.</t>
    </r>
  </si>
  <si>
    <t>I Semestre 2023</t>
  </si>
  <si>
    <t>III Trimestre 2023</t>
  </si>
  <si>
    <t>2023-07</t>
  </si>
  <si>
    <t>2023-08</t>
  </si>
  <si>
    <t>2023-09</t>
  </si>
  <si>
    <t>Anual 2023</t>
  </si>
  <si>
    <t>IV Trimestre 2023</t>
  </si>
  <si>
    <t>MTSS-DESAF-OF-816-2023</t>
  </si>
  <si>
    <r>
      <t xml:space="preserve">Observaciones: 
</t>
    </r>
    <r>
      <rPr>
        <sz val="11"/>
        <color theme="1"/>
        <rFont val="Palatino Linotype"/>
        <family val="1"/>
      </rPr>
      <t xml:space="preserve">Es importante mencionar que aunque se aprobó un presupuesto de ¢113,736,688,100,04, lo depósitos reales fueron por </t>
    </r>
    <r>
      <rPr>
        <b/>
        <sz val="11"/>
        <color theme="1"/>
        <rFont val="Palatino Linotype"/>
        <family val="1"/>
      </rPr>
      <t>¢106,736,688,100,01.</t>
    </r>
  </si>
  <si>
    <t>DFOE-CIU-0675</t>
  </si>
  <si>
    <r>
      <t>Fuente:</t>
    </r>
    <r>
      <rPr>
        <sz val="9"/>
        <rFont val="Palatino Linotype"/>
        <family val="1"/>
      </rPr>
      <t xml:space="preserve"> Departamento de Análisis y Control, Dirección FOSUVI y Departamento Financiero Contable, Dirección Administrativa, BANHVI.</t>
    </r>
  </si>
  <si>
    <r>
      <t xml:space="preserve">Observaciones: 
</t>
    </r>
    <r>
      <rPr>
        <sz val="10"/>
        <color theme="1"/>
        <rFont val="Palatino Linotype"/>
        <family val="1"/>
      </rPr>
      <t>Superávit específico corresponde a recursos comprometidos, para la atención y formalización de casos de bono de la vivienda y construcción de proyectos bajo el amparo del Art. 59 de la Ley.</t>
    </r>
  </si>
  <si>
    <r>
      <t xml:space="preserve">Observaciones: 
</t>
    </r>
    <r>
      <rPr>
        <sz val="9"/>
        <color theme="1"/>
        <rFont val="Palatino Linotype"/>
        <family val="1"/>
      </rPr>
      <t>La distribución de gastos efectivos financiados con recursos provenientes de FODESAF, corresponde a una estimación realizada por el Departamento Financiero Contable y la Dirección FOSUVI, en el entendido que la institución no cuenta con una estructura de costos que permita realizar una asignación específica por programa o por fuente de financiamiento, además de que la ejecución y asignación presupuestaria se realiza sobre una base anual y no necesariamente mensual como la establecida en los formatos de reporte suministrados por FODESAF.</t>
    </r>
  </si>
  <si>
    <r>
      <t xml:space="preserve">Observaciones: 
</t>
    </r>
    <r>
      <rPr>
        <sz val="11"/>
        <color theme="1"/>
        <rFont val="Palatino Linotype"/>
        <family val="1"/>
      </rPr>
      <t>Los gastos considerados son una ponderación de los últimos meses, ya que el departamento FOSUVI, no lleva separación de dichos montos, toda la parte administrativo es la lleva control.</t>
    </r>
    <r>
      <rPr>
        <b/>
        <sz val="11"/>
        <color theme="1"/>
        <rFont val="Palatino Linotype"/>
        <family val="1"/>
      </rPr>
      <t xml:space="preserve"> </t>
    </r>
    <r>
      <rPr>
        <sz val="11"/>
        <color theme="1"/>
        <rFont val="Palatino Linotype"/>
        <family val="1"/>
      </rPr>
      <t>Se hace ajuste en el II periodo rectificando los gastos reportados.</t>
    </r>
  </si>
  <si>
    <r>
      <t xml:space="preserve">Observaciones: </t>
    </r>
    <r>
      <rPr>
        <sz val="11"/>
        <color theme="1"/>
        <rFont val="Palatino Linotype"/>
        <family val="1"/>
      </rPr>
      <t>Se hace ajuste a los bonos formalizados en el III Trimestre debido a un cambio en el reporte recibido por parte de la Entidad.</t>
    </r>
  </si>
  <si>
    <r>
      <t xml:space="preserve">Observaciones: 
</t>
    </r>
    <r>
      <rPr>
        <sz val="11"/>
        <color theme="1"/>
        <rFont val="Palatino Linotype"/>
        <family val="1"/>
      </rPr>
      <t>Bonos formalizados son todos los bonos aprobados y formalizados los cuales fueron pagados a la Entidad para gestionar el desembolso de recursos, según el avance de otroa.
Los bonos entregados, corresponden a los bonos construidos y el bien o solución entregada a la familia, además de que la Entidad finalizó el proceso de liquidación vía sistema.</t>
    </r>
  </si>
  <si>
    <r>
      <t xml:space="preserve">Fuente: </t>
    </r>
    <r>
      <rPr>
        <sz val="9"/>
        <rFont val="Palatino Linotype"/>
        <family val="1"/>
      </rPr>
      <t>Dirección FOSUVI y Departamento Financiero Contable.</t>
    </r>
  </si>
  <si>
    <t xml:space="preserve">Observaciones: </t>
  </si>
  <si>
    <t>III Trimestre Acumulado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</si>
</sst>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0_-;\-* #,##0_-;_-* &quot;-&quot;??_-;_-@_-"/>
  </numFmts>
  <fonts count="49" x14ac:knownFonts="1">
    <font>
      <sz val="11"/>
      <color theme="1"/>
      <name val="Calibri"/>
      <family val="2"/>
      <scheme val="minor"/>
    </font>
    <font>
      <sz val="11"/>
      <color theme="1"/>
      <name val="Calibri"/>
      <family val="2"/>
      <scheme val="minor"/>
    </font>
    <font>
      <sz val="11"/>
      <color theme="1"/>
      <name val="Cambria"/>
      <family val="1"/>
      <scheme val="major"/>
    </font>
    <font>
      <b/>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sz val="11"/>
      <color theme="5" tint="-0.499984740745262"/>
      <name val="Calibri"/>
      <family val="2"/>
      <scheme val="minor"/>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11"/>
      <color theme="1"/>
      <name val="Times New Roman"/>
      <family val="1"/>
    </font>
    <font>
      <b/>
      <sz val="11"/>
      <color theme="1"/>
      <name val="Times New Roman"/>
      <family val="1"/>
    </font>
    <font>
      <sz val="10"/>
      <color theme="1"/>
      <name val="Calibri"/>
      <family val="2"/>
      <scheme val="minor"/>
    </font>
    <font>
      <b/>
      <sz val="9"/>
      <color theme="1"/>
      <name val="Palatino Linotype"/>
      <family val="1"/>
    </font>
    <font>
      <sz val="10"/>
      <color indexed="8"/>
      <name val="Arial"/>
      <family val="2"/>
    </font>
    <font>
      <sz val="11"/>
      <color indexed="8"/>
      <name val="Calibri"/>
      <family val="2"/>
    </font>
    <font>
      <b/>
      <sz val="9"/>
      <color indexed="81"/>
      <name val="Tahoma"/>
      <family val="2"/>
    </font>
    <font>
      <sz val="8"/>
      <color theme="1"/>
      <name val="Palatino Linotype"/>
      <family val="1"/>
    </font>
    <font>
      <sz val="11"/>
      <color theme="1" tint="4.9989318521683403E-2"/>
      <name val="Times New Roman"/>
      <family val="1"/>
    </font>
    <font>
      <b/>
      <sz val="8"/>
      <color theme="1"/>
      <name val="Palatino Linotype"/>
      <family val="1"/>
    </font>
    <font>
      <b/>
      <sz val="11"/>
      <color theme="1" tint="4.9989318521683403E-2"/>
      <name val="Times New Roman"/>
      <family val="1"/>
    </font>
  </fonts>
  <fills count="10">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0"/>
      </patternFill>
    </fill>
    <fill>
      <patternFill patternType="solid">
        <fgColor theme="6" tint="-0.249977111117893"/>
        <bgColor indexed="0"/>
      </patternFill>
    </fill>
  </fills>
  <borders count="5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style="thin">
        <color theme="0"/>
      </left>
      <right/>
      <top/>
      <bottom/>
      <diagonal/>
    </border>
    <border>
      <left/>
      <right/>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theme="1"/>
      </right>
      <top style="thin">
        <color indexed="64"/>
      </top>
      <bottom style="thin">
        <color indexed="64"/>
      </bottom>
      <diagonal/>
    </border>
  </borders>
  <cellStyleXfs count="9">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31" fillId="0" borderId="0" applyNumberFormat="0" applyFill="0" applyBorder="0" applyAlignment="0" applyProtection="0"/>
    <xf numFmtId="0" fontId="42" fillId="0" borderId="0"/>
    <xf numFmtId="9" fontId="1" fillId="0" borderId="0" applyFont="0" applyFill="0" applyBorder="0" applyAlignment="0" applyProtection="0"/>
    <xf numFmtId="0" fontId="42" fillId="0" borderId="0"/>
    <xf numFmtId="0" fontId="42" fillId="0" borderId="0"/>
  </cellStyleXfs>
  <cellXfs count="295">
    <xf numFmtId="0" fontId="0" fillId="0" borderId="0" xfId="0"/>
    <xf numFmtId="0" fontId="2" fillId="0" borderId="0" xfId="0" applyFont="1"/>
    <xf numFmtId="0" fontId="3"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0" fontId="4" fillId="0" borderId="0" xfId="0" applyFont="1"/>
    <xf numFmtId="0" fontId="6" fillId="3" borderId="12" xfId="0" applyFont="1" applyFill="1" applyBorder="1" applyAlignment="1">
      <alignment horizontal="left" vertical="center" wrapText="1"/>
    </xf>
    <xf numFmtId="0" fontId="7" fillId="0" borderId="0" xfId="0" applyFont="1" applyAlignment="1">
      <alignment vertical="center" wrapText="1"/>
    </xf>
    <xf numFmtId="165" fontId="8" fillId="0" borderId="9" xfId="1" applyNumberFormat="1" applyFont="1" applyFill="1" applyBorder="1" applyAlignment="1">
      <alignment horizontal="left" vertical="center" wrapText="1"/>
    </xf>
    <xf numFmtId="165" fontId="8" fillId="0" borderId="0" xfId="1" applyNumberFormat="1" applyFont="1" applyFill="1" applyBorder="1" applyAlignment="1">
      <alignment horizontal="center" wrapText="1"/>
    </xf>
    <xf numFmtId="165" fontId="8" fillId="0" borderId="0" xfId="1" applyNumberFormat="1" applyFont="1" applyFill="1" applyBorder="1" applyAlignment="1">
      <alignment horizontal="left" vertical="center" wrapText="1"/>
    </xf>
    <xf numFmtId="165" fontId="6" fillId="2" borderId="14"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6" fillId="2" borderId="0" xfId="1" applyNumberFormat="1" applyFont="1" applyFill="1" applyBorder="1" applyAlignment="1">
      <alignment horizontal="center" vertical="center" wrapText="1"/>
    </xf>
    <xf numFmtId="165" fontId="12" fillId="2" borderId="14" xfId="1" applyNumberFormat="1" applyFont="1" applyFill="1" applyBorder="1" applyAlignment="1">
      <alignment horizontal="center" vertical="center" wrapText="1"/>
    </xf>
    <xf numFmtId="165" fontId="12" fillId="2" borderId="15" xfId="1" applyNumberFormat="1" applyFont="1" applyFill="1" applyBorder="1" applyAlignment="1">
      <alignment horizontal="center" vertical="center" wrapText="1"/>
    </xf>
    <xf numFmtId="165" fontId="13" fillId="4" borderId="0" xfId="1" applyNumberFormat="1" applyFont="1" applyFill="1" applyBorder="1" applyAlignment="1">
      <alignment horizontal="center" vertical="center" wrapText="1"/>
    </xf>
    <xf numFmtId="4" fontId="13" fillId="4" borderId="0" xfId="1" applyNumberFormat="1" applyFont="1" applyFill="1" applyBorder="1" applyAlignment="1">
      <alignment horizontal="right" vertical="center" wrapText="1"/>
    </xf>
    <xf numFmtId="165" fontId="13" fillId="0" borderId="0" xfId="1" applyNumberFormat="1" applyFont="1" applyFill="1" applyBorder="1" applyAlignment="1">
      <alignment horizontal="left" vertical="center" wrapText="1"/>
    </xf>
    <xf numFmtId="4" fontId="13" fillId="0" borderId="0" xfId="1" applyNumberFormat="1" applyFont="1" applyFill="1" applyBorder="1" applyAlignment="1">
      <alignment horizontal="right" vertical="center" wrapText="1"/>
    </xf>
    <xf numFmtId="4" fontId="14" fillId="0" borderId="0" xfId="1" applyNumberFormat="1" applyFont="1" applyFill="1" applyBorder="1" applyAlignment="1">
      <alignment horizontal="right" vertical="center" wrapText="1"/>
    </xf>
    <xf numFmtId="0" fontId="14" fillId="0" borderId="0" xfId="0" applyFont="1" applyAlignment="1">
      <alignment horizontal="left" vertical="center" wrapText="1"/>
    </xf>
    <xf numFmtId="165" fontId="12" fillId="2" borderId="0" xfId="1" applyNumberFormat="1" applyFont="1" applyFill="1" applyBorder="1" applyAlignment="1">
      <alignment horizontal="center" vertical="center" wrapText="1"/>
    </xf>
    <xf numFmtId="165" fontId="13" fillId="4" borderId="0" xfId="1" applyNumberFormat="1" applyFont="1" applyFill="1" applyBorder="1" applyAlignment="1">
      <alignment horizontal="left" vertical="center" wrapText="1"/>
    </xf>
    <xf numFmtId="165" fontId="15" fillId="0" borderId="0" xfId="1" applyNumberFormat="1" applyFont="1" applyFill="1" applyBorder="1" applyAlignment="1">
      <alignment horizontal="left" vertical="center" wrapText="1"/>
    </xf>
    <xf numFmtId="0" fontId="14" fillId="5" borderId="19" xfId="0" applyFont="1" applyFill="1" applyBorder="1" applyAlignment="1">
      <alignment horizontal="center" vertical="center"/>
    </xf>
    <xf numFmtId="0" fontId="14" fillId="5" borderId="18" xfId="0" applyFont="1" applyFill="1" applyBorder="1" applyAlignment="1">
      <alignment vertical="center"/>
    </xf>
    <xf numFmtId="0" fontId="14" fillId="5" borderId="20" xfId="0" applyFont="1" applyFill="1" applyBorder="1" applyAlignment="1">
      <alignment vertical="center"/>
    </xf>
    <xf numFmtId="0" fontId="14" fillId="5" borderId="1" xfId="0" applyFont="1" applyFill="1" applyBorder="1" applyAlignment="1">
      <alignment vertical="center"/>
    </xf>
    <xf numFmtId="0" fontId="14" fillId="5" borderId="22" xfId="0" applyFont="1" applyFill="1" applyBorder="1" applyAlignment="1">
      <alignment horizontal="center" vertical="center"/>
    </xf>
    <xf numFmtId="165" fontId="6" fillId="2" borderId="21" xfId="1" applyNumberFormat="1" applyFont="1" applyFill="1" applyBorder="1" applyAlignment="1">
      <alignment horizontal="center" vertical="center" wrapText="1"/>
    </xf>
    <xf numFmtId="165" fontId="12" fillId="2" borderId="21" xfId="1" applyNumberFormat="1" applyFont="1" applyFill="1" applyBorder="1" applyAlignment="1">
      <alignment horizontal="center" vertical="center" wrapText="1"/>
    </xf>
    <xf numFmtId="165" fontId="12" fillId="5" borderId="0" xfId="1" applyNumberFormat="1" applyFont="1" applyFill="1" applyBorder="1" applyAlignment="1">
      <alignment horizontal="center" vertical="center" wrapText="1"/>
    </xf>
    <xf numFmtId="0" fontId="2" fillId="5" borderId="0" xfId="0" applyFont="1" applyFill="1"/>
    <xf numFmtId="165" fontId="15" fillId="5" borderId="0" xfId="1" applyNumberFormat="1" applyFont="1" applyFill="1" applyBorder="1" applyAlignment="1">
      <alignment horizontal="center" vertical="center" wrapText="1"/>
    </xf>
    <xf numFmtId="165" fontId="15" fillId="5" borderId="0" xfId="1" applyNumberFormat="1" applyFont="1" applyFill="1" applyBorder="1" applyAlignment="1">
      <alignment horizontal="left" vertical="center" wrapText="1"/>
    </xf>
    <xf numFmtId="4" fontId="15" fillId="5" borderId="0" xfId="1" applyNumberFormat="1" applyFont="1" applyFill="1" applyBorder="1" applyAlignment="1">
      <alignment horizontal="right" vertical="center" wrapText="1"/>
    </xf>
    <xf numFmtId="165" fontId="15" fillId="5" borderId="1" xfId="1" applyNumberFormat="1" applyFont="1" applyFill="1" applyBorder="1" applyAlignment="1">
      <alignment horizontal="left" vertical="center" wrapText="1"/>
    </xf>
    <xf numFmtId="0" fontId="6" fillId="3" borderId="29"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14" fillId="5" borderId="18" xfId="0" applyFont="1" applyFill="1" applyBorder="1" applyAlignment="1">
      <alignment horizontal="center" vertical="center"/>
    </xf>
    <xf numFmtId="0" fontId="14" fillId="5" borderId="27" xfId="0" applyFont="1" applyFill="1" applyBorder="1" applyAlignment="1">
      <alignment horizontal="center" vertical="center"/>
    </xf>
    <xf numFmtId="0" fontId="14" fillId="5" borderId="25" xfId="0" applyFont="1" applyFill="1" applyBorder="1" applyAlignment="1">
      <alignment horizontal="center" vertical="center"/>
    </xf>
    <xf numFmtId="164" fontId="15" fillId="5" borderId="0" xfId="1" applyFont="1" applyFill="1" applyBorder="1" applyAlignment="1">
      <alignment horizontal="right" vertical="center" wrapText="1"/>
    </xf>
    <xf numFmtId="2" fontId="15" fillId="5" borderId="0" xfId="1" applyNumberFormat="1" applyFont="1" applyFill="1" applyBorder="1" applyAlignment="1">
      <alignment horizontal="center" vertical="center" wrapText="1"/>
    </xf>
    <xf numFmtId="4" fontId="8" fillId="4" borderId="0" xfId="1" applyNumberFormat="1" applyFont="1" applyFill="1" applyBorder="1" applyAlignment="1">
      <alignment horizontal="right" vertical="center" wrapText="1"/>
    </xf>
    <xf numFmtId="0" fontId="4" fillId="0" borderId="0" xfId="0" applyFont="1" applyAlignment="1">
      <alignment vertical="center"/>
    </xf>
    <xf numFmtId="0" fontId="5" fillId="0" borderId="0" xfId="0" applyFont="1" applyAlignment="1">
      <alignment horizontal="center" vertical="center"/>
    </xf>
    <xf numFmtId="165" fontId="8" fillId="0" borderId="0" xfId="1" applyNumberFormat="1" applyFont="1" applyFill="1" applyBorder="1" applyAlignment="1">
      <alignment horizontal="center" vertical="center" wrapText="1"/>
    </xf>
    <xf numFmtId="165" fontId="4" fillId="0" borderId="0" xfId="1" applyNumberFormat="1" applyFont="1" applyFill="1" applyAlignment="1">
      <alignment horizontal="left" vertical="center" wrapText="1"/>
    </xf>
    <xf numFmtId="165" fontId="4" fillId="0" borderId="0" xfId="1" applyNumberFormat="1" applyFont="1" applyFill="1" applyAlignment="1">
      <alignment horizontal="left" vertical="center"/>
    </xf>
    <xf numFmtId="165" fontId="4" fillId="0" borderId="0" xfId="1" applyNumberFormat="1" applyFont="1" applyFill="1" applyAlignment="1">
      <alignment vertical="center"/>
    </xf>
    <xf numFmtId="4" fontId="4" fillId="0" borderId="0" xfId="0" applyNumberFormat="1" applyFont="1" applyAlignment="1">
      <alignment vertical="center"/>
    </xf>
    <xf numFmtId="4" fontId="8" fillId="0" borderId="0" xfId="0" applyNumberFormat="1" applyFont="1" applyAlignment="1">
      <alignment vertical="center"/>
    </xf>
    <xf numFmtId="0" fontId="7" fillId="0" borderId="0" xfId="0" applyFont="1" applyAlignment="1">
      <alignment vertical="center"/>
    </xf>
    <xf numFmtId="0" fontId="22" fillId="0" borderId="24" xfId="0" applyFont="1" applyBorder="1" applyAlignment="1">
      <alignment vertical="center"/>
    </xf>
    <xf numFmtId="0" fontId="22" fillId="0" borderId="28" xfId="0" applyFont="1" applyBorder="1" applyAlignment="1">
      <alignment vertical="center"/>
    </xf>
    <xf numFmtId="0" fontId="4" fillId="0" borderId="16" xfId="0" applyFont="1" applyBorder="1" applyAlignment="1">
      <alignment vertical="center"/>
    </xf>
    <xf numFmtId="0" fontId="0" fillId="0" borderId="0" xfId="0" applyAlignment="1">
      <alignment vertical="center"/>
    </xf>
    <xf numFmtId="2" fontId="13" fillId="4" borderId="0" xfId="1" applyNumberFormat="1" applyFont="1" applyFill="1" applyBorder="1" applyAlignment="1">
      <alignment horizontal="center" vertical="center" wrapText="1"/>
    </xf>
    <xf numFmtId="0" fontId="14" fillId="0" borderId="1" xfId="0" applyFont="1" applyBorder="1" applyAlignment="1">
      <alignment vertical="center"/>
    </xf>
    <xf numFmtId="4" fontId="4" fillId="0" borderId="0" xfId="0" applyNumberFormat="1" applyFont="1" applyAlignment="1">
      <alignment horizontal="right" vertical="center"/>
    </xf>
    <xf numFmtId="0" fontId="14" fillId="4" borderId="0" xfId="0" applyFont="1" applyFill="1" applyAlignment="1">
      <alignment vertical="center"/>
    </xf>
    <xf numFmtId="0" fontId="14" fillId="0" borderId="0" xfId="0" applyFont="1" applyAlignment="1">
      <alignment vertical="center"/>
    </xf>
    <xf numFmtId="4" fontId="8" fillId="0" borderId="0" xfId="1" applyNumberFormat="1" applyFont="1" applyFill="1" applyBorder="1" applyAlignment="1">
      <alignment horizontal="right" vertical="center" wrapText="1"/>
    </xf>
    <xf numFmtId="4" fontId="13" fillId="6" borderId="0" xfId="1" applyNumberFormat="1" applyFont="1" applyFill="1" applyBorder="1" applyAlignment="1">
      <alignment horizontal="right" vertical="center" wrapText="1"/>
    </xf>
    <xf numFmtId="4" fontId="8" fillId="6" borderId="0" xfId="1" applyNumberFormat="1" applyFont="1" applyFill="1" applyBorder="1" applyAlignment="1">
      <alignment horizontal="right" vertical="center" wrapText="1"/>
    </xf>
    <xf numFmtId="165" fontId="14" fillId="0" borderId="0" xfId="1" applyNumberFormat="1" applyFont="1" applyFill="1" applyBorder="1" applyAlignment="1">
      <alignment horizontal="left" vertical="center" wrapText="1"/>
    </xf>
    <xf numFmtId="4" fontId="4" fillId="5" borderId="0" xfId="1" applyNumberFormat="1" applyFont="1" applyFill="1" applyBorder="1" applyAlignment="1">
      <alignment horizontal="right" vertical="center"/>
    </xf>
    <xf numFmtId="4" fontId="14" fillId="0" borderId="0" xfId="1" applyNumberFormat="1" applyFont="1" applyAlignment="1">
      <alignment vertical="center"/>
    </xf>
    <xf numFmtId="2" fontId="4" fillId="0" borderId="0" xfId="0" applyNumberFormat="1" applyFont="1" applyAlignment="1">
      <alignment vertical="center"/>
    </xf>
    <xf numFmtId="165" fontId="20" fillId="0" borderId="0" xfId="1" applyNumberFormat="1" applyFont="1" applyFill="1" applyAlignment="1">
      <alignment horizontal="left" vertical="center" wrapText="1"/>
    </xf>
    <xf numFmtId="165" fontId="20" fillId="0" borderId="0" xfId="1" applyNumberFormat="1" applyFont="1" applyFill="1" applyAlignment="1">
      <alignment horizontal="center" vertical="center" wrapText="1"/>
    </xf>
    <xf numFmtId="165" fontId="1" fillId="0" borderId="0" xfId="1" applyNumberFormat="1" applyFont="1" applyFill="1" applyAlignment="1">
      <alignment horizontal="center" vertical="center"/>
    </xf>
    <xf numFmtId="4" fontId="14" fillId="0" borderId="0" xfId="1" applyNumberFormat="1" applyFont="1" applyFill="1" applyBorder="1" applyAlignment="1">
      <alignment horizontal="right" vertical="center"/>
    </xf>
    <xf numFmtId="4" fontId="14" fillId="0" borderId="1" xfId="1" applyNumberFormat="1" applyFont="1" applyBorder="1" applyAlignment="1">
      <alignment vertical="center"/>
    </xf>
    <xf numFmtId="4" fontId="4" fillId="0" borderId="1" xfId="0" applyNumberFormat="1" applyFont="1" applyBorder="1" applyAlignment="1">
      <alignment vertical="center"/>
    </xf>
    <xf numFmtId="4" fontId="7" fillId="6" borderId="0" xfId="0" applyNumberFormat="1" applyFont="1" applyFill="1" applyAlignment="1">
      <alignment horizontal="right" vertical="center"/>
    </xf>
    <xf numFmtId="4" fontId="4" fillId="0" borderId="1" xfId="0" applyNumberFormat="1" applyFont="1" applyBorder="1" applyAlignment="1">
      <alignment horizontal="right" vertical="center"/>
    </xf>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4" fontId="25" fillId="5" borderId="0" xfId="1" applyNumberFormat="1" applyFont="1" applyFill="1" applyBorder="1" applyAlignment="1">
      <alignment horizontal="right" vertical="center" wrapText="1"/>
    </xf>
    <xf numFmtId="4" fontId="15" fillId="5" borderId="0" xfId="1" applyNumberFormat="1"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xf>
    <xf numFmtId="165" fontId="6" fillId="2" borderId="11" xfId="1" applyNumberFormat="1" applyFont="1" applyFill="1" applyBorder="1" applyAlignment="1">
      <alignment horizontal="center" vertical="center" wrapText="1"/>
    </xf>
    <xf numFmtId="165" fontId="12" fillId="2" borderId="11" xfId="1" applyNumberFormat="1" applyFont="1" applyFill="1" applyBorder="1" applyAlignment="1">
      <alignment horizontal="center" vertical="center" wrapText="1"/>
    </xf>
    <xf numFmtId="0" fontId="6" fillId="0" borderId="12" xfId="0" applyFont="1" applyBorder="1" applyAlignment="1">
      <alignment horizontal="left" vertical="center"/>
    </xf>
    <xf numFmtId="0" fontId="6" fillId="0" borderId="12" xfId="0" applyFont="1" applyBorder="1" applyAlignment="1">
      <alignment horizontal="left" vertical="center" wrapText="1"/>
    </xf>
    <xf numFmtId="0" fontId="6" fillId="3" borderId="32" xfId="0" applyFont="1" applyFill="1" applyBorder="1" applyAlignment="1">
      <alignment horizontal="left" vertical="center"/>
    </xf>
    <xf numFmtId="0" fontId="6" fillId="3" borderId="33" xfId="0" applyFont="1" applyFill="1" applyBorder="1" applyAlignment="1">
      <alignment horizontal="left" vertical="center" wrapText="1"/>
    </xf>
    <xf numFmtId="0" fontId="6" fillId="3" borderId="34" xfId="0" applyFont="1" applyFill="1" applyBorder="1" applyAlignment="1">
      <alignment horizontal="left" vertical="center" wrapText="1"/>
    </xf>
    <xf numFmtId="0" fontId="14" fillId="0" borderId="0" xfId="1" applyNumberFormat="1" applyFont="1" applyFill="1" applyBorder="1" applyAlignment="1">
      <alignment horizontal="left" vertical="center" wrapText="1"/>
    </xf>
    <xf numFmtId="0" fontId="4" fillId="0" borderId="1" xfId="0" applyFont="1" applyBorder="1" applyAlignment="1">
      <alignment vertical="center"/>
    </xf>
    <xf numFmtId="4" fontId="14" fillId="0" borderId="1" xfId="0" applyNumberFormat="1" applyFont="1" applyBorder="1" applyAlignment="1">
      <alignment horizontal="right" vertical="center"/>
    </xf>
    <xf numFmtId="4" fontId="8" fillId="4" borderId="0" xfId="1" applyNumberFormat="1" applyFont="1" applyFill="1" applyBorder="1" applyAlignment="1">
      <alignment horizontal="center" vertical="center" wrapText="1"/>
    </xf>
    <xf numFmtId="0" fontId="6" fillId="3" borderId="3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37" xfId="0" applyFont="1" applyFill="1" applyBorder="1" applyAlignment="1">
      <alignment horizontal="left" vertical="center" wrapText="1"/>
    </xf>
    <xf numFmtId="4" fontId="14" fillId="0" borderId="0" xfId="0" applyNumberFormat="1" applyFont="1" applyAlignment="1">
      <alignment horizontal="right" vertical="center"/>
    </xf>
    <xf numFmtId="0" fontId="5" fillId="0" borderId="0" xfId="0" applyFont="1" applyAlignment="1">
      <alignment vertical="center"/>
    </xf>
    <xf numFmtId="0" fontId="7" fillId="0" borderId="0" xfId="0" applyFont="1" applyAlignment="1">
      <alignment horizontal="left" vertical="center" wrapText="1"/>
    </xf>
    <xf numFmtId="165" fontId="8" fillId="0" borderId="0" xfId="1" applyNumberFormat="1"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5" borderId="0" xfId="0" applyFont="1" applyFill="1" applyAlignment="1">
      <alignment vertical="center"/>
    </xf>
    <xf numFmtId="165" fontId="26" fillId="0" borderId="0" xfId="1" applyNumberFormat="1" applyFont="1" applyFill="1" applyAlignment="1">
      <alignment horizontal="left" vertical="center" wrapText="1"/>
    </xf>
    <xf numFmtId="165" fontId="26" fillId="0" borderId="0" xfId="1" applyNumberFormat="1" applyFont="1" applyFill="1" applyAlignment="1">
      <alignment horizontal="center" vertical="center" wrapText="1"/>
    </xf>
    <xf numFmtId="165" fontId="4" fillId="0" borderId="0" xfId="1" applyNumberFormat="1" applyFont="1" applyFill="1" applyAlignment="1">
      <alignment horizontal="center" vertical="center"/>
    </xf>
    <xf numFmtId="0" fontId="6" fillId="3" borderId="32" xfId="0" applyFont="1" applyFill="1" applyBorder="1" applyAlignment="1">
      <alignment horizontal="left" vertical="center" wrapText="1"/>
    </xf>
    <xf numFmtId="4" fontId="4" fillId="0" borderId="0" xfId="1" applyNumberFormat="1" applyFont="1" applyFill="1" applyBorder="1" applyAlignment="1">
      <alignment horizontal="right" vertical="center" wrapText="1"/>
    </xf>
    <xf numFmtId="4" fontId="4" fillId="0" borderId="0" xfId="1" applyNumberFormat="1" applyFont="1" applyAlignment="1">
      <alignment vertical="center"/>
    </xf>
    <xf numFmtId="4" fontId="14" fillId="0" borderId="47" xfId="1" applyNumberFormat="1" applyFont="1" applyBorder="1" applyAlignment="1">
      <alignment vertical="center"/>
    </xf>
    <xf numFmtId="4" fontId="4" fillId="0" borderId="47" xfId="1" applyNumberFormat="1" applyFont="1" applyBorder="1" applyAlignment="1">
      <alignment vertical="center"/>
    </xf>
    <xf numFmtId="4" fontId="4" fillId="0" borderId="0" xfId="1" applyNumberFormat="1" applyFont="1" applyBorder="1" applyAlignment="1">
      <alignment vertical="center"/>
    </xf>
    <xf numFmtId="0" fontId="29" fillId="0" borderId="0" xfId="0" applyFont="1" applyAlignment="1">
      <alignment vertical="center"/>
    </xf>
    <xf numFmtId="0" fontId="4" fillId="0" borderId="0" xfId="0" applyFont="1" applyAlignment="1">
      <alignment horizontal="left" vertical="center" wrapText="1"/>
    </xf>
    <xf numFmtId="4" fontId="16" fillId="0" borderId="16" xfId="0" applyNumberFormat="1" applyFont="1" applyBorder="1" applyAlignment="1">
      <alignment vertical="center"/>
    </xf>
    <xf numFmtId="0" fontId="24" fillId="0" borderId="0" xfId="0" applyFont="1" applyAlignment="1">
      <alignment horizontal="center" vertical="center" wrapText="1"/>
    </xf>
    <xf numFmtId="0" fontId="30" fillId="0" borderId="0" xfId="0" applyFont="1" applyAlignment="1">
      <alignment horizontal="left" vertical="center" wrapText="1"/>
    </xf>
    <xf numFmtId="0" fontId="32" fillId="0" borderId="0" xfId="4" applyFont="1" applyAlignment="1">
      <alignment vertical="center"/>
    </xf>
    <xf numFmtId="0" fontId="33" fillId="0" borderId="0" xfId="0" applyFont="1" applyAlignment="1">
      <alignment vertical="center"/>
    </xf>
    <xf numFmtId="165" fontId="6" fillId="0" borderId="0" xfId="1" applyNumberFormat="1" applyFont="1" applyFill="1" applyBorder="1" applyAlignment="1">
      <alignment horizontal="center" vertical="center" wrapText="1"/>
    </xf>
    <xf numFmtId="0" fontId="9" fillId="0" borderId="0" xfId="0" applyFont="1" applyAlignment="1">
      <alignment vertical="center" wrapText="1"/>
    </xf>
    <xf numFmtId="165" fontId="8" fillId="4" borderId="0" xfId="1" applyNumberFormat="1" applyFont="1" applyFill="1" applyBorder="1" applyAlignment="1">
      <alignment horizontal="left" vertical="center" wrapText="1"/>
    </xf>
    <xf numFmtId="165" fontId="6" fillId="2" borderId="13" xfId="1" applyNumberFormat="1" applyFont="1" applyFill="1" applyBorder="1" applyAlignment="1">
      <alignment horizontal="center" vertical="center" wrapText="1"/>
    </xf>
    <xf numFmtId="0" fontId="13" fillId="6" borderId="0" xfId="0" applyFont="1" applyFill="1" applyAlignment="1">
      <alignment vertical="center"/>
    </xf>
    <xf numFmtId="0" fontId="15" fillId="0" borderId="0" xfId="0" applyFont="1" applyAlignment="1">
      <alignment vertical="center"/>
    </xf>
    <xf numFmtId="0" fontId="15" fillId="0" borderId="1" xfId="0" applyFont="1" applyBorder="1" applyAlignment="1">
      <alignment vertical="center"/>
    </xf>
    <xf numFmtId="4" fontId="8" fillId="6" borderId="0" xfId="0" applyNumberFormat="1" applyFont="1" applyFill="1" applyAlignment="1">
      <alignment horizontal="right" vertical="center"/>
    </xf>
    <xf numFmtId="165" fontId="6" fillId="2" borderId="15" xfId="1" applyNumberFormat="1" applyFont="1" applyFill="1" applyBorder="1" applyAlignment="1">
      <alignment horizontal="center" vertical="center" wrapText="1"/>
    </xf>
    <xf numFmtId="165" fontId="6" fillId="2" borderId="50" xfId="1" applyNumberFormat="1" applyFont="1" applyFill="1" applyBorder="1" applyAlignment="1">
      <alignment horizontal="center" vertical="center" wrapText="1"/>
    </xf>
    <xf numFmtId="165" fontId="14" fillId="0" borderId="0" xfId="1" applyNumberFormat="1" applyFont="1" applyFill="1" applyBorder="1" applyAlignment="1">
      <alignment horizontal="center" vertical="center"/>
    </xf>
    <xf numFmtId="3" fontId="14" fillId="0" borderId="0" xfId="1" applyNumberFormat="1" applyFont="1" applyFill="1" applyBorder="1" applyAlignment="1">
      <alignment horizontal="right" vertical="center" wrapText="1"/>
    </xf>
    <xf numFmtId="4" fontId="16" fillId="0" borderId="0" xfId="0" applyNumberFormat="1" applyFont="1" applyAlignment="1">
      <alignment vertical="center"/>
    </xf>
    <xf numFmtId="4" fontId="15" fillId="0" borderId="0" xfId="1" applyNumberFormat="1" applyFont="1" applyFill="1" applyBorder="1" applyAlignment="1">
      <alignment horizontal="right" vertical="center" wrapText="1"/>
    </xf>
    <xf numFmtId="4" fontId="15" fillId="0" borderId="1" xfId="1" applyNumberFormat="1" applyFont="1" applyFill="1" applyBorder="1" applyAlignment="1">
      <alignment horizontal="right" vertical="center" wrapText="1"/>
    </xf>
    <xf numFmtId="165" fontId="13" fillId="4" borderId="0" xfId="1" applyNumberFormat="1" applyFont="1" applyFill="1" applyBorder="1" applyAlignment="1">
      <alignment vertical="center" wrapText="1"/>
    </xf>
    <xf numFmtId="165" fontId="14" fillId="6" borderId="0" xfId="1" applyNumberFormat="1" applyFont="1" applyFill="1" applyBorder="1" applyAlignment="1">
      <alignment horizontal="center" vertical="center"/>
    </xf>
    <xf numFmtId="3" fontId="14" fillId="6" borderId="0" xfId="1" applyNumberFormat="1" applyFont="1" applyFill="1" applyBorder="1" applyAlignment="1">
      <alignment horizontal="right" vertical="center" wrapText="1"/>
    </xf>
    <xf numFmtId="0" fontId="22" fillId="6" borderId="0" xfId="0" applyFont="1" applyFill="1" applyAlignment="1">
      <alignment horizontal="left" vertical="center" wrapText="1"/>
    </xf>
    <xf numFmtId="4" fontId="15" fillId="6" borderId="0" xfId="1" applyNumberFormat="1" applyFont="1" applyFill="1" applyBorder="1" applyAlignment="1">
      <alignment horizontal="right" vertical="center" wrapText="1"/>
    </xf>
    <xf numFmtId="165" fontId="6" fillId="6" borderId="0" xfId="1" applyNumberFormat="1" applyFont="1" applyFill="1" applyBorder="1" applyAlignment="1">
      <alignment horizontal="center" vertical="center" wrapText="1"/>
    </xf>
    <xf numFmtId="165" fontId="13" fillId="0" borderId="0" xfId="1" applyNumberFormat="1" applyFont="1" applyFill="1" applyBorder="1" applyAlignment="1">
      <alignment vertical="center" wrapText="1"/>
    </xf>
    <xf numFmtId="165" fontId="15" fillId="0" borderId="0" xfId="1" applyNumberFormat="1" applyFont="1" applyFill="1" applyBorder="1" applyAlignment="1">
      <alignment vertical="center" wrapText="1"/>
    </xf>
    <xf numFmtId="165" fontId="13" fillId="6" borderId="0" xfId="1" applyNumberFormat="1" applyFont="1" applyFill="1" applyBorder="1" applyAlignment="1">
      <alignment vertical="center" wrapText="1"/>
    </xf>
    <xf numFmtId="3" fontId="2" fillId="0" borderId="0" xfId="0" applyNumberFormat="1" applyFont="1" applyAlignment="1">
      <alignment horizontal="right" vertical="center"/>
    </xf>
    <xf numFmtId="3" fontId="2" fillId="6" borderId="0" xfId="0" applyNumberFormat="1" applyFont="1" applyFill="1" applyAlignment="1">
      <alignment horizontal="right" vertical="center"/>
    </xf>
    <xf numFmtId="3" fontId="14" fillId="0" borderId="0" xfId="0" applyNumberFormat="1" applyFont="1" applyAlignment="1">
      <alignment horizontal="right" vertical="center"/>
    </xf>
    <xf numFmtId="3" fontId="14" fillId="6" borderId="0" xfId="0" applyNumberFormat="1" applyFont="1" applyFill="1" applyAlignment="1">
      <alignment horizontal="right" vertical="center"/>
    </xf>
    <xf numFmtId="3" fontId="14" fillId="0" borderId="1" xfId="0" applyNumberFormat="1" applyFont="1" applyBorder="1" applyAlignment="1">
      <alignment horizontal="right" vertical="center"/>
    </xf>
    <xf numFmtId="3" fontId="40" fillId="0" borderId="0" xfId="0" applyNumberFormat="1" applyFont="1" applyAlignment="1">
      <alignment horizontal="right"/>
    </xf>
    <xf numFmtId="3" fontId="40" fillId="6" borderId="0" xfId="0" applyNumberFormat="1" applyFont="1" applyFill="1" applyAlignment="1">
      <alignment horizontal="right"/>
    </xf>
    <xf numFmtId="3" fontId="40" fillId="0" borderId="1" xfId="0" applyNumberFormat="1" applyFont="1" applyBorder="1" applyAlignment="1">
      <alignment horizontal="right"/>
    </xf>
    <xf numFmtId="164" fontId="0" fillId="0" borderId="51" xfId="1" applyFont="1" applyBorder="1"/>
    <xf numFmtId="164" fontId="0" fillId="0" borderId="0" xfId="1" applyFont="1"/>
    <xf numFmtId="0" fontId="43" fillId="8" borderId="52" xfId="5" applyFont="1" applyFill="1" applyBorder="1" applyAlignment="1">
      <alignment horizontal="center"/>
    </xf>
    <xf numFmtId="164" fontId="43" fillId="8" borderId="52" xfId="1" applyFont="1" applyFill="1" applyBorder="1" applyAlignment="1">
      <alignment horizontal="center"/>
    </xf>
    <xf numFmtId="0" fontId="43" fillId="0" borderId="51" xfId="5" applyFont="1" applyBorder="1" applyAlignment="1">
      <alignment horizontal="center" wrapText="1"/>
    </xf>
    <xf numFmtId="0" fontId="43" fillId="0" borderId="0" xfId="5" applyFont="1" applyAlignment="1">
      <alignment horizontal="center" wrapText="1"/>
    </xf>
    <xf numFmtId="0" fontId="43" fillId="0" borderId="53" xfId="5" applyFont="1" applyBorder="1" applyAlignment="1">
      <alignment horizontal="center" wrapText="1"/>
    </xf>
    <xf numFmtId="164" fontId="0" fillId="0" borderId="53" xfId="1" applyFont="1" applyBorder="1"/>
    <xf numFmtId="0" fontId="43" fillId="0" borderId="54" xfId="5" applyFont="1" applyBorder="1" applyAlignment="1">
      <alignment horizontal="center" wrapText="1"/>
    </xf>
    <xf numFmtId="166" fontId="0" fillId="0" borderId="51" xfId="1" applyNumberFormat="1" applyFont="1" applyBorder="1"/>
    <xf numFmtId="0" fontId="43" fillId="0" borderId="55" xfId="5" applyFont="1" applyBorder="1" applyAlignment="1">
      <alignment horizontal="center" wrapText="1"/>
    </xf>
    <xf numFmtId="166" fontId="0" fillId="0" borderId="0" xfId="1" applyNumberFormat="1" applyFont="1"/>
    <xf numFmtId="166" fontId="0" fillId="0" borderId="53" xfId="1" applyNumberFormat="1" applyFont="1" applyBorder="1"/>
    <xf numFmtId="0" fontId="43" fillId="9" borderId="52" xfId="5" applyFont="1" applyFill="1" applyBorder="1" applyAlignment="1">
      <alignment horizontal="center"/>
    </xf>
    <xf numFmtId="166" fontId="0" fillId="7" borderId="51" xfId="1" applyNumberFormat="1" applyFont="1" applyFill="1" applyBorder="1"/>
    <xf numFmtId="166" fontId="0" fillId="7" borderId="0" xfId="1" applyNumberFormat="1" applyFont="1" applyFill="1"/>
    <xf numFmtId="164" fontId="43" fillId="9" borderId="52" xfId="1" applyFont="1" applyFill="1" applyBorder="1" applyAlignment="1">
      <alignment horizontal="center"/>
    </xf>
    <xf numFmtId="3" fontId="4" fillId="0" borderId="0" xfId="0" applyNumberFormat="1" applyFont="1" applyAlignment="1">
      <alignment vertical="center"/>
    </xf>
    <xf numFmtId="9" fontId="4" fillId="0" borderId="0" xfId="6" applyFont="1" applyAlignment="1">
      <alignment vertical="center"/>
    </xf>
    <xf numFmtId="0" fontId="14" fillId="0" borderId="19" xfId="0" applyFont="1" applyBorder="1" applyAlignment="1">
      <alignment horizontal="center" vertical="center"/>
    </xf>
    <xf numFmtId="0" fontId="14" fillId="0" borderId="18" xfId="0" applyFont="1" applyBorder="1" applyAlignment="1">
      <alignment vertical="center"/>
    </xf>
    <xf numFmtId="0" fontId="14" fillId="0" borderId="20" xfId="0" applyFont="1" applyBorder="1" applyAlignment="1">
      <alignment vertical="center"/>
    </xf>
    <xf numFmtId="4" fontId="4" fillId="0" borderId="0" xfId="1" applyNumberFormat="1" applyFont="1" applyFill="1" applyBorder="1" applyAlignment="1">
      <alignment horizontal="right" vertical="center"/>
    </xf>
    <xf numFmtId="4" fontId="14" fillId="0" borderId="0" xfId="1" applyNumberFormat="1" applyFont="1" applyFill="1" applyAlignment="1">
      <alignment vertical="center"/>
    </xf>
    <xf numFmtId="0" fontId="45" fillId="0" borderId="0" xfId="0" applyFont="1" applyAlignment="1">
      <alignment vertical="center"/>
    </xf>
    <xf numFmtId="164" fontId="0" fillId="0" borderId="53" xfId="1" applyFont="1" applyFill="1" applyBorder="1"/>
    <xf numFmtId="164" fontId="0" fillId="0" borderId="0" xfId="1" applyFont="1" applyFill="1"/>
    <xf numFmtId="164" fontId="4" fillId="0" borderId="0" xfId="1" applyFont="1" applyFill="1" applyAlignment="1">
      <alignment vertical="center"/>
    </xf>
    <xf numFmtId="4" fontId="46" fillId="0" borderId="0" xfId="0" applyNumberFormat="1" applyFont="1" applyAlignment="1">
      <alignment vertical="center"/>
    </xf>
    <xf numFmtId="164" fontId="4" fillId="0" borderId="0" xfId="1" applyFont="1" applyAlignment="1">
      <alignment vertical="center"/>
    </xf>
    <xf numFmtId="0" fontId="4" fillId="0" borderId="2" xfId="0" applyFont="1" applyBorder="1" applyAlignment="1">
      <alignment vertical="center"/>
    </xf>
    <xf numFmtId="0" fontId="43" fillId="0" borderId="54" xfId="7" applyFont="1" applyBorder="1" applyAlignment="1">
      <alignment horizontal="right" wrapText="1"/>
    </xf>
    <xf numFmtId="0" fontId="42" fillId="0" borderId="0" xfId="7"/>
    <xf numFmtId="0" fontId="43" fillId="8" borderId="52" xfId="7" applyFont="1" applyFill="1" applyBorder="1" applyAlignment="1">
      <alignment horizontal="center"/>
    </xf>
    <xf numFmtId="164" fontId="22" fillId="4" borderId="0" xfId="1" applyFont="1" applyFill="1" applyAlignment="1">
      <alignment horizontal="right"/>
    </xf>
    <xf numFmtId="164" fontId="14" fillId="0" borderId="0" xfId="1" applyFont="1" applyAlignment="1">
      <alignment horizontal="right"/>
    </xf>
    <xf numFmtId="164" fontId="14" fillId="6" borderId="0" xfId="1" applyFont="1" applyFill="1" applyAlignment="1">
      <alignment horizontal="right"/>
    </xf>
    <xf numFmtId="164" fontId="14" fillId="0" borderId="1" xfId="1" applyFont="1" applyBorder="1" applyAlignment="1">
      <alignment horizontal="right"/>
    </xf>
    <xf numFmtId="0" fontId="43" fillId="8" borderId="52" xfId="8" applyFont="1" applyFill="1" applyBorder="1" applyAlignment="1">
      <alignment horizontal="center"/>
    </xf>
    <xf numFmtId="0" fontId="43" fillId="0" borderId="54" xfId="7" applyFont="1" applyBorder="1" applyAlignment="1">
      <alignment wrapText="1"/>
    </xf>
    <xf numFmtId="164" fontId="7" fillId="4" borderId="0" xfId="1" applyFont="1" applyFill="1" applyBorder="1" applyAlignment="1">
      <alignment horizontal="right" vertical="center" wrapText="1"/>
    </xf>
    <xf numFmtId="164" fontId="7" fillId="0" borderId="0" xfId="1" applyFont="1" applyFill="1" applyBorder="1" applyAlignment="1">
      <alignment horizontal="right" vertical="center" wrapText="1"/>
    </xf>
    <xf numFmtId="164" fontId="4" fillId="6" borderId="0" xfId="1" applyFont="1" applyFill="1" applyBorder="1" applyAlignment="1">
      <alignment horizontal="right" vertical="center" wrapText="1"/>
    </xf>
    <xf numFmtId="164" fontId="4" fillId="0" borderId="0" xfId="1" applyFont="1" applyFill="1" applyBorder="1" applyAlignment="1">
      <alignment horizontal="right" vertical="center" wrapText="1"/>
    </xf>
    <xf numFmtId="0" fontId="14" fillId="0" borderId="0" xfId="1" applyNumberFormat="1" applyFont="1" applyAlignment="1">
      <alignment horizontal="left" vertical="center" wrapText="1"/>
    </xf>
    <xf numFmtId="164" fontId="22" fillId="4" borderId="0" xfId="1" applyFont="1" applyFill="1" applyAlignment="1">
      <alignment horizontal="right" vertical="center"/>
    </xf>
    <xf numFmtId="164" fontId="14" fillId="0" borderId="0" xfId="1" applyFont="1" applyAlignment="1">
      <alignment horizontal="right" vertical="center"/>
    </xf>
    <xf numFmtId="164" fontId="14" fillId="6" borderId="0" xfId="1" applyFont="1" applyFill="1" applyAlignment="1">
      <alignment horizontal="right" vertical="center"/>
    </xf>
    <xf numFmtId="164" fontId="14" fillId="0" borderId="1" xfId="1" applyFont="1" applyBorder="1" applyAlignment="1">
      <alignment horizontal="right" vertical="center"/>
    </xf>
    <xf numFmtId="0" fontId="30" fillId="4" borderId="0" xfId="0" applyFont="1" applyFill="1" applyAlignment="1">
      <alignment horizontal="left" vertical="center" wrapText="1"/>
    </xf>
    <xf numFmtId="0" fontId="4" fillId="0" borderId="0" xfId="0" applyFont="1" applyAlignment="1">
      <alignment horizontal="left" vertical="center" wrapText="1"/>
    </xf>
    <xf numFmtId="0" fontId="30" fillId="4" borderId="0" xfId="0" applyFont="1" applyFill="1" applyAlignment="1">
      <alignment horizontal="left" vertical="center"/>
    </xf>
    <xf numFmtId="0" fontId="35" fillId="0" borderId="0" xfId="1" applyNumberFormat="1" applyFont="1" applyFill="1" applyBorder="1" applyAlignment="1">
      <alignment horizontal="left" vertical="center" wrapText="1"/>
    </xf>
    <xf numFmtId="0" fontId="24" fillId="3" borderId="0" xfId="0" applyFont="1" applyFill="1" applyAlignment="1">
      <alignment horizontal="center" vertical="center" wrapText="1"/>
    </xf>
    <xf numFmtId="0" fontId="28" fillId="0" borderId="0" xfId="0" applyFont="1" applyAlignment="1">
      <alignment horizontal="left" vertical="top" wrapText="1"/>
    </xf>
    <xf numFmtId="0" fontId="4" fillId="0" borderId="0" xfId="0" applyFont="1" applyAlignment="1">
      <alignment horizontal="left" vertical="top" wrapText="1"/>
    </xf>
    <xf numFmtId="4" fontId="16" fillId="0" borderId="16" xfId="0" applyNumberFormat="1" applyFont="1" applyBorder="1" applyAlignment="1">
      <alignment horizontal="left" vertical="center"/>
    </xf>
    <xf numFmtId="0" fontId="7" fillId="0" borderId="2" xfId="1" applyNumberFormat="1"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165" fontId="6" fillId="2" borderId="0" xfId="1" applyNumberFormat="1" applyFont="1" applyFill="1" applyBorder="1" applyAlignment="1">
      <alignment horizontal="center" vertical="center" wrapText="1"/>
    </xf>
    <xf numFmtId="0" fontId="14" fillId="5" borderId="18"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8" fillId="5" borderId="18" xfId="0" applyFont="1" applyFill="1" applyBorder="1" applyAlignment="1">
      <alignment horizontal="left" vertical="center"/>
    </xf>
    <xf numFmtId="0" fontId="18" fillId="5" borderId="1" xfId="0" applyFont="1" applyFill="1" applyBorder="1" applyAlignment="1">
      <alignment horizontal="left" vertical="center" wrapText="1"/>
    </xf>
    <xf numFmtId="0" fontId="9" fillId="0" borderId="0" xfId="0" applyFont="1" applyAlignment="1">
      <alignment horizontal="center" wrapText="1"/>
    </xf>
    <xf numFmtId="0" fontId="7" fillId="0" borderId="3" xfId="1" applyNumberFormat="1" applyFont="1" applyFill="1" applyBorder="1" applyAlignment="1">
      <alignment horizontal="left" vertical="center" wrapText="1"/>
    </xf>
    <xf numFmtId="0" fontId="7" fillId="0" borderId="17"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165" fontId="12" fillId="2" borderId="0" xfId="1" applyNumberFormat="1" applyFont="1" applyFill="1" applyBorder="1" applyAlignment="1">
      <alignment horizontal="center" vertical="center" wrapText="1"/>
    </xf>
    <xf numFmtId="165" fontId="12" fillId="2" borderId="13" xfId="1" applyNumberFormat="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165" fontId="13" fillId="4" borderId="0" xfId="1" applyNumberFormat="1" applyFont="1" applyFill="1" applyBorder="1" applyAlignment="1">
      <alignment horizontal="left" vertical="center" wrapText="1"/>
    </xf>
    <xf numFmtId="0" fontId="38" fillId="0" borderId="0" xfId="0" applyFont="1" applyAlignment="1">
      <alignment horizontal="left" wrapText="1"/>
    </xf>
    <xf numFmtId="0" fontId="5" fillId="0" borderId="0" xfId="0" applyFont="1" applyAlignment="1">
      <alignment horizontal="center"/>
    </xf>
    <xf numFmtId="0" fontId="14" fillId="0" borderId="0" xfId="0" applyFont="1" applyAlignment="1">
      <alignment horizontal="left" vertical="center" wrapText="1"/>
    </xf>
    <xf numFmtId="0" fontId="41" fillId="0" borderId="4" xfId="0" applyFont="1" applyBorder="1" applyAlignment="1">
      <alignment horizontal="center" vertical="center"/>
    </xf>
    <xf numFmtId="0" fontId="41" fillId="0" borderId="2" xfId="0" applyFont="1" applyBorder="1" applyAlignment="1">
      <alignment horizontal="center" vertical="center"/>
    </xf>
    <xf numFmtId="165" fontId="24" fillId="3" borderId="0" xfId="1" applyNumberFormat="1" applyFont="1" applyFill="1" applyBorder="1" applyAlignment="1">
      <alignment horizontal="center" vertical="center" wrapText="1"/>
    </xf>
    <xf numFmtId="0" fontId="39" fillId="6" borderId="0" xfId="0" applyFont="1" applyFill="1" applyAlignment="1">
      <alignment horizontal="left"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14" fillId="5" borderId="18" xfId="0" applyFont="1" applyFill="1" applyBorder="1" applyAlignment="1">
      <alignment horizontal="left" vertical="center"/>
    </xf>
    <xf numFmtId="0" fontId="18" fillId="5" borderId="0" xfId="0" applyFont="1" applyFill="1" applyAlignment="1">
      <alignment horizontal="left" vertical="center" wrapText="1"/>
    </xf>
    <xf numFmtId="4" fontId="16" fillId="0" borderId="17" xfId="0" applyNumberFormat="1" applyFont="1" applyBorder="1" applyAlignment="1">
      <alignment horizontal="left" vertical="center"/>
    </xf>
    <xf numFmtId="165" fontId="13" fillId="6" borderId="0" xfId="1" applyNumberFormat="1" applyFont="1" applyFill="1" applyBorder="1" applyAlignment="1">
      <alignment horizontal="left" vertical="center" wrapText="1"/>
    </xf>
    <xf numFmtId="165" fontId="23" fillId="0" borderId="0" xfId="1" applyNumberFormat="1" applyFont="1" applyFill="1" applyBorder="1" applyAlignment="1">
      <alignment horizontal="left" vertical="center" wrapText="1"/>
    </xf>
    <xf numFmtId="165" fontId="23" fillId="0" borderId="16" xfId="1" applyNumberFormat="1" applyFont="1" applyFill="1" applyBorder="1" applyAlignment="1">
      <alignment horizontal="left" vertical="center" wrapText="1"/>
    </xf>
    <xf numFmtId="0" fontId="22" fillId="0" borderId="49" xfId="0" applyFont="1" applyBorder="1" applyAlignment="1">
      <alignment horizontal="center" vertical="center"/>
    </xf>
    <xf numFmtId="0" fontId="22" fillId="0" borderId="17" xfId="0" applyFont="1" applyBorder="1" applyAlignment="1">
      <alignment horizontal="center" vertical="center"/>
    </xf>
    <xf numFmtId="0" fontId="22" fillId="0" borderId="4" xfId="0" applyFont="1" applyBorder="1" applyAlignment="1">
      <alignment horizontal="center" vertical="center"/>
    </xf>
    <xf numFmtId="0" fontId="22" fillId="0" borderId="49"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4"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4" xfId="0" applyFont="1" applyBorder="1" applyAlignment="1">
      <alignment horizontal="center" vertical="center" wrapText="1"/>
    </xf>
    <xf numFmtId="0" fontId="7" fillId="0" borderId="16" xfId="0" applyFont="1" applyBorder="1" applyAlignment="1">
      <alignment horizontal="center" vertical="center"/>
    </xf>
    <xf numFmtId="0" fontId="7" fillId="0" borderId="44" xfId="1" applyNumberFormat="1" applyFont="1" applyFill="1" applyBorder="1" applyAlignment="1">
      <alignment horizontal="left" vertical="center" wrapText="1"/>
    </xf>
    <xf numFmtId="0" fontId="7" fillId="0" borderId="45" xfId="1" applyNumberFormat="1" applyFont="1" applyFill="1" applyBorder="1" applyAlignment="1">
      <alignment horizontal="left" vertical="center" wrapText="1"/>
    </xf>
    <xf numFmtId="0" fontId="7" fillId="0" borderId="46" xfId="1" applyNumberFormat="1" applyFont="1" applyFill="1" applyBorder="1" applyAlignment="1">
      <alignment horizontal="left" vertical="center" wrapText="1"/>
    </xf>
    <xf numFmtId="165" fontId="23" fillId="0" borderId="17" xfId="1" applyNumberFormat="1" applyFont="1" applyFill="1" applyBorder="1" applyAlignment="1">
      <alignment vertical="center" wrapText="1"/>
    </xf>
    <xf numFmtId="4" fontId="16" fillId="0" borderId="16" xfId="0" applyNumberFormat="1" applyFont="1" applyBorder="1" applyAlignment="1">
      <alignment vertical="center"/>
    </xf>
    <xf numFmtId="0" fontId="9" fillId="0" borderId="0" xfId="0" applyFont="1" applyAlignment="1">
      <alignment horizontal="center" vertical="center" wrapText="1"/>
    </xf>
    <xf numFmtId="0" fontId="5" fillId="0" borderId="0" xfId="0" applyFont="1" applyAlignment="1">
      <alignment horizontal="center" vertical="center"/>
    </xf>
    <xf numFmtId="0" fontId="47" fillId="0" borderId="49" xfId="0" applyFont="1" applyBorder="1" applyAlignment="1">
      <alignment horizontal="center" vertical="center"/>
    </xf>
    <xf numFmtId="0" fontId="47" fillId="0" borderId="4" xfId="0" applyFont="1" applyBorder="1" applyAlignment="1">
      <alignment horizontal="center" vertical="center"/>
    </xf>
    <xf numFmtId="0" fontId="47" fillId="0" borderId="49" xfId="0" applyFont="1" applyBorder="1" applyAlignment="1">
      <alignment horizontal="center" vertical="center" wrapText="1"/>
    </xf>
    <xf numFmtId="0" fontId="47" fillId="0" borderId="4" xfId="0" applyFont="1" applyBorder="1" applyAlignment="1">
      <alignment horizontal="center" vertical="center" wrapText="1"/>
    </xf>
    <xf numFmtId="0" fontId="48" fillId="6" borderId="0" xfId="0" applyFont="1" applyFill="1" applyAlignment="1">
      <alignment horizontal="left" wrapText="1"/>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7" fillId="0" borderId="17" xfId="0" applyFont="1" applyBorder="1" applyAlignment="1">
      <alignment horizontal="center" vertical="center"/>
    </xf>
    <xf numFmtId="0" fontId="22" fillId="0" borderId="2" xfId="1" applyNumberFormat="1" applyFont="1" applyBorder="1" applyAlignment="1">
      <alignment horizontal="left" vertical="center" wrapText="1"/>
    </xf>
    <xf numFmtId="0" fontId="41" fillId="0" borderId="2" xfId="1" applyNumberFormat="1" applyFont="1" applyBorder="1" applyAlignment="1">
      <alignment horizontal="left" vertical="center" wrapText="1"/>
    </xf>
    <xf numFmtId="4" fontId="16" fillId="0" borderId="0" xfId="0" applyNumberFormat="1" applyFont="1" applyAlignment="1">
      <alignment horizontal="left" vertical="center"/>
    </xf>
    <xf numFmtId="165" fontId="15" fillId="5" borderId="0" xfId="1" applyNumberFormat="1" applyFont="1" applyFill="1" applyBorder="1" applyAlignment="1">
      <alignment horizontal="center" vertical="center" wrapText="1"/>
    </xf>
    <xf numFmtId="0" fontId="7" fillId="0" borderId="49" xfId="0" applyFont="1" applyBorder="1" applyAlignment="1">
      <alignment horizontal="center" vertical="center"/>
    </xf>
    <xf numFmtId="0" fontId="7" fillId="0" borderId="56" xfId="0" applyFont="1" applyBorder="1" applyAlignment="1">
      <alignment horizontal="center" vertical="center"/>
    </xf>
    <xf numFmtId="0" fontId="7" fillId="0" borderId="39" xfId="0" applyFont="1" applyBorder="1" applyAlignment="1">
      <alignment horizontal="center" vertical="center"/>
    </xf>
    <xf numFmtId="0" fontId="4" fillId="0" borderId="48"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7" fillId="0" borderId="38" xfId="1" applyNumberFormat="1" applyFont="1" applyFill="1" applyBorder="1" applyAlignment="1">
      <alignment horizontal="left" vertical="center" wrapText="1"/>
    </xf>
    <xf numFmtId="0" fontId="7" fillId="0" borderId="0" xfId="1" applyNumberFormat="1" applyFont="1" applyFill="1" applyBorder="1" applyAlignment="1">
      <alignment horizontal="left" vertical="center" wrapText="1"/>
    </xf>
  </cellXfs>
  <cellStyles count="9">
    <cellStyle name="Hipervínculo" xfId="4" builtinId="8"/>
    <cellStyle name="Millares" xfId="1" builtinId="3"/>
    <cellStyle name="Millares 2" xfId="2" xr:uid="{00000000-0005-0000-0000-000001000000}"/>
    <cellStyle name="Millares 3" xfId="3" xr:uid="{00000000-0005-0000-0000-000002000000}"/>
    <cellStyle name="Normal" xfId="0" builtinId="0"/>
    <cellStyle name="Normal_Consultas generales" xfId="8" xr:uid="{B296A89F-164E-47D3-A2F0-DB11C926F1A1}"/>
    <cellStyle name="Normal_Consultas generales_2" xfId="7" xr:uid="{EB37C877-35B1-410B-9589-A17F05EBF53D}"/>
    <cellStyle name="Normal_Hoja3" xfId="5" xr:uid="{7351E336-38D5-4086-A6EB-1E9E50EC41F6}"/>
    <cellStyle name="Porcentaje" xfId="6" builtinId="5"/>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665D-07DE-486B-BF76-407E1FB16D8C}">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48" customWidth="1"/>
    <col min="7" max="16384" width="10.88671875" style="48"/>
  </cols>
  <sheetData>
    <row r="4" spans="1:6" ht="18" customHeight="1" x14ac:dyDescent="0.3"/>
    <row r="5" spans="1:6" ht="42.6" customHeight="1" x14ac:dyDescent="0.3">
      <c r="A5" s="210" t="s">
        <v>93</v>
      </c>
      <c r="B5" s="210"/>
      <c r="C5" s="210"/>
      <c r="D5" s="210"/>
      <c r="E5" s="56"/>
      <c r="F5" s="56"/>
    </row>
    <row r="6" spans="1:6" ht="16.2" customHeight="1" x14ac:dyDescent="0.3">
      <c r="A6" s="121"/>
      <c r="B6" s="121"/>
      <c r="C6" s="121"/>
      <c r="D6" s="121"/>
      <c r="E6" s="56"/>
      <c r="F6" s="56"/>
    </row>
    <row r="7" spans="1:6" ht="16.2" customHeight="1" x14ac:dyDescent="0.3">
      <c r="A7" s="122" t="s">
        <v>114</v>
      </c>
      <c r="B7" s="121"/>
      <c r="C7" s="121"/>
      <c r="D7" s="121"/>
      <c r="E7" s="56"/>
      <c r="F7" s="56"/>
    </row>
    <row r="8" spans="1:6" x14ac:dyDescent="0.3">
      <c r="A8" s="119"/>
      <c r="B8" s="119"/>
      <c r="C8" s="119"/>
      <c r="D8" s="119"/>
      <c r="E8" s="106"/>
      <c r="F8" s="106"/>
    </row>
    <row r="9" spans="1:6" ht="66.75" customHeight="1" x14ac:dyDescent="0.3">
      <c r="A9" s="207" t="s">
        <v>124</v>
      </c>
      <c r="B9" s="207"/>
      <c r="C9" s="207"/>
      <c r="D9" s="207"/>
      <c r="E9" s="106"/>
      <c r="F9" s="106"/>
    </row>
    <row r="10" spans="1:6" ht="92.4" customHeight="1" x14ac:dyDescent="0.3">
      <c r="A10" s="211" t="s">
        <v>113</v>
      </c>
      <c r="B10" s="211"/>
      <c r="C10" s="211"/>
      <c r="D10" s="211"/>
      <c r="E10" s="106"/>
      <c r="F10" s="106"/>
    </row>
    <row r="11" spans="1:6" ht="94.95" customHeight="1" x14ac:dyDescent="0.3">
      <c r="A11" s="212" t="s">
        <v>148</v>
      </c>
      <c r="B11" s="212"/>
      <c r="C11" s="212"/>
      <c r="D11" s="212"/>
      <c r="E11" s="106"/>
      <c r="F11" s="106"/>
    </row>
    <row r="12" spans="1:6" ht="81" customHeight="1" x14ac:dyDescent="0.3">
      <c r="A12" s="207" t="s">
        <v>164</v>
      </c>
      <c r="B12" s="207"/>
      <c r="C12" s="207"/>
      <c r="D12" s="207"/>
      <c r="E12" s="106"/>
      <c r="F12" s="106"/>
    </row>
    <row r="13" spans="1:6" ht="20.399999999999999" customHeight="1" x14ac:dyDescent="0.3">
      <c r="A13" s="119"/>
      <c r="B13" s="119"/>
      <c r="C13" s="119"/>
      <c r="D13" s="119"/>
      <c r="E13" s="106"/>
      <c r="F13" s="106"/>
    </row>
    <row r="14" spans="1:6" ht="20.399999999999999" customHeight="1" x14ac:dyDescent="0.3">
      <c r="A14" s="210" t="s">
        <v>115</v>
      </c>
      <c r="B14" s="210"/>
      <c r="C14" s="210"/>
      <c r="D14" s="210"/>
      <c r="E14" s="106"/>
      <c r="F14" s="106"/>
    </row>
    <row r="15" spans="1:6" ht="20.100000000000001" customHeight="1" x14ac:dyDescent="0.3">
      <c r="A15" s="103" t="s">
        <v>26</v>
      </c>
    </row>
    <row r="16" spans="1:6" ht="168.75" customHeight="1" x14ac:dyDescent="0.3">
      <c r="A16" s="207" t="s">
        <v>111</v>
      </c>
      <c r="B16" s="207"/>
      <c r="C16" s="207"/>
      <c r="D16" s="207"/>
      <c r="E16" s="106"/>
      <c r="F16" s="106"/>
    </row>
    <row r="17" spans="1:17" ht="9.9" customHeight="1" x14ac:dyDescent="0.3"/>
    <row r="18" spans="1:17" ht="20.100000000000001" customHeight="1" x14ac:dyDescent="0.3">
      <c r="A18" s="103" t="s">
        <v>112</v>
      </c>
    </row>
    <row r="20" spans="1:17" ht="15" customHeight="1" x14ac:dyDescent="0.3">
      <c r="A20" s="48" t="s">
        <v>101</v>
      </c>
    </row>
    <row r="21" spans="1:17" ht="15" customHeight="1" x14ac:dyDescent="0.3"/>
    <row r="22" spans="1:17" ht="15" customHeight="1" x14ac:dyDescent="0.3">
      <c r="A22" s="207" t="s">
        <v>102</v>
      </c>
      <c r="B22" s="207"/>
      <c r="C22" s="207"/>
      <c r="D22" s="207"/>
      <c r="E22" s="106"/>
      <c r="F22" s="106"/>
      <c r="G22" s="106"/>
      <c r="H22" s="106"/>
      <c r="I22" s="106"/>
      <c r="J22" s="106"/>
      <c r="K22" s="106"/>
      <c r="L22" s="106"/>
      <c r="M22" s="106"/>
      <c r="N22" s="106"/>
      <c r="O22" s="106"/>
      <c r="P22" s="106"/>
      <c r="Q22" s="106"/>
    </row>
    <row r="23" spans="1:17" ht="15" customHeight="1" x14ac:dyDescent="0.3">
      <c r="A23" s="119"/>
      <c r="B23" s="119"/>
      <c r="C23" s="119"/>
      <c r="D23" s="119"/>
      <c r="E23" s="106"/>
      <c r="F23" s="106"/>
      <c r="G23" s="106"/>
      <c r="H23" s="106"/>
      <c r="I23" s="106"/>
      <c r="J23" s="106"/>
      <c r="K23" s="106"/>
      <c r="L23" s="106"/>
      <c r="M23" s="106"/>
      <c r="N23" s="106"/>
      <c r="O23" s="106"/>
      <c r="P23" s="106"/>
      <c r="Q23" s="106"/>
    </row>
    <row r="24" spans="1:17" ht="33" customHeight="1" x14ac:dyDescent="0.3">
      <c r="A24" s="209" t="s">
        <v>140</v>
      </c>
      <c r="B24" s="209"/>
      <c r="C24" s="209"/>
      <c r="D24" s="209"/>
      <c r="E24" s="106"/>
      <c r="F24" s="106"/>
      <c r="G24" s="106"/>
      <c r="H24" s="106"/>
      <c r="I24" s="106"/>
      <c r="J24" s="106"/>
      <c r="K24" s="106"/>
      <c r="L24" s="106"/>
      <c r="M24" s="106"/>
      <c r="N24" s="106"/>
      <c r="O24" s="106"/>
      <c r="P24" s="106"/>
      <c r="Q24" s="106"/>
    </row>
    <row r="25" spans="1:17" ht="15" customHeight="1" x14ac:dyDescent="0.3">
      <c r="A25" s="119"/>
      <c r="B25" s="119"/>
      <c r="C25" s="119"/>
      <c r="D25" s="119"/>
      <c r="E25" s="106"/>
      <c r="F25" s="106"/>
      <c r="G25" s="106"/>
      <c r="H25" s="106"/>
      <c r="I25" s="106"/>
      <c r="J25" s="106"/>
      <c r="K25" s="106"/>
      <c r="L25" s="106"/>
      <c r="M25" s="106"/>
      <c r="N25" s="106"/>
      <c r="O25" s="106"/>
      <c r="P25" s="106"/>
      <c r="Q25" s="106"/>
    </row>
    <row r="26" spans="1:17" ht="20.100000000000001" customHeight="1" x14ac:dyDescent="0.3">
      <c r="A26" s="208" t="s">
        <v>116</v>
      </c>
      <c r="B26" s="208"/>
      <c r="C26" s="208"/>
      <c r="D26" s="208"/>
    </row>
    <row r="27" spans="1:17" ht="15" customHeight="1" x14ac:dyDescent="0.3">
      <c r="A27" s="48" t="s">
        <v>104</v>
      </c>
    </row>
    <row r="28" spans="1:17" ht="15" customHeight="1" x14ac:dyDescent="0.3">
      <c r="A28" s="48" t="s">
        <v>105</v>
      </c>
    </row>
    <row r="29" spans="1:17" ht="32.1" customHeight="1" x14ac:dyDescent="0.3">
      <c r="A29" s="207" t="s">
        <v>161</v>
      </c>
      <c r="B29" s="207"/>
      <c r="C29" s="207"/>
      <c r="D29" s="207"/>
    </row>
    <row r="30" spans="1:17" ht="15" customHeight="1" x14ac:dyDescent="0.3"/>
    <row r="31" spans="1:17" ht="20.100000000000001" customHeight="1" x14ac:dyDescent="0.3">
      <c r="A31" s="208" t="s">
        <v>117</v>
      </c>
      <c r="B31" s="208"/>
      <c r="C31" s="208"/>
      <c r="D31" s="208"/>
    </row>
    <row r="32" spans="1:17" ht="15" customHeight="1" x14ac:dyDescent="0.3">
      <c r="A32" s="48" t="s">
        <v>104</v>
      </c>
    </row>
    <row r="33" spans="1:6" ht="15" customHeight="1" x14ac:dyDescent="0.3">
      <c r="A33" s="48" t="s">
        <v>105</v>
      </c>
    </row>
    <row r="34" spans="1:6" ht="32.1" customHeight="1" x14ac:dyDescent="0.3">
      <c r="A34" s="207" t="s">
        <v>160</v>
      </c>
      <c r="B34" s="207"/>
      <c r="C34" s="207"/>
      <c r="D34" s="207"/>
    </row>
    <row r="35" spans="1:6" ht="15" customHeight="1" x14ac:dyDescent="0.3"/>
    <row r="36" spans="1:6" ht="35.1" customHeight="1" x14ac:dyDescent="0.3">
      <c r="A36" s="206" t="s">
        <v>118</v>
      </c>
      <c r="B36" s="206"/>
      <c r="C36" s="206"/>
      <c r="D36" s="206"/>
    </row>
    <row r="37" spans="1:6" ht="15" customHeight="1" x14ac:dyDescent="0.3">
      <c r="A37" s="48" t="s">
        <v>132</v>
      </c>
    </row>
    <row r="38" spans="1:6" x14ac:dyDescent="0.3">
      <c r="A38" s="207" t="s">
        <v>163</v>
      </c>
      <c r="B38" s="207"/>
      <c r="C38" s="207"/>
      <c r="D38" s="207"/>
    </row>
    <row r="39" spans="1:6" ht="15" customHeight="1" x14ac:dyDescent="0.3">
      <c r="A39" s="48" t="s">
        <v>103</v>
      </c>
    </row>
    <row r="40" spans="1:6" ht="20.100000000000001" customHeight="1" x14ac:dyDescent="0.3">
      <c r="A40" s="206" t="s">
        <v>119</v>
      </c>
      <c r="B40" s="206"/>
      <c r="C40" s="206"/>
      <c r="D40" s="206"/>
    </row>
    <row r="41" spans="1:6" ht="15" customHeight="1" x14ac:dyDescent="0.3">
      <c r="A41" s="48" t="s">
        <v>133</v>
      </c>
    </row>
    <row r="42" spans="1:6" ht="32.1" customHeight="1" x14ac:dyDescent="0.3">
      <c r="A42" s="207" t="s">
        <v>162</v>
      </c>
      <c r="B42" s="207"/>
      <c r="C42" s="207"/>
      <c r="D42" s="207"/>
    </row>
    <row r="43" spans="1:6" ht="14.25" customHeight="1" x14ac:dyDescent="0.3"/>
    <row r="44" spans="1:6" ht="33" customHeight="1" x14ac:dyDescent="0.3">
      <c r="A44" s="209" t="s">
        <v>141</v>
      </c>
      <c r="B44" s="209"/>
      <c r="C44" s="209"/>
      <c r="D44" s="209"/>
    </row>
    <row r="46" spans="1:6" ht="20.100000000000001" customHeight="1" x14ac:dyDescent="0.3">
      <c r="A46" s="206" t="s">
        <v>120</v>
      </c>
      <c r="B46" s="206"/>
      <c r="C46" s="206"/>
      <c r="D46" s="206"/>
      <c r="E46" s="56"/>
      <c r="F46" s="56"/>
    </row>
    <row r="47" spans="1:6" x14ac:dyDescent="0.3">
      <c r="A47" s="48" t="s">
        <v>106</v>
      </c>
    </row>
    <row r="48" spans="1:6" x14ac:dyDescent="0.3">
      <c r="A48" s="48" t="s">
        <v>134</v>
      </c>
    </row>
    <row r="50" spans="1:6" ht="35.1" customHeight="1" x14ac:dyDescent="0.3">
      <c r="A50" s="206" t="s">
        <v>121</v>
      </c>
      <c r="B50" s="206"/>
      <c r="C50" s="206"/>
      <c r="D50" s="206"/>
    </row>
    <row r="51" spans="1:6" x14ac:dyDescent="0.3">
      <c r="A51" s="48" t="s">
        <v>107</v>
      </c>
    </row>
    <row r="52" spans="1:6" x14ac:dyDescent="0.3">
      <c r="A52" s="48" t="s">
        <v>135</v>
      </c>
    </row>
    <row r="54" spans="1:6" ht="35.1" customHeight="1" x14ac:dyDescent="0.3">
      <c r="A54" s="206" t="s">
        <v>122</v>
      </c>
      <c r="B54" s="206"/>
      <c r="C54" s="206"/>
      <c r="D54" s="206"/>
      <c r="E54" s="8"/>
      <c r="F54" s="8"/>
    </row>
    <row r="55" spans="1:6" x14ac:dyDescent="0.3">
      <c r="A55" s="48" t="s">
        <v>108</v>
      </c>
    </row>
    <row r="56" spans="1:6" ht="32.1" customHeight="1" x14ac:dyDescent="0.3">
      <c r="A56" s="207" t="s">
        <v>136</v>
      </c>
      <c r="B56" s="207"/>
      <c r="C56" s="207"/>
      <c r="D56" s="207"/>
    </row>
    <row r="58" spans="1:6" ht="20.100000000000001" customHeight="1" x14ac:dyDescent="0.3">
      <c r="A58" s="206" t="s">
        <v>123</v>
      </c>
      <c r="B58" s="206"/>
      <c r="C58" s="206"/>
      <c r="D58" s="206"/>
      <c r="E58" s="56"/>
      <c r="F58" s="56"/>
    </row>
    <row r="59" spans="1:6" x14ac:dyDescent="0.3">
      <c r="A59" s="48" t="s">
        <v>109</v>
      </c>
    </row>
    <row r="60" spans="1:6" x14ac:dyDescent="0.3">
      <c r="A60" s="48" t="s">
        <v>110</v>
      </c>
    </row>
    <row r="62" spans="1:6" ht="9.9" customHeight="1" x14ac:dyDescent="0.3"/>
    <row r="63" spans="1:6" ht="19.8" x14ac:dyDescent="0.3">
      <c r="A63" s="118" t="s">
        <v>125</v>
      </c>
    </row>
    <row r="64" spans="1:6" ht="69" customHeight="1" x14ac:dyDescent="0.3">
      <c r="A64" s="207" t="s">
        <v>131</v>
      </c>
      <c r="B64" s="207"/>
      <c r="C64" s="207"/>
      <c r="D64" s="207"/>
    </row>
    <row r="65" spans="1:4" ht="32.1" customHeight="1" x14ac:dyDescent="0.3">
      <c r="A65" s="207" t="s">
        <v>130</v>
      </c>
      <c r="B65" s="207"/>
      <c r="C65" s="207"/>
      <c r="D65" s="207"/>
    </row>
    <row r="66" spans="1:4" ht="17.399999999999999" x14ac:dyDescent="0.3">
      <c r="A66" s="56" t="s">
        <v>126</v>
      </c>
      <c r="C66" s="123" t="s">
        <v>127</v>
      </c>
      <c r="D66" s="124"/>
    </row>
    <row r="67" spans="1:4" ht="17.399999999999999" x14ac:dyDescent="0.3">
      <c r="A67" s="56" t="s">
        <v>150</v>
      </c>
      <c r="C67" s="123" t="s">
        <v>149</v>
      </c>
      <c r="D67" s="124"/>
    </row>
    <row r="68" spans="1:4" x14ac:dyDescent="0.3">
      <c r="A68" s="56" t="s">
        <v>129</v>
      </c>
      <c r="C68" s="123" t="s">
        <v>128</v>
      </c>
    </row>
    <row r="70" spans="1:4" x14ac:dyDescent="0.3">
      <c r="A70" s="48" t="s">
        <v>142</v>
      </c>
    </row>
    <row r="71" spans="1:4" x14ac:dyDescent="0.3">
      <c r="A71" s="48" t="s">
        <v>180</v>
      </c>
    </row>
    <row r="72" spans="1:4" x14ac:dyDescent="0.3">
      <c r="A72" s="48" t="s">
        <v>143</v>
      </c>
    </row>
    <row r="73" spans="1:4" x14ac:dyDescent="0.3">
      <c r="A73" s="48" t="s">
        <v>144</v>
      </c>
    </row>
    <row r="74" spans="1:4" x14ac:dyDescent="0.3">
      <c r="A74" s="48" t="s">
        <v>145</v>
      </c>
    </row>
  </sheetData>
  <mergeCells count="25">
    <mergeCell ref="A5:D5"/>
    <mergeCell ref="A12:D12"/>
    <mergeCell ref="A16:D16"/>
    <mergeCell ref="A22:D22"/>
    <mergeCell ref="A29:D29"/>
    <mergeCell ref="A9:D9"/>
    <mergeCell ref="A10:D10"/>
    <mergeCell ref="A11:D11"/>
    <mergeCell ref="A14:D14"/>
    <mergeCell ref="A24:D24"/>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s>
  <phoneticPr fontId="11" type="noConversion"/>
  <hyperlinks>
    <hyperlink ref="C67" r:id="rId1" xr:uid="{C6175826-96E3-4894-BC90-F1D6B87BBE31}"/>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sheetPr>
  <dimension ref="A1:Q179"/>
  <sheetViews>
    <sheetView showGridLines="0" zoomScale="80" zoomScaleNormal="80" workbookViewId="0">
      <selection sqref="A1:F2"/>
    </sheetView>
  </sheetViews>
  <sheetFormatPr baseColWidth="10" defaultColWidth="11.44140625" defaultRowHeight="15.6" x14ac:dyDescent="0.3"/>
  <cols>
    <col min="1" max="1" width="58.44140625" style="48" customWidth="1"/>
    <col min="2" max="2" width="25.6640625" style="48" customWidth="1"/>
    <col min="3" max="4" width="18.33203125" style="48" bestFit="1" customWidth="1"/>
    <col min="5" max="5" width="20" style="48" customWidth="1"/>
    <col min="6" max="6" width="21.5546875" style="48" customWidth="1"/>
    <col min="7" max="7" width="13.5546875" style="48" bestFit="1" customWidth="1"/>
    <col min="8" max="8" width="11.44140625" style="48"/>
    <col min="9" max="9" width="17.88671875" style="48" customWidth="1"/>
    <col min="10" max="17" width="17.33203125" style="48" customWidth="1"/>
    <col min="18" max="16384" width="11.44140625" style="48"/>
  </cols>
  <sheetData>
    <row r="1" spans="1:6" ht="21.9" customHeight="1" x14ac:dyDescent="0.3">
      <c r="A1" s="222" t="s">
        <v>93</v>
      </c>
      <c r="B1" s="222"/>
      <c r="C1" s="222"/>
      <c r="D1" s="222"/>
      <c r="E1" s="222"/>
      <c r="F1" s="222"/>
    </row>
    <row r="2" spans="1:6" ht="21.9" customHeight="1" x14ac:dyDescent="0.3">
      <c r="A2" s="222"/>
      <c r="B2" s="222"/>
      <c r="C2" s="222"/>
      <c r="D2" s="222"/>
      <c r="E2" s="222"/>
      <c r="F2" s="222"/>
    </row>
    <row r="3" spans="1:6" ht="17.399999999999999" x14ac:dyDescent="0.4">
      <c r="A3" s="231" t="s">
        <v>184</v>
      </c>
      <c r="B3" s="231"/>
      <c r="C3" s="231"/>
      <c r="D3" s="231"/>
      <c r="E3" s="231"/>
      <c r="F3" s="231"/>
    </row>
    <row r="4" spans="1:6" ht="15" customHeight="1" x14ac:dyDescent="0.3">
      <c r="A4" s="49"/>
      <c r="B4" s="49"/>
      <c r="C4" s="49"/>
      <c r="D4" s="49"/>
      <c r="E4" s="49"/>
      <c r="F4" s="49"/>
    </row>
    <row r="5" spans="1:6" ht="18" customHeight="1" x14ac:dyDescent="0.3">
      <c r="A5" s="90"/>
      <c r="B5" s="92" t="s">
        <v>22</v>
      </c>
      <c r="C5" s="233" t="s">
        <v>181</v>
      </c>
      <c r="D5" s="234"/>
      <c r="E5" s="234"/>
    </row>
    <row r="6" spans="1:6" ht="18" customHeight="1" x14ac:dyDescent="0.3">
      <c r="A6" s="91"/>
      <c r="B6" s="93" t="s">
        <v>33</v>
      </c>
      <c r="C6" s="233" t="s">
        <v>182</v>
      </c>
      <c r="D6" s="234"/>
      <c r="E6" s="234"/>
      <c r="F6" s="8"/>
    </row>
    <row r="7" spans="1:6" ht="18" customHeight="1" x14ac:dyDescent="0.3">
      <c r="A7" s="91"/>
      <c r="B7" s="94" t="s">
        <v>34</v>
      </c>
      <c r="C7" s="233" t="s">
        <v>183</v>
      </c>
      <c r="D7" s="234"/>
      <c r="E7" s="234"/>
      <c r="F7" s="8"/>
    </row>
    <row r="8" spans="1:6" customFormat="1" ht="18" customHeight="1" x14ac:dyDescent="0.3"/>
    <row r="9" spans="1:6" ht="15" customHeight="1" x14ac:dyDescent="0.3">
      <c r="A9" s="9"/>
      <c r="B9" s="50"/>
      <c r="C9" s="50"/>
      <c r="D9" s="50"/>
      <c r="E9" s="50"/>
      <c r="F9" s="50"/>
    </row>
    <row r="10" spans="1:6" ht="21.9" customHeight="1" x14ac:dyDescent="0.3">
      <c r="A10" s="235" t="s">
        <v>35</v>
      </c>
      <c r="B10" s="235"/>
      <c r="C10" s="235"/>
      <c r="D10" s="235"/>
      <c r="E10" s="235"/>
      <c r="F10" s="235"/>
    </row>
    <row r="11" spans="1:6" ht="15" customHeight="1" x14ac:dyDescent="0.3">
      <c r="A11" s="13"/>
      <c r="B11" s="13"/>
      <c r="C11" s="13"/>
      <c r="D11" s="13"/>
      <c r="E11" s="13"/>
      <c r="F11" s="13"/>
    </row>
    <row r="12" spans="1:6" x14ac:dyDescent="0.3">
      <c r="A12" s="228" t="s">
        <v>36</v>
      </c>
      <c r="B12" s="228"/>
      <c r="C12" s="228"/>
      <c r="D12" s="228"/>
      <c r="E12" s="228"/>
      <c r="F12" s="228"/>
    </row>
    <row r="13" spans="1:6" ht="15" customHeight="1" x14ac:dyDescent="0.3">
      <c r="A13" s="228" t="s">
        <v>19</v>
      </c>
      <c r="B13" s="228"/>
      <c r="C13" s="228"/>
      <c r="D13" s="228"/>
      <c r="E13" s="228"/>
      <c r="F13" s="228"/>
    </row>
    <row r="14" spans="1:6" ht="15" customHeight="1" x14ac:dyDescent="0.3">
      <c r="A14" s="50"/>
      <c r="B14" s="50"/>
      <c r="C14" s="50"/>
      <c r="D14" s="50"/>
      <c r="E14" s="50"/>
      <c r="F14" s="50"/>
    </row>
    <row r="15" spans="1:6" ht="16.95" customHeight="1" x14ac:dyDescent="0.3">
      <c r="A15" s="23" t="s">
        <v>17</v>
      </c>
      <c r="B15" s="15" t="s">
        <v>18</v>
      </c>
      <c r="C15" s="16" t="s">
        <v>0</v>
      </c>
      <c r="D15" s="15" t="s">
        <v>2</v>
      </c>
      <c r="E15" s="15" t="s">
        <v>1</v>
      </c>
      <c r="F15" s="23" t="s">
        <v>4</v>
      </c>
    </row>
    <row r="16" spans="1:6" ht="16.95" customHeight="1" x14ac:dyDescent="0.3">
      <c r="A16" s="22"/>
      <c r="B16" s="135"/>
      <c r="C16" s="136"/>
      <c r="D16" s="136"/>
      <c r="E16" s="136"/>
      <c r="F16" s="136"/>
    </row>
    <row r="17" spans="1:17" ht="16.95" customHeight="1" x14ac:dyDescent="0.3">
      <c r="A17" s="143" t="s">
        <v>174</v>
      </c>
      <c r="B17" s="141"/>
      <c r="C17" s="142"/>
      <c r="D17" s="142"/>
      <c r="E17" s="142"/>
      <c r="F17" s="142"/>
      <c r="I17" t="s">
        <v>199</v>
      </c>
      <c r="J17"/>
      <c r="K17"/>
      <c r="L17"/>
      <c r="M17" t="s">
        <v>201</v>
      </c>
      <c r="N17"/>
      <c r="O17"/>
      <c r="P17"/>
      <c r="Q17" s="158"/>
    </row>
    <row r="18" spans="1:17" ht="16.95" customHeight="1" x14ac:dyDescent="0.3">
      <c r="A18" s="232" t="s">
        <v>169</v>
      </c>
      <c r="B18" s="135" t="s">
        <v>175</v>
      </c>
      <c r="C18" s="136">
        <f>K19+L19+M19+O19</f>
        <v>315</v>
      </c>
      <c r="D18" s="136">
        <f>K20+L20+M20+O20</f>
        <v>354</v>
      </c>
      <c r="E18" s="136">
        <f>K21+L21+M21+O21</f>
        <v>731</v>
      </c>
      <c r="F18" s="136">
        <f>+SUM(C18:E18)</f>
        <v>1400</v>
      </c>
      <c r="I18" s="159" t="s">
        <v>187</v>
      </c>
      <c r="J18" s="159" t="s">
        <v>188</v>
      </c>
      <c r="K18" s="170" t="s">
        <v>189</v>
      </c>
      <c r="L18" s="170" t="s">
        <v>190</v>
      </c>
      <c r="M18" s="170" t="s">
        <v>191</v>
      </c>
      <c r="N18" s="159" t="s">
        <v>192</v>
      </c>
      <c r="O18" s="170" t="s">
        <v>193</v>
      </c>
      <c r="P18" s="159" t="s">
        <v>194</v>
      </c>
      <c r="Q18" s="160" t="s">
        <v>195</v>
      </c>
    </row>
    <row r="19" spans="1:17" ht="16.95" customHeight="1" x14ac:dyDescent="0.3">
      <c r="A19" s="232"/>
      <c r="B19" s="135" t="s">
        <v>168</v>
      </c>
      <c r="C19" s="136">
        <f>K26+L26+M26+O26</f>
        <v>809</v>
      </c>
      <c r="D19" s="136">
        <f>K27+L27+M27+O27</f>
        <v>959</v>
      </c>
      <c r="E19" s="136">
        <f>K28+L28+M28+O28</f>
        <v>1894</v>
      </c>
      <c r="F19" s="136">
        <f t="shared" ref="F19:F32" si="0">+SUM(C19:E19)</f>
        <v>3662</v>
      </c>
      <c r="I19" s="165" t="s">
        <v>196</v>
      </c>
      <c r="J19" s="171">
        <v>29</v>
      </c>
      <c r="K19" s="166">
        <v>298</v>
      </c>
      <c r="L19" s="166">
        <v>5</v>
      </c>
      <c r="M19" s="166">
        <v>8</v>
      </c>
      <c r="N19" s="166">
        <v>39</v>
      </c>
      <c r="O19" s="166">
        <v>4</v>
      </c>
      <c r="P19" s="166">
        <v>146</v>
      </c>
      <c r="Q19" s="166">
        <v>529</v>
      </c>
    </row>
    <row r="20" spans="1:17" ht="16.95" customHeight="1" x14ac:dyDescent="0.3">
      <c r="A20" s="232" t="s">
        <v>170</v>
      </c>
      <c r="B20" s="135" t="s">
        <v>175</v>
      </c>
      <c r="C20" s="136">
        <f>P19</f>
        <v>146</v>
      </c>
      <c r="D20" s="136">
        <f>P20</f>
        <v>146</v>
      </c>
      <c r="E20" s="136">
        <f>P21</f>
        <v>228</v>
      </c>
      <c r="F20" s="136">
        <f t="shared" si="0"/>
        <v>520</v>
      </c>
      <c r="I20" s="165" t="s">
        <v>197</v>
      </c>
      <c r="J20" s="171">
        <v>27</v>
      </c>
      <c r="K20" s="166">
        <v>344</v>
      </c>
      <c r="L20" s="166"/>
      <c r="M20" s="166">
        <v>8</v>
      </c>
      <c r="N20" s="166">
        <v>29</v>
      </c>
      <c r="O20" s="166">
        <v>2</v>
      </c>
      <c r="P20" s="166">
        <v>146</v>
      </c>
      <c r="Q20" s="166">
        <v>669</v>
      </c>
    </row>
    <row r="21" spans="1:17" ht="16.95" customHeight="1" x14ac:dyDescent="0.3">
      <c r="A21" s="232"/>
      <c r="B21" s="135" t="s">
        <v>168</v>
      </c>
      <c r="C21" s="136">
        <f>P26</f>
        <v>456</v>
      </c>
      <c r="D21" s="136">
        <f>P27</f>
        <v>836</v>
      </c>
      <c r="E21" s="136">
        <f>P28</f>
        <v>692</v>
      </c>
      <c r="F21" s="136">
        <f t="shared" si="0"/>
        <v>1984</v>
      </c>
      <c r="I21" s="167" t="s">
        <v>198</v>
      </c>
      <c r="J21" s="172">
        <v>54</v>
      </c>
      <c r="K21" s="168">
        <v>716</v>
      </c>
      <c r="L21" s="168">
        <v>5</v>
      </c>
      <c r="M21" s="168">
        <v>10</v>
      </c>
      <c r="N21" s="168">
        <v>26</v>
      </c>
      <c r="O21" s="168"/>
      <c r="P21" s="168">
        <v>228</v>
      </c>
      <c r="Q21" s="168">
        <v>1040</v>
      </c>
    </row>
    <row r="22" spans="1:17" ht="16.95" customHeight="1" x14ac:dyDescent="0.3">
      <c r="A22" s="232" t="s">
        <v>171</v>
      </c>
      <c r="B22" s="135" t="s">
        <v>175</v>
      </c>
      <c r="C22" s="136">
        <f>N19</f>
        <v>39</v>
      </c>
      <c r="D22" s="136">
        <f>N20</f>
        <v>29</v>
      </c>
      <c r="E22" s="136">
        <f>N21</f>
        <v>26</v>
      </c>
      <c r="F22" s="136">
        <f t="shared" si="0"/>
        <v>94</v>
      </c>
      <c r="I22" s="163" t="s">
        <v>16</v>
      </c>
      <c r="J22" s="169">
        <v>110</v>
      </c>
      <c r="K22" s="169">
        <v>1359</v>
      </c>
      <c r="L22" s="169">
        <v>10</v>
      </c>
      <c r="M22" s="169">
        <v>26</v>
      </c>
      <c r="N22" s="169">
        <v>94</v>
      </c>
      <c r="O22" s="169">
        <v>6</v>
      </c>
      <c r="P22" s="169">
        <v>633</v>
      </c>
      <c r="Q22" s="169">
        <v>2238</v>
      </c>
    </row>
    <row r="23" spans="1:17" ht="16.95" customHeight="1" x14ac:dyDescent="0.3">
      <c r="A23" s="232"/>
      <c r="B23" s="135" t="s">
        <v>168</v>
      </c>
      <c r="C23" s="136">
        <f>N26</f>
        <v>99</v>
      </c>
      <c r="D23" s="136">
        <f>N27</f>
        <v>86</v>
      </c>
      <c r="E23" s="136">
        <f>N28</f>
        <v>82</v>
      </c>
      <c r="F23" s="136">
        <f t="shared" si="0"/>
        <v>267</v>
      </c>
    </row>
    <row r="24" spans="1:17" ht="16.95" customHeight="1" x14ac:dyDescent="0.3">
      <c r="A24" s="232" t="s">
        <v>172</v>
      </c>
      <c r="B24" s="135" t="s">
        <v>175</v>
      </c>
      <c r="C24" s="136">
        <f>J19</f>
        <v>29</v>
      </c>
      <c r="D24" s="136">
        <f>J20</f>
        <v>27</v>
      </c>
      <c r="E24" s="136">
        <f>J21</f>
        <v>54</v>
      </c>
      <c r="F24" s="136">
        <f t="shared" si="0"/>
        <v>110</v>
      </c>
      <c r="I24" t="s">
        <v>200</v>
      </c>
      <c r="J24"/>
      <c r="K24"/>
      <c r="L24"/>
      <c r="M24"/>
      <c r="N24"/>
      <c r="O24"/>
      <c r="P24"/>
      <c r="Q24" s="168"/>
    </row>
    <row r="25" spans="1:17" ht="16.95" customHeight="1" x14ac:dyDescent="0.3">
      <c r="A25" s="232"/>
      <c r="B25" s="135" t="s">
        <v>168</v>
      </c>
      <c r="C25" s="136">
        <v>70</v>
      </c>
      <c r="D25" s="136">
        <v>72</v>
      </c>
      <c r="E25" s="136">
        <v>157</v>
      </c>
      <c r="F25" s="136">
        <f t="shared" si="0"/>
        <v>299</v>
      </c>
      <c r="I25" s="159" t="s">
        <v>187</v>
      </c>
      <c r="J25" s="159" t="s">
        <v>188</v>
      </c>
      <c r="K25" s="170" t="s">
        <v>189</v>
      </c>
      <c r="L25" s="170" t="s">
        <v>190</v>
      </c>
      <c r="M25" s="170" t="s">
        <v>191</v>
      </c>
      <c r="N25" s="159" t="s">
        <v>192</v>
      </c>
      <c r="O25" s="170" t="s">
        <v>193</v>
      </c>
      <c r="P25" s="159" t="s">
        <v>194</v>
      </c>
      <c r="Q25" s="160" t="s">
        <v>195</v>
      </c>
    </row>
    <row r="26" spans="1:17" ht="16.95" customHeight="1" x14ac:dyDescent="0.3">
      <c r="A26" s="143" t="s">
        <v>173</v>
      </c>
      <c r="B26" s="141"/>
      <c r="C26" s="142"/>
      <c r="D26" s="142"/>
      <c r="E26" s="142"/>
      <c r="F26" s="142"/>
      <c r="I26" s="165" t="s">
        <v>196</v>
      </c>
      <c r="J26" s="171">
        <v>70</v>
      </c>
      <c r="K26" s="166">
        <v>747</v>
      </c>
      <c r="L26" s="166">
        <v>20</v>
      </c>
      <c r="M26" s="166">
        <v>28</v>
      </c>
      <c r="N26" s="166">
        <v>99</v>
      </c>
      <c r="O26" s="166">
        <v>14</v>
      </c>
      <c r="P26" s="166">
        <v>456</v>
      </c>
      <c r="Q26" s="166">
        <f>SUM(J26:P26)</f>
        <v>1434</v>
      </c>
    </row>
    <row r="27" spans="1:17" ht="16.95" customHeight="1" x14ac:dyDescent="0.3">
      <c r="A27" s="232" t="s">
        <v>169</v>
      </c>
      <c r="B27" s="135" t="s">
        <v>175</v>
      </c>
      <c r="C27" s="136">
        <f>K33+L33+M33+O33</f>
        <v>501</v>
      </c>
      <c r="D27" s="136">
        <f>K34+L34+M34+O34</f>
        <v>660</v>
      </c>
      <c r="E27" s="136">
        <f>K35+L35+M35+O35</f>
        <v>524</v>
      </c>
      <c r="F27" s="136">
        <f t="shared" si="0"/>
        <v>1685</v>
      </c>
      <c r="I27" s="165" t="s">
        <v>197</v>
      </c>
      <c r="J27" s="171">
        <v>72</v>
      </c>
      <c r="K27" s="166">
        <v>925</v>
      </c>
      <c r="L27" s="166"/>
      <c r="M27" s="166">
        <v>26</v>
      </c>
      <c r="N27" s="166">
        <v>86</v>
      </c>
      <c r="O27" s="166">
        <v>8</v>
      </c>
      <c r="P27" s="166">
        <v>836</v>
      </c>
      <c r="Q27" s="166">
        <f>SUM(J27:P27)</f>
        <v>1953</v>
      </c>
    </row>
    <row r="28" spans="1:17" ht="16.95" customHeight="1" x14ac:dyDescent="0.3">
      <c r="A28" s="232"/>
      <c r="B28" s="135" t="s">
        <v>168</v>
      </c>
      <c r="C28" s="136">
        <f>K40+L40+M40+O40</f>
        <v>1285</v>
      </c>
      <c r="D28" s="136">
        <f>K41+L41+M41+O41</f>
        <v>1711</v>
      </c>
      <c r="E28" s="136">
        <f>K42+L42+M42+O42</f>
        <v>1421</v>
      </c>
      <c r="F28" s="136">
        <f t="shared" si="0"/>
        <v>4417</v>
      </c>
      <c r="I28" s="165" t="s">
        <v>198</v>
      </c>
      <c r="J28" s="171">
        <v>157</v>
      </c>
      <c r="K28" s="166">
        <v>1842</v>
      </c>
      <c r="L28" s="166">
        <v>19</v>
      </c>
      <c r="M28" s="166">
        <v>33</v>
      </c>
      <c r="N28" s="166">
        <v>82</v>
      </c>
      <c r="O28" s="166"/>
      <c r="P28" s="166">
        <v>692</v>
      </c>
      <c r="Q28" s="166">
        <f>SUM(J28:P28)</f>
        <v>2825</v>
      </c>
    </row>
    <row r="29" spans="1:17" ht="16.95" customHeight="1" x14ac:dyDescent="0.3">
      <c r="A29" s="232" t="s">
        <v>170</v>
      </c>
      <c r="B29" s="135" t="s">
        <v>175</v>
      </c>
      <c r="C29" s="136">
        <f>P33</f>
        <v>227</v>
      </c>
      <c r="D29" s="136">
        <f>P34</f>
        <v>185</v>
      </c>
      <c r="E29" s="136">
        <f>P35</f>
        <v>147</v>
      </c>
      <c r="F29" s="136">
        <f t="shared" si="0"/>
        <v>559</v>
      </c>
      <c r="I29" s="163" t="s">
        <v>16</v>
      </c>
      <c r="J29" s="169">
        <f>SUM(J26:J28)</f>
        <v>299</v>
      </c>
      <c r="K29" s="169">
        <f t="shared" ref="K29:O29" si="1">SUM(K26:K28)</f>
        <v>3514</v>
      </c>
      <c r="L29" s="169">
        <f t="shared" si="1"/>
        <v>39</v>
      </c>
      <c r="M29" s="169">
        <f t="shared" si="1"/>
        <v>87</v>
      </c>
      <c r="N29" s="169">
        <f t="shared" si="1"/>
        <v>267</v>
      </c>
      <c r="O29" s="169">
        <f t="shared" si="1"/>
        <v>22</v>
      </c>
      <c r="P29" s="169">
        <f>SUM(P26:P28)</f>
        <v>1984</v>
      </c>
      <c r="Q29" s="169">
        <f>SUM(Q26:Q28)</f>
        <v>6212</v>
      </c>
    </row>
    <row r="30" spans="1:17" ht="16.95" customHeight="1" x14ac:dyDescent="0.3">
      <c r="A30" s="232"/>
      <c r="B30" s="135" t="s">
        <v>168</v>
      </c>
      <c r="C30" s="136">
        <f>P40</f>
        <v>670</v>
      </c>
      <c r="D30" s="136">
        <f>P41</f>
        <v>514</v>
      </c>
      <c r="E30" s="136">
        <f>P42</f>
        <v>424</v>
      </c>
      <c r="F30" s="136">
        <f t="shared" si="0"/>
        <v>1608</v>
      </c>
    </row>
    <row r="31" spans="1:17" ht="18" customHeight="1" x14ac:dyDescent="0.3">
      <c r="A31" s="232" t="s">
        <v>171</v>
      </c>
      <c r="B31" s="135" t="s">
        <v>175</v>
      </c>
      <c r="C31" s="136">
        <f>N33</f>
        <v>37</v>
      </c>
      <c r="D31" s="136">
        <f>N34</f>
        <v>43</v>
      </c>
      <c r="E31" s="136">
        <f>N35</f>
        <v>35</v>
      </c>
      <c r="F31" s="136">
        <f t="shared" si="0"/>
        <v>115</v>
      </c>
      <c r="I31" t="s">
        <v>202</v>
      </c>
      <c r="J31"/>
      <c r="K31"/>
      <c r="L31"/>
      <c r="M31"/>
      <c r="N31"/>
      <c r="O31"/>
      <c r="P31"/>
      <c r="Q31" s="158"/>
    </row>
    <row r="32" spans="1:17" ht="18" customHeight="1" x14ac:dyDescent="0.3">
      <c r="A32" s="232"/>
      <c r="B32" s="135" t="s">
        <v>168</v>
      </c>
      <c r="C32" s="136">
        <f>N40</f>
        <v>93</v>
      </c>
      <c r="D32" s="136">
        <f>N41</f>
        <v>113</v>
      </c>
      <c r="E32" s="136">
        <f>N42</f>
        <v>107</v>
      </c>
      <c r="F32" s="136">
        <f t="shared" si="0"/>
        <v>313</v>
      </c>
      <c r="I32" s="159" t="s">
        <v>187</v>
      </c>
      <c r="J32" s="159" t="s">
        <v>188</v>
      </c>
      <c r="K32" s="170" t="s">
        <v>189</v>
      </c>
      <c r="L32" s="170" t="s">
        <v>190</v>
      </c>
      <c r="M32" s="170" t="s">
        <v>191</v>
      </c>
      <c r="N32" s="159" t="s">
        <v>192</v>
      </c>
      <c r="O32" s="170" t="s">
        <v>193</v>
      </c>
      <c r="P32" s="159" t="s">
        <v>194</v>
      </c>
      <c r="Q32" s="160" t="s">
        <v>195</v>
      </c>
    </row>
    <row r="33" spans="1:17" ht="18" customHeight="1" x14ac:dyDescent="0.3">
      <c r="A33" s="232" t="s">
        <v>172</v>
      </c>
      <c r="B33" s="135" t="s">
        <v>175</v>
      </c>
      <c r="C33" s="136">
        <f>J33</f>
        <v>40</v>
      </c>
      <c r="D33" s="136">
        <f>J34</f>
        <v>42</v>
      </c>
      <c r="E33" s="136">
        <f>J35</f>
        <v>35</v>
      </c>
      <c r="F33" s="136">
        <f>+SUM(C33:E33)</f>
        <v>117</v>
      </c>
      <c r="I33" s="165" t="s">
        <v>196</v>
      </c>
      <c r="J33" s="166">
        <v>40</v>
      </c>
      <c r="K33" s="166">
        <v>487</v>
      </c>
      <c r="L33" s="166">
        <v>1</v>
      </c>
      <c r="M33" s="166">
        <v>11</v>
      </c>
      <c r="N33" s="166">
        <v>37</v>
      </c>
      <c r="O33" s="166">
        <v>2</v>
      </c>
      <c r="P33" s="166">
        <v>227</v>
      </c>
      <c r="Q33" s="166">
        <f>SUM(J33:P33)</f>
        <v>805</v>
      </c>
    </row>
    <row r="34" spans="1:17" ht="18" customHeight="1" x14ac:dyDescent="0.3">
      <c r="A34" s="232"/>
      <c r="B34" s="135" t="s">
        <v>168</v>
      </c>
      <c r="C34" s="136">
        <f>J40</f>
        <v>104</v>
      </c>
      <c r="D34" s="136">
        <f>J41</f>
        <v>111</v>
      </c>
      <c r="E34" s="136">
        <f>J42</f>
        <v>92</v>
      </c>
      <c r="F34" s="136">
        <f>+SUM(C34:E34)</f>
        <v>307</v>
      </c>
      <c r="H34" s="174">
        <f>F27+F29+F31+F33</f>
        <v>2476</v>
      </c>
      <c r="I34" s="165" t="s">
        <v>197</v>
      </c>
      <c r="J34" s="166">
        <v>42</v>
      </c>
      <c r="K34" s="166">
        <v>603</v>
      </c>
      <c r="L34" s="166">
        <v>5</v>
      </c>
      <c r="M34" s="166">
        <v>12</v>
      </c>
      <c r="N34" s="166">
        <v>43</v>
      </c>
      <c r="O34" s="166">
        <v>40</v>
      </c>
      <c r="P34" s="166">
        <v>185</v>
      </c>
      <c r="Q34" s="166">
        <f t="shared" ref="Q34:Q35" si="2">SUM(J34:P34)</f>
        <v>930</v>
      </c>
    </row>
    <row r="35" spans="1:17" x14ac:dyDescent="0.3">
      <c r="A35" s="213" t="s">
        <v>224</v>
      </c>
      <c r="B35" s="213"/>
      <c r="C35" s="213"/>
      <c r="D35" s="213"/>
      <c r="E35" s="213"/>
      <c r="F35" s="213"/>
      <c r="I35" s="167" t="s">
        <v>198</v>
      </c>
      <c r="J35" s="168">
        <v>35</v>
      </c>
      <c r="K35" s="168">
        <v>448</v>
      </c>
      <c r="L35" s="168">
        <v>7</v>
      </c>
      <c r="M35" s="168">
        <v>15</v>
      </c>
      <c r="N35" s="168">
        <v>35</v>
      </c>
      <c r="O35" s="168">
        <v>54</v>
      </c>
      <c r="P35" s="168">
        <v>147</v>
      </c>
      <c r="Q35" s="168">
        <f t="shared" si="2"/>
        <v>741</v>
      </c>
    </row>
    <row r="36" spans="1:17" ht="67.2" customHeight="1" x14ac:dyDescent="0.3">
      <c r="A36" s="223" t="s">
        <v>158</v>
      </c>
      <c r="B36" s="224"/>
      <c r="C36" s="224"/>
      <c r="D36" s="224"/>
      <c r="E36" s="224"/>
      <c r="F36" s="225"/>
      <c r="H36" s="175">
        <f>H34/9143</f>
        <v>0.27080826862080282</v>
      </c>
      <c r="I36" s="163" t="s">
        <v>16</v>
      </c>
      <c r="J36" s="169">
        <f>SUM(J33:J35)</f>
        <v>117</v>
      </c>
      <c r="K36" s="169">
        <f t="shared" ref="K36:Q36" si="3">SUM(K33:K35)</f>
        <v>1538</v>
      </c>
      <c r="L36" s="169">
        <f t="shared" si="3"/>
        <v>13</v>
      </c>
      <c r="M36" s="169">
        <f t="shared" si="3"/>
        <v>38</v>
      </c>
      <c r="N36" s="169">
        <f t="shared" si="3"/>
        <v>115</v>
      </c>
      <c r="O36" s="169">
        <f t="shared" si="3"/>
        <v>96</v>
      </c>
      <c r="P36" s="169">
        <f t="shared" si="3"/>
        <v>559</v>
      </c>
      <c r="Q36" s="169">
        <f t="shared" si="3"/>
        <v>2476</v>
      </c>
    </row>
    <row r="37" spans="1:17" x14ac:dyDescent="0.3">
      <c r="A37" s="51"/>
      <c r="B37" s="51"/>
      <c r="C37" s="51"/>
      <c r="D37" s="52"/>
      <c r="E37" s="52"/>
      <c r="F37" s="53"/>
    </row>
    <row r="38" spans="1:17" x14ac:dyDescent="0.3">
      <c r="A38" s="228" t="s">
        <v>37</v>
      </c>
      <c r="B38" s="228"/>
      <c r="C38" s="228"/>
      <c r="D38" s="228"/>
      <c r="E38" s="228"/>
      <c r="F38" s="228"/>
      <c r="I38" t="s">
        <v>203</v>
      </c>
      <c r="J38"/>
      <c r="K38"/>
      <c r="L38"/>
      <c r="M38"/>
      <c r="N38"/>
      <c r="O38"/>
      <c r="P38"/>
      <c r="Q38" s="158"/>
    </row>
    <row r="39" spans="1:17" ht="15" customHeight="1" x14ac:dyDescent="0.3">
      <c r="A39" s="228" t="s">
        <v>20</v>
      </c>
      <c r="B39" s="228"/>
      <c r="C39" s="228"/>
      <c r="D39" s="228"/>
      <c r="E39" s="228"/>
      <c r="F39" s="228"/>
      <c r="I39" s="159" t="s">
        <v>187</v>
      </c>
      <c r="J39" s="159" t="s">
        <v>188</v>
      </c>
      <c r="K39" s="170" t="s">
        <v>189</v>
      </c>
      <c r="L39" s="170" t="s">
        <v>190</v>
      </c>
      <c r="M39" s="170" t="s">
        <v>191</v>
      </c>
      <c r="N39" s="159" t="s">
        <v>192</v>
      </c>
      <c r="O39" s="170" t="s">
        <v>193</v>
      </c>
      <c r="P39" s="159" t="s">
        <v>194</v>
      </c>
      <c r="Q39" s="160" t="s">
        <v>195</v>
      </c>
    </row>
    <row r="40" spans="1:17" x14ac:dyDescent="0.3">
      <c r="A40" s="51"/>
      <c r="B40" s="51"/>
      <c r="C40" s="52"/>
      <c r="D40" s="52"/>
      <c r="E40" s="52"/>
      <c r="F40" s="54"/>
      <c r="I40" s="165" t="s">
        <v>196</v>
      </c>
      <c r="J40" s="166">
        <v>104</v>
      </c>
      <c r="K40" s="166">
        <v>1235</v>
      </c>
      <c r="L40" s="166">
        <v>4</v>
      </c>
      <c r="M40" s="166">
        <v>38</v>
      </c>
      <c r="N40" s="166">
        <v>93</v>
      </c>
      <c r="O40" s="166">
        <v>8</v>
      </c>
      <c r="P40" s="166">
        <v>670</v>
      </c>
      <c r="Q40" s="166">
        <f>SUM(J40:P40)</f>
        <v>2152</v>
      </c>
    </row>
    <row r="41" spans="1:17" ht="16.95" customHeight="1" x14ac:dyDescent="0.3">
      <c r="A41" s="226" t="s">
        <v>17</v>
      </c>
      <c r="B41" s="227"/>
      <c r="C41" s="16" t="s">
        <v>0</v>
      </c>
      <c r="D41" s="15" t="s">
        <v>2</v>
      </c>
      <c r="E41" s="15" t="s">
        <v>1</v>
      </c>
      <c r="F41" s="23" t="s">
        <v>4</v>
      </c>
      <c r="I41" s="165" t="s">
        <v>197</v>
      </c>
      <c r="J41" s="166">
        <v>111</v>
      </c>
      <c r="K41" s="166">
        <v>1502</v>
      </c>
      <c r="L41" s="166">
        <v>15</v>
      </c>
      <c r="M41" s="166">
        <v>36</v>
      </c>
      <c r="N41" s="166">
        <v>113</v>
      </c>
      <c r="O41" s="166">
        <v>158</v>
      </c>
      <c r="P41" s="166">
        <v>514</v>
      </c>
      <c r="Q41" s="166">
        <f t="shared" ref="Q41:Q42" si="4">SUM(J41:P41)</f>
        <v>2449</v>
      </c>
    </row>
    <row r="42" spans="1:17" ht="18" customHeight="1" x14ac:dyDescent="0.3">
      <c r="A42" s="229" t="s">
        <v>176</v>
      </c>
      <c r="B42" s="229"/>
      <c r="C42" s="18">
        <f>+SUM(C46:C50)</f>
        <v>5947898156.4912071</v>
      </c>
      <c r="D42" s="18">
        <f t="shared" ref="D42:F42" si="5">+SUM(D46:D50)</f>
        <v>7361824066.244832</v>
      </c>
      <c r="E42" s="18">
        <f t="shared" si="5"/>
        <v>11238671282.14337</v>
      </c>
      <c r="F42" s="18">
        <f t="shared" si="5"/>
        <v>24548393504.879406</v>
      </c>
      <c r="I42" s="165" t="s">
        <v>198</v>
      </c>
      <c r="J42" s="166">
        <v>92</v>
      </c>
      <c r="K42" s="166">
        <v>1129</v>
      </c>
      <c r="L42" s="166">
        <v>24</v>
      </c>
      <c r="M42" s="166">
        <v>56</v>
      </c>
      <c r="N42" s="166">
        <v>107</v>
      </c>
      <c r="O42" s="166">
        <v>212</v>
      </c>
      <c r="P42" s="166">
        <v>424</v>
      </c>
      <c r="Q42" s="166">
        <f t="shared" si="4"/>
        <v>2044</v>
      </c>
    </row>
    <row r="43" spans="1:17" ht="18" customHeight="1" x14ac:dyDescent="0.3">
      <c r="A43" s="229" t="s">
        <v>179</v>
      </c>
      <c r="B43" s="229"/>
      <c r="C43" s="18">
        <f>+SUM(C52:C56)</f>
        <v>9779117114.0070534</v>
      </c>
      <c r="D43" s="18">
        <f t="shared" ref="D43:F43" si="6">+SUM(D52:D56)</f>
        <v>10178268372.758333</v>
      </c>
      <c r="E43" s="18">
        <f t="shared" si="6"/>
        <v>8457243300.0006504</v>
      </c>
      <c r="F43" s="18">
        <f t="shared" si="6"/>
        <v>28414628786.766037</v>
      </c>
      <c r="I43" s="163" t="s">
        <v>16</v>
      </c>
      <c r="J43" s="169">
        <f>SUM(J40:J42)</f>
        <v>307</v>
      </c>
      <c r="K43" s="169">
        <f t="shared" ref="K43:Q43" si="7">SUM(K40:K42)</f>
        <v>3866</v>
      </c>
      <c r="L43" s="169">
        <f t="shared" si="7"/>
        <v>43</v>
      </c>
      <c r="M43" s="169">
        <f t="shared" si="7"/>
        <v>130</v>
      </c>
      <c r="N43" s="169">
        <f t="shared" si="7"/>
        <v>313</v>
      </c>
      <c r="O43" s="169">
        <f t="shared" si="7"/>
        <v>378</v>
      </c>
      <c r="P43" s="169">
        <f t="shared" si="7"/>
        <v>1608</v>
      </c>
      <c r="Q43" s="169">
        <f t="shared" si="7"/>
        <v>6645</v>
      </c>
    </row>
    <row r="44" spans="1:17" ht="16.95" customHeight="1" x14ac:dyDescent="0.25">
      <c r="A44" s="230"/>
      <c r="B44" s="230"/>
      <c r="C44" s="138"/>
      <c r="D44" s="138"/>
      <c r="E44" s="138"/>
      <c r="F44" s="138"/>
    </row>
    <row r="45" spans="1:17" ht="16.95" customHeight="1" x14ac:dyDescent="0.3">
      <c r="A45" s="236" t="s">
        <v>174</v>
      </c>
      <c r="B45" s="236"/>
      <c r="C45" s="144"/>
      <c r="D45" s="144"/>
      <c r="E45" s="144"/>
      <c r="F45" s="144"/>
      <c r="I45" t="s">
        <v>199</v>
      </c>
      <c r="J45" s="158"/>
      <c r="K45" s="158"/>
      <c r="L45" s="158"/>
      <c r="M45" s="158"/>
      <c r="N45" s="158"/>
      <c r="O45" s="158"/>
      <c r="P45" s="158"/>
      <c r="Q45" s="158"/>
    </row>
    <row r="46" spans="1:17" ht="16.95" customHeight="1" x14ac:dyDescent="0.3">
      <c r="A46" s="230" t="s">
        <v>169</v>
      </c>
      <c r="B46" s="230"/>
      <c r="C46" s="138">
        <f>K47+L47+M47+O47</f>
        <v>2860604871.7799997</v>
      </c>
      <c r="D46" s="138">
        <f>K48+L48+M48+O48</f>
        <v>3756598050.1900001</v>
      </c>
      <c r="E46" s="138">
        <f>K49+L49+M49+O49</f>
        <v>6526335480.8699999</v>
      </c>
      <c r="F46" s="138">
        <f>+SUM(C46:E46)</f>
        <v>13143538402.84</v>
      </c>
      <c r="I46" s="159" t="s">
        <v>187</v>
      </c>
      <c r="J46" s="160" t="s">
        <v>188</v>
      </c>
      <c r="K46" s="173" t="s">
        <v>189</v>
      </c>
      <c r="L46" s="173" t="s">
        <v>190</v>
      </c>
      <c r="M46" s="173" t="s">
        <v>191</v>
      </c>
      <c r="N46" s="160" t="s">
        <v>192</v>
      </c>
      <c r="O46" s="173" t="s">
        <v>193</v>
      </c>
      <c r="P46" s="160" t="s">
        <v>194</v>
      </c>
      <c r="Q46" s="160" t="s">
        <v>195</v>
      </c>
    </row>
    <row r="47" spans="1:17" ht="16.95" customHeight="1" x14ac:dyDescent="0.3">
      <c r="A47" s="230" t="s">
        <v>170</v>
      </c>
      <c r="B47" s="230"/>
      <c r="C47" s="138">
        <f>P47</f>
        <v>2177532980.04</v>
      </c>
      <c r="D47" s="138">
        <f>P48</f>
        <v>2776001902.8800001</v>
      </c>
      <c r="E47" s="138">
        <f>P49</f>
        <v>3632198045.29</v>
      </c>
      <c r="F47" s="138">
        <f t="shared" ref="F47:F50" si="8">+SUM(C47:E47)</f>
        <v>8585732928.21</v>
      </c>
      <c r="I47" s="161" t="s">
        <v>196</v>
      </c>
      <c r="J47" s="157">
        <v>238479000</v>
      </c>
      <c r="K47" s="157">
        <v>2639166806.6599998</v>
      </c>
      <c r="L47" s="157">
        <v>46729000</v>
      </c>
      <c r="M47" s="157">
        <v>71231000</v>
      </c>
      <c r="N47" s="157">
        <v>369860599.97000003</v>
      </c>
      <c r="O47" s="157">
        <v>103478065.12</v>
      </c>
      <c r="P47" s="157">
        <v>2177532980.04</v>
      </c>
      <c r="Q47" s="157">
        <f>SUM(J47:P47)</f>
        <v>5646477451.79</v>
      </c>
    </row>
    <row r="48" spans="1:17" ht="16.95" customHeight="1" x14ac:dyDescent="0.3">
      <c r="A48" s="230" t="s">
        <v>171</v>
      </c>
      <c r="B48" s="230"/>
      <c r="C48" s="138">
        <f>N47</f>
        <v>369860599.97000003</v>
      </c>
      <c r="D48" s="138">
        <f>N48</f>
        <v>228893705.66</v>
      </c>
      <c r="E48" s="138">
        <f>N49</f>
        <v>213004141.40000001</v>
      </c>
      <c r="F48" s="138">
        <f t="shared" si="8"/>
        <v>811758447.02999997</v>
      </c>
      <c r="I48" s="161" t="s">
        <v>197</v>
      </c>
      <c r="J48" s="157">
        <v>214355000</v>
      </c>
      <c r="K48" s="157">
        <v>3633355019.25</v>
      </c>
      <c r="L48" s="157"/>
      <c r="M48" s="157">
        <v>74343000</v>
      </c>
      <c r="N48" s="157">
        <v>228893705.66</v>
      </c>
      <c r="O48" s="157">
        <v>48900030.939999998</v>
      </c>
      <c r="P48" s="157">
        <v>2776001902.8800001</v>
      </c>
      <c r="Q48" s="157">
        <f t="shared" ref="Q48:Q49" si="9">SUM(J48:P48)</f>
        <v>6975848658.7299995</v>
      </c>
    </row>
    <row r="49" spans="1:17" ht="16.95" customHeight="1" x14ac:dyDescent="0.3">
      <c r="A49" s="230" t="s">
        <v>172</v>
      </c>
      <c r="B49" s="230"/>
      <c r="C49" s="138">
        <f>J47</f>
        <v>238479000</v>
      </c>
      <c r="D49" s="138">
        <f>J48</f>
        <v>214355000</v>
      </c>
      <c r="E49" s="138">
        <f>J49</f>
        <v>445401000</v>
      </c>
      <c r="F49" s="138">
        <f t="shared" si="8"/>
        <v>898235000</v>
      </c>
      <c r="I49" s="162" t="s">
        <v>198</v>
      </c>
      <c r="J49" s="158">
        <v>445401000</v>
      </c>
      <c r="K49" s="158">
        <v>6361083480.8699999</v>
      </c>
      <c r="L49" s="158">
        <v>50790000</v>
      </c>
      <c r="M49" s="158">
        <v>114462000</v>
      </c>
      <c r="N49" s="158">
        <v>213004141.40000001</v>
      </c>
      <c r="O49" s="158"/>
      <c r="P49" s="158">
        <v>3632198045.29</v>
      </c>
      <c r="Q49" s="158">
        <f t="shared" si="9"/>
        <v>10816938667.559999</v>
      </c>
    </row>
    <row r="50" spans="1:17" ht="16.95" customHeight="1" x14ac:dyDescent="0.3">
      <c r="A50" s="230" t="s">
        <v>177</v>
      </c>
      <c r="B50" s="230"/>
      <c r="C50" s="138">
        <v>301420704.70120764</v>
      </c>
      <c r="D50" s="138">
        <v>385975407.51483226</v>
      </c>
      <c r="E50" s="138">
        <v>421732614.58336955</v>
      </c>
      <c r="F50" s="138">
        <f t="shared" si="8"/>
        <v>1109128726.7994094</v>
      </c>
      <c r="I50" s="163" t="s">
        <v>16</v>
      </c>
      <c r="J50" s="182">
        <f>SUM(J47:J49)</f>
        <v>898235000</v>
      </c>
      <c r="K50" s="182">
        <f t="shared" ref="K50:Q50" si="10">SUM(K47:K49)</f>
        <v>12633605306.779999</v>
      </c>
      <c r="L50" s="182">
        <f t="shared" si="10"/>
        <v>97519000</v>
      </c>
      <c r="M50" s="182">
        <f t="shared" si="10"/>
        <v>260036000</v>
      </c>
      <c r="N50" s="182">
        <f t="shared" si="10"/>
        <v>811758447.02999997</v>
      </c>
      <c r="O50" s="182">
        <f t="shared" si="10"/>
        <v>152378096.06</v>
      </c>
      <c r="P50" s="182">
        <f t="shared" si="10"/>
        <v>8585732928.21</v>
      </c>
      <c r="Q50" s="182">
        <f t="shared" si="10"/>
        <v>23439264778.080002</v>
      </c>
    </row>
    <row r="51" spans="1:17" ht="16.95" customHeight="1" x14ac:dyDescent="0.25">
      <c r="A51" s="236" t="s">
        <v>178</v>
      </c>
      <c r="B51" s="236"/>
      <c r="C51" s="144"/>
      <c r="D51" s="144"/>
      <c r="E51" s="144"/>
      <c r="F51" s="144"/>
    </row>
    <row r="52" spans="1:17" ht="16.95" customHeight="1" x14ac:dyDescent="0.3">
      <c r="A52" s="230" t="s">
        <v>169</v>
      </c>
      <c r="B52" s="230"/>
      <c r="C52" s="138">
        <f>K54+L54+M54+O54</f>
        <v>4815554571.1299992</v>
      </c>
      <c r="D52" s="138">
        <f>K55+L55+M55+O55</f>
        <v>6698687083.1400003</v>
      </c>
      <c r="E52" s="138">
        <f>K56+L56+M56+O56</f>
        <v>5870154851.5299997</v>
      </c>
      <c r="F52" s="138">
        <f>+SUM(C52:E52)</f>
        <v>17384396505.799999</v>
      </c>
      <c r="I52" t="s">
        <v>202</v>
      </c>
      <c r="J52" s="158"/>
      <c r="K52" s="158"/>
      <c r="L52" s="158"/>
      <c r="M52" s="158"/>
      <c r="N52" s="158"/>
      <c r="O52" s="158"/>
      <c r="P52" s="158"/>
      <c r="Q52" s="158"/>
    </row>
    <row r="53" spans="1:17" ht="16.95" customHeight="1" x14ac:dyDescent="0.3">
      <c r="A53" s="230" t="s">
        <v>170</v>
      </c>
      <c r="B53" s="230"/>
      <c r="C53" s="138">
        <f>P54</f>
        <v>3801167344.3899999</v>
      </c>
      <c r="D53" s="138">
        <f>P55</f>
        <v>2216537629.8200002</v>
      </c>
      <c r="E53" s="138">
        <f>P56</f>
        <v>1720755622.1900001</v>
      </c>
      <c r="F53" s="138">
        <f t="shared" ref="F53:F55" si="11">+SUM(C53:E53)</f>
        <v>7738460596.3999996</v>
      </c>
      <c r="I53" s="159" t="s">
        <v>187</v>
      </c>
      <c r="J53" s="160" t="s">
        <v>188</v>
      </c>
      <c r="K53" s="173" t="s">
        <v>189</v>
      </c>
      <c r="L53" s="173" t="s">
        <v>190</v>
      </c>
      <c r="M53" s="173" t="s">
        <v>191</v>
      </c>
      <c r="N53" s="160" t="s">
        <v>192</v>
      </c>
      <c r="O53" s="173" t="s">
        <v>193</v>
      </c>
      <c r="P53" s="160" t="s">
        <v>194</v>
      </c>
      <c r="Q53" s="160" t="s">
        <v>195</v>
      </c>
    </row>
    <row r="54" spans="1:17" ht="16.95" customHeight="1" x14ac:dyDescent="0.3">
      <c r="A54" s="230" t="s">
        <v>171</v>
      </c>
      <c r="B54" s="230"/>
      <c r="C54" s="138">
        <f>N54</f>
        <v>374009517.42000002</v>
      </c>
      <c r="D54" s="138">
        <f>N55</f>
        <v>381362918.41000003</v>
      </c>
      <c r="E54" s="138">
        <f>N56</f>
        <v>288273338.38999999</v>
      </c>
      <c r="F54" s="138">
        <f t="shared" si="11"/>
        <v>1043645774.22</v>
      </c>
      <c r="I54" s="161" t="s">
        <v>196</v>
      </c>
      <c r="J54" s="157">
        <v>329702000</v>
      </c>
      <c r="K54" s="157">
        <v>4637254144.7299995</v>
      </c>
      <c r="L54" s="157">
        <v>8480000</v>
      </c>
      <c r="M54" s="157">
        <v>120222000</v>
      </c>
      <c r="N54" s="157">
        <v>374009517.42000002</v>
      </c>
      <c r="O54" s="157">
        <v>49598426.399999999</v>
      </c>
      <c r="P54" s="157">
        <v>3801167344.3899999</v>
      </c>
      <c r="Q54" s="157">
        <v>9320433432.9399986</v>
      </c>
    </row>
    <row r="55" spans="1:17" ht="16.95" customHeight="1" x14ac:dyDescent="0.3">
      <c r="A55" s="230" t="s">
        <v>172</v>
      </c>
      <c r="B55" s="230"/>
      <c r="C55" s="138">
        <f>J54</f>
        <v>329702000</v>
      </c>
      <c r="D55" s="138">
        <f>J55</f>
        <v>345123000</v>
      </c>
      <c r="E55" s="138">
        <f>J56</f>
        <v>277575000</v>
      </c>
      <c r="F55" s="138">
        <f t="shared" si="11"/>
        <v>952400000</v>
      </c>
      <c r="I55" s="161" t="s">
        <v>197</v>
      </c>
      <c r="J55" s="157">
        <v>345123000</v>
      </c>
      <c r="K55" s="157">
        <v>5448834542.9200001</v>
      </c>
      <c r="L55" s="157">
        <v>59312000</v>
      </c>
      <c r="M55" s="157">
        <v>139470000</v>
      </c>
      <c r="N55" s="157">
        <v>381362918.41000003</v>
      </c>
      <c r="O55" s="157">
        <v>1051070540.22</v>
      </c>
      <c r="P55" s="157">
        <v>2216537629.8200002</v>
      </c>
      <c r="Q55" s="157">
        <v>9641710631.3700008</v>
      </c>
    </row>
    <row r="56" spans="1:17" x14ac:dyDescent="0.3">
      <c r="A56" s="230" t="s">
        <v>177</v>
      </c>
      <c r="B56" s="230"/>
      <c r="C56" s="138">
        <v>458683681.06705511</v>
      </c>
      <c r="D56" s="138">
        <v>536557741.38833183</v>
      </c>
      <c r="E56" s="138">
        <v>300484487.89065081</v>
      </c>
      <c r="F56" s="139">
        <f>+SUM(C56:E56)</f>
        <v>1295725910.3460376</v>
      </c>
      <c r="I56" s="162" t="s">
        <v>198</v>
      </c>
      <c r="J56" s="183">
        <v>277575000</v>
      </c>
      <c r="K56" s="183">
        <v>4292096691.2399998</v>
      </c>
      <c r="L56" s="183">
        <v>72419000</v>
      </c>
      <c r="M56" s="183">
        <v>153025000</v>
      </c>
      <c r="N56" s="183">
        <v>288273338.38999999</v>
      </c>
      <c r="O56" s="183">
        <v>1352614160.29</v>
      </c>
      <c r="P56" s="183">
        <v>1720755622.1900001</v>
      </c>
      <c r="Q56" s="183">
        <v>8156758812.1100006</v>
      </c>
    </row>
    <row r="57" spans="1:17" ht="15" customHeight="1" x14ac:dyDescent="0.3">
      <c r="A57" s="213" t="s">
        <v>220</v>
      </c>
      <c r="B57" s="213"/>
      <c r="C57" s="213"/>
      <c r="D57" s="213"/>
      <c r="E57" s="213"/>
      <c r="F57" s="55"/>
      <c r="I57" s="163" t="s">
        <v>16</v>
      </c>
      <c r="J57" s="164">
        <v>952400000</v>
      </c>
      <c r="K57" s="164">
        <v>14378185378.889999</v>
      </c>
      <c r="L57" s="164">
        <v>140211000</v>
      </c>
      <c r="M57" s="164">
        <v>412717000</v>
      </c>
      <c r="N57" s="164">
        <v>1043645774.22</v>
      </c>
      <c r="O57" s="164">
        <v>2453283126.9099998</v>
      </c>
      <c r="P57" s="164">
        <v>7738460596.3999996</v>
      </c>
      <c r="Q57" s="164">
        <v>27118902876.419998</v>
      </c>
    </row>
    <row r="58" spans="1:17" ht="66.75" customHeight="1" x14ac:dyDescent="0.3">
      <c r="A58" s="223" t="s">
        <v>226</v>
      </c>
      <c r="B58" s="224"/>
      <c r="C58" s="224"/>
      <c r="D58" s="224"/>
      <c r="E58" s="224"/>
      <c r="F58" s="225"/>
    </row>
    <row r="60" spans="1:17" x14ac:dyDescent="0.3">
      <c r="A60" s="215" t="s">
        <v>39</v>
      </c>
      <c r="B60" s="215"/>
      <c r="C60" s="215"/>
      <c r="D60" s="215"/>
      <c r="E60" s="215"/>
      <c r="F60" s="215"/>
    </row>
    <row r="61" spans="1:17" ht="31.5" customHeight="1" x14ac:dyDescent="0.3">
      <c r="A61" s="216" t="s">
        <v>40</v>
      </c>
      <c r="B61" s="216"/>
      <c r="C61" s="216"/>
      <c r="D61" s="216"/>
      <c r="E61" s="216"/>
      <c r="F61" s="216"/>
    </row>
    <row r="63" spans="1:17" ht="35.4" customHeight="1" x14ac:dyDescent="0.3">
      <c r="A63" s="217" t="s">
        <v>23</v>
      </c>
      <c r="B63" s="217"/>
      <c r="C63" s="12" t="s">
        <v>41</v>
      </c>
      <c r="D63" s="14" t="s">
        <v>42</v>
      </c>
      <c r="E63" s="31" t="s">
        <v>44</v>
      </c>
      <c r="F63" s="14" t="s">
        <v>24</v>
      </c>
    </row>
    <row r="64" spans="1:17" ht="16.95" customHeight="1" x14ac:dyDescent="0.3">
      <c r="A64" s="218" t="s">
        <v>28</v>
      </c>
      <c r="B64" s="219"/>
      <c r="C64" s="176" t="s">
        <v>185</v>
      </c>
      <c r="D64" s="176"/>
      <c r="E64" s="177"/>
      <c r="F64" s="178" t="s">
        <v>186</v>
      </c>
    </row>
    <row r="65" spans="1:6" ht="32.4" customHeight="1" x14ac:dyDescent="0.3">
      <c r="A65" s="218" t="s">
        <v>29</v>
      </c>
      <c r="B65" s="218"/>
      <c r="C65" s="176"/>
      <c r="D65" s="176" t="s">
        <v>185</v>
      </c>
      <c r="E65" s="176"/>
      <c r="F65" s="178"/>
    </row>
    <row r="66" spans="1:6" ht="16.95" customHeight="1" x14ac:dyDescent="0.3">
      <c r="A66" s="220" t="s">
        <v>27</v>
      </c>
      <c r="B66" s="220"/>
      <c r="C66" s="176" t="s">
        <v>185</v>
      </c>
      <c r="D66" s="176"/>
      <c r="E66" s="176"/>
      <c r="F66" s="178" t="s">
        <v>186</v>
      </c>
    </row>
    <row r="67" spans="1:6" ht="28.95" customHeight="1" x14ac:dyDescent="0.3">
      <c r="A67" s="221" t="s">
        <v>30</v>
      </c>
      <c r="B67" s="221"/>
      <c r="C67" s="176"/>
      <c r="D67" s="176" t="s">
        <v>185</v>
      </c>
      <c r="E67" s="176"/>
      <c r="F67" s="62"/>
    </row>
    <row r="68" spans="1:6" ht="16.95" customHeight="1" x14ac:dyDescent="0.3">
      <c r="A68" s="213" t="s">
        <v>222</v>
      </c>
      <c r="B68" s="213"/>
      <c r="C68" s="213"/>
      <c r="D68" s="213"/>
      <c r="E68" s="213"/>
      <c r="F68" s="213"/>
    </row>
    <row r="69" spans="1:6" ht="54.9" customHeight="1" x14ac:dyDescent="0.3">
      <c r="A69" s="214" t="s">
        <v>221</v>
      </c>
      <c r="B69" s="214"/>
      <c r="C69" s="214"/>
      <c r="D69" s="214"/>
      <c r="E69" s="214"/>
      <c r="F69" s="214"/>
    </row>
    <row r="70" spans="1:6" ht="15" customHeight="1" x14ac:dyDescent="0.3">
      <c r="A70" s="82"/>
      <c r="B70" s="82"/>
      <c r="C70" s="82"/>
      <c r="D70" s="82"/>
      <c r="E70" s="82"/>
      <c r="F70" s="82"/>
    </row>
    <row r="71" spans="1:6" ht="15" customHeight="1" x14ac:dyDescent="0.3">
      <c r="A71" s="82"/>
      <c r="B71" s="82"/>
      <c r="C71" s="82"/>
      <c r="D71" s="82"/>
      <c r="E71" s="82"/>
      <c r="F71" s="82"/>
    </row>
    <row r="72" spans="1:6" ht="15" customHeight="1" x14ac:dyDescent="0.3">
      <c r="A72" s="82"/>
      <c r="B72" s="82"/>
      <c r="C72" s="82"/>
      <c r="D72" s="82"/>
      <c r="E72" s="82"/>
      <c r="F72" s="82"/>
    </row>
    <row r="73" spans="1:6" ht="15" customHeight="1" x14ac:dyDescent="0.3">
      <c r="A73" s="82"/>
      <c r="B73" s="82"/>
      <c r="C73" s="82"/>
      <c r="D73" s="82"/>
      <c r="E73" s="82"/>
      <c r="F73" s="82"/>
    </row>
    <row r="74" spans="1:6" ht="15" customHeight="1" x14ac:dyDescent="0.3">
      <c r="A74" s="82"/>
      <c r="B74" s="82"/>
      <c r="C74" s="82"/>
      <c r="D74" s="82"/>
      <c r="E74" s="82"/>
      <c r="F74" s="82"/>
    </row>
    <row r="75" spans="1:6" ht="15" customHeight="1" x14ac:dyDescent="0.3">
      <c r="A75" s="82"/>
      <c r="B75" s="82"/>
      <c r="C75" s="82"/>
      <c r="D75" s="82"/>
      <c r="E75" s="82"/>
      <c r="F75" s="82"/>
    </row>
    <row r="76" spans="1:6" ht="15" customHeight="1" x14ac:dyDescent="0.3">
      <c r="A76" s="82"/>
      <c r="B76" s="82"/>
      <c r="C76" s="82"/>
      <c r="D76" s="82"/>
      <c r="E76" s="82"/>
      <c r="F76" s="82"/>
    </row>
    <row r="77" spans="1:6" x14ac:dyDescent="0.3">
      <c r="A77" s="215" t="s">
        <v>45</v>
      </c>
      <c r="B77" s="215"/>
      <c r="C77" s="215"/>
      <c r="D77" s="215"/>
      <c r="E77" s="215"/>
      <c r="F77" s="215"/>
    </row>
    <row r="78" spans="1:6" x14ac:dyDescent="0.3">
      <c r="A78" s="215" t="s">
        <v>25</v>
      </c>
      <c r="B78" s="215"/>
      <c r="C78" s="215"/>
      <c r="D78" s="215"/>
      <c r="E78" s="215"/>
      <c r="F78" s="215"/>
    </row>
    <row r="80" spans="1:6" ht="32.4" customHeight="1" x14ac:dyDescent="0.3">
      <c r="A80" s="226" t="s">
        <v>23</v>
      </c>
      <c r="B80" s="226"/>
      <c r="C80" s="15" t="s">
        <v>41</v>
      </c>
      <c r="D80" s="23" t="s">
        <v>42</v>
      </c>
      <c r="E80" s="32" t="s">
        <v>87</v>
      </c>
      <c r="F80" s="23" t="s">
        <v>24</v>
      </c>
    </row>
    <row r="81" spans="1:6" s="107" customFormat="1" ht="22.95" customHeight="1" x14ac:dyDescent="0.3">
      <c r="A81" s="248" t="s">
        <v>31</v>
      </c>
      <c r="B81" s="248"/>
      <c r="C81" s="30"/>
      <c r="D81" s="30"/>
      <c r="E81" s="42" t="s">
        <v>185</v>
      </c>
      <c r="F81" s="57"/>
    </row>
    <row r="82" spans="1:6" s="107" customFormat="1" ht="31.95" customHeight="1" x14ac:dyDescent="0.3">
      <c r="A82" s="249" t="s">
        <v>32</v>
      </c>
      <c r="B82" s="249"/>
      <c r="C82" s="43"/>
      <c r="D82" s="43"/>
      <c r="E82" s="44" t="s">
        <v>185</v>
      </c>
      <c r="F82" s="58"/>
    </row>
    <row r="83" spans="1:6" x14ac:dyDescent="0.3">
      <c r="A83" s="250" t="s">
        <v>220</v>
      </c>
      <c r="B83" s="250"/>
      <c r="C83" s="250"/>
      <c r="D83" s="250"/>
      <c r="E83" s="250"/>
      <c r="F83" s="250"/>
    </row>
    <row r="84" spans="1:6" ht="67.2" customHeight="1" x14ac:dyDescent="0.3">
      <c r="A84" s="214" t="s">
        <v>219</v>
      </c>
      <c r="B84" s="214"/>
      <c r="C84" s="214"/>
      <c r="D84" s="214"/>
      <c r="E84" s="214"/>
      <c r="F84" s="214"/>
    </row>
    <row r="85" spans="1:6" x14ac:dyDescent="0.3">
      <c r="E85" s="59"/>
    </row>
    <row r="86" spans="1:6" ht="31.2" customHeight="1" x14ac:dyDescent="0.3">
      <c r="A86" s="7" t="s">
        <v>46</v>
      </c>
      <c r="B86" s="237" t="s">
        <v>204</v>
      </c>
      <c r="C86" s="238"/>
      <c r="D86" s="239" t="s">
        <v>49</v>
      </c>
      <c r="E86" s="240"/>
      <c r="F86" s="241"/>
    </row>
    <row r="87" spans="1:6" x14ac:dyDescent="0.3">
      <c r="A87" s="7" t="s">
        <v>47</v>
      </c>
      <c r="B87" s="237" t="s">
        <v>205</v>
      </c>
      <c r="C87" s="238"/>
      <c r="D87" s="242"/>
      <c r="E87" s="243"/>
      <c r="F87" s="244"/>
    </row>
    <row r="88" spans="1:6" x14ac:dyDescent="0.3">
      <c r="A88" s="7" t="s">
        <v>48</v>
      </c>
      <c r="B88" s="237" t="s">
        <v>223</v>
      </c>
      <c r="C88" s="238"/>
      <c r="D88" s="245"/>
      <c r="E88" s="246"/>
      <c r="F88" s="247"/>
    </row>
    <row r="89" spans="1:6" x14ac:dyDescent="0.35">
      <c r="A89" s="6"/>
      <c r="B89" s="86"/>
      <c r="C89" s="86"/>
      <c r="D89" s="87"/>
      <c r="E89" s="87"/>
      <c r="F89" s="87"/>
    </row>
    <row r="90" spans="1:6" ht="21.9" customHeight="1" x14ac:dyDescent="0.3">
      <c r="A90" s="235" t="s">
        <v>50</v>
      </c>
      <c r="B90" s="235"/>
      <c r="C90" s="235"/>
      <c r="D90" s="235"/>
      <c r="E90" s="235"/>
      <c r="F90" s="235"/>
    </row>
    <row r="91" spans="1:6" ht="9.9" customHeight="1" x14ac:dyDescent="0.3"/>
    <row r="92" spans="1:6" x14ac:dyDescent="0.3">
      <c r="A92" s="215" t="s">
        <v>51</v>
      </c>
      <c r="B92" s="215"/>
      <c r="C92" s="215"/>
      <c r="D92" s="215"/>
      <c r="E92" s="215"/>
      <c r="F92" s="215"/>
    </row>
    <row r="93" spans="1:6" x14ac:dyDescent="0.3">
      <c r="A93" s="215" t="s">
        <v>63</v>
      </c>
      <c r="B93" s="215"/>
      <c r="C93" s="215"/>
      <c r="D93" s="215"/>
      <c r="E93" s="215"/>
      <c r="F93" s="215"/>
    </row>
    <row r="94" spans="1:6" x14ac:dyDescent="0.3">
      <c r="A94" s="215" t="s">
        <v>52</v>
      </c>
      <c r="B94" s="215"/>
      <c r="C94" s="215"/>
      <c r="D94" s="215"/>
      <c r="E94" s="215"/>
      <c r="F94" s="215"/>
    </row>
    <row r="95" spans="1:6" ht="9.9" customHeight="1" x14ac:dyDescent="0.3"/>
    <row r="96" spans="1:6" ht="44.25" customHeight="1" x14ac:dyDescent="0.3">
      <c r="A96" s="89" t="s">
        <v>64</v>
      </c>
      <c r="B96" s="89" t="s">
        <v>68</v>
      </c>
      <c r="C96" s="89" t="s">
        <v>72</v>
      </c>
      <c r="D96" s="89" t="s">
        <v>69</v>
      </c>
      <c r="E96" s="89" t="s">
        <v>70</v>
      </c>
      <c r="F96" s="89" t="s">
        <v>71</v>
      </c>
    </row>
    <row r="97" spans="1:6" ht="15" customHeight="1" x14ac:dyDescent="0.3">
      <c r="A97" s="24" t="s">
        <v>16</v>
      </c>
      <c r="B97" s="47">
        <f>+SUM(B99:B103)</f>
        <v>106487105000.06001</v>
      </c>
      <c r="C97" s="61">
        <f>+SUM(C99:C103)</f>
        <v>100</v>
      </c>
      <c r="D97" s="17"/>
      <c r="E97" s="17"/>
      <c r="F97" s="17"/>
    </row>
    <row r="98" spans="1:6" ht="9.9" customHeight="1" x14ac:dyDescent="0.3">
      <c r="A98" s="36"/>
      <c r="B98" s="45"/>
      <c r="C98" s="46"/>
      <c r="D98" s="35"/>
      <c r="E98" s="35"/>
      <c r="F98" s="35"/>
    </row>
    <row r="99" spans="1:6" s="108" customFormat="1" ht="15" customHeight="1" x14ac:dyDescent="0.3">
      <c r="A99" s="36" t="s">
        <v>65</v>
      </c>
      <c r="B99" s="37">
        <v>106487105000.06001</v>
      </c>
      <c r="C99" s="46">
        <f>+B99/$B$97*100</f>
        <v>100</v>
      </c>
      <c r="D99" s="35"/>
      <c r="E99" s="35"/>
      <c r="F99" s="35"/>
    </row>
    <row r="100" spans="1:6" s="108" customFormat="1" ht="15" customHeight="1" x14ac:dyDescent="0.3">
      <c r="A100" s="36" t="s">
        <v>66</v>
      </c>
      <c r="B100" s="37">
        <v>0</v>
      </c>
      <c r="C100" s="46">
        <f t="shared" ref="C100:C101" si="12">+B100/$B$97*100</f>
        <v>0</v>
      </c>
      <c r="D100" s="36"/>
      <c r="E100" s="36"/>
      <c r="F100" s="36"/>
    </row>
    <row r="101" spans="1:6" s="108" customFormat="1" ht="15" hidden="1" customHeight="1" x14ac:dyDescent="0.3">
      <c r="A101" s="36" t="s">
        <v>67</v>
      </c>
      <c r="B101" s="37">
        <v>0</v>
      </c>
      <c r="C101" s="46">
        <f t="shared" si="12"/>
        <v>0</v>
      </c>
      <c r="D101" s="36"/>
      <c r="E101" s="36"/>
      <c r="F101" s="36"/>
    </row>
    <row r="102" spans="1:6" s="108" customFormat="1" ht="15" hidden="1" customHeight="1" x14ac:dyDescent="0.3">
      <c r="A102" s="36" t="s">
        <v>165</v>
      </c>
      <c r="B102" s="37">
        <v>0</v>
      </c>
      <c r="C102" s="46">
        <f t="shared" ref="C102:C103" si="13">+B102/$B$97*100</f>
        <v>0</v>
      </c>
      <c r="D102" s="36"/>
      <c r="E102" s="36"/>
      <c r="F102" s="36"/>
    </row>
    <row r="103" spans="1:6" ht="15" hidden="1" customHeight="1" x14ac:dyDescent="0.3">
      <c r="A103" s="38" t="s">
        <v>166</v>
      </c>
      <c r="B103" s="37">
        <v>0</v>
      </c>
      <c r="C103" s="46">
        <f t="shared" si="13"/>
        <v>0</v>
      </c>
      <c r="D103" s="62"/>
      <c r="E103" s="62"/>
      <c r="F103" s="62"/>
    </row>
    <row r="104" spans="1:6" ht="15" customHeight="1" x14ac:dyDescent="0.3">
      <c r="A104" s="250" t="s">
        <v>225</v>
      </c>
      <c r="B104" s="250"/>
      <c r="C104" s="250"/>
      <c r="D104" s="250"/>
      <c r="E104" s="250"/>
      <c r="F104" s="250"/>
    </row>
    <row r="105" spans="1:6" ht="49.5" customHeight="1" x14ac:dyDescent="0.3">
      <c r="A105" s="223" t="s">
        <v>218</v>
      </c>
      <c r="B105" s="224"/>
      <c r="C105" s="224"/>
      <c r="D105" s="224"/>
      <c r="E105" s="224"/>
      <c r="F105" s="225"/>
    </row>
    <row r="106" spans="1:6" ht="15" customHeight="1" x14ac:dyDescent="0.3">
      <c r="A106" s="36"/>
      <c r="B106" s="63"/>
      <c r="C106" s="35"/>
    </row>
    <row r="107" spans="1:6" x14ac:dyDescent="0.3">
      <c r="A107" s="215" t="s">
        <v>73</v>
      </c>
      <c r="B107" s="215"/>
      <c r="C107" s="215"/>
      <c r="D107" s="215"/>
      <c r="E107" s="215"/>
      <c r="F107" s="215"/>
    </row>
    <row r="108" spans="1:6" x14ac:dyDescent="0.3">
      <c r="A108" s="215" t="s">
        <v>74</v>
      </c>
      <c r="B108" s="215"/>
      <c r="C108" s="215"/>
      <c r="D108" s="215"/>
      <c r="E108" s="215"/>
      <c r="F108" s="215"/>
    </row>
    <row r="109" spans="1:6" x14ac:dyDescent="0.3">
      <c r="A109" s="215" t="s">
        <v>52</v>
      </c>
      <c r="B109" s="215"/>
      <c r="C109" s="215"/>
      <c r="D109" s="215"/>
      <c r="E109" s="215"/>
      <c r="F109" s="215"/>
    </row>
    <row r="110" spans="1:6" ht="9.9" customHeight="1" x14ac:dyDescent="0.3"/>
    <row r="111" spans="1:6" x14ac:dyDescent="0.3">
      <c r="A111" s="88" t="s">
        <v>55</v>
      </c>
      <c r="B111" s="88" t="s">
        <v>56</v>
      </c>
      <c r="C111" s="88" t="s">
        <v>0</v>
      </c>
      <c r="D111" s="88" t="s">
        <v>2</v>
      </c>
      <c r="E111" s="88" t="s">
        <v>3</v>
      </c>
      <c r="F111" s="88" t="s">
        <v>4</v>
      </c>
    </row>
    <row r="112" spans="1:6" x14ac:dyDescent="0.3">
      <c r="A112" s="24" t="s">
        <v>16</v>
      </c>
      <c r="B112" s="64"/>
      <c r="C112" s="18">
        <f>+C114+C118</f>
        <v>91021904677.949097</v>
      </c>
      <c r="D112" s="18">
        <f t="shared" ref="D112:E112" si="14">+D114+D118</f>
        <v>8040592083.3299999</v>
      </c>
      <c r="E112" s="18">
        <f t="shared" si="14"/>
        <v>8040592083.3399992</v>
      </c>
      <c r="F112" s="47">
        <f>+F114+F118</f>
        <v>107103088844.61909</v>
      </c>
    </row>
    <row r="113" spans="1:8" ht="9.9" customHeight="1" x14ac:dyDescent="0.3">
      <c r="A113" s="19"/>
      <c r="B113" s="65"/>
      <c r="C113" s="20"/>
      <c r="D113" s="20"/>
      <c r="E113" s="20"/>
      <c r="F113" s="66"/>
    </row>
    <row r="114" spans="1:8" x14ac:dyDescent="0.3">
      <c r="A114" s="251" t="s">
        <v>75</v>
      </c>
      <c r="B114" s="251"/>
      <c r="C114" s="67">
        <f>+SUM(C115:C116)</f>
        <v>8040592083.3299999</v>
      </c>
      <c r="D114" s="67">
        <f>+SUM(D115:D116)</f>
        <v>8040592083.3299999</v>
      </c>
      <c r="E114" s="67">
        <f>+SUM(E115:E116)</f>
        <v>8040592083.3399992</v>
      </c>
      <c r="F114" s="68">
        <f>+SUM(F115:F116)</f>
        <v>24121776250</v>
      </c>
    </row>
    <row r="115" spans="1:8" x14ac:dyDescent="0.3">
      <c r="A115" s="69" t="s">
        <v>207</v>
      </c>
      <c r="B115" s="65" t="s">
        <v>208</v>
      </c>
      <c r="C115" s="21">
        <f>+B164</f>
        <v>8040592083.3299999</v>
      </c>
      <c r="D115" s="21">
        <f t="shared" ref="D115:E115" si="15">+C164</f>
        <v>8040592083.3299999</v>
      </c>
      <c r="E115" s="21">
        <f t="shared" si="15"/>
        <v>8040592083.3399992</v>
      </c>
      <c r="F115" s="179">
        <f>+C115+D115+E115</f>
        <v>24121776250</v>
      </c>
      <c r="H115" s="54"/>
    </row>
    <row r="116" spans="1:8" x14ac:dyDescent="0.3">
      <c r="A116" s="69"/>
      <c r="B116" s="65"/>
      <c r="C116" s="21">
        <v>0</v>
      </c>
      <c r="D116" s="21">
        <v>0</v>
      </c>
      <c r="E116" s="21">
        <v>0</v>
      </c>
      <c r="F116" s="70">
        <f t="shared" ref="F116" si="16">+C116+D116+E116</f>
        <v>0</v>
      </c>
    </row>
    <row r="117" spans="1:8" x14ac:dyDescent="0.3">
      <c r="A117" s="25"/>
      <c r="B117" s="65"/>
      <c r="C117" s="21"/>
      <c r="D117" s="21"/>
      <c r="E117" s="21"/>
      <c r="F117" s="70"/>
    </row>
    <row r="118" spans="1:8" x14ac:dyDescent="0.3">
      <c r="A118" s="251" t="s">
        <v>76</v>
      </c>
      <c r="B118" s="251"/>
      <c r="C118" s="67">
        <f>+SUM(C119:C120)</f>
        <v>82981312594.619095</v>
      </c>
      <c r="D118" s="67">
        <f>+SUM(D119:D120)</f>
        <v>0</v>
      </c>
      <c r="E118" s="67">
        <f>+SUM(E119:E120)</f>
        <v>0</v>
      </c>
      <c r="F118" s="68">
        <f>+SUM(F119:F120)</f>
        <v>82981312594.619095</v>
      </c>
    </row>
    <row r="119" spans="1:8" x14ac:dyDescent="0.3">
      <c r="A119" s="69" t="s">
        <v>209</v>
      </c>
      <c r="B119" s="65" t="s">
        <v>210</v>
      </c>
      <c r="C119" s="180">
        <v>82981312594.619095</v>
      </c>
      <c r="D119" s="180">
        <v>0</v>
      </c>
      <c r="E119" s="180">
        <v>0</v>
      </c>
      <c r="F119" s="184">
        <f t="shared" ref="F119:F120" si="17">+C119+D119+E119</f>
        <v>82981312594.619095</v>
      </c>
    </row>
    <row r="120" spans="1:8" x14ac:dyDescent="0.3">
      <c r="A120" s="69"/>
      <c r="B120" s="65"/>
      <c r="C120" s="71">
        <v>0</v>
      </c>
      <c r="D120" s="71">
        <v>0</v>
      </c>
      <c r="E120" s="71">
        <v>0</v>
      </c>
      <c r="F120" s="72">
        <f t="shared" si="17"/>
        <v>0</v>
      </c>
    </row>
    <row r="121" spans="1:8" x14ac:dyDescent="0.3">
      <c r="A121" s="250" t="s">
        <v>220</v>
      </c>
      <c r="B121" s="250"/>
      <c r="C121" s="250"/>
      <c r="D121" s="250"/>
      <c r="E121" s="250"/>
      <c r="F121" s="250"/>
    </row>
    <row r="122" spans="1:8" ht="50.1" customHeight="1" x14ac:dyDescent="0.3">
      <c r="A122" s="214" t="s">
        <v>218</v>
      </c>
      <c r="B122" s="214"/>
      <c r="C122" s="214"/>
      <c r="D122" s="214"/>
      <c r="E122" s="214"/>
      <c r="F122" s="214"/>
    </row>
    <row r="123" spans="1:8" ht="9.9" customHeight="1" x14ac:dyDescent="0.3">
      <c r="A123" s="36"/>
      <c r="B123" s="63"/>
      <c r="C123" s="35"/>
    </row>
    <row r="124" spans="1:8" x14ac:dyDescent="0.3">
      <c r="A124" s="215" t="s">
        <v>77</v>
      </c>
      <c r="B124" s="215"/>
      <c r="C124" s="215"/>
      <c r="D124" s="215"/>
      <c r="E124" s="215"/>
      <c r="F124" s="215"/>
    </row>
    <row r="125" spans="1:8" ht="30.75" customHeight="1" x14ac:dyDescent="0.3">
      <c r="A125" s="216" t="s">
        <v>54</v>
      </c>
      <c r="B125" s="216"/>
      <c r="C125" s="216"/>
      <c r="D125" s="216"/>
      <c r="E125" s="216"/>
      <c r="F125" s="216"/>
    </row>
    <row r="126" spans="1:8" x14ac:dyDescent="0.3">
      <c r="A126" s="215" t="s">
        <v>52</v>
      </c>
      <c r="B126" s="215"/>
      <c r="C126" s="215"/>
      <c r="D126" s="215"/>
      <c r="E126" s="215"/>
      <c r="F126" s="215"/>
    </row>
    <row r="127" spans="1:8" ht="9.9" customHeight="1" x14ac:dyDescent="0.3">
      <c r="A127" s="109"/>
      <c r="B127" s="110"/>
      <c r="C127" s="110"/>
      <c r="D127" s="110"/>
      <c r="E127" s="110"/>
      <c r="F127" s="111"/>
    </row>
    <row r="128" spans="1:8" x14ac:dyDescent="0.3">
      <c r="A128" s="88" t="s">
        <v>55</v>
      </c>
      <c r="B128" s="88" t="s">
        <v>56</v>
      </c>
      <c r="C128" s="88" t="s">
        <v>0</v>
      </c>
      <c r="D128" s="88" t="s">
        <v>2</v>
      </c>
      <c r="E128" s="88" t="s">
        <v>3</v>
      </c>
      <c r="F128" s="88" t="s">
        <v>4</v>
      </c>
    </row>
    <row r="129" spans="1:7" x14ac:dyDescent="0.3">
      <c r="A129" s="24" t="s">
        <v>16</v>
      </c>
      <c r="B129" s="64"/>
      <c r="C129" s="47">
        <f>+C131+C140+C149</f>
        <v>4829190857.4912071</v>
      </c>
      <c r="D129" s="47">
        <f>+D131+D140+D149</f>
        <v>6441364978.0648336</v>
      </c>
      <c r="E129" s="47">
        <f>+E131+E140+E149</f>
        <v>10160545894.463371</v>
      </c>
      <c r="F129" s="47">
        <f>+F131+F140+F149</f>
        <v>21431101730.019409</v>
      </c>
    </row>
    <row r="130" spans="1:7" ht="9.9" customHeight="1" x14ac:dyDescent="0.3">
      <c r="A130" s="19"/>
      <c r="B130" s="65"/>
      <c r="C130" s="20"/>
      <c r="D130" s="20"/>
      <c r="E130" s="20"/>
      <c r="F130" s="66"/>
    </row>
    <row r="131" spans="1:7" x14ac:dyDescent="0.3">
      <c r="A131" s="251" t="s">
        <v>58</v>
      </c>
      <c r="B131" s="251"/>
      <c r="C131" s="68">
        <f>+SUM(C132:C138)</f>
        <v>301420704.70120764</v>
      </c>
      <c r="D131" s="68">
        <f t="shared" ref="D131:E131" si="18">+SUM(D132:D138)</f>
        <v>742057407.51483226</v>
      </c>
      <c r="E131" s="68">
        <f t="shared" si="18"/>
        <v>2320437614.5833697</v>
      </c>
      <c r="F131" s="68">
        <f>+SUM(F132:F138)</f>
        <v>3363915726.7994094</v>
      </c>
    </row>
    <row r="132" spans="1:7" ht="15" customHeight="1" x14ac:dyDescent="0.3">
      <c r="A132" s="107">
        <v>0</v>
      </c>
      <c r="B132" s="181" t="s">
        <v>211</v>
      </c>
      <c r="C132" s="21">
        <v>227998114.25573504</v>
      </c>
      <c r="D132" s="21">
        <v>163196788.51710442</v>
      </c>
      <c r="E132" s="21">
        <v>146790521.67770666</v>
      </c>
      <c r="F132" s="70">
        <v>537985424.45054603</v>
      </c>
      <c r="G132" s="87"/>
    </row>
    <row r="133" spans="1:7" ht="15" customHeight="1" x14ac:dyDescent="0.3">
      <c r="A133" s="107">
        <v>1</v>
      </c>
      <c r="B133" s="181" t="s">
        <v>212</v>
      </c>
      <c r="C133" s="21">
        <v>7372485.6875844002</v>
      </c>
      <c r="D133" s="76">
        <v>52312082.042739473</v>
      </c>
      <c r="E133" s="76">
        <v>73661867.964540929</v>
      </c>
      <c r="F133" s="70">
        <v>133346435.69486481</v>
      </c>
      <c r="G133" s="87"/>
    </row>
    <row r="134" spans="1:7" ht="15" customHeight="1" x14ac:dyDescent="0.3">
      <c r="A134" s="107">
        <v>2</v>
      </c>
      <c r="B134" s="181" t="s">
        <v>213</v>
      </c>
      <c r="C134" s="21">
        <v>410488.14212568686</v>
      </c>
      <c r="D134" s="21">
        <v>1734018.0628648747</v>
      </c>
      <c r="E134" s="21">
        <v>1392419.4112767025</v>
      </c>
      <c r="F134" s="70">
        <v>3536925.6162672639</v>
      </c>
      <c r="G134" s="87"/>
    </row>
    <row r="135" spans="1:7" ht="15" customHeight="1" x14ac:dyDescent="0.3">
      <c r="A135" s="107">
        <v>6</v>
      </c>
      <c r="B135" s="181" t="s">
        <v>214</v>
      </c>
      <c r="C135" s="21">
        <v>2169807.9949585176</v>
      </c>
      <c r="D135" s="21">
        <v>2279001.5099154538</v>
      </c>
      <c r="E135" s="21">
        <v>42968426.418824978</v>
      </c>
      <c r="F135" s="70">
        <v>47417235.923698947</v>
      </c>
      <c r="G135" s="87"/>
    </row>
    <row r="136" spans="1:7" ht="15" customHeight="1" x14ac:dyDescent="0.3">
      <c r="A136" s="107">
        <v>5</v>
      </c>
      <c r="B136" s="181" t="s">
        <v>215</v>
      </c>
      <c r="C136" s="21">
        <v>0</v>
      </c>
      <c r="D136" s="21">
        <v>38354282.129604071</v>
      </c>
      <c r="E136" s="21">
        <v>62247222.137073018</v>
      </c>
      <c r="F136" s="70">
        <v>100601504.26667708</v>
      </c>
      <c r="G136" s="87"/>
    </row>
    <row r="137" spans="1:7" ht="15" customHeight="1" x14ac:dyDescent="0.3">
      <c r="A137" s="107">
        <v>6</v>
      </c>
      <c r="B137" s="181" t="s">
        <v>216</v>
      </c>
      <c r="C137" s="21">
        <v>63469808.620803997</v>
      </c>
      <c r="D137" s="21">
        <v>128099235.25260401</v>
      </c>
      <c r="E137" s="21">
        <v>94672156.973947302</v>
      </c>
      <c r="F137" s="70">
        <v>286241200.84735531</v>
      </c>
      <c r="G137" s="87"/>
    </row>
    <row r="138" spans="1:7" ht="15" customHeight="1" x14ac:dyDescent="0.3">
      <c r="A138" s="107">
        <v>7</v>
      </c>
      <c r="B138" s="181" t="s">
        <v>217</v>
      </c>
      <c r="C138" s="21">
        <v>0</v>
      </c>
      <c r="D138" s="21">
        <v>356082000</v>
      </c>
      <c r="E138" s="21">
        <v>1898705000</v>
      </c>
      <c r="F138" s="70">
        <f>+C138+D138+E138</f>
        <v>2254787000</v>
      </c>
      <c r="G138" s="87"/>
    </row>
    <row r="139" spans="1:7" ht="15" customHeight="1" x14ac:dyDescent="0.3">
      <c r="A139" s="25"/>
      <c r="B139" s="65"/>
      <c r="C139" s="21"/>
      <c r="D139" s="21"/>
      <c r="E139" s="21"/>
      <c r="F139" s="70"/>
    </row>
    <row r="140" spans="1:7" x14ac:dyDescent="0.3">
      <c r="A140" s="251" t="s">
        <v>60</v>
      </c>
      <c r="B140" s="251"/>
      <c r="C140" s="68">
        <f>+SUM(C141:C147)</f>
        <v>4527770152.79</v>
      </c>
      <c r="D140" s="68">
        <f t="shared" ref="D140:F140" si="19">+SUM(D141:D147)</f>
        <v>5699307570.5500011</v>
      </c>
      <c r="E140" s="68">
        <f t="shared" si="19"/>
        <v>7840108279.8800011</v>
      </c>
      <c r="F140" s="68">
        <f t="shared" si="19"/>
        <v>18067186003.220001</v>
      </c>
    </row>
    <row r="141" spans="1:7" ht="15" customHeight="1" x14ac:dyDescent="0.3">
      <c r="A141" s="107">
        <v>0</v>
      </c>
      <c r="B141" s="181" t="s">
        <v>211</v>
      </c>
      <c r="C141" s="71"/>
      <c r="D141" s="71"/>
      <c r="E141" s="71"/>
      <c r="F141" s="54"/>
    </row>
    <row r="142" spans="1:7" ht="15" customHeight="1" x14ac:dyDescent="0.3">
      <c r="A142" s="107">
        <v>1</v>
      </c>
      <c r="B142" s="181" t="s">
        <v>212</v>
      </c>
      <c r="C142" s="71"/>
      <c r="D142" s="71"/>
      <c r="E142" s="71"/>
      <c r="F142" s="54"/>
    </row>
    <row r="143" spans="1:7" ht="15" customHeight="1" x14ac:dyDescent="0.3">
      <c r="A143" s="107">
        <v>2</v>
      </c>
      <c r="B143" s="181" t="s">
        <v>213</v>
      </c>
      <c r="C143" s="71"/>
      <c r="D143" s="71"/>
      <c r="E143" s="71"/>
      <c r="F143" s="54"/>
    </row>
    <row r="144" spans="1:7" ht="15" customHeight="1" x14ac:dyDescent="0.3">
      <c r="A144" s="107">
        <v>6</v>
      </c>
      <c r="B144" s="181" t="s">
        <v>214</v>
      </c>
      <c r="C144" s="71"/>
      <c r="D144" s="71"/>
      <c r="E144" s="71"/>
      <c r="F144" s="54"/>
    </row>
    <row r="145" spans="1:9" ht="15" customHeight="1" x14ac:dyDescent="0.3">
      <c r="A145" s="107">
        <v>5</v>
      </c>
      <c r="B145" s="181" t="s">
        <v>215</v>
      </c>
      <c r="C145" s="71"/>
      <c r="D145" s="71"/>
      <c r="E145" s="71"/>
      <c r="F145" s="54"/>
    </row>
    <row r="146" spans="1:9" ht="15" customHeight="1" x14ac:dyDescent="0.3">
      <c r="A146" s="107">
        <v>6</v>
      </c>
      <c r="B146" s="181" t="s">
        <v>216</v>
      </c>
      <c r="C146" s="71"/>
      <c r="D146" s="71"/>
      <c r="E146" s="71"/>
      <c r="F146" s="54"/>
    </row>
    <row r="147" spans="1:9" ht="15" customHeight="1" x14ac:dyDescent="0.3">
      <c r="A147" s="107">
        <v>7</v>
      </c>
      <c r="B147" s="181" t="s">
        <v>217</v>
      </c>
      <c r="C147" s="71">
        <v>4527770152.79</v>
      </c>
      <c r="D147" s="71">
        <v>5699307570.5500011</v>
      </c>
      <c r="E147" s="71">
        <v>7840108279.8800011</v>
      </c>
      <c r="F147" s="54">
        <f>+C147+D147+E147</f>
        <v>18067186003.220001</v>
      </c>
    </row>
    <row r="148" spans="1:9" ht="15" customHeight="1" x14ac:dyDescent="0.3">
      <c r="C148" s="54"/>
      <c r="D148" s="54"/>
      <c r="E148" s="54"/>
      <c r="F148" s="54"/>
    </row>
    <row r="149" spans="1:9" x14ac:dyDescent="0.3">
      <c r="A149" s="251" t="s">
        <v>61</v>
      </c>
      <c r="B149" s="251"/>
      <c r="C149" s="68">
        <f>+SUM(C150:C151)</f>
        <v>0</v>
      </c>
      <c r="D149" s="68">
        <f t="shared" ref="D149:F149" si="20">+SUM(D150:D151)</f>
        <v>0</v>
      </c>
      <c r="E149" s="68">
        <f t="shared" si="20"/>
        <v>0</v>
      </c>
      <c r="F149" s="68">
        <f t="shared" si="20"/>
        <v>0</v>
      </c>
    </row>
    <row r="150" spans="1:9" ht="15" customHeight="1" x14ac:dyDescent="0.3">
      <c r="A150" s="95"/>
      <c r="B150" s="65"/>
      <c r="C150" s="71">
        <v>0</v>
      </c>
      <c r="D150" s="71">
        <v>0</v>
      </c>
      <c r="E150" s="71">
        <v>0</v>
      </c>
      <c r="F150" s="54">
        <f>+C150+D150+E150</f>
        <v>0</v>
      </c>
    </row>
    <row r="151" spans="1:9" ht="15" customHeight="1" x14ac:dyDescent="0.3">
      <c r="A151" s="62"/>
      <c r="B151" s="62"/>
      <c r="C151" s="77">
        <v>0</v>
      </c>
      <c r="D151" s="77">
        <v>0</v>
      </c>
      <c r="E151" s="77">
        <v>0</v>
      </c>
      <c r="F151" s="78">
        <f>+C151+D151+E151</f>
        <v>0</v>
      </c>
      <c r="I151" s="54"/>
    </row>
    <row r="152" spans="1:9" ht="15" customHeight="1" x14ac:dyDescent="0.3">
      <c r="A152" s="252" t="s">
        <v>62</v>
      </c>
      <c r="B152" s="253"/>
      <c r="C152" s="253"/>
      <c r="D152" s="253"/>
      <c r="E152" s="253"/>
      <c r="F152" s="253"/>
    </row>
    <row r="153" spans="1:9" ht="15" customHeight="1" x14ac:dyDescent="0.3">
      <c r="A153" s="250" t="s">
        <v>225</v>
      </c>
      <c r="B153" s="250"/>
      <c r="C153" s="250"/>
      <c r="D153" s="250"/>
      <c r="E153" s="250"/>
      <c r="F153" s="250"/>
    </row>
    <row r="154" spans="1:9" ht="50.1" customHeight="1" x14ac:dyDescent="0.3">
      <c r="A154" s="214" t="s">
        <v>218</v>
      </c>
      <c r="B154" s="214"/>
      <c r="C154" s="214"/>
      <c r="D154" s="214"/>
      <c r="E154" s="214"/>
      <c r="F154" s="214"/>
    </row>
    <row r="155" spans="1:9" x14ac:dyDescent="0.3">
      <c r="A155" s="69"/>
      <c r="B155" s="65"/>
    </row>
    <row r="156" spans="1:9" x14ac:dyDescent="0.3">
      <c r="A156" s="215" t="s">
        <v>79</v>
      </c>
      <c r="B156" s="215"/>
      <c r="C156" s="215"/>
      <c r="D156" s="215"/>
      <c r="E156" s="215"/>
      <c r="F156" s="215"/>
    </row>
    <row r="157" spans="1:9" ht="14.4" customHeight="1" x14ac:dyDescent="0.3">
      <c r="A157" s="215" t="s">
        <v>80</v>
      </c>
      <c r="B157" s="215"/>
      <c r="C157" s="215"/>
      <c r="D157" s="215"/>
      <c r="E157" s="215"/>
      <c r="F157" s="215"/>
    </row>
    <row r="158" spans="1:9" x14ac:dyDescent="0.3">
      <c r="A158" s="215" t="s">
        <v>52</v>
      </c>
      <c r="B158" s="215"/>
      <c r="C158" s="215"/>
      <c r="D158" s="215"/>
      <c r="E158" s="215"/>
      <c r="F158" s="215"/>
    </row>
    <row r="159" spans="1:9" x14ac:dyDescent="0.3">
      <c r="A159" s="109"/>
      <c r="B159" s="110"/>
      <c r="C159" s="110"/>
      <c r="D159" s="110"/>
      <c r="E159" s="110"/>
      <c r="F159" s="111"/>
    </row>
    <row r="160" spans="1:9" x14ac:dyDescent="0.3">
      <c r="A160" s="88" t="s">
        <v>78</v>
      </c>
      <c r="B160" s="88" t="s">
        <v>0</v>
      </c>
      <c r="C160" s="88" t="s">
        <v>2</v>
      </c>
      <c r="D160" s="88" t="s">
        <v>3</v>
      </c>
      <c r="E160" s="88" t="s">
        <v>4</v>
      </c>
      <c r="F160" s="33"/>
    </row>
    <row r="161" spans="1:6" x14ac:dyDescent="0.3">
      <c r="A161" s="129" t="s">
        <v>82</v>
      </c>
      <c r="B161" s="79">
        <f>+B162</f>
        <v>82981312594.61908</v>
      </c>
      <c r="C161" s="79">
        <f t="shared" ref="C161:D161" si="21">+B171</f>
        <v>86192713820.45787</v>
      </c>
      <c r="D161" s="79">
        <f t="shared" si="21"/>
        <v>87791940925.723038</v>
      </c>
      <c r="E161" s="132">
        <f>+B161</f>
        <v>82981312594.61908</v>
      </c>
      <c r="F161" s="111"/>
    </row>
    <row r="162" spans="1:6" x14ac:dyDescent="0.3">
      <c r="A162" s="130" t="s">
        <v>83</v>
      </c>
      <c r="B162" s="37">
        <v>82981312594.61908</v>
      </c>
      <c r="C162" s="37">
        <f>+B172</f>
        <v>78453542441.829086</v>
      </c>
      <c r="D162" s="37">
        <f>+C172</f>
        <v>72754234871.279083</v>
      </c>
      <c r="E162" s="84">
        <f>+B162</f>
        <v>82981312594.61908</v>
      </c>
      <c r="F162" s="33"/>
    </row>
    <row r="163" spans="1:6" x14ac:dyDescent="0.3">
      <c r="A163" s="130" t="s">
        <v>81</v>
      </c>
      <c r="B163" s="37" t="s">
        <v>92</v>
      </c>
      <c r="C163" s="37">
        <f>+B173</f>
        <v>7739171378.6287918</v>
      </c>
      <c r="D163" s="37">
        <f>+C173</f>
        <v>15037706054.44396</v>
      </c>
      <c r="E163" s="84" t="str">
        <f>+B163</f>
        <v>N/A</v>
      </c>
      <c r="F163" s="33"/>
    </row>
    <row r="164" spans="1:6" x14ac:dyDescent="0.3">
      <c r="A164" s="129" t="s">
        <v>85</v>
      </c>
      <c r="B164" s="79">
        <v>8040592083.3299999</v>
      </c>
      <c r="C164" s="79">
        <v>8040592083.3299999</v>
      </c>
      <c r="D164" s="79">
        <v>8040592083.3399992</v>
      </c>
      <c r="E164" s="79">
        <f>+B164+C164+D164</f>
        <v>24121776250</v>
      </c>
      <c r="F164" s="111"/>
    </row>
    <row r="165" spans="1:6" x14ac:dyDescent="0.3">
      <c r="A165" s="129" t="s">
        <v>146</v>
      </c>
      <c r="B165" s="79">
        <f>+B166+B167</f>
        <v>91021904677.949081</v>
      </c>
      <c r="C165" s="79">
        <f t="shared" ref="C165" si="22">+C166+C167</f>
        <v>94233305903.787872</v>
      </c>
      <c r="D165" s="79">
        <f>+D166+D167</f>
        <v>95832533009.063049</v>
      </c>
      <c r="E165" s="79">
        <f>+E166+E167</f>
        <v>107103088844.61908</v>
      </c>
      <c r="F165" s="111"/>
    </row>
    <row r="166" spans="1:6" x14ac:dyDescent="0.3">
      <c r="A166" s="130" t="s">
        <v>83</v>
      </c>
      <c r="B166" s="37">
        <f>+B162</f>
        <v>82981312594.61908</v>
      </c>
      <c r="C166" s="37">
        <f>+C162</f>
        <v>78453542441.829086</v>
      </c>
      <c r="D166" s="37">
        <f>+D162</f>
        <v>72754234871.279083</v>
      </c>
      <c r="E166" s="84">
        <f>+E162</f>
        <v>82981312594.61908</v>
      </c>
      <c r="F166" s="33"/>
    </row>
    <row r="167" spans="1:6" x14ac:dyDescent="0.3">
      <c r="A167" s="130" t="s">
        <v>81</v>
      </c>
      <c r="B167" s="37">
        <f>+B164</f>
        <v>8040592083.3299999</v>
      </c>
      <c r="C167" s="37">
        <f>+C164+C163</f>
        <v>15779763461.958792</v>
      </c>
      <c r="D167" s="37">
        <f>+D164+D163</f>
        <v>23078298137.783958</v>
      </c>
      <c r="E167" s="84">
        <f>+E164</f>
        <v>24121776250</v>
      </c>
      <c r="F167" s="33"/>
    </row>
    <row r="168" spans="1:6" x14ac:dyDescent="0.3">
      <c r="A168" s="129" t="s">
        <v>84</v>
      </c>
      <c r="B168" s="79">
        <f>+B169+B170</f>
        <v>4829190857.4912071</v>
      </c>
      <c r="C168" s="79">
        <f>+C169+C170</f>
        <v>6441364978.0648336</v>
      </c>
      <c r="D168" s="79">
        <f>+D169+D170</f>
        <v>10160545894.463371</v>
      </c>
      <c r="E168" s="79">
        <f>+B168+C168+D168</f>
        <v>21431101730.019413</v>
      </c>
      <c r="F168" s="111"/>
    </row>
    <row r="169" spans="1:6" x14ac:dyDescent="0.3">
      <c r="A169" s="130" t="s">
        <v>83</v>
      </c>
      <c r="B169" s="102">
        <f>+C140</f>
        <v>4527770152.79</v>
      </c>
      <c r="C169" s="102">
        <f>+D140</f>
        <v>5699307570.5500011</v>
      </c>
      <c r="D169" s="102">
        <f t="shared" ref="D169" si="23">+E140</f>
        <v>7840108279.8800011</v>
      </c>
      <c r="E169" s="63">
        <f>+B169+C169+D169</f>
        <v>18067186003.220001</v>
      </c>
      <c r="F169" s="111"/>
    </row>
    <row r="170" spans="1:6" x14ac:dyDescent="0.3">
      <c r="A170" s="130" t="s">
        <v>81</v>
      </c>
      <c r="B170" s="102">
        <f>+C131</f>
        <v>301420704.70120764</v>
      </c>
      <c r="C170" s="102">
        <f t="shared" ref="C170:D170" si="24">+D131</f>
        <v>742057407.51483226</v>
      </c>
      <c r="D170" s="102">
        <f t="shared" si="24"/>
        <v>2320437614.5833697</v>
      </c>
      <c r="E170" s="63">
        <f>+B170+C170+D170</f>
        <v>3363915726.7994099</v>
      </c>
      <c r="F170" s="111"/>
    </row>
    <row r="171" spans="1:6" x14ac:dyDescent="0.3">
      <c r="A171" s="129" t="s">
        <v>147</v>
      </c>
      <c r="B171" s="79">
        <f>+B165-B168</f>
        <v>86192713820.45787</v>
      </c>
      <c r="C171" s="79">
        <f t="shared" ref="C171" si="25">+C165-C168</f>
        <v>87791940925.723038</v>
      </c>
      <c r="D171" s="79">
        <f t="shared" ref="D171" si="26">+D165-D168</f>
        <v>85671987114.59967</v>
      </c>
      <c r="E171" s="79">
        <f>+E165-E168</f>
        <v>85671987114.59967</v>
      </c>
      <c r="F171" s="111"/>
    </row>
    <row r="172" spans="1:6" x14ac:dyDescent="0.3">
      <c r="A172" s="130" t="s">
        <v>83</v>
      </c>
      <c r="B172" s="102">
        <f>+B166-B169</f>
        <v>78453542441.829086</v>
      </c>
      <c r="C172" s="102">
        <f>+C166-C169</f>
        <v>72754234871.279083</v>
      </c>
      <c r="D172" s="102">
        <f>+D166-D169</f>
        <v>64914126591.399078</v>
      </c>
      <c r="E172" s="63">
        <f>+E166-E169</f>
        <v>64914126591.399078</v>
      </c>
    </row>
    <row r="173" spans="1:6" x14ac:dyDescent="0.3">
      <c r="A173" s="131" t="s">
        <v>81</v>
      </c>
      <c r="B173" s="97">
        <f>+B167-B170</f>
        <v>7739171378.6287918</v>
      </c>
      <c r="C173" s="97">
        <f>+C167-C170</f>
        <v>15037706054.44396</v>
      </c>
      <c r="D173" s="97">
        <f>+D167-D170</f>
        <v>20757860523.200588</v>
      </c>
      <c r="E173" s="80">
        <f>+E167-E170</f>
        <v>20757860523.200592</v>
      </c>
    </row>
    <row r="174" spans="1:6" x14ac:dyDescent="0.3">
      <c r="A174" s="250" t="s">
        <v>220</v>
      </c>
      <c r="B174" s="250"/>
      <c r="C174" s="250"/>
      <c r="D174" s="250"/>
      <c r="E174" s="250"/>
      <c r="F174" s="55"/>
    </row>
    <row r="175" spans="1:6" ht="60" customHeight="1" x14ac:dyDescent="0.3">
      <c r="A175" s="223" t="s">
        <v>218</v>
      </c>
      <c r="B175" s="224"/>
      <c r="C175" s="224"/>
      <c r="D175" s="224"/>
      <c r="E175" s="225"/>
      <c r="F175" s="81"/>
    </row>
    <row r="176" spans="1:6" ht="26.4" customHeight="1" x14ac:dyDescent="0.3">
      <c r="A176" s="82"/>
      <c r="B176" s="83"/>
      <c r="C176" s="83"/>
      <c r="D176" s="83"/>
      <c r="E176" s="83"/>
      <c r="F176" s="81"/>
    </row>
    <row r="177" spans="1:6" ht="31.2" x14ac:dyDescent="0.3">
      <c r="A177" s="39" t="s">
        <v>86</v>
      </c>
      <c r="B177" s="237" t="s">
        <v>204</v>
      </c>
      <c r="C177" s="238"/>
      <c r="D177" s="239" t="s">
        <v>49</v>
      </c>
      <c r="E177" s="240"/>
      <c r="F177" s="241"/>
    </row>
    <row r="178" spans="1:6" x14ac:dyDescent="0.3">
      <c r="A178" s="40" t="s">
        <v>47</v>
      </c>
      <c r="B178" s="237" t="s">
        <v>205</v>
      </c>
      <c r="C178" s="238"/>
      <c r="D178" s="242"/>
      <c r="E178" s="243"/>
      <c r="F178" s="244"/>
    </row>
    <row r="179" spans="1:6" x14ac:dyDescent="0.3">
      <c r="A179" s="41" t="s">
        <v>48</v>
      </c>
      <c r="B179" s="237" t="s">
        <v>206</v>
      </c>
      <c r="C179" s="238"/>
      <c r="D179" s="245"/>
      <c r="E179" s="246"/>
      <c r="F179" s="247"/>
    </row>
  </sheetData>
  <mergeCells count="89">
    <mergeCell ref="A174:E174"/>
    <mergeCell ref="A175:E175"/>
    <mergeCell ref="B177:C177"/>
    <mergeCell ref="D177:F179"/>
    <mergeCell ref="B178:C178"/>
    <mergeCell ref="B179:C179"/>
    <mergeCell ref="A156:F156"/>
    <mergeCell ref="A157:F157"/>
    <mergeCell ref="A158:F158"/>
    <mergeCell ref="A131:B131"/>
    <mergeCell ref="A140:B140"/>
    <mergeCell ref="A149:B149"/>
    <mergeCell ref="A152:F152"/>
    <mergeCell ref="A154:F154"/>
    <mergeCell ref="A153:F153"/>
    <mergeCell ref="A90:F90"/>
    <mergeCell ref="A124:F124"/>
    <mergeCell ref="A125:F125"/>
    <mergeCell ref="A126:F126"/>
    <mergeCell ref="A92:F92"/>
    <mergeCell ref="A93:F93"/>
    <mergeCell ref="A94:F94"/>
    <mergeCell ref="A105:F105"/>
    <mergeCell ref="A104:F104"/>
    <mergeCell ref="A107:F107"/>
    <mergeCell ref="A108:F108"/>
    <mergeCell ref="A109:F109"/>
    <mergeCell ref="A121:F121"/>
    <mergeCell ref="A122:F122"/>
    <mergeCell ref="A114:B114"/>
    <mergeCell ref="A118:B118"/>
    <mergeCell ref="B86:C86"/>
    <mergeCell ref="B87:C87"/>
    <mergeCell ref="B88:C88"/>
    <mergeCell ref="D86:F88"/>
    <mergeCell ref="A80:B80"/>
    <mergeCell ref="A81:B81"/>
    <mergeCell ref="A82:B82"/>
    <mergeCell ref="A83:F83"/>
    <mergeCell ref="A84:F84"/>
    <mergeCell ref="A55:B55"/>
    <mergeCell ref="A45:B45"/>
    <mergeCell ref="A52:B52"/>
    <mergeCell ref="A22:A23"/>
    <mergeCell ref="A24:A25"/>
    <mergeCell ref="A27:A28"/>
    <mergeCell ref="A29:A30"/>
    <mergeCell ref="A31:A32"/>
    <mergeCell ref="A54:B54"/>
    <mergeCell ref="A51:B51"/>
    <mergeCell ref="A46:B46"/>
    <mergeCell ref="A47:B47"/>
    <mergeCell ref="A48:B48"/>
    <mergeCell ref="A49:B49"/>
    <mergeCell ref="A50:B50"/>
    <mergeCell ref="A53:B53"/>
    <mergeCell ref="C5:E5"/>
    <mergeCell ref="C6:E6"/>
    <mergeCell ref="C7:E7"/>
    <mergeCell ref="A10:F10"/>
    <mergeCell ref="A44:B44"/>
    <mergeCell ref="A33:A34"/>
    <mergeCell ref="A1:F2"/>
    <mergeCell ref="A58:F58"/>
    <mergeCell ref="A41:B41"/>
    <mergeCell ref="A12:F12"/>
    <mergeCell ref="A13:F13"/>
    <mergeCell ref="A35:F35"/>
    <mergeCell ref="A36:F36"/>
    <mergeCell ref="A42:B42"/>
    <mergeCell ref="A43:B43"/>
    <mergeCell ref="A56:B56"/>
    <mergeCell ref="A38:F38"/>
    <mergeCell ref="A39:F39"/>
    <mergeCell ref="A3:F3"/>
    <mergeCell ref="A18:A19"/>
    <mergeCell ref="A20:A21"/>
    <mergeCell ref="A57:E57"/>
    <mergeCell ref="A68:F68"/>
    <mergeCell ref="A69:F69"/>
    <mergeCell ref="A60:F60"/>
    <mergeCell ref="A77:F77"/>
    <mergeCell ref="A78:F78"/>
    <mergeCell ref="A61:F61"/>
    <mergeCell ref="A63:B63"/>
    <mergeCell ref="A64:B64"/>
    <mergeCell ref="A65:B65"/>
    <mergeCell ref="A66:B66"/>
    <mergeCell ref="A67:B67"/>
  </mergeCells>
  <phoneticPr fontId="11" type="noConversion"/>
  <printOptions horizontalCentered="1"/>
  <pageMargins left="0.70866141732283472" right="0.70866141732283472" top="0.94488188976377963" bottom="0.74803149606299213" header="0.19685039370078741" footer="0.31496062992125984"/>
  <pageSetup scale="6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8" max="5" man="1"/>
    <brk id="88" max="16383" man="1"/>
    <brk id="154" max="5" man="1"/>
  </rowBreaks>
  <ignoredErrors>
    <ignoredError sqref="C97:C103 F16" evalError="1"/>
  </ignoredError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tabColor theme="2" tint="-0.499984740745262"/>
  </sheetPr>
  <dimension ref="A1:H178"/>
  <sheetViews>
    <sheetView showGridLines="0" zoomScale="80" zoomScaleNormal="80" workbookViewId="0">
      <selection sqref="A1:F2"/>
    </sheetView>
  </sheetViews>
  <sheetFormatPr baseColWidth="10" defaultColWidth="11.44140625" defaultRowHeight="15.6" x14ac:dyDescent="0.3"/>
  <cols>
    <col min="1" max="1" width="60" style="48" customWidth="1"/>
    <col min="2" max="2" width="21.44140625" style="48" customWidth="1"/>
    <col min="3" max="5" width="19.44140625" style="48" customWidth="1"/>
    <col min="6" max="6" width="22.109375" style="48" customWidth="1"/>
    <col min="7" max="7" width="11.44140625" style="48"/>
    <col min="8" max="8" width="18.33203125" style="48" bestFit="1" customWidth="1"/>
    <col min="9" max="16384" width="11.44140625" style="48"/>
  </cols>
  <sheetData>
    <row r="1" spans="1:6" ht="21.9" customHeight="1" x14ac:dyDescent="0.3">
      <c r="A1" s="222" t="s">
        <v>38</v>
      </c>
      <c r="B1" s="222"/>
      <c r="C1" s="222"/>
      <c r="D1" s="222"/>
      <c r="E1" s="222"/>
      <c r="F1" s="222"/>
    </row>
    <row r="2" spans="1:6" ht="21.9" customHeight="1" x14ac:dyDescent="0.3">
      <c r="A2" s="222"/>
      <c r="B2" s="222"/>
      <c r="C2" s="222"/>
      <c r="D2" s="222"/>
      <c r="E2" s="222"/>
      <c r="F2" s="222"/>
    </row>
    <row r="3" spans="1:6" ht="17.399999999999999" x14ac:dyDescent="0.4">
      <c r="A3" s="231" t="s">
        <v>227</v>
      </c>
      <c r="B3" s="231"/>
      <c r="C3" s="231"/>
      <c r="D3" s="231"/>
      <c r="E3" s="231"/>
      <c r="F3" s="231"/>
    </row>
    <row r="4" spans="1:6" ht="17.399999999999999" x14ac:dyDescent="0.3">
      <c r="A4" s="49"/>
      <c r="B4" s="49"/>
      <c r="C4" s="49"/>
      <c r="D4" s="49"/>
      <c r="E4" s="49"/>
      <c r="F4" s="49"/>
    </row>
    <row r="5" spans="1:6" ht="18" customHeight="1" x14ac:dyDescent="0.3">
      <c r="A5" s="90"/>
      <c r="B5" s="92" t="s">
        <v>22</v>
      </c>
      <c r="C5" s="254" t="s">
        <v>181</v>
      </c>
      <c r="D5" s="255"/>
      <c r="E5" s="256"/>
    </row>
    <row r="6" spans="1:6" ht="18" customHeight="1" x14ac:dyDescent="0.3">
      <c r="A6" s="91"/>
      <c r="B6" s="93" t="s">
        <v>33</v>
      </c>
      <c r="C6" s="257" t="s">
        <v>182</v>
      </c>
      <c r="D6" s="258"/>
      <c r="E6" s="259"/>
      <c r="F6" s="8"/>
    </row>
    <row r="7" spans="1:6" ht="18" customHeight="1" x14ac:dyDescent="0.3">
      <c r="A7" s="91"/>
      <c r="B7" s="94" t="s">
        <v>34</v>
      </c>
      <c r="C7" s="260" t="s">
        <v>183</v>
      </c>
      <c r="D7" s="261"/>
      <c r="E7" s="262"/>
      <c r="F7" s="8"/>
    </row>
    <row r="8" spans="1:6" s="6" customFormat="1" x14ac:dyDescent="0.35"/>
    <row r="9" spans="1:6" ht="15" customHeight="1" x14ac:dyDescent="0.3">
      <c r="A9" s="9"/>
      <c r="B9" s="50"/>
      <c r="C9" s="50"/>
      <c r="D9" s="50"/>
      <c r="E9" s="50"/>
      <c r="F9" s="50"/>
    </row>
    <row r="10" spans="1:6" ht="21.9" customHeight="1" x14ac:dyDescent="0.3">
      <c r="A10" s="235" t="s">
        <v>35</v>
      </c>
      <c r="B10" s="235"/>
      <c r="C10" s="235"/>
      <c r="D10" s="235"/>
      <c r="E10" s="235"/>
      <c r="F10" s="235"/>
    </row>
    <row r="11" spans="1:6" ht="15" customHeight="1" x14ac:dyDescent="0.3">
      <c r="A11" s="13"/>
      <c r="B11" s="13"/>
      <c r="C11" s="13"/>
      <c r="D11" s="13"/>
      <c r="E11" s="13"/>
      <c r="F11" s="13"/>
    </row>
    <row r="12" spans="1:6" ht="16.95" customHeight="1" x14ac:dyDescent="0.3">
      <c r="A12" s="228" t="s">
        <v>36</v>
      </c>
      <c r="B12" s="228"/>
      <c r="C12" s="228"/>
      <c r="D12" s="228"/>
      <c r="E12" s="228"/>
      <c r="F12" s="228"/>
    </row>
    <row r="13" spans="1:6" ht="16.95" customHeight="1" x14ac:dyDescent="0.3">
      <c r="A13" s="228" t="s">
        <v>19</v>
      </c>
      <c r="B13" s="228"/>
      <c r="C13" s="228"/>
      <c r="D13" s="228"/>
      <c r="E13" s="228"/>
      <c r="F13" s="228"/>
    </row>
    <row r="14" spans="1:6" ht="15" customHeight="1" x14ac:dyDescent="0.3">
      <c r="A14" s="50"/>
      <c r="B14" s="50"/>
      <c r="C14" s="50"/>
      <c r="D14" s="50"/>
      <c r="E14" s="50"/>
      <c r="F14" s="50"/>
    </row>
    <row r="15" spans="1:6" ht="18.600000000000001" customHeight="1" x14ac:dyDescent="0.3">
      <c r="A15" s="23" t="s">
        <v>17</v>
      </c>
      <c r="B15" s="15" t="s">
        <v>18</v>
      </c>
      <c r="C15" s="15" t="s">
        <v>5</v>
      </c>
      <c r="D15" s="15" t="s">
        <v>6</v>
      </c>
      <c r="E15" s="15" t="s">
        <v>7</v>
      </c>
      <c r="F15" s="23" t="s">
        <v>8</v>
      </c>
    </row>
    <row r="16" spans="1:6" ht="16.95" customHeight="1" x14ac:dyDescent="0.3">
      <c r="A16" s="22"/>
      <c r="B16" s="135"/>
      <c r="C16" s="136"/>
      <c r="D16" s="136"/>
      <c r="E16" s="136"/>
      <c r="F16" s="136"/>
    </row>
    <row r="17" spans="1:6" ht="16.95" customHeight="1" x14ac:dyDescent="0.3">
      <c r="A17" s="143" t="s">
        <v>174</v>
      </c>
      <c r="B17" s="141"/>
      <c r="C17" s="142"/>
      <c r="D17" s="142"/>
      <c r="E17" s="142"/>
      <c r="F17" s="142"/>
    </row>
    <row r="18" spans="1:6" ht="16.95" customHeight="1" x14ac:dyDescent="0.3">
      <c r="A18" s="232" t="s">
        <v>169</v>
      </c>
      <c r="B18" s="135" t="s">
        <v>175</v>
      </c>
      <c r="C18" s="136">
        <v>493</v>
      </c>
      <c r="D18" s="136">
        <v>559</v>
      </c>
      <c r="E18" s="136">
        <v>465</v>
      </c>
      <c r="F18" s="136">
        <f>+SUM(C18:E18)</f>
        <v>1517</v>
      </c>
    </row>
    <row r="19" spans="1:6" ht="16.95" customHeight="1" x14ac:dyDescent="0.3">
      <c r="A19" s="232"/>
      <c r="B19" s="135" t="s">
        <v>168</v>
      </c>
      <c r="C19" s="136">
        <v>1388</v>
      </c>
      <c r="D19" s="136">
        <v>1462</v>
      </c>
      <c r="E19" s="136">
        <v>1306</v>
      </c>
      <c r="F19" s="136">
        <f t="shared" ref="F19:F34" si="0">+SUM(C19:E19)</f>
        <v>4156</v>
      </c>
    </row>
    <row r="20" spans="1:6" ht="16.95" customHeight="1" x14ac:dyDescent="0.3">
      <c r="A20" s="232" t="s">
        <v>170</v>
      </c>
      <c r="B20" s="135" t="s">
        <v>175</v>
      </c>
      <c r="C20" s="136">
        <v>87</v>
      </c>
      <c r="D20" s="136">
        <v>180</v>
      </c>
      <c r="E20" s="136">
        <v>141</v>
      </c>
      <c r="F20" s="136">
        <f t="shared" si="0"/>
        <v>408</v>
      </c>
    </row>
    <row r="21" spans="1:6" ht="16.95" customHeight="1" x14ac:dyDescent="0.3">
      <c r="A21" s="232"/>
      <c r="B21" s="135" t="s">
        <v>168</v>
      </c>
      <c r="C21" s="136">
        <v>249</v>
      </c>
      <c r="D21" s="136">
        <v>560</v>
      </c>
      <c r="E21" s="136">
        <v>391</v>
      </c>
      <c r="F21" s="136">
        <f t="shared" si="0"/>
        <v>1200</v>
      </c>
    </row>
    <row r="22" spans="1:6" ht="16.95" customHeight="1" x14ac:dyDescent="0.3">
      <c r="A22" s="232" t="s">
        <v>171</v>
      </c>
      <c r="B22" s="135" t="s">
        <v>175</v>
      </c>
      <c r="C22" s="136">
        <v>14</v>
      </c>
      <c r="D22" s="136">
        <v>75</v>
      </c>
      <c r="E22" s="136">
        <v>39</v>
      </c>
      <c r="F22" s="136">
        <f t="shared" si="0"/>
        <v>128</v>
      </c>
    </row>
    <row r="23" spans="1:6" ht="16.95" customHeight="1" x14ac:dyDescent="0.3">
      <c r="A23" s="232"/>
      <c r="B23" s="135" t="s">
        <v>168</v>
      </c>
      <c r="C23" s="136">
        <v>44</v>
      </c>
      <c r="D23" s="136">
        <v>244</v>
      </c>
      <c r="E23" s="136">
        <v>115</v>
      </c>
      <c r="F23" s="136">
        <f t="shared" si="0"/>
        <v>403</v>
      </c>
    </row>
    <row r="24" spans="1:6" ht="16.95" customHeight="1" x14ac:dyDescent="0.3">
      <c r="A24" s="232" t="s">
        <v>172</v>
      </c>
      <c r="B24" s="135" t="s">
        <v>175</v>
      </c>
      <c r="C24" s="136">
        <v>27</v>
      </c>
      <c r="D24" s="136">
        <v>35</v>
      </c>
      <c r="E24" s="136">
        <v>27</v>
      </c>
      <c r="F24" s="136">
        <f t="shared" si="0"/>
        <v>89</v>
      </c>
    </row>
    <row r="25" spans="1:6" ht="16.95" customHeight="1" x14ac:dyDescent="0.3">
      <c r="A25" s="232"/>
      <c r="B25" s="135" t="s">
        <v>168</v>
      </c>
      <c r="C25" s="136">
        <v>73</v>
      </c>
      <c r="D25" s="136">
        <v>99</v>
      </c>
      <c r="E25" s="136">
        <v>77</v>
      </c>
      <c r="F25" s="136">
        <f t="shared" si="0"/>
        <v>249</v>
      </c>
    </row>
    <row r="26" spans="1:6" ht="16.95" customHeight="1" x14ac:dyDescent="0.3">
      <c r="A26" s="143" t="s">
        <v>173</v>
      </c>
      <c r="B26" s="141"/>
      <c r="C26" s="142"/>
      <c r="D26" s="142"/>
      <c r="E26" s="142"/>
      <c r="F26" s="142"/>
    </row>
    <row r="27" spans="1:6" ht="16.95" customHeight="1" x14ac:dyDescent="0.3">
      <c r="A27" s="232" t="s">
        <v>169</v>
      </c>
      <c r="B27" s="135" t="s">
        <v>175</v>
      </c>
      <c r="C27" s="136">
        <v>270</v>
      </c>
      <c r="D27" s="136">
        <v>742</v>
      </c>
      <c r="E27" s="136">
        <v>973</v>
      </c>
      <c r="F27" s="136">
        <f t="shared" si="0"/>
        <v>1985</v>
      </c>
    </row>
    <row r="28" spans="1:6" ht="16.95" customHeight="1" x14ac:dyDescent="0.3">
      <c r="A28" s="232"/>
      <c r="B28" s="135" t="s">
        <v>168</v>
      </c>
      <c r="C28" s="136">
        <v>1195</v>
      </c>
      <c r="D28" s="136">
        <v>2667</v>
      </c>
      <c r="E28" s="136">
        <v>2930</v>
      </c>
      <c r="F28" s="136">
        <f t="shared" si="0"/>
        <v>6792</v>
      </c>
    </row>
    <row r="29" spans="1:6" ht="16.95" customHeight="1" x14ac:dyDescent="0.3">
      <c r="A29" s="232" t="s">
        <v>170</v>
      </c>
      <c r="B29" s="135" t="s">
        <v>175</v>
      </c>
      <c r="C29" s="136">
        <v>146</v>
      </c>
      <c r="D29" s="136">
        <v>249</v>
      </c>
      <c r="E29" s="136">
        <v>151</v>
      </c>
      <c r="F29" s="136">
        <f t="shared" si="0"/>
        <v>546</v>
      </c>
    </row>
    <row r="30" spans="1:6" ht="16.95" customHeight="1" x14ac:dyDescent="0.3">
      <c r="A30" s="232"/>
      <c r="B30" s="135" t="s">
        <v>168</v>
      </c>
      <c r="C30" s="136">
        <v>443</v>
      </c>
      <c r="D30" s="136">
        <v>744</v>
      </c>
      <c r="E30" s="136">
        <v>413</v>
      </c>
      <c r="F30" s="136">
        <f t="shared" si="0"/>
        <v>1600</v>
      </c>
    </row>
    <row r="31" spans="1:6" ht="18" customHeight="1" x14ac:dyDescent="0.3">
      <c r="A31" s="232" t="s">
        <v>171</v>
      </c>
      <c r="B31" s="135" t="s">
        <v>175</v>
      </c>
      <c r="C31" s="136">
        <v>58</v>
      </c>
      <c r="D31" s="136">
        <v>36</v>
      </c>
      <c r="E31" s="136">
        <v>65</v>
      </c>
      <c r="F31" s="136">
        <f t="shared" si="0"/>
        <v>159</v>
      </c>
    </row>
    <row r="32" spans="1:6" ht="18" customHeight="1" x14ac:dyDescent="0.3">
      <c r="A32" s="232"/>
      <c r="B32" s="135" t="s">
        <v>168</v>
      </c>
      <c r="C32" s="136">
        <v>193</v>
      </c>
      <c r="D32" s="136">
        <v>108</v>
      </c>
      <c r="E32" s="136">
        <v>193</v>
      </c>
      <c r="F32" s="136">
        <f t="shared" si="0"/>
        <v>494</v>
      </c>
    </row>
    <row r="33" spans="1:6" ht="18" customHeight="1" x14ac:dyDescent="0.3">
      <c r="A33" s="232" t="s">
        <v>172</v>
      </c>
      <c r="B33" s="135" t="s">
        <v>175</v>
      </c>
      <c r="C33" s="136">
        <v>22</v>
      </c>
      <c r="D33" s="136">
        <v>51</v>
      </c>
      <c r="E33" s="136">
        <v>67</v>
      </c>
      <c r="F33" s="136">
        <f t="shared" si="0"/>
        <v>140</v>
      </c>
    </row>
    <row r="34" spans="1:6" ht="18" customHeight="1" x14ac:dyDescent="0.3">
      <c r="A34" s="232"/>
      <c r="B34" s="135" t="s">
        <v>168</v>
      </c>
      <c r="C34" s="136">
        <v>62</v>
      </c>
      <c r="D34" s="136">
        <v>128</v>
      </c>
      <c r="E34" s="136">
        <v>181</v>
      </c>
      <c r="F34" s="136">
        <f t="shared" si="0"/>
        <v>371</v>
      </c>
    </row>
    <row r="35" spans="1:6" ht="16.95" customHeight="1" x14ac:dyDescent="0.3">
      <c r="A35" s="213" t="s">
        <v>224</v>
      </c>
      <c r="B35" s="213"/>
      <c r="C35" s="213"/>
      <c r="D35" s="213"/>
      <c r="E35" s="213"/>
      <c r="F35" s="213"/>
    </row>
    <row r="36" spans="1:6" ht="67.95" customHeight="1" x14ac:dyDescent="0.3">
      <c r="A36" s="223" t="s">
        <v>229</v>
      </c>
      <c r="B36" s="224"/>
      <c r="C36" s="224"/>
      <c r="D36" s="224"/>
      <c r="E36" s="224"/>
      <c r="F36" s="225"/>
    </row>
    <row r="37" spans="1:6" ht="16.95" customHeight="1" x14ac:dyDescent="0.3">
      <c r="A37" s="51"/>
      <c r="B37" s="51"/>
      <c r="C37" s="51"/>
      <c r="D37" s="52"/>
      <c r="E37" s="52"/>
      <c r="F37" s="53"/>
    </row>
    <row r="38" spans="1:6" ht="16.95" customHeight="1" x14ac:dyDescent="0.3">
      <c r="A38" s="228" t="s">
        <v>37</v>
      </c>
      <c r="B38" s="228"/>
      <c r="C38" s="228"/>
      <c r="D38" s="228"/>
      <c r="E38" s="228"/>
      <c r="F38" s="228"/>
    </row>
    <row r="39" spans="1:6" ht="16.95" customHeight="1" x14ac:dyDescent="0.3">
      <c r="A39" s="228" t="s">
        <v>20</v>
      </c>
      <c r="B39" s="228"/>
      <c r="C39" s="228"/>
      <c r="D39" s="228"/>
      <c r="E39" s="228"/>
      <c r="F39" s="228"/>
    </row>
    <row r="40" spans="1:6" x14ac:dyDescent="0.3">
      <c r="A40" s="51"/>
      <c r="B40" s="51"/>
      <c r="C40" s="52"/>
      <c r="D40" s="52"/>
      <c r="E40" s="52"/>
      <c r="F40" s="54"/>
    </row>
    <row r="41" spans="1:6" ht="15" customHeight="1" x14ac:dyDescent="0.3">
      <c r="A41" s="226" t="s">
        <v>17</v>
      </c>
      <c r="B41" s="227"/>
      <c r="C41" s="16" t="s">
        <v>5</v>
      </c>
      <c r="D41" s="15" t="s">
        <v>6</v>
      </c>
      <c r="E41" s="15" t="s">
        <v>7</v>
      </c>
      <c r="F41" s="23" t="s">
        <v>8</v>
      </c>
    </row>
    <row r="42" spans="1:6" ht="18" customHeight="1" x14ac:dyDescent="0.3">
      <c r="A42" s="229" t="s">
        <v>176</v>
      </c>
      <c r="B42" s="229"/>
      <c r="C42" s="18">
        <f>+SUM(C46:C50)</f>
        <v>7129772260.2633972</v>
      </c>
      <c r="D42" s="18">
        <f t="shared" ref="D42:F42" si="1">+SUM(D46:D50)</f>
        <v>11083372558.962009</v>
      </c>
      <c r="E42" s="18">
        <f t="shared" si="1"/>
        <v>8606471326.6770592</v>
      </c>
      <c r="F42" s="18">
        <f t="shared" si="1"/>
        <v>26819616145.902466</v>
      </c>
    </row>
    <row r="43" spans="1:6" ht="18" customHeight="1" x14ac:dyDescent="0.3">
      <c r="A43" s="229" t="s">
        <v>179</v>
      </c>
      <c r="B43" s="229"/>
      <c r="C43" s="18">
        <f>+SUM(C52:C56)</f>
        <v>7888998497.8962393</v>
      </c>
      <c r="D43" s="18">
        <f t="shared" ref="D43:F43" si="2">+SUM(D52:D56)</f>
        <v>12061446885.036758</v>
      </c>
      <c r="E43" s="18">
        <f t="shared" si="2"/>
        <v>13224752597.636648</v>
      </c>
      <c r="F43" s="18">
        <f t="shared" si="2"/>
        <v>33175197980.569645</v>
      </c>
    </row>
    <row r="44" spans="1:6" ht="16.95" customHeight="1" x14ac:dyDescent="0.25">
      <c r="A44" s="230"/>
      <c r="B44" s="230"/>
      <c r="C44" s="138"/>
      <c r="D44" s="138"/>
      <c r="E44" s="138"/>
      <c r="F44" s="138"/>
    </row>
    <row r="45" spans="1:6" ht="16.95" customHeight="1" x14ac:dyDescent="0.25">
      <c r="A45" s="236" t="s">
        <v>174</v>
      </c>
      <c r="B45" s="236"/>
      <c r="C45" s="144"/>
      <c r="D45" s="144"/>
      <c r="E45" s="144"/>
      <c r="F45" s="144"/>
    </row>
    <row r="46" spans="1:6" ht="16.95" customHeight="1" x14ac:dyDescent="0.25">
      <c r="A46" s="230" t="s">
        <v>169</v>
      </c>
      <c r="B46" s="230"/>
      <c r="C46" s="138">
        <v>5253923692.96</v>
      </c>
      <c r="D46" s="138">
        <v>5413707115.0699997</v>
      </c>
      <c r="E46" s="138">
        <v>4686478493.1099997</v>
      </c>
      <c r="F46" s="138">
        <f>+SUM(C46:E46)</f>
        <v>15354109301.139999</v>
      </c>
    </row>
    <row r="47" spans="1:6" ht="16.95" customHeight="1" x14ac:dyDescent="0.25">
      <c r="A47" s="230" t="s">
        <v>170</v>
      </c>
      <c r="B47" s="230"/>
      <c r="C47" s="138">
        <v>1122666447.6500001</v>
      </c>
      <c r="D47" s="138">
        <v>3344758253.3299999</v>
      </c>
      <c r="E47" s="138">
        <v>2663550938.75</v>
      </c>
      <c r="F47" s="138">
        <f t="shared" ref="F47:F50" si="3">+SUM(C47:E47)</f>
        <v>7130975639.7299995</v>
      </c>
    </row>
    <row r="48" spans="1:6" ht="16.95" customHeight="1" x14ac:dyDescent="0.25">
      <c r="A48" s="230" t="s">
        <v>171</v>
      </c>
      <c r="B48" s="230"/>
      <c r="C48" s="138">
        <v>139328612.66999999</v>
      </c>
      <c r="D48" s="138">
        <v>1682776635.98</v>
      </c>
      <c r="E48" s="138">
        <v>359162185.16000003</v>
      </c>
      <c r="F48" s="138">
        <f t="shared" si="3"/>
        <v>2181267433.8099999</v>
      </c>
    </row>
    <row r="49" spans="1:6" ht="16.95" customHeight="1" x14ac:dyDescent="0.25">
      <c r="A49" s="230" t="s">
        <v>172</v>
      </c>
      <c r="B49" s="230"/>
      <c r="C49" s="138">
        <v>219300000</v>
      </c>
      <c r="D49" s="138">
        <v>286981000</v>
      </c>
      <c r="E49" s="138">
        <v>221089000</v>
      </c>
      <c r="F49" s="138">
        <f t="shared" si="3"/>
        <v>727370000</v>
      </c>
    </row>
    <row r="50" spans="1:6" ht="16.95" customHeight="1" x14ac:dyDescent="0.25">
      <c r="A50" s="230" t="s">
        <v>177</v>
      </c>
      <c r="B50" s="230"/>
      <c r="C50" s="138">
        <v>394553506.98339617</v>
      </c>
      <c r="D50" s="138">
        <v>355149554.58201075</v>
      </c>
      <c r="E50" s="138">
        <v>676190709.6570605</v>
      </c>
      <c r="F50" s="138">
        <f t="shared" si="3"/>
        <v>1425893771.2224674</v>
      </c>
    </row>
    <row r="51" spans="1:6" ht="16.95" customHeight="1" x14ac:dyDescent="0.25">
      <c r="A51" s="236" t="s">
        <v>178</v>
      </c>
      <c r="B51" s="236"/>
      <c r="C51" s="144"/>
      <c r="D51" s="144"/>
      <c r="E51" s="144"/>
      <c r="F51" s="144"/>
    </row>
    <row r="52" spans="1:6" ht="16.95" customHeight="1" x14ac:dyDescent="0.25">
      <c r="A52" s="230" t="s">
        <v>169</v>
      </c>
      <c r="B52" s="230"/>
      <c r="C52" s="138">
        <v>2658533490.0999999</v>
      </c>
      <c r="D52" s="138">
        <v>6998713631.9000006</v>
      </c>
      <c r="E52" s="138">
        <v>8907665780.8999996</v>
      </c>
      <c r="F52" s="138">
        <f>+SUM(C52:E52)</f>
        <v>18564912902.900002</v>
      </c>
    </row>
    <row r="53" spans="1:6" ht="16.95" customHeight="1" x14ac:dyDescent="0.25">
      <c r="A53" s="230" t="s">
        <v>170</v>
      </c>
      <c r="B53" s="230"/>
      <c r="C53" s="138">
        <v>3247286812.8400002</v>
      </c>
      <c r="D53" s="138">
        <v>3780728586.3000002</v>
      </c>
      <c r="E53" s="138">
        <v>1682962677.1400001</v>
      </c>
      <c r="F53" s="138">
        <f t="shared" ref="F53:F56" si="4">+SUM(C53:E53)</f>
        <v>8710978076.2800007</v>
      </c>
    </row>
    <row r="54" spans="1:6" ht="16.95" customHeight="1" x14ac:dyDescent="0.25">
      <c r="A54" s="230" t="s">
        <v>171</v>
      </c>
      <c r="B54" s="230"/>
      <c r="C54" s="138">
        <v>1491344670.8599999</v>
      </c>
      <c r="D54" s="138">
        <v>410706945</v>
      </c>
      <c r="E54" s="138">
        <v>844017503.69000006</v>
      </c>
      <c r="F54" s="138">
        <f t="shared" si="4"/>
        <v>2746069119.5500002</v>
      </c>
    </row>
    <row r="55" spans="1:6" ht="16.95" customHeight="1" x14ac:dyDescent="0.25">
      <c r="A55" s="230" t="s">
        <v>172</v>
      </c>
      <c r="B55" s="230"/>
      <c r="C55" s="138">
        <v>176699000</v>
      </c>
      <c r="D55" s="138">
        <v>420354000</v>
      </c>
      <c r="E55" s="138">
        <v>526274000</v>
      </c>
      <c r="F55" s="138">
        <f t="shared" si="4"/>
        <v>1123327000</v>
      </c>
    </row>
    <row r="56" spans="1:6" x14ac:dyDescent="0.25">
      <c r="A56" s="230" t="s">
        <v>177</v>
      </c>
      <c r="B56" s="230"/>
      <c r="C56" s="138">
        <v>315134524.09623909</v>
      </c>
      <c r="D56" s="138">
        <v>450943721.83675802</v>
      </c>
      <c r="E56" s="138">
        <v>1263832635.9066489</v>
      </c>
      <c r="F56" s="139">
        <f t="shared" si="4"/>
        <v>2029910881.8396459</v>
      </c>
    </row>
    <row r="57" spans="1:6" ht="16.95" customHeight="1" x14ac:dyDescent="0.3">
      <c r="A57" s="213" t="s">
        <v>220</v>
      </c>
      <c r="B57" s="213"/>
      <c r="C57" s="213"/>
      <c r="D57" s="213"/>
      <c r="E57" s="213"/>
      <c r="F57" s="55"/>
    </row>
    <row r="58" spans="1:6" ht="82.5" customHeight="1" x14ac:dyDescent="0.3">
      <c r="A58" s="223" t="s">
        <v>226</v>
      </c>
      <c r="B58" s="224"/>
      <c r="C58" s="224"/>
      <c r="D58" s="224"/>
      <c r="E58" s="224"/>
      <c r="F58" s="225"/>
    </row>
    <row r="59" spans="1:6" ht="15" customHeight="1" x14ac:dyDescent="0.3"/>
    <row r="60" spans="1:6" ht="16.95" customHeight="1" x14ac:dyDescent="0.3">
      <c r="A60" s="215" t="s">
        <v>39</v>
      </c>
      <c r="B60" s="215"/>
      <c r="C60" s="215"/>
      <c r="D60" s="215"/>
      <c r="E60" s="215"/>
      <c r="F60" s="215"/>
    </row>
    <row r="61" spans="1:6" ht="30" customHeight="1" x14ac:dyDescent="0.3">
      <c r="A61" s="216" t="s">
        <v>40</v>
      </c>
      <c r="B61" s="216"/>
      <c r="C61" s="216"/>
      <c r="D61" s="216"/>
      <c r="E61" s="216"/>
      <c r="F61" s="216"/>
    </row>
    <row r="62" spans="1:6" ht="15" customHeight="1" x14ac:dyDescent="0.3"/>
    <row r="63" spans="1:6" ht="31.2" x14ac:dyDescent="0.3">
      <c r="A63" s="217" t="s">
        <v>23</v>
      </c>
      <c r="B63" s="217"/>
      <c r="C63" s="12" t="s">
        <v>41</v>
      </c>
      <c r="D63" s="14" t="s">
        <v>42</v>
      </c>
      <c r="E63" s="12" t="s">
        <v>44</v>
      </c>
      <c r="F63" s="14" t="s">
        <v>24</v>
      </c>
    </row>
    <row r="64" spans="1:6" ht="27.9" customHeight="1" x14ac:dyDescent="0.3">
      <c r="A64" s="218" t="s">
        <v>28</v>
      </c>
      <c r="B64" s="219"/>
      <c r="C64" s="176" t="s">
        <v>185</v>
      </c>
      <c r="D64" s="176"/>
      <c r="E64" s="177"/>
      <c r="F64" s="178" t="s">
        <v>186</v>
      </c>
    </row>
    <row r="65" spans="1:7" ht="27.9" customHeight="1" x14ac:dyDescent="0.3">
      <c r="A65" s="218" t="s">
        <v>29</v>
      </c>
      <c r="B65" s="218"/>
      <c r="C65" s="176"/>
      <c r="D65" s="176" t="s">
        <v>185</v>
      </c>
      <c r="E65" s="176"/>
      <c r="F65" s="178"/>
    </row>
    <row r="66" spans="1:7" ht="27.9" customHeight="1" x14ac:dyDescent="0.3">
      <c r="A66" s="220" t="s">
        <v>27</v>
      </c>
      <c r="B66" s="220"/>
      <c r="C66" s="176" t="s">
        <v>185</v>
      </c>
      <c r="D66" s="176"/>
      <c r="E66" s="176"/>
      <c r="F66" s="178" t="s">
        <v>186</v>
      </c>
    </row>
    <row r="67" spans="1:7" ht="27.9" customHeight="1" x14ac:dyDescent="0.3">
      <c r="A67" s="221" t="s">
        <v>30</v>
      </c>
      <c r="B67" s="221"/>
      <c r="C67" s="176"/>
      <c r="D67" s="176" t="s">
        <v>185</v>
      </c>
      <c r="E67" s="176"/>
      <c r="F67" s="62"/>
    </row>
    <row r="68" spans="1:7" s="107" customFormat="1" x14ac:dyDescent="0.3">
      <c r="A68" s="213" t="s">
        <v>222</v>
      </c>
      <c r="B68" s="213"/>
      <c r="C68" s="213"/>
      <c r="D68" s="213"/>
      <c r="E68" s="213"/>
      <c r="F68" s="213"/>
      <c r="G68" s="48"/>
    </row>
    <row r="69" spans="1:7" s="107" customFormat="1" ht="54.9" customHeight="1" x14ac:dyDescent="0.3">
      <c r="A69" s="214" t="s">
        <v>228</v>
      </c>
      <c r="B69" s="214"/>
      <c r="C69" s="214"/>
      <c r="D69" s="214"/>
      <c r="E69" s="214"/>
      <c r="F69" s="214"/>
      <c r="G69" s="48"/>
    </row>
    <row r="70" spans="1:7" s="107" customFormat="1" ht="15" customHeight="1" x14ac:dyDescent="0.3">
      <c r="A70" s="82"/>
      <c r="B70" s="82"/>
      <c r="C70" s="82"/>
      <c r="D70" s="82"/>
      <c r="E70" s="82"/>
      <c r="F70" s="82"/>
      <c r="G70" s="48"/>
    </row>
    <row r="71" spans="1:7" s="107" customFormat="1" ht="15" customHeight="1" x14ac:dyDescent="0.3">
      <c r="A71" s="82"/>
      <c r="B71" s="82"/>
      <c r="C71" s="82"/>
      <c r="D71" s="82"/>
      <c r="E71" s="82"/>
      <c r="F71" s="82"/>
      <c r="G71" s="48"/>
    </row>
    <row r="72" spans="1:7" s="107" customFormat="1" ht="15" customHeight="1" x14ac:dyDescent="0.3">
      <c r="A72" s="82"/>
      <c r="B72" s="82"/>
      <c r="C72" s="82"/>
      <c r="D72" s="82"/>
      <c r="E72" s="82"/>
      <c r="F72" s="82"/>
      <c r="G72" s="48"/>
    </row>
    <row r="73" spans="1:7" s="107" customFormat="1" ht="15" customHeight="1" x14ac:dyDescent="0.3">
      <c r="A73" s="82"/>
      <c r="B73" s="82"/>
      <c r="C73" s="82"/>
      <c r="D73" s="82"/>
      <c r="E73" s="82"/>
      <c r="F73" s="82"/>
      <c r="G73" s="48"/>
    </row>
    <row r="74" spans="1:7" s="107" customFormat="1" ht="15" customHeight="1" x14ac:dyDescent="0.3">
      <c r="A74" s="82"/>
      <c r="B74" s="82"/>
      <c r="C74" s="82"/>
      <c r="D74" s="82"/>
      <c r="E74" s="82"/>
      <c r="F74" s="82"/>
      <c r="G74" s="48"/>
    </row>
    <row r="75" spans="1:7" x14ac:dyDescent="0.3">
      <c r="A75" s="215" t="s">
        <v>45</v>
      </c>
      <c r="B75" s="215"/>
      <c r="C75" s="215"/>
      <c r="D75" s="215"/>
      <c r="E75" s="215"/>
      <c r="F75" s="215"/>
    </row>
    <row r="76" spans="1:7" x14ac:dyDescent="0.3">
      <c r="A76" s="215" t="s">
        <v>25</v>
      </c>
      <c r="B76" s="215"/>
      <c r="C76" s="215"/>
      <c r="D76" s="215"/>
      <c r="E76" s="215"/>
      <c r="F76" s="215"/>
    </row>
    <row r="78" spans="1:7" x14ac:dyDescent="0.3">
      <c r="A78" s="226" t="s">
        <v>23</v>
      </c>
      <c r="B78" s="226"/>
      <c r="C78" s="15" t="s">
        <v>41</v>
      </c>
      <c r="D78" s="23" t="s">
        <v>42</v>
      </c>
      <c r="E78" s="15" t="s">
        <v>87</v>
      </c>
      <c r="F78" s="23" t="s">
        <v>24</v>
      </c>
    </row>
    <row r="79" spans="1:7" ht="17.399999999999999" customHeight="1" x14ac:dyDescent="0.3">
      <c r="A79" s="248" t="s">
        <v>31</v>
      </c>
      <c r="B79" s="248"/>
      <c r="C79" s="30"/>
      <c r="D79" s="30"/>
      <c r="E79" s="42" t="s">
        <v>185</v>
      </c>
      <c r="F79" s="57"/>
      <c r="G79" s="107"/>
    </row>
    <row r="80" spans="1:7" ht="28.2" customHeight="1" x14ac:dyDescent="0.3">
      <c r="A80" s="249" t="s">
        <v>32</v>
      </c>
      <c r="B80" s="249"/>
      <c r="C80" s="43"/>
      <c r="D80" s="43"/>
      <c r="E80" s="44" t="s">
        <v>185</v>
      </c>
      <c r="F80" s="58"/>
      <c r="G80" s="107"/>
    </row>
    <row r="81" spans="1:8" x14ac:dyDescent="0.3">
      <c r="A81" s="250" t="s">
        <v>220</v>
      </c>
      <c r="B81" s="250"/>
      <c r="C81" s="250"/>
      <c r="D81" s="250"/>
      <c r="E81" s="250"/>
      <c r="F81" s="250"/>
    </row>
    <row r="82" spans="1:8" ht="50.1" customHeight="1" x14ac:dyDescent="0.3">
      <c r="A82" s="214" t="s">
        <v>219</v>
      </c>
      <c r="B82" s="214"/>
      <c r="C82" s="214"/>
      <c r="D82" s="214"/>
      <c r="E82" s="214"/>
      <c r="F82" s="214"/>
    </row>
    <row r="83" spans="1:8" x14ac:dyDescent="0.3">
      <c r="E83" s="59"/>
    </row>
    <row r="84" spans="1:8" ht="31.2" x14ac:dyDescent="0.35">
      <c r="A84" s="7" t="s">
        <v>46</v>
      </c>
      <c r="B84" s="237" t="s">
        <v>204</v>
      </c>
      <c r="C84" s="238"/>
      <c r="D84" s="239" t="s">
        <v>49</v>
      </c>
      <c r="E84" s="240"/>
      <c r="F84" s="241"/>
      <c r="G84" s="6"/>
      <c r="H84" s="6"/>
    </row>
    <row r="85" spans="1:8" x14ac:dyDescent="0.35">
      <c r="A85" s="7" t="s">
        <v>47</v>
      </c>
      <c r="B85" s="237" t="s">
        <v>205</v>
      </c>
      <c r="C85" s="238"/>
      <c r="D85" s="242"/>
      <c r="E85" s="243"/>
      <c r="F85" s="244"/>
      <c r="G85" s="6"/>
      <c r="H85" s="6"/>
    </row>
    <row r="86" spans="1:8" x14ac:dyDescent="0.35">
      <c r="A86" s="7" t="s">
        <v>48</v>
      </c>
      <c r="B86" s="237" t="s">
        <v>223</v>
      </c>
      <c r="C86" s="238"/>
      <c r="D86" s="245"/>
      <c r="E86" s="246"/>
      <c r="F86" s="247"/>
      <c r="G86" s="6"/>
      <c r="H86" s="6"/>
    </row>
    <row r="87" spans="1:8" x14ac:dyDescent="0.35">
      <c r="A87" s="6"/>
      <c r="B87" s="6"/>
      <c r="C87" s="6"/>
      <c r="D87" s="6"/>
      <c r="E87" s="6"/>
      <c r="F87" s="6"/>
      <c r="G87" s="6"/>
      <c r="H87" s="6"/>
    </row>
    <row r="89" spans="1:8" ht="21.9" customHeight="1" x14ac:dyDescent="0.3">
      <c r="A89" s="235" t="s">
        <v>50</v>
      </c>
      <c r="B89" s="235"/>
      <c r="C89" s="235"/>
      <c r="D89" s="235"/>
      <c r="E89" s="235"/>
      <c r="F89" s="235"/>
    </row>
    <row r="90" spans="1:8" ht="9.9" customHeight="1" x14ac:dyDescent="0.3"/>
    <row r="91" spans="1:8" x14ac:dyDescent="0.3">
      <c r="A91" s="215" t="s">
        <v>51</v>
      </c>
      <c r="B91" s="215"/>
      <c r="C91" s="215"/>
      <c r="D91" s="215"/>
      <c r="E91" s="215"/>
      <c r="F91" s="215"/>
    </row>
    <row r="92" spans="1:8" x14ac:dyDescent="0.3">
      <c r="A92" s="215" t="s">
        <v>63</v>
      </c>
      <c r="B92" s="215"/>
      <c r="C92" s="215"/>
      <c r="D92" s="215"/>
      <c r="E92" s="215"/>
      <c r="F92" s="215"/>
    </row>
    <row r="93" spans="1:8" x14ac:dyDescent="0.3">
      <c r="A93" s="215" t="s">
        <v>52</v>
      </c>
      <c r="B93" s="215"/>
      <c r="C93" s="215"/>
      <c r="D93" s="215"/>
      <c r="E93" s="215"/>
      <c r="F93" s="215"/>
    </row>
    <row r="94" spans="1:8" ht="9.9" customHeight="1" x14ac:dyDescent="0.3"/>
    <row r="95" spans="1:8" ht="30" x14ac:dyDescent="0.3">
      <c r="A95" s="89" t="s">
        <v>64</v>
      </c>
      <c r="B95" s="89" t="s">
        <v>68</v>
      </c>
      <c r="C95" s="89" t="s">
        <v>72</v>
      </c>
      <c r="D95" s="89" t="s">
        <v>69</v>
      </c>
      <c r="E95" s="89" t="s">
        <v>70</v>
      </c>
      <c r="F95" s="89" t="s">
        <v>71</v>
      </c>
    </row>
    <row r="96" spans="1:8" x14ac:dyDescent="0.3">
      <c r="A96" s="24" t="s">
        <v>16</v>
      </c>
      <c r="B96" s="47">
        <f>+SUM(B98:B102)</f>
        <v>106487105000.06001</v>
      </c>
      <c r="C96" s="98">
        <f>+SUM(C98:C102)</f>
        <v>100</v>
      </c>
      <c r="D96" s="17"/>
      <c r="E96" s="17"/>
      <c r="F96" s="17"/>
    </row>
    <row r="97" spans="1:7" ht="9.9" customHeight="1" x14ac:dyDescent="0.3">
      <c r="A97" s="36"/>
      <c r="B97" s="37"/>
      <c r="C97" s="85"/>
      <c r="D97" s="35"/>
      <c r="E97" s="35"/>
      <c r="F97" s="35"/>
    </row>
    <row r="98" spans="1:7" x14ac:dyDescent="0.3">
      <c r="A98" s="36" t="s">
        <v>65</v>
      </c>
      <c r="B98" s="37">
        <v>106487105000.06001</v>
      </c>
      <c r="C98" s="85">
        <f>+B98/$B$96*100</f>
        <v>100</v>
      </c>
      <c r="D98" s="35"/>
      <c r="E98" s="35"/>
      <c r="F98" s="35"/>
      <c r="G98" s="108"/>
    </row>
    <row r="99" spans="1:7" x14ac:dyDescent="0.3">
      <c r="A99" s="36" t="s">
        <v>66</v>
      </c>
      <c r="B99" s="37">
        <v>0</v>
      </c>
      <c r="C99" s="85">
        <f t="shared" ref="C99" si="5">+B99/$B$96*100</f>
        <v>0</v>
      </c>
      <c r="D99" s="36"/>
      <c r="E99" s="36"/>
      <c r="F99" s="36"/>
      <c r="G99" s="108"/>
    </row>
    <row r="100" spans="1:7" x14ac:dyDescent="0.3">
      <c r="A100" s="36" t="s">
        <v>67</v>
      </c>
      <c r="B100" s="37">
        <v>0</v>
      </c>
      <c r="C100" s="85">
        <f>+B100/$B$96*100</f>
        <v>0</v>
      </c>
      <c r="D100" s="36"/>
      <c r="E100" s="36"/>
      <c r="F100" s="36"/>
      <c r="G100" s="108"/>
    </row>
    <row r="101" spans="1:7" x14ac:dyDescent="0.3">
      <c r="A101" s="36" t="s">
        <v>165</v>
      </c>
      <c r="B101" s="37">
        <v>0</v>
      </c>
      <c r="C101" s="85">
        <f t="shared" ref="C101:C102" si="6">+B101/$B$96*100</f>
        <v>0</v>
      </c>
      <c r="D101" s="35"/>
      <c r="E101" s="35"/>
      <c r="F101" s="35"/>
    </row>
    <row r="102" spans="1:7" x14ac:dyDescent="0.3">
      <c r="A102" s="38" t="s">
        <v>166</v>
      </c>
      <c r="B102" s="37">
        <v>0</v>
      </c>
      <c r="C102" s="85">
        <f t="shared" si="6"/>
        <v>0</v>
      </c>
      <c r="D102" s="96"/>
      <c r="E102" s="96"/>
      <c r="F102" s="96"/>
    </row>
    <row r="103" spans="1:7" x14ac:dyDescent="0.3">
      <c r="A103" s="250" t="s">
        <v>225</v>
      </c>
      <c r="B103" s="250"/>
      <c r="C103" s="250"/>
      <c r="D103" s="250"/>
      <c r="E103" s="250"/>
      <c r="F103" s="250"/>
    </row>
    <row r="104" spans="1:7" ht="50.1" customHeight="1" x14ac:dyDescent="0.3">
      <c r="A104" s="214" t="s">
        <v>230</v>
      </c>
      <c r="B104" s="214"/>
      <c r="C104" s="214"/>
      <c r="D104" s="214"/>
      <c r="E104" s="214"/>
      <c r="F104" s="214"/>
    </row>
    <row r="105" spans="1:7" ht="9.9" customHeight="1" x14ac:dyDescent="0.3">
      <c r="A105" s="36"/>
      <c r="B105" s="63"/>
      <c r="C105" s="35"/>
    </row>
    <row r="106" spans="1:7" x14ac:dyDescent="0.3">
      <c r="A106" s="215" t="s">
        <v>73</v>
      </c>
      <c r="B106" s="215"/>
      <c r="C106" s="215"/>
      <c r="D106" s="215"/>
      <c r="E106" s="215"/>
      <c r="F106" s="215"/>
    </row>
    <row r="107" spans="1:7" x14ac:dyDescent="0.3">
      <c r="A107" s="215" t="s">
        <v>74</v>
      </c>
      <c r="B107" s="215"/>
      <c r="C107" s="215"/>
      <c r="D107" s="215"/>
      <c r="E107" s="215"/>
      <c r="F107" s="215"/>
    </row>
    <row r="108" spans="1:7" x14ac:dyDescent="0.3">
      <c r="A108" s="215" t="s">
        <v>52</v>
      </c>
      <c r="B108" s="215"/>
      <c r="C108" s="215"/>
      <c r="D108" s="215"/>
      <c r="E108" s="215"/>
      <c r="F108" s="215"/>
    </row>
    <row r="109" spans="1:7" ht="9.9" customHeight="1" x14ac:dyDescent="0.3"/>
    <row r="110" spans="1:7" ht="31.2" x14ac:dyDescent="0.3">
      <c r="A110" s="88" t="s">
        <v>55</v>
      </c>
      <c r="B110" s="88" t="s">
        <v>56</v>
      </c>
      <c r="C110" s="88" t="s">
        <v>5</v>
      </c>
      <c r="D110" s="88" t="s">
        <v>6</v>
      </c>
      <c r="E110" s="88" t="s">
        <v>7</v>
      </c>
      <c r="F110" s="88" t="s">
        <v>8</v>
      </c>
    </row>
    <row r="111" spans="1:7" x14ac:dyDescent="0.3">
      <c r="A111" s="24" t="s">
        <v>16</v>
      </c>
      <c r="B111" s="64"/>
      <c r="C111" s="18">
        <f>+C113+C117</f>
        <v>93712579197.929672</v>
      </c>
      <c r="D111" s="18">
        <f t="shared" ref="D111:E111" si="7">+D113+D117</f>
        <v>8040592083.3299999</v>
      </c>
      <c r="E111" s="18">
        <f t="shared" si="7"/>
        <v>8040592083.3299999</v>
      </c>
      <c r="F111" s="47">
        <f>+F113+F117</f>
        <v>109793763364.58966</v>
      </c>
    </row>
    <row r="112" spans="1:7" ht="9.9" customHeight="1" x14ac:dyDescent="0.3">
      <c r="A112" s="19"/>
      <c r="B112" s="65"/>
      <c r="C112" s="20"/>
      <c r="D112" s="20"/>
      <c r="E112" s="20"/>
      <c r="F112" s="66"/>
    </row>
    <row r="113" spans="1:6" x14ac:dyDescent="0.3">
      <c r="A113" s="251" t="s">
        <v>75</v>
      </c>
      <c r="B113" s="251"/>
      <c r="C113" s="67">
        <f>+SUM(C114:C115)</f>
        <v>8040592083.3299999</v>
      </c>
      <c r="D113" s="67">
        <f>+SUM(D114:D115)</f>
        <v>8040592083.3299999</v>
      </c>
      <c r="E113" s="67">
        <f>+SUM(E114:E115)</f>
        <v>8040592083.3299999</v>
      </c>
      <c r="F113" s="68">
        <f>+SUM(F114:F115)</f>
        <v>24121776249.989998</v>
      </c>
    </row>
    <row r="114" spans="1:6" x14ac:dyDescent="0.3">
      <c r="A114" s="69" t="s">
        <v>207</v>
      </c>
      <c r="B114" s="65" t="s">
        <v>208</v>
      </c>
      <c r="C114" s="185">
        <v>8040592083.3299999</v>
      </c>
      <c r="D114" s="185">
        <v>8040592083.3299999</v>
      </c>
      <c r="E114" s="185">
        <v>8040592083.3299999</v>
      </c>
      <c r="F114" s="70">
        <f>+C114+D114+E114</f>
        <v>24121776249.989998</v>
      </c>
    </row>
    <row r="115" spans="1:6" x14ac:dyDescent="0.3">
      <c r="A115" s="69"/>
      <c r="B115" s="65"/>
      <c r="C115" s="21"/>
      <c r="D115" s="21"/>
      <c r="E115" s="21"/>
      <c r="F115" s="70"/>
    </row>
    <row r="116" spans="1:6" x14ac:dyDescent="0.3">
      <c r="A116" s="25"/>
      <c r="B116" s="65"/>
      <c r="C116" s="21"/>
      <c r="D116" s="21"/>
      <c r="E116" s="21"/>
      <c r="F116" s="70"/>
    </row>
    <row r="117" spans="1:6" x14ac:dyDescent="0.3">
      <c r="A117" s="251" t="s">
        <v>76</v>
      </c>
      <c r="B117" s="251"/>
      <c r="C117" s="67">
        <f>+SUM(C118:C119)</f>
        <v>85671987114.59967</v>
      </c>
      <c r="D117" s="67">
        <f>+SUM(D118:D119)</f>
        <v>0</v>
      </c>
      <c r="E117" s="67">
        <f>+SUM(E118:E119)</f>
        <v>0</v>
      </c>
      <c r="F117" s="68">
        <f>+SUM(F118:F119)</f>
        <v>85671987114.59967</v>
      </c>
    </row>
    <row r="118" spans="1:6" x14ac:dyDescent="0.3">
      <c r="A118" s="69" t="s">
        <v>209</v>
      </c>
      <c r="B118" s="65" t="s">
        <v>210</v>
      </c>
      <c r="C118" s="71">
        <f>'1T'!E171</f>
        <v>85671987114.59967</v>
      </c>
      <c r="D118" s="71">
        <v>0</v>
      </c>
      <c r="E118" s="71">
        <v>0</v>
      </c>
      <c r="F118" s="186">
        <f>+C118+D118+E118</f>
        <v>85671987114.59967</v>
      </c>
    </row>
    <row r="119" spans="1:6" x14ac:dyDescent="0.3">
      <c r="A119" s="69"/>
      <c r="B119" s="65"/>
      <c r="C119" s="71"/>
      <c r="D119" s="71"/>
      <c r="E119" s="71"/>
      <c r="F119" s="72"/>
    </row>
    <row r="120" spans="1:6" x14ac:dyDescent="0.3">
      <c r="A120" s="250" t="s">
        <v>220</v>
      </c>
      <c r="B120" s="250"/>
      <c r="C120" s="250"/>
      <c r="D120" s="250"/>
      <c r="E120" s="250"/>
      <c r="F120" s="250"/>
    </row>
    <row r="121" spans="1:6" ht="49.5" customHeight="1" x14ac:dyDescent="0.3">
      <c r="A121" s="214" t="s">
        <v>231</v>
      </c>
      <c r="B121" s="214"/>
      <c r="C121" s="214"/>
      <c r="D121" s="214"/>
      <c r="E121" s="214"/>
      <c r="F121" s="214"/>
    </row>
    <row r="122" spans="1:6" ht="9.9" customHeight="1" x14ac:dyDescent="0.3">
      <c r="A122" s="36"/>
      <c r="B122" s="63"/>
      <c r="C122" s="35"/>
    </row>
    <row r="123" spans="1:6" x14ac:dyDescent="0.3">
      <c r="A123" s="215" t="s">
        <v>77</v>
      </c>
      <c r="B123" s="215"/>
      <c r="C123" s="215"/>
      <c r="D123" s="215"/>
      <c r="E123" s="215"/>
      <c r="F123" s="215"/>
    </row>
    <row r="124" spans="1:6" ht="32.25" customHeight="1" x14ac:dyDescent="0.3">
      <c r="A124" s="216" t="s">
        <v>54</v>
      </c>
      <c r="B124" s="216"/>
      <c r="C124" s="216"/>
      <c r="D124" s="216"/>
      <c r="E124" s="216"/>
      <c r="F124" s="216"/>
    </row>
    <row r="125" spans="1:6" x14ac:dyDescent="0.3">
      <c r="A125" s="215" t="s">
        <v>52</v>
      </c>
      <c r="B125" s="215"/>
      <c r="C125" s="215"/>
      <c r="D125" s="215"/>
      <c r="E125" s="215"/>
      <c r="F125" s="215"/>
    </row>
    <row r="126" spans="1:6" ht="9.9" customHeight="1" x14ac:dyDescent="0.3">
      <c r="A126" s="109"/>
      <c r="B126" s="110"/>
      <c r="C126" s="110"/>
      <c r="D126" s="110"/>
      <c r="E126" s="110"/>
      <c r="F126" s="111"/>
    </row>
    <row r="127" spans="1:6" ht="31.2" x14ac:dyDescent="0.3">
      <c r="A127" s="88" t="s">
        <v>55</v>
      </c>
      <c r="B127" s="88" t="s">
        <v>56</v>
      </c>
      <c r="C127" s="88" t="s">
        <v>5</v>
      </c>
      <c r="D127" s="88" t="s">
        <v>6</v>
      </c>
      <c r="E127" s="88" t="s">
        <v>7</v>
      </c>
      <c r="F127" s="88" t="s">
        <v>8</v>
      </c>
    </row>
    <row r="128" spans="1:6" x14ac:dyDescent="0.3">
      <c r="A128" s="24" t="s">
        <v>16</v>
      </c>
      <c r="B128" s="64"/>
      <c r="C128" s="47">
        <f>+C130+C139+C148</f>
        <v>6512223758.7133961</v>
      </c>
      <c r="D128" s="47">
        <f t="shared" ref="D128:F128" si="8">+D130+D139+D148</f>
        <v>8819404647.8020115</v>
      </c>
      <c r="E128" s="47">
        <f t="shared" si="8"/>
        <v>6178706011.79706</v>
      </c>
      <c r="F128" s="47">
        <f t="shared" si="8"/>
        <v>21510334418.312469</v>
      </c>
    </row>
    <row r="129" spans="1:8" ht="9.9" customHeight="1" x14ac:dyDescent="0.3">
      <c r="A129" s="19"/>
      <c r="B129" s="65"/>
      <c r="C129" s="20"/>
      <c r="D129" s="20"/>
      <c r="E129" s="20"/>
      <c r="F129" s="66"/>
    </row>
    <row r="130" spans="1:8" ht="15" customHeight="1" x14ac:dyDescent="0.3">
      <c r="A130" s="251" t="s">
        <v>58</v>
      </c>
      <c r="B130" s="251"/>
      <c r="C130" s="68">
        <f>+SUM(C131:C137)</f>
        <v>3919500896.5033956</v>
      </c>
      <c r="D130" s="68">
        <f t="shared" ref="D130:E130" si="9">+SUM(D131:D137)</f>
        <v>4728433155.2020092</v>
      </c>
      <c r="E130" s="68">
        <f t="shared" si="9"/>
        <v>2777224391.3870602</v>
      </c>
      <c r="F130" s="68">
        <f>+SUM(F131:F137)</f>
        <v>11425158443.092466</v>
      </c>
    </row>
    <row r="131" spans="1:8" x14ac:dyDescent="0.3">
      <c r="A131" s="95">
        <v>0</v>
      </c>
      <c r="B131" s="65" t="s">
        <v>211</v>
      </c>
      <c r="C131" s="21">
        <v>60960183.504208587</v>
      </c>
      <c r="D131" s="21">
        <v>60508414.241677411</v>
      </c>
      <c r="E131" s="21">
        <v>69658340.518172905</v>
      </c>
      <c r="F131" s="70">
        <v>191126938.26405889</v>
      </c>
    </row>
    <row r="132" spans="1:8" x14ac:dyDescent="0.3">
      <c r="A132" s="107">
        <v>1</v>
      </c>
      <c r="B132" s="65" t="s">
        <v>212</v>
      </c>
      <c r="C132" s="21">
        <v>22119711.687088996</v>
      </c>
      <c r="D132" s="76">
        <v>66733587.385509029</v>
      </c>
      <c r="E132" s="76">
        <v>23012860.422331657</v>
      </c>
      <c r="F132" s="70">
        <v>111866159.49492969</v>
      </c>
    </row>
    <row r="133" spans="1:8" x14ac:dyDescent="0.3">
      <c r="A133" s="107">
        <v>2</v>
      </c>
      <c r="B133" s="65" t="s">
        <v>213</v>
      </c>
      <c r="C133" s="21">
        <v>0</v>
      </c>
      <c r="D133" s="21">
        <v>2965174.4666217994</v>
      </c>
      <c r="E133" s="21">
        <v>2259077.3082236974</v>
      </c>
      <c r="F133" s="70">
        <v>5224251.7748454968</v>
      </c>
    </row>
    <row r="134" spans="1:8" x14ac:dyDescent="0.3">
      <c r="A134" s="107">
        <v>6</v>
      </c>
      <c r="B134" s="65" t="s">
        <v>214</v>
      </c>
      <c r="C134" s="21">
        <v>1633658.3665342324</v>
      </c>
      <c r="D134" s="21">
        <v>2426721.7160323807</v>
      </c>
      <c r="E134" s="21">
        <v>1640486.629450856</v>
      </c>
      <c r="F134" s="70">
        <v>5700866.7120174691</v>
      </c>
    </row>
    <row r="135" spans="1:8" x14ac:dyDescent="0.3">
      <c r="A135" s="107">
        <v>5</v>
      </c>
      <c r="B135" s="65" t="s">
        <v>215</v>
      </c>
      <c r="C135" s="21">
        <v>24049919.812130272</v>
      </c>
      <c r="D135" s="21">
        <v>31588762.639488075</v>
      </c>
      <c r="E135" s="21">
        <v>250154910.32727742</v>
      </c>
      <c r="F135" s="70">
        <v>305793592.77889574</v>
      </c>
    </row>
    <row r="136" spans="1:8" x14ac:dyDescent="0.3">
      <c r="A136" s="107">
        <v>6</v>
      </c>
      <c r="B136" s="65" t="s">
        <v>216</v>
      </c>
      <c r="C136" s="21">
        <v>285790033.61343408</v>
      </c>
      <c r="D136" s="21">
        <v>190926894.132682</v>
      </c>
      <c r="E136" s="21">
        <v>329465034.45160395</v>
      </c>
      <c r="F136" s="70">
        <v>806181962.19772005</v>
      </c>
    </row>
    <row r="137" spans="1:8" x14ac:dyDescent="0.3">
      <c r="A137" s="107">
        <v>7</v>
      </c>
      <c r="B137" s="65" t="s">
        <v>217</v>
      </c>
      <c r="C137" s="21">
        <v>3524947389.5199995</v>
      </c>
      <c r="D137" s="21">
        <v>4373283600.6199989</v>
      </c>
      <c r="E137" s="21">
        <v>2101033681.7299995</v>
      </c>
      <c r="F137" s="70">
        <f t="shared" ref="F137" si="10">+C137+D137+E137</f>
        <v>9999264671.8699989</v>
      </c>
      <c r="H137" s="54"/>
    </row>
    <row r="138" spans="1:8" x14ac:dyDescent="0.3">
      <c r="A138" s="25"/>
      <c r="B138" s="65"/>
      <c r="C138" s="21"/>
      <c r="D138" s="21"/>
      <c r="E138" s="21"/>
      <c r="F138" s="70"/>
    </row>
    <row r="139" spans="1:8" ht="15" customHeight="1" x14ac:dyDescent="0.3">
      <c r="A139" s="251" t="s">
        <v>60</v>
      </c>
      <c r="B139" s="251"/>
      <c r="C139" s="68">
        <f>+SUM(C140:C146)</f>
        <v>2592722862.21</v>
      </c>
      <c r="D139" s="68">
        <f t="shared" ref="D139:F139" si="11">+SUM(D140:D146)</f>
        <v>4090971492.6000023</v>
      </c>
      <c r="E139" s="68">
        <f t="shared" si="11"/>
        <v>3401481620.4099998</v>
      </c>
      <c r="F139" s="68">
        <f t="shared" si="11"/>
        <v>10085175975.220001</v>
      </c>
    </row>
    <row r="140" spans="1:8" x14ac:dyDescent="0.3">
      <c r="A140" s="107">
        <v>0</v>
      </c>
      <c r="B140" s="65" t="s">
        <v>211</v>
      </c>
      <c r="C140" s="71"/>
      <c r="D140" s="71"/>
      <c r="E140" s="71"/>
      <c r="F140" s="54"/>
    </row>
    <row r="141" spans="1:8" x14ac:dyDescent="0.3">
      <c r="A141" s="107">
        <v>1</v>
      </c>
      <c r="B141" s="65" t="s">
        <v>212</v>
      </c>
      <c r="C141" s="71"/>
      <c r="D141" s="71"/>
      <c r="E141" s="71"/>
      <c r="F141" s="54"/>
    </row>
    <row r="142" spans="1:8" x14ac:dyDescent="0.3">
      <c r="A142" s="107">
        <v>2</v>
      </c>
      <c r="B142" s="65" t="s">
        <v>213</v>
      </c>
      <c r="C142" s="71"/>
      <c r="D142" s="71"/>
      <c r="E142" s="71"/>
      <c r="F142" s="54"/>
    </row>
    <row r="143" spans="1:8" x14ac:dyDescent="0.3">
      <c r="A143" s="107">
        <v>6</v>
      </c>
      <c r="B143" s="65" t="s">
        <v>214</v>
      </c>
      <c r="C143" s="71"/>
      <c r="D143" s="71"/>
      <c r="E143" s="71"/>
      <c r="F143" s="54"/>
    </row>
    <row r="144" spans="1:8" x14ac:dyDescent="0.3">
      <c r="A144" s="107">
        <v>5</v>
      </c>
      <c r="B144" s="65" t="s">
        <v>215</v>
      </c>
      <c r="C144" s="71"/>
      <c r="D144" s="71"/>
      <c r="E144" s="71"/>
      <c r="F144" s="54"/>
    </row>
    <row r="145" spans="1:6" x14ac:dyDescent="0.3">
      <c r="A145" s="107">
        <v>6</v>
      </c>
      <c r="B145" s="65" t="s">
        <v>216</v>
      </c>
      <c r="C145" s="71"/>
      <c r="D145" s="71"/>
      <c r="E145" s="71"/>
      <c r="F145" s="54"/>
    </row>
    <row r="146" spans="1:6" x14ac:dyDescent="0.3">
      <c r="A146" s="107">
        <v>7</v>
      </c>
      <c r="B146" s="65" t="s">
        <v>217</v>
      </c>
      <c r="C146" s="71">
        <v>2592722862.21</v>
      </c>
      <c r="D146" s="71">
        <v>4090971492.6000023</v>
      </c>
      <c r="E146" s="71">
        <v>3401481620.4099998</v>
      </c>
      <c r="F146" s="54">
        <f t="shared" ref="F146" si="12">+C146+D146+E146</f>
        <v>10085175975.220001</v>
      </c>
    </row>
    <row r="147" spans="1:6" x14ac:dyDescent="0.3">
      <c r="C147" s="54"/>
      <c r="D147" s="54"/>
      <c r="E147" s="54"/>
      <c r="F147" s="54"/>
    </row>
    <row r="148" spans="1:6" x14ac:dyDescent="0.3">
      <c r="A148" s="251" t="s">
        <v>61</v>
      </c>
      <c r="B148" s="251"/>
      <c r="C148" s="68">
        <f>+SUM(C149:C150)</f>
        <v>0</v>
      </c>
      <c r="D148" s="68">
        <f t="shared" ref="D148:F148" si="13">+SUM(D149:D150)</f>
        <v>0</v>
      </c>
      <c r="E148" s="68">
        <f t="shared" si="13"/>
        <v>0</v>
      </c>
      <c r="F148" s="68">
        <f t="shared" si="13"/>
        <v>0</v>
      </c>
    </row>
    <row r="149" spans="1:6" x14ac:dyDescent="0.3">
      <c r="A149" s="95"/>
      <c r="B149" s="65"/>
      <c r="C149" s="71"/>
      <c r="D149" s="71"/>
      <c r="E149" s="71"/>
      <c r="F149" s="54"/>
    </row>
    <row r="150" spans="1:6" x14ac:dyDescent="0.3">
      <c r="A150" s="62"/>
      <c r="B150" s="62"/>
      <c r="C150" s="77"/>
      <c r="D150" s="77"/>
      <c r="E150" s="77"/>
      <c r="F150" s="78"/>
    </row>
    <row r="151" spans="1:6" ht="15" customHeight="1" x14ac:dyDescent="0.3">
      <c r="A151" s="253" t="s">
        <v>62</v>
      </c>
      <c r="B151" s="253"/>
      <c r="C151" s="253"/>
      <c r="D151" s="253"/>
      <c r="E151" s="253"/>
      <c r="F151" s="253"/>
    </row>
    <row r="152" spans="1:6" ht="15" customHeight="1" x14ac:dyDescent="0.3">
      <c r="A152" s="250" t="s">
        <v>43</v>
      </c>
      <c r="B152" s="250"/>
      <c r="C152" s="250"/>
      <c r="D152" s="250"/>
      <c r="E152" s="250"/>
      <c r="F152" s="250"/>
    </row>
    <row r="153" spans="1:6" ht="50.1" customHeight="1" x14ac:dyDescent="0.3">
      <c r="A153" s="214" t="s">
        <v>245</v>
      </c>
      <c r="B153" s="214"/>
      <c r="C153" s="214"/>
      <c r="D153" s="214"/>
      <c r="E153" s="214"/>
      <c r="F153" s="214"/>
    </row>
    <row r="154" spans="1:6" ht="15" customHeight="1" x14ac:dyDescent="0.3">
      <c r="A154" s="69"/>
      <c r="B154" s="65"/>
    </row>
    <row r="155" spans="1:6" x14ac:dyDescent="0.3">
      <c r="A155" s="215" t="s">
        <v>79</v>
      </c>
      <c r="B155" s="215"/>
      <c r="C155" s="215"/>
      <c r="D155" s="215"/>
      <c r="E155" s="215"/>
      <c r="F155" s="215"/>
    </row>
    <row r="156" spans="1:6" x14ac:dyDescent="0.3">
      <c r="A156" s="215" t="s">
        <v>80</v>
      </c>
      <c r="B156" s="215"/>
      <c r="C156" s="215"/>
      <c r="D156" s="215"/>
      <c r="E156" s="215"/>
      <c r="F156" s="215"/>
    </row>
    <row r="157" spans="1:6" x14ac:dyDescent="0.3">
      <c r="A157" s="215" t="s">
        <v>52</v>
      </c>
      <c r="B157" s="215"/>
      <c r="C157" s="215"/>
      <c r="D157" s="215"/>
      <c r="E157" s="215"/>
      <c r="F157" s="215"/>
    </row>
    <row r="158" spans="1:6" ht="15" customHeight="1" x14ac:dyDescent="0.3">
      <c r="A158" s="109"/>
      <c r="B158" s="110"/>
      <c r="C158" s="110"/>
      <c r="D158" s="110"/>
      <c r="E158" s="110"/>
      <c r="F158" s="111"/>
    </row>
    <row r="159" spans="1:6" x14ac:dyDescent="0.3">
      <c r="A159" s="88" t="s">
        <v>78</v>
      </c>
      <c r="B159" s="88" t="s">
        <v>5</v>
      </c>
      <c r="C159" s="88" t="s">
        <v>6</v>
      </c>
      <c r="D159" s="88" t="s">
        <v>7</v>
      </c>
      <c r="E159" s="88" t="s">
        <v>8</v>
      </c>
      <c r="F159" s="33"/>
    </row>
    <row r="160" spans="1:6" x14ac:dyDescent="0.3">
      <c r="A160" s="129" t="s">
        <v>82</v>
      </c>
      <c r="B160" s="79">
        <f>+B161+B162</f>
        <v>85671987114.59967</v>
      </c>
      <c r="C160" s="79">
        <f>+B170</f>
        <v>66837048422.999084</v>
      </c>
      <c r="D160" s="79">
        <f>+C170</f>
        <v>66413385413.10907</v>
      </c>
      <c r="E160" s="79">
        <f>+B160</f>
        <v>85671987114.59967</v>
      </c>
      <c r="F160" s="111"/>
    </row>
    <row r="161" spans="1:6" x14ac:dyDescent="0.3">
      <c r="A161" s="130" t="s">
        <v>83</v>
      </c>
      <c r="B161" s="37">
        <f>+'1T'!E172</f>
        <v>64914126591.399078</v>
      </c>
      <c r="C161" s="37">
        <f>+B171</f>
        <v>62321403729.189079</v>
      </c>
      <c r="D161" s="37">
        <f t="shared" ref="C161:D162" si="14">+C171</f>
        <v>58230432236.589081</v>
      </c>
      <c r="E161" s="84">
        <f>+B161</f>
        <v>64914126591.399078</v>
      </c>
      <c r="F161" s="33"/>
    </row>
    <row r="162" spans="1:6" x14ac:dyDescent="0.3">
      <c r="A162" s="130" t="s">
        <v>81</v>
      </c>
      <c r="B162" s="37">
        <f>+'1T'!E173</f>
        <v>20757860523.200592</v>
      </c>
      <c r="C162" s="37">
        <f t="shared" si="14"/>
        <v>4515644693.8100004</v>
      </c>
      <c r="D162" s="37">
        <f t="shared" si="14"/>
        <v>8182953176.5200005</v>
      </c>
      <c r="E162" s="84">
        <f t="shared" ref="E162" si="15">+B162</f>
        <v>20757860523.200592</v>
      </c>
      <c r="F162" s="33"/>
    </row>
    <row r="163" spans="1:6" x14ac:dyDescent="0.3">
      <c r="A163" s="129" t="s">
        <v>85</v>
      </c>
      <c r="B163" s="79">
        <v>8040592083.3299999</v>
      </c>
      <c r="C163" s="79">
        <v>8040592083.3299999</v>
      </c>
      <c r="D163" s="79">
        <v>8040592083.3299999</v>
      </c>
      <c r="E163" s="79">
        <f>+B163+C163+D163</f>
        <v>24121776249.989998</v>
      </c>
      <c r="F163" s="111"/>
    </row>
    <row r="164" spans="1:6" x14ac:dyDescent="0.3">
      <c r="A164" s="129" t="s">
        <v>146</v>
      </c>
      <c r="B164" s="79">
        <f>+B165+B166</f>
        <v>72954718674.72908</v>
      </c>
      <c r="C164" s="79">
        <f t="shared" ref="C164" si="16">+C165+C166</f>
        <v>74877640506.329071</v>
      </c>
      <c r="D164" s="79">
        <f>+D165+D166</f>
        <v>74453977496.439087</v>
      </c>
      <c r="E164" s="79">
        <f>+E165+E166</f>
        <v>89035902841.389069</v>
      </c>
      <c r="F164" s="111"/>
    </row>
    <row r="165" spans="1:6" x14ac:dyDescent="0.3">
      <c r="A165" s="130" t="s">
        <v>83</v>
      </c>
      <c r="B165" s="37">
        <f>+B161</f>
        <v>64914126591.399078</v>
      </c>
      <c r="C165" s="37">
        <f>+C161</f>
        <v>62321403729.189079</v>
      </c>
      <c r="D165" s="37">
        <f>+D161</f>
        <v>58230432236.589081</v>
      </c>
      <c r="E165" s="84">
        <f>+E161</f>
        <v>64914126591.399078</v>
      </c>
      <c r="F165" s="33"/>
    </row>
    <row r="166" spans="1:6" x14ac:dyDescent="0.3">
      <c r="A166" s="130" t="s">
        <v>81</v>
      </c>
      <c r="B166" s="37">
        <f>+B163</f>
        <v>8040592083.3299999</v>
      </c>
      <c r="C166" s="37">
        <f>+C163+C162</f>
        <v>12556236777.139999</v>
      </c>
      <c r="D166" s="37">
        <f>+D163+D162</f>
        <v>16223545259.85</v>
      </c>
      <c r="E166" s="84">
        <f>+E163</f>
        <v>24121776249.989998</v>
      </c>
      <c r="F166" s="33"/>
    </row>
    <row r="167" spans="1:6" x14ac:dyDescent="0.3">
      <c r="A167" s="129" t="s">
        <v>84</v>
      </c>
      <c r="B167" s="79">
        <f>+B168+B169</f>
        <v>6117670251.7299995</v>
      </c>
      <c r="C167" s="79">
        <f>+C168+C169</f>
        <v>8464255093.2200012</v>
      </c>
      <c r="D167" s="79">
        <f>+D168+D169</f>
        <v>5502515302.1399994</v>
      </c>
      <c r="E167" s="79">
        <f>+B167+C167+D167</f>
        <v>20084440647.09</v>
      </c>
      <c r="F167" s="111"/>
    </row>
    <row r="168" spans="1:6" x14ac:dyDescent="0.3">
      <c r="A168" s="130" t="s">
        <v>83</v>
      </c>
      <c r="B168" s="102">
        <f>+C139</f>
        <v>2592722862.21</v>
      </c>
      <c r="C168" s="102">
        <f>D139</f>
        <v>4090971492.6000023</v>
      </c>
      <c r="D168" s="102">
        <f>E139</f>
        <v>3401481620.4099998</v>
      </c>
      <c r="E168" s="63">
        <f>+B168+C168+D168</f>
        <v>10085175975.220001</v>
      </c>
      <c r="F168" s="111"/>
    </row>
    <row r="169" spans="1:6" x14ac:dyDescent="0.3">
      <c r="A169" s="130" t="s">
        <v>81</v>
      </c>
      <c r="B169" s="102">
        <f>C137</f>
        <v>3524947389.5199995</v>
      </c>
      <c r="C169" s="102">
        <f>D137</f>
        <v>4373283600.6199989</v>
      </c>
      <c r="D169" s="102">
        <f>E137</f>
        <v>2101033681.7299995</v>
      </c>
      <c r="E169" s="63">
        <f>+B169+C169+D169</f>
        <v>9999264671.8699989</v>
      </c>
      <c r="F169" s="111"/>
    </row>
    <row r="170" spans="1:6" x14ac:dyDescent="0.3">
      <c r="A170" s="129" t="s">
        <v>147</v>
      </c>
      <c r="B170" s="79">
        <f>+B164-B167</f>
        <v>66837048422.999084</v>
      </c>
      <c r="C170" s="79">
        <f t="shared" ref="C170" si="17">+C164-C167</f>
        <v>66413385413.10907</v>
      </c>
      <c r="D170" s="79">
        <f t="shared" ref="D170:E172" si="18">+D164-D167</f>
        <v>68951462194.299088</v>
      </c>
      <c r="E170" s="79">
        <f>+E164-E167</f>
        <v>68951462194.299072</v>
      </c>
      <c r="F170" s="111"/>
    </row>
    <row r="171" spans="1:6" x14ac:dyDescent="0.3">
      <c r="A171" s="130" t="s">
        <v>83</v>
      </c>
      <c r="B171" s="102">
        <f>+B165-B168</f>
        <v>62321403729.189079</v>
      </c>
      <c r="C171" s="102">
        <f>+C165-C168</f>
        <v>58230432236.589081</v>
      </c>
      <c r="D171" s="102">
        <f t="shared" si="18"/>
        <v>54828950616.179077</v>
      </c>
      <c r="E171" s="63">
        <f t="shared" si="18"/>
        <v>54828950616.179077</v>
      </c>
    </row>
    <row r="172" spans="1:6" x14ac:dyDescent="0.3">
      <c r="A172" s="131" t="s">
        <v>81</v>
      </c>
      <c r="B172" s="97">
        <f>+B166-B169</f>
        <v>4515644693.8100004</v>
      </c>
      <c r="C172" s="97">
        <f>+C166-C169</f>
        <v>8182953176.5200005</v>
      </c>
      <c r="D172" s="97">
        <f t="shared" si="18"/>
        <v>14122511578.120001</v>
      </c>
      <c r="E172" s="80">
        <f t="shared" si="18"/>
        <v>14122511578.119999</v>
      </c>
    </row>
    <row r="173" spans="1:6" x14ac:dyDescent="0.3">
      <c r="A173" s="250" t="s">
        <v>220</v>
      </c>
      <c r="B173" s="250"/>
      <c r="C173" s="250"/>
      <c r="D173" s="250"/>
      <c r="E173" s="250"/>
      <c r="F173" s="55"/>
    </row>
    <row r="174" spans="1:6" ht="50.1" customHeight="1" x14ac:dyDescent="0.3">
      <c r="A174" s="223" t="s">
        <v>91</v>
      </c>
      <c r="B174" s="224"/>
      <c r="C174" s="224"/>
      <c r="D174" s="224"/>
      <c r="E174" s="225"/>
      <c r="F174" s="81"/>
    </row>
    <row r="175" spans="1:6" x14ac:dyDescent="0.3">
      <c r="A175" s="82"/>
      <c r="B175" s="83"/>
      <c r="C175" s="83"/>
      <c r="D175" s="83"/>
      <c r="E175" s="83"/>
      <c r="F175" s="81"/>
    </row>
    <row r="176" spans="1:6" ht="31.2" x14ac:dyDescent="0.3">
      <c r="A176" s="99" t="s">
        <v>86</v>
      </c>
      <c r="B176" s="237" t="s">
        <v>204</v>
      </c>
      <c r="C176" s="238"/>
      <c r="D176" s="263" t="s">
        <v>49</v>
      </c>
      <c r="E176" s="240"/>
      <c r="F176" s="241"/>
    </row>
    <row r="177" spans="1:6" x14ac:dyDescent="0.3">
      <c r="A177" s="100" t="s">
        <v>47</v>
      </c>
      <c r="B177" s="237" t="s">
        <v>205</v>
      </c>
      <c r="C177" s="238"/>
      <c r="D177" s="243"/>
      <c r="E177" s="243"/>
      <c r="F177" s="244"/>
    </row>
    <row r="178" spans="1:6" x14ac:dyDescent="0.3">
      <c r="A178" s="101" t="s">
        <v>48</v>
      </c>
      <c r="B178" s="237" t="s">
        <v>223</v>
      </c>
      <c r="C178" s="238"/>
      <c r="D178" s="246"/>
      <c r="E178" s="246"/>
      <c r="F178" s="247"/>
    </row>
  </sheetData>
  <mergeCells count="89">
    <mergeCell ref="A152:F152"/>
    <mergeCell ref="A153:F153"/>
    <mergeCell ref="A155:F155"/>
    <mergeCell ref="A156:F156"/>
    <mergeCell ref="A157:F157"/>
    <mergeCell ref="A173:E173"/>
    <mergeCell ref="A174:E174"/>
    <mergeCell ref="B176:C176"/>
    <mergeCell ref="D176:F178"/>
    <mergeCell ref="B177:C177"/>
    <mergeCell ref="B178:C178"/>
    <mergeCell ref="A148:B148"/>
    <mergeCell ref="A151:F151"/>
    <mergeCell ref="A117:B117"/>
    <mergeCell ref="A120:F120"/>
    <mergeCell ref="A121:F121"/>
    <mergeCell ref="A123:F123"/>
    <mergeCell ref="A124:F124"/>
    <mergeCell ref="A125:F125"/>
    <mergeCell ref="A130:B130"/>
    <mergeCell ref="A139:B139"/>
    <mergeCell ref="A104:F104"/>
    <mergeCell ref="A106:F106"/>
    <mergeCell ref="A107:F107"/>
    <mergeCell ref="A108:F108"/>
    <mergeCell ref="A113:B113"/>
    <mergeCell ref="A89:F89"/>
    <mergeCell ref="A91:F91"/>
    <mergeCell ref="A92:F92"/>
    <mergeCell ref="A93:F93"/>
    <mergeCell ref="A103:F103"/>
    <mergeCell ref="A82:F82"/>
    <mergeCell ref="B84:C84"/>
    <mergeCell ref="D84:F86"/>
    <mergeCell ref="B85:C85"/>
    <mergeCell ref="B86:C86"/>
    <mergeCell ref="A76:F76"/>
    <mergeCell ref="A78:B78"/>
    <mergeCell ref="A79:B79"/>
    <mergeCell ref="A80:B80"/>
    <mergeCell ref="A81:F81"/>
    <mergeCell ref="A66:B66"/>
    <mergeCell ref="A67:B67"/>
    <mergeCell ref="A68:F68"/>
    <mergeCell ref="A69:F69"/>
    <mergeCell ref="A75:F75"/>
    <mergeCell ref="A58:F58"/>
    <mergeCell ref="A60:F60"/>
    <mergeCell ref="A63:B63"/>
    <mergeCell ref="A64:B64"/>
    <mergeCell ref="A65:B65"/>
    <mergeCell ref="A61:F61"/>
    <mergeCell ref="A57:E57"/>
    <mergeCell ref="A38:F38"/>
    <mergeCell ref="A39:F39"/>
    <mergeCell ref="A41:B41"/>
    <mergeCell ref="A54:B54"/>
    <mergeCell ref="A42:B42"/>
    <mergeCell ref="A43:B43"/>
    <mergeCell ref="A44:B44"/>
    <mergeCell ref="A56:B56"/>
    <mergeCell ref="A55:B55"/>
    <mergeCell ref="A51:B51"/>
    <mergeCell ref="A52:B52"/>
    <mergeCell ref="A53:B53"/>
    <mergeCell ref="A45:B45"/>
    <mergeCell ref="A46:B46"/>
    <mergeCell ref="A47:B47"/>
    <mergeCell ref="A24:A25"/>
    <mergeCell ref="A27:A28"/>
    <mergeCell ref="A29:A30"/>
    <mergeCell ref="A31:A32"/>
    <mergeCell ref="A33:A34"/>
    <mergeCell ref="A48:B48"/>
    <mergeCell ref="A49:B49"/>
    <mergeCell ref="A50:B50"/>
    <mergeCell ref="A1:F2"/>
    <mergeCell ref="A3:F3"/>
    <mergeCell ref="C5:E5"/>
    <mergeCell ref="C6:E6"/>
    <mergeCell ref="C7:E7"/>
    <mergeCell ref="A10:F10"/>
    <mergeCell ref="A12:F12"/>
    <mergeCell ref="A13:F13"/>
    <mergeCell ref="A35:F35"/>
    <mergeCell ref="A36:F36"/>
    <mergeCell ref="A18:A19"/>
    <mergeCell ref="A20:A21"/>
    <mergeCell ref="A22:A23"/>
  </mergeCells>
  <phoneticPr fontId="11" type="noConversion"/>
  <printOptions horizontalCentered="1"/>
  <pageMargins left="0.70866141732283472" right="0.70866141732283472" top="0.94488188976377963" bottom="0.74803149606299213" header="0.19685039370078741" footer="0.31496062992125984"/>
  <pageSetup scale="6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8" max="5" man="1"/>
    <brk id="87" max="16383" man="1"/>
    <brk id="153" max="5" man="1"/>
  </rowBreaks>
  <ignoredErrors>
    <ignoredError sqref="C96:C102" evalError="1"/>
  </ignoredErrors>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tabColor rgb="FF92D050"/>
  </sheetPr>
  <dimension ref="A1:F133"/>
  <sheetViews>
    <sheetView showGridLines="0" zoomScale="80" zoomScaleNormal="80" workbookViewId="0">
      <selection sqref="A1:E1"/>
    </sheetView>
  </sheetViews>
  <sheetFormatPr baseColWidth="10" defaultColWidth="11.44140625" defaultRowHeight="15.6" x14ac:dyDescent="0.3"/>
  <cols>
    <col min="1" max="1" width="68.109375" style="48" customWidth="1"/>
    <col min="2" max="2" width="27.44140625" style="48" customWidth="1"/>
    <col min="3" max="6" width="20.6640625" style="48" customWidth="1"/>
    <col min="7" max="16384" width="11.44140625" style="48"/>
  </cols>
  <sheetData>
    <row r="1" spans="1:6" ht="42" customHeight="1" x14ac:dyDescent="0.3">
      <c r="A1" s="269" t="s">
        <v>38</v>
      </c>
      <c r="B1" s="269"/>
      <c r="C1" s="269"/>
      <c r="D1" s="269"/>
      <c r="E1" s="269"/>
      <c r="F1" s="126"/>
    </row>
    <row r="2" spans="1:6" ht="20.100000000000001" customHeight="1" x14ac:dyDescent="0.3">
      <c r="A2" s="270" t="s">
        <v>232</v>
      </c>
      <c r="B2" s="270"/>
      <c r="C2" s="270"/>
      <c r="D2" s="270"/>
      <c r="E2" s="270"/>
      <c r="F2" s="103"/>
    </row>
    <row r="3" spans="1:6" ht="15" customHeight="1" x14ac:dyDescent="0.3"/>
    <row r="4" spans="1:6" ht="18" customHeight="1" x14ac:dyDescent="0.3">
      <c r="A4" s="104"/>
      <c r="B4" s="92" t="s">
        <v>22</v>
      </c>
      <c r="C4" s="271" t="s">
        <v>181</v>
      </c>
      <c r="D4" s="272"/>
      <c r="E4" s="60"/>
      <c r="F4" s="8"/>
    </row>
    <row r="5" spans="1:6" ht="18" customHeight="1" x14ac:dyDescent="0.3">
      <c r="A5" s="104"/>
      <c r="B5" s="93" t="s">
        <v>33</v>
      </c>
      <c r="C5" s="257" t="s">
        <v>182</v>
      </c>
      <c r="D5" s="259"/>
      <c r="E5" s="60"/>
      <c r="F5" s="8"/>
    </row>
    <row r="6" spans="1:6" ht="18" customHeight="1" x14ac:dyDescent="0.3">
      <c r="A6" s="104"/>
      <c r="B6" s="94" t="s">
        <v>34</v>
      </c>
      <c r="C6" s="273" t="s">
        <v>183</v>
      </c>
      <c r="D6" s="274"/>
      <c r="E6" s="60"/>
      <c r="F6" s="8"/>
    </row>
    <row r="7" spans="1:6" ht="15" customHeight="1" x14ac:dyDescent="0.3">
      <c r="A7" s="104"/>
      <c r="B7" s="8"/>
      <c r="C7" s="8"/>
      <c r="D7" s="8"/>
      <c r="E7" s="8"/>
      <c r="F7" s="8"/>
    </row>
    <row r="8" spans="1:6" ht="21.9" customHeight="1" x14ac:dyDescent="0.3">
      <c r="A8" s="235" t="s">
        <v>138</v>
      </c>
      <c r="B8" s="235"/>
      <c r="C8" s="235"/>
      <c r="D8" s="235"/>
      <c r="E8" s="235"/>
      <c r="F8" s="60"/>
    </row>
    <row r="9" spans="1:6" s="60" customFormat="1" ht="15" customHeight="1" x14ac:dyDescent="0.3"/>
    <row r="10" spans="1:6" x14ac:dyDescent="0.3">
      <c r="A10" s="228" t="s">
        <v>36</v>
      </c>
      <c r="B10" s="228"/>
      <c r="C10" s="228"/>
      <c r="D10" s="228"/>
      <c r="E10" s="228"/>
      <c r="F10" s="105"/>
    </row>
    <row r="11" spans="1:6" ht="15" customHeight="1" x14ac:dyDescent="0.3">
      <c r="A11" s="228" t="s">
        <v>19</v>
      </c>
      <c r="B11" s="228"/>
      <c r="C11" s="228"/>
      <c r="D11" s="228"/>
      <c r="E11" s="228"/>
      <c r="F11" s="105"/>
    </row>
    <row r="12" spans="1:6" ht="15" customHeight="1" x14ac:dyDescent="0.3">
      <c r="A12" s="51"/>
      <c r="B12" s="51"/>
      <c r="C12" s="51"/>
      <c r="D12" s="52"/>
      <c r="E12" s="52"/>
      <c r="F12" s="53"/>
    </row>
    <row r="13" spans="1:6" x14ac:dyDescent="0.3">
      <c r="A13" s="14" t="s">
        <v>17</v>
      </c>
      <c r="B13" s="12" t="s">
        <v>18</v>
      </c>
      <c r="C13" s="14" t="s">
        <v>94</v>
      </c>
      <c r="D13" s="12" t="s">
        <v>95</v>
      </c>
      <c r="E13" s="12" t="s">
        <v>137</v>
      </c>
    </row>
    <row r="14" spans="1:6" x14ac:dyDescent="0.3">
      <c r="A14" s="22"/>
      <c r="B14" s="135"/>
      <c r="C14" s="125"/>
      <c r="D14" s="125"/>
      <c r="E14" s="125"/>
    </row>
    <row r="15" spans="1:6" x14ac:dyDescent="0.3">
      <c r="A15" s="143" t="s">
        <v>174</v>
      </c>
      <c r="B15" s="141"/>
      <c r="C15" s="145"/>
      <c r="D15" s="145"/>
      <c r="E15" s="145"/>
    </row>
    <row r="16" spans="1:6" x14ac:dyDescent="0.3">
      <c r="A16" s="232" t="s">
        <v>169</v>
      </c>
      <c r="B16" s="135" t="s">
        <v>175</v>
      </c>
      <c r="C16" s="136">
        <f>+'1T'!F18</f>
        <v>1400</v>
      </c>
      <c r="D16" s="136">
        <f>+'2T'!F18</f>
        <v>1517</v>
      </c>
      <c r="E16" s="136">
        <f>+C16+D16</f>
        <v>2917</v>
      </c>
    </row>
    <row r="17" spans="1:5" x14ac:dyDescent="0.3">
      <c r="A17" s="232"/>
      <c r="B17" s="135" t="s">
        <v>168</v>
      </c>
      <c r="C17" s="136">
        <f>+'1T'!F19</f>
        <v>3662</v>
      </c>
      <c r="D17" s="136">
        <f>+'2T'!F19</f>
        <v>4156</v>
      </c>
      <c r="E17" s="136">
        <f t="shared" ref="E17:E23" si="0">+C17+D17</f>
        <v>7818</v>
      </c>
    </row>
    <row r="18" spans="1:5" x14ac:dyDescent="0.3">
      <c r="A18" s="232" t="s">
        <v>170</v>
      </c>
      <c r="B18" s="135" t="s">
        <v>175</v>
      </c>
      <c r="C18" s="136">
        <f>+'1T'!F20</f>
        <v>520</v>
      </c>
      <c r="D18" s="136">
        <f>+'2T'!F20</f>
        <v>408</v>
      </c>
      <c r="E18" s="136">
        <f t="shared" si="0"/>
        <v>928</v>
      </c>
    </row>
    <row r="19" spans="1:5" x14ac:dyDescent="0.3">
      <c r="A19" s="232"/>
      <c r="B19" s="135" t="s">
        <v>168</v>
      </c>
      <c r="C19" s="136">
        <f>+'1T'!F21</f>
        <v>1984</v>
      </c>
      <c r="D19" s="136">
        <f>+'2T'!F21</f>
        <v>1200</v>
      </c>
      <c r="E19" s="136">
        <f t="shared" si="0"/>
        <v>3184</v>
      </c>
    </row>
    <row r="20" spans="1:5" x14ac:dyDescent="0.3">
      <c r="A20" s="232" t="s">
        <v>171</v>
      </c>
      <c r="B20" s="135" t="s">
        <v>175</v>
      </c>
      <c r="C20" s="136">
        <f>+'1T'!F22</f>
        <v>94</v>
      </c>
      <c r="D20" s="136">
        <f>+'2T'!F22</f>
        <v>128</v>
      </c>
      <c r="E20" s="136">
        <f t="shared" si="0"/>
        <v>222</v>
      </c>
    </row>
    <row r="21" spans="1:5" x14ac:dyDescent="0.3">
      <c r="A21" s="232"/>
      <c r="B21" s="135" t="s">
        <v>168</v>
      </c>
      <c r="C21" s="136">
        <f>+'1T'!F23</f>
        <v>267</v>
      </c>
      <c r="D21" s="136">
        <f>+'2T'!F23</f>
        <v>403</v>
      </c>
      <c r="E21" s="136">
        <f t="shared" si="0"/>
        <v>670</v>
      </c>
    </row>
    <row r="22" spans="1:5" x14ac:dyDescent="0.3">
      <c r="A22" s="232" t="s">
        <v>172</v>
      </c>
      <c r="B22" s="135" t="s">
        <v>175</v>
      </c>
      <c r="C22" s="136">
        <f>+'1T'!F24</f>
        <v>110</v>
      </c>
      <c r="D22" s="136">
        <f>+'2T'!F24</f>
        <v>89</v>
      </c>
      <c r="E22" s="136">
        <f t="shared" si="0"/>
        <v>199</v>
      </c>
    </row>
    <row r="23" spans="1:5" x14ac:dyDescent="0.3">
      <c r="A23" s="232"/>
      <c r="B23" s="135" t="s">
        <v>168</v>
      </c>
      <c r="C23" s="136">
        <f>+'1T'!F25</f>
        <v>299</v>
      </c>
      <c r="D23" s="136">
        <f>+'2T'!F25</f>
        <v>249</v>
      </c>
      <c r="E23" s="136">
        <f t="shared" si="0"/>
        <v>548</v>
      </c>
    </row>
    <row r="24" spans="1:5" x14ac:dyDescent="0.3">
      <c r="A24" s="143" t="s">
        <v>173</v>
      </c>
      <c r="B24" s="141"/>
      <c r="C24" s="142"/>
      <c r="D24" s="142"/>
      <c r="E24" s="142"/>
    </row>
    <row r="25" spans="1:5" x14ac:dyDescent="0.3">
      <c r="A25" s="232" t="s">
        <v>169</v>
      </c>
      <c r="B25" s="135" t="s">
        <v>175</v>
      </c>
      <c r="C25" s="136">
        <f>+'1T'!F27</f>
        <v>1685</v>
      </c>
      <c r="D25" s="136">
        <f>+'2T'!F27</f>
        <v>1985</v>
      </c>
      <c r="E25" s="136">
        <f>+C25+D25</f>
        <v>3670</v>
      </c>
    </row>
    <row r="26" spans="1:5" x14ac:dyDescent="0.3">
      <c r="A26" s="232"/>
      <c r="B26" s="135" t="s">
        <v>168</v>
      </c>
      <c r="C26" s="136">
        <f>+'1T'!F28</f>
        <v>4417</v>
      </c>
      <c r="D26" s="136">
        <f>+'2T'!F28</f>
        <v>6792</v>
      </c>
      <c r="E26" s="136">
        <f t="shared" ref="E26:E32" si="1">+C26+D26</f>
        <v>11209</v>
      </c>
    </row>
    <row r="27" spans="1:5" ht="16.95" customHeight="1" x14ac:dyDescent="0.3">
      <c r="A27" s="232" t="s">
        <v>170</v>
      </c>
      <c r="B27" s="135" t="s">
        <v>175</v>
      </c>
      <c r="C27" s="136">
        <f>+'1T'!F29</f>
        <v>559</v>
      </c>
      <c r="D27" s="136">
        <f>+'2T'!F29</f>
        <v>546</v>
      </c>
      <c r="E27" s="136">
        <f t="shared" si="1"/>
        <v>1105</v>
      </c>
    </row>
    <row r="28" spans="1:5" ht="16.95" customHeight="1" x14ac:dyDescent="0.3">
      <c r="A28" s="232"/>
      <c r="B28" s="135" t="s">
        <v>168</v>
      </c>
      <c r="C28" s="136">
        <f>+'1T'!F30</f>
        <v>1608</v>
      </c>
      <c r="D28" s="136">
        <f>+'2T'!F30</f>
        <v>1600</v>
      </c>
      <c r="E28" s="136">
        <f t="shared" si="1"/>
        <v>3208</v>
      </c>
    </row>
    <row r="29" spans="1:5" ht="18" customHeight="1" x14ac:dyDescent="0.3">
      <c r="A29" s="232" t="s">
        <v>171</v>
      </c>
      <c r="B29" s="135" t="s">
        <v>175</v>
      </c>
      <c r="C29" s="136">
        <f>+'1T'!F31</f>
        <v>115</v>
      </c>
      <c r="D29" s="136">
        <f>+'2T'!F31</f>
        <v>159</v>
      </c>
      <c r="E29" s="136">
        <f t="shared" si="1"/>
        <v>274</v>
      </c>
    </row>
    <row r="30" spans="1:5" ht="18" customHeight="1" x14ac:dyDescent="0.3">
      <c r="A30" s="232"/>
      <c r="B30" s="135" t="s">
        <v>168</v>
      </c>
      <c r="C30" s="136">
        <f>+'1T'!F32</f>
        <v>313</v>
      </c>
      <c r="D30" s="136">
        <f>+'2T'!F32</f>
        <v>494</v>
      </c>
      <c r="E30" s="136">
        <f t="shared" si="1"/>
        <v>807</v>
      </c>
    </row>
    <row r="31" spans="1:5" ht="18" customHeight="1" x14ac:dyDescent="0.3">
      <c r="A31" s="232" t="s">
        <v>172</v>
      </c>
      <c r="B31" s="135" t="s">
        <v>175</v>
      </c>
      <c r="C31" s="136">
        <f>+'1T'!F33</f>
        <v>117</v>
      </c>
      <c r="D31" s="136">
        <f>+'2T'!F33</f>
        <v>140</v>
      </c>
      <c r="E31" s="136">
        <f t="shared" si="1"/>
        <v>257</v>
      </c>
    </row>
    <row r="32" spans="1:5" ht="18" customHeight="1" x14ac:dyDescent="0.3">
      <c r="A32" s="232"/>
      <c r="B32" s="135" t="s">
        <v>168</v>
      </c>
      <c r="C32" s="136">
        <f>+'1T'!F34</f>
        <v>307</v>
      </c>
      <c r="D32" s="136">
        <f>+'2T'!F34</f>
        <v>371</v>
      </c>
      <c r="E32" s="136">
        <f t="shared" si="1"/>
        <v>678</v>
      </c>
    </row>
    <row r="33" spans="1:6" ht="15" customHeight="1" x14ac:dyDescent="0.3">
      <c r="A33" s="213" t="s">
        <v>43</v>
      </c>
      <c r="B33" s="213"/>
      <c r="C33" s="213"/>
      <c r="D33" s="213"/>
      <c r="E33" s="213"/>
    </row>
    <row r="34" spans="1:6" ht="60" customHeight="1" x14ac:dyDescent="0.3">
      <c r="A34" s="214" t="s">
        <v>159</v>
      </c>
      <c r="B34" s="214"/>
      <c r="C34" s="214"/>
      <c r="D34" s="214"/>
      <c r="E34" s="214"/>
    </row>
    <row r="35" spans="1:6" ht="15" customHeight="1" x14ac:dyDescent="0.3">
      <c r="A35" s="51"/>
      <c r="B35" s="51"/>
      <c r="C35" s="51"/>
      <c r="D35" s="52"/>
      <c r="E35" s="52"/>
      <c r="F35" s="53"/>
    </row>
    <row r="36" spans="1:6" x14ac:dyDescent="0.3">
      <c r="A36" s="228" t="s">
        <v>37</v>
      </c>
      <c r="B36" s="228"/>
      <c r="C36" s="228"/>
      <c r="D36" s="228"/>
      <c r="E36" s="105"/>
      <c r="F36" s="50"/>
    </row>
    <row r="37" spans="1:6" ht="15" customHeight="1" x14ac:dyDescent="0.3">
      <c r="A37" s="228" t="s">
        <v>20</v>
      </c>
      <c r="B37" s="228"/>
      <c r="C37" s="228"/>
      <c r="D37" s="228"/>
      <c r="E37" s="105"/>
      <c r="F37" s="50"/>
    </row>
    <row r="38" spans="1:6" ht="15" customHeight="1" x14ac:dyDescent="0.3">
      <c r="A38" s="51"/>
      <c r="B38" s="51"/>
      <c r="C38" s="52"/>
      <c r="D38" s="52"/>
      <c r="E38" s="52"/>
      <c r="F38" s="54"/>
    </row>
    <row r="39" spans="1:6" ht="16.95" customHeight="1" x14ac:dyDescent="0.3">
      <c r="A39" s="128" t="s">
        <v>21</v>
      </c>
      <c r="B39" s="133" t="s">
        <v>94</v>
      </c>
      <c r="C39" s="133" t="s">
        <v>95</v>
      </c>
      <c r="D39" s="133" t="s">
        <v>9</v>
      </c>
      <c r="E39" s="50"/>
      <c r="F39" s="54"/>
    </row>
    <row r="40" spans="1:6" ht="16.95" customHeight="1" x14ac:dyDescent="0.3">
      <c r="A40" s="140" t="s">
        <v>176</v>
      </c>
      <c r="B40" s="197">
        <f>+SUM(B44:B48)</f>
        <v>24548393504.879406</v>
      </c>
      <c r="C40" s="197">
        <f>+SUM(C44:C48)</f>
        <v>26819616145.902466</v>
      </c>
      <c r="D40" s="197">
        <f>+SUM(D44:D48)</f>
        <v>51368009650.781868</v>
      </c>
      <c r="E40" s="50"/>
      <c r="F40" s="54"/>
    </row>
    <row r="41" spans="1:6" ht="16.95" customHeight="1" x14ac:dyDescent="0.3">
      <c r="A41" s="140" t="s">
        <v>179</v>
      </c>
      <c r="B41" s="197">
        <f>+SUM(B50:B54)</f>
        <v>28414628786.766037</v>
      </c>
      <c r="C41" s="197">
        <f t="shared" ref="C41:D41" si="2">+SUM(C50:C54)</f>
        <v>33175197980.569645</v>
      </c>
      <c r="D41" s="197">
        <f t="shared" si="2"/>
        <v>61589826767.335678</v>
      </c>
      <c r="E41" s="50"/>
      <c r="F41" s="54"/>
    </row>
    <row r="42" spans="1:6" ht="16.95" customHeight="1" x14ac:dyDescent="0.3">
      <c r="A42" s="146"/>
      <c r="B42" s="198"/>
      <c r="C42" s="198"/>
      <c r="D42" s="198"/>
      <c r="E42" s="50"/>
      <c r="F42" s="54"/>
    </row>
    <row r="43" spans="1:6" ht="16.95" customHeight="1" x14ac:dyDescent="0.3">
      <c r="A43" s="148" t="s">
        <v>174</v>
      </c>
      <c r="B43" s="199"/>
      <c r="C43" s="199"/>
      <c r="D43" s="199"/>
      <c r="E43" s="50"/>
      <c r="F43" s="54"/>
    </row>
    <row r="44" spans="1:6" ht="16.95" customHeight="1" x14ac:dyDescent="0.3">
      <c r="A44" s="147" t="s">
        <v>169</v>
      </c>
      <c r="B44" s="200">
        <f>+'1T'!F46</f>
        <v>13143538402.84</v>
      </c>
      <c r="C44" s="200">
        <f>+'2T'!F46</f>
        <v>15354109301.139999</v>
      </c>
      <c r="D44" s="200">
        <f>+B44+C44</f>
        <v>28497647703.98</v>
      </c>
      <c r="E44" s="50"/>
      <c r="F44" s="54"/>
    </row>
    <row r="45" spans="1:6" ht="16.95" customHeight="1" x14ac:dyDescent="0.3">
      <c r="A45" s="147" t="s">
        <v>170</v>
      </c>
      <c r="B45" s="200">
        <f>+'1T'!F47</f>
        <v>8585732928.21</v>
      </c>
      <c r="C45" s="200">
        <f>+'2T'!F47</f>
        <v>7130975639.7299995</v>
      </c>
      <c r="D45" s="200">
        <f t="shared" ref="D45:D54" si="3">+B45+C45</f>
        <v>15716708567.939999</v>
      </c>
      <c r="E45" s="50"/>
      <c r="F45" s="54"/>
    </row>
    <row r="46" spans="1:6" ht="16.95" customHeight="1" x14ac:dyDescent="0.3">
      <c r="A46" s="147" t="s">
        <v>171</v>
      </c>
      <c r="B46" s="200">
        <f>+'1T'!F48</f>
        <v>811758447.02999997</v>
      </c>
      <c r="C46" s="200">
        <f>+'2T'!F48</f>
        <v>2181267433.8099999</v>
      </c>
      <c r="D46" s="200">
        <f t="shared" si="3"/>
        <v>2993025880.8400002</v>
      </c>
      <c r="E46" s="50"/>
      <c r="F46" s="54"/>
    </row>
    <row r="47" spans="1:6" ht="16.95" customHeight="1" x14ac:dyDescent="0.3">
      <c r="A47" s="147" t="s">
        <v>172</v>
      </c>
      <c r="B47" s="200">
        <f>+'1T'!F49</f>
        <v>898235000</v>
      </c>
      <c r="C47" s="200">
        <f>+'2T'!F49</f>
        <v>727370000</v>
      </c>
      <c r="D47" s="200">
        <f t="shared" si="3"/>
        <v>1625605000</v>
      </c>
      <c r="E47" s="50"/>
      <c r="F47" s="54"/>
    </row>
    <row r="48" spans="1:6" ht="16.95" customHeight="1" x14ac:dyDescent="0.3">
      <c r="A48" s="147" t="s">
        <v>177</v>
      </c>
      <c r="B48" s="200">
        <f>+'1T'!F50</f>
        <v>1109128726.7994094</v>
      </c>
      <c r="C48" s="200">
        <f>+'2T'!F50</f>
        <v>1425893771.2224674</v>
      </c>
      <c r="D48" s="200">
        <f t="shared" si="3"/>
        <v>2535022498.0218768</v>
      </c>
      <c r="E48" s="50"/>
      <c r="F48" s="54"/>
    </row>
    <row r="49" spans="1:6" ht="16.95" customHeight="1" x14ac:dyDescent="0.3">
      <c r="A49" s="148" t="s">
        <v>178</v>
      </c>
      <c r="B49" s="199"/>
      <c r="C49" s="199"/>
      <c r="D49" s="199"/>
      <c r="E49" s="50"/>
      <c r="F49" s="54"/>
    </row>
    <row r="50" spans="1:6" ht="16.95" customHeight="1" x14ac:dyDescent="0.3">
      <c r="A50" s="147" t="s">
        <v>169</v>
      </c>
      <c r="B50" s="200">
        <f>+'1T'!F52</f>
        <v>17384396505.799999</v>
      </c>
      <c r="C50" s="200">
        <f>+'2T'!F52</f>
        <v>18564912902.900002</v>
      </c>
      <c r="D50" s="200">
        <f t="shared" si="3"/>
        <v>35949309408.699997</v>
      </c>
      <c r="E50" s="50"/>
      <c r="F50" s="54"/>
    </row>
    <row r="51" spans="1:6" ht="16.95" customHeight="1" x14ac:dyDescent="0.3">
      <c r="A51" s="147" t="s">
        <v>170</v>
      </c>
      <c r="B51" s="200">
        <f>+'1T'!F53</f>
        <v>7738460596.3999996</v>
      </c>
      <c r="C51" s="200">
        <f>+'2T'!F53</f>
        <v>8710978076.2800007</v>
      </c>
      <c r="D51" s="200">
        <f t="shared" si="3"/>
        <v>16449438672.68</v>
      </c>
      <c r="E51" s="50"/>
      <c r="F51" s="54"/>
    </row>
    <row r="52" spans="1:6" ht="16.95" customHeight="1" x14ac:dyDescent="0.3">
      <c r="A52" s="147" t="s">
        <v>171</v>
      </c>
      <c r="B52" s="200">
        <f>+'1T'!F54</f>
        <v>1043645774.22</v>
      </c>
      <c r="C52" s="200">
        <f>+'2T'!F54</f>
        <v>2746069119.5500002</v>
      </c>
      <c r="D52" s="200">
        <f t="shared" si="3"/>
        <v>3789714893.7700005</v>
      </c>
      <c r="E52" s="60"/>
      <c r="F52" s="54"/>
    </row>
    <row r="53" spans="1:6" ht="15" customHeight="1" x14ac:dyDescent="0.3">
      <c r="A53" s="147" t="s">
        <v>172</v>
      </c>
      <c r="B53" s="200">
        <f>+'1T'!F55</f>
        <v>952400000</v>
      </c>
      <c r="C53" s="200">
        <f>+'2T'!F55</f>
        <v>1123327000</v>
      </c>
      <c r="D53" s="200">
        <f t="shared" si="3"/>
        <v>2075727000</v>
      </c>
      <c r="E53" s="50"/>
      <c r="F53" s="54"/>
    </row>
    <row r="54" spans="1:6" ht="15" customHeight="1" x14ac:dyDescent="0.3">
      <c r="A54" s="147" t="s">
        <v>177</v>
      </c>
      <c r="B54" s="200">
        <f>+'1T'!F56</f>
        <v>1295725910.3460376</v>
      </c>
      <c r="C54" s="200">
        <f>+'2T'!F56</f>
        <v>2029910881.8396459</v>
      </c>
      <c r="D54" s="200">
        <f t="shared" si="3"/>
        <v>3325636792.1856833</v>
      </c>
      <c r="E54" s="50"/>
      <c r="F54" s="54"/>
    </row>
    <row r="55" spans="1:6" ht="15" customHeight="1" x14ac:dyDescent="0.3">
      <c r="A55" s="120" t="s">
        <v>43</v>
      </c>
      <c r="B55" s="120"/>
      <c r="C55" s="120"/>
      <c r="D55" s="120"/>
      <c r="E55"/>
      <c r="F55" s="55"/>
    </row>
    <row r="56" spans="1:6" ht="60" customHeight="1" x14ac:dyDescent="0.3">
      <c r="A56" s="223" t="s">
        <v>159</v>
      </c>
      <c r="B56" s="224"/>
      <c r="C56" s="224"/>
      <c r="D56" s="225"/>
      <c r="E56"/>
      <c r="F56" s="81"/>
    </row>
    <row r="57" spans="1:6" ht="15" customHeight="1" x14ac:dyDescent="0.3">
      <c r="A57" s="82"/>
      <c r="B57" s="82"/>
      <c r="C57" s="82"/>
      <c r="D57" s="82"/>
      <c r="E57" s="54"/>
      <c r="F57" s="81"/>
    </row>
    <row r="58" spans="1:6" ht="15" customHeight="1" x14ac:dyDescent="0.3"/>
    <row r="59" spans="1:6" ht="21.9" customHeight="1" x14ac:dyDescent="0.3">
      <c r="A59" s="235" t="s">
        <v>139</v>
      </c>
      <c r="B59" s="235"/>
      <c r="C59" s="235"/>
      <c r="D59" s="235"/>
      <c r="E59" s="235"/>
      <c r="F59" s="60"/>
    </row>
    <row r="60" spans="1:6" ht="15" customHeight="1" x14ac:dyDescent="0.3"/>
    <row r="61" spans="1:6" x14ac:dyDescent="0.3">
      <c r="A61" s="215" t="s">
        <v>73</v>
      </c>
      <c r="B61" s="215"/>
      <c r="C61" s="215"/>
      <c r="D61" s="215"/>
      <c r="E61" s="215"/>
      <c r="F61" s="56"/>
    </row>
    <row r="62" spans="1:6" ht="31.5" customHeight="1" x14ac:dyDescent="0.3">
      <c r="A62" s="216" t="s">
        <v>74</v>
      </c>
      <c r="B62" s="216"/>
      <c r="C62" s="216"/>
      <c r="D62" s="216"/>
      <c r="E62" s="216"/>
      <c r="F62" s="56"/>
    </row>
    <row r="63" spans="1:6" x14ac:dyDescent="0.3">
      <c r="A63" s="215" t="s">
        <v>52</v>
      </c>
      <c r="B63" s="215"/>
      <c r="C63" s="215"/>
      <c r="D63" s="215"/>
      <c r="E63" s="215"/>
      <c r="F63" s="56"/>
    </row>
    <row r="64" spans="1:6" ht="15" customHeight="1" x14ac:dyDescent="0.3"/>
    <row r="65" spans="1:6" x14ac:dyDescent="0.3">
      <c r="A65" s="88" t="s">
        <v>55</v>
      </c>
      <c r="B65" s="88" t="s">
        <v>56</v>
      </c>
      <c r="C65" s="88" t="s">
        <v>94</v>
      </c>
      <c r="D65" s="88" t="s">
        <v>95</v>
      </c>
      <c r="E65" s="88" t="s">
        <v>9</v>
      </c>
      <c r="F65" s="60"/>
    </row>
    <row r="66" spans="1:6" x14ac:dyDescent="0.3">
      <c r="A66" s="127" t="s">
        <v>16</v>
      </c>
      <c r="B66" s="64"/>
      <c r="C66" s="47">
        <f>+C68+C72</f>
        <v>107103088844.61909</v>
      </c>
      <c r="D66" s="47">
        <f>+D68+D72</f>
        <v>109793763364.58966</v>
      </c>
      <c r="E66" s="47">
        <f>+E68+E72</f>
        <v>216896852209.20874</v>
      </c>
      <c r="F66" s="60"/>
    </row>
    <row r="67" spans="1:6" ht="15" customHeight="1" x14ac:dyDescent="0.3">
      <c r="A67" s="19"/>
      <c r="B67" s="65"/>
      <c r="C67" s="20"/>
      <c r="D67" s="20"/>
      <c r="E67" s="20"/>
      <c r="F67" s="60"/>
    </row>
    <row r="68" spans="1:6" x14ac:dyDescent="0.3">
      <c r="A68" s="251" t="s">
        <v>75</v>
      </c>
      <c r="B68" s="251"/>
      <c r="C68" s="68">
        <f>+SUM(C69:C70)</f>
        <v>24121776250</v>
      </c>
      <c r="D68" s="68">
        <f>+SUM(D69:D70)</f>
        <v>24121776249.989998</v>
      </c>
      <c r="E68" s="68">
        <f>+SUM(E69:E70)</f>
        <v>48243552499.989998</v>
      </c>
      <c r="F68" s="60"/>
    </row>
    <row r="69" spans="1:6" ht="16.5" customHeight="1" x14ac:dyDescent="0.3">
      <c r="A69" s="69" t="s">
        <v>59</v>
      </c>
      <c r="B69" s="65" t="s">
        <v>53</v>
      </c>
      <c r="C69" s="21">
        <f>+'1T'!F115</f>
        <v>24121776250</v>
      </c>
      <c r="D69" s="21">
        <f>+'2T'!F114</f>
        <v>24121776249.989998</v>
      </c>
      <c r="E69" s="21">
        <f>+C69+D69</f>
        <v>48243552499.989998</v>
      </c>
      <c r="F69" s="60"/>
    </row>
    <row r="70" spans="1:6" ht="16.5" customHeight="1" x14ac:dyDescent="0.3">
      <c r="A70" s="69" t="s">
        <v>59</v>
      </c>
      <c r="B70" s="65" t="s">
        <v>53</v>
      </c>
      <c r="C70" s="21">
        <f>+'1T'!F116</f>
        <v>0</v>
      </c>
      <c r="D70" s="21">
        <f>+'2T'!F115</f>
        <v>0</v>
      </c>
      <c r="E70" s="21">
        <f>+C70+D70</f>
        <v>0</v>
      </c>
      <c r="F70" s="60"/>
    </row>
    <row r="71" spans="1:6" ht="16.5" customHeight="1" x14ac:dyDescent="0.3">
      <c r="A71" s="25"/>
      <c r="B71" s="65"/>
      <c r="C71" s="21"/>
      <c r="D71" s="21"/>
      <c r="E71" s="21"/>
      <c r="F71" s="60"/>
    </row>
    <row r="72" spans="1:6" ht="16.5" customHeight="1" x14ac:dyDescent="0.3">
      <c r="A72" s="251" t="s">
        <v>76</v>
      </c>
      <c r="B72" s="251"/>
      <c r="C72" s="68">
        <f>+SUM(C73:C74)</f>
        <v>82981312594.619095</v>
      </c>
      <c r="D72" s="68">
        <f>+SUM(D73:D74)</f>
        <v>85671987114.59967</v>
      </c>
      <c r="E72" s="68">
        <f>+SUM(E73:E74)</f>
        <v>168653299709.21875</v>
      </c>
      <c r="F72" s="60"/>
    </row>
    <row r="73" spans="1:6" ht="16.5" customHeight="1" x14ac:dyDescent="0.3">
      <c r="A73" s="69" t="s">
        <v>59</v>
      </c>
      <c r="B73" s="65" t="s">
        <v>53</v>
      </c>
      <c r="C73" s="71">
        <f>+'1T'!F119</f>
        <v>82981312594.619095</v>
      </c>
      <c r="D73" s="71">
        <f>+'2T'!F118</f>
        <v>85671987114.59967</v>
      </c>
      <c r="E73" s="71">
        <f>+C73+D73</f>
        <v>168653299709.21875</v>
      </c>
      <c r="F73" s="60"/>
    </row>
    <row r="74" spans="1:6" ht="16.5" customHeight="1" x14ac:dyDescent="0.3">
      <c r="A74" s="69" t="s">
        <v>59</v>
      </c>
      <c r="B74" s="65" t="s">
        <v>53</v>
      </c>
      <c r="C74" s="71">
        <f>+'1T'!F120</f>
        <v>0</v>
      </c>
      <c r="D74" s="71">
        <f>+'2T'!F119</f>
        <v>0</v>
      </c>
      <c r="E74" s="71">
        <f>+C74+D74</f>
        <v>0</v>
      </c>
      <c r="F74" s="60"/>
    </row>
    <row r="75" spans="1:6" x14ac:dyDescent="0.3">
      <c r="A75" s="213" t="s">
        <v>43</v>
      </c>
      <c r="B75" s="213"/>
      <c r="C75" s="213"/>
      <c r="D75" s="213"/>
      <c r="E75" s="213"/>
      <c r="F75" s="60"/>
    </row>
    <row r="76" spans="1:6" ht="50.1" customHeight="1" x14ac:dyDescent="0.3">
      <c r="A76" s="264" t="s">
        <v>151</v>
      </c>
      <c r="B76" s="265"/>
      <c r="C76" s="265"/>
      <c r="D76" s="265"/>
      <c r="E76" s="266"/>
      <c r="F76" s="60"/>
    </row>
    <row r="77" spans="1:6" x14ac:dyDescent="0.3">
      <c r="A77" s="36"/>
      <c r="B77" s="63"/>
      <c r="C77" s="35"/>
    </row>
    <row r="78" spans="1:6" x14ac:dyDescent="0.3">
      <c r="A78" s="215" t="s">
        <v>77</v>
      </c>
      <c r="B78" s="215"/>
      <c r="C78" s="215"/>
      <c r="D78" s="215"/>
      <c r="E78" s="215"/>
      <c r="F78" s="56"/>
    </row>
    <row r="79" spans="1:6" ht="32.25" customHeight="1" x14ac:dyDescent="0.3">
      <c r="A79" s="216" t="s">
        <v>54</v>
      </c>
      <c r="B79" s="216"/>
      <c r="C79" s="216"/>
      <c r="D79" s="216"/>
      <c r="E79" s="216"/>
      <c r="F79" s="8"/>
    </row>
    <row r="80" spans="1:6" x14ac:dyDescent="0.3">
      <c r="A80" s="215" t="s">
        <v>52</v>
      </c>
      <c r="B80" s="215"/>
      <c r="C80" s="215"/>
      <c r="D80" s="215"/>
      <c r="E80" s="215"/>
      <c r="F80" s="56"/>
    </row>
    <row r="81" spans="1:6" x14ac:dyDescent="0.3">
      <c r="A81" s="109"/>
      <c r="B81" s="110"/>
      <c r="C81" s="110"/>
      <c r="D81" s="110"/>
      <c r="E81" s="110"/>
      <c r="F81" s="111"/>
    </row>
    <row r="82" spans="1:6" x14ac:dyDescent="0.3">
      <c r="A82" s="88" t="s">
        <v>55</v>
      </c>
      <c r="B82" s="88" t="s">
        <v>56</v>
      </c>
      <c r="C82" s="88" t="s">
        <v>94</v>
      </c>
      <c r="D82" s="88" t="s">
        <v>95</v>
      </c>
      <c r="E82" s="88" t="s">
        <v>9</v>
      </c>
      <c r="F82" s="60"/>
    </row>
    <row r="83" spans="1:6" x14ac:dyDescent="0.3">
      <c r="A83" s="127" t="s">
        <v>16</v>
      </c>
      <c r="B83" s="64"/>
      <c r="C83" s="47">
        <f>+C85+C94+C103</f>
        <v>21431101730.019409</v>
      </c>
      <c r="D83" s="47">
        <f t="shared" ref="D83" si="4">+D85+D94+D103</f>
        <v>21510334418.312469</v>
      </c>
      <c r="E83" s="47">
        <f>+E85+E94+E103</f>
        <v>42941436148.331879</v>
      </c>
      <c r="F83" s="60"/>
    </row>
    <row r="84" spans="1:6" x14ac:dyDescent="0.3">
      <c r="A84" s="19"/>
      <c r="B84" s="65"/>
      <c r="C84" s="20"/>
      <c r="D84" s="20"/>
      <c r="E84" s="66"/>
      <c r="F84" s="60"/>
    </row>
    <row r="85" spans="1:6" x14ac:dyDescent="0.3">
      <c r="A85" s="251" t="s">
        <v>58</v>
      </c>
      <c r="B85" s="251"/>
      <c r="C85" s="68">
        <f>+SUM(C86:C92)</f>
        <v>3363915726.7994094</v>
      </c>
      <c r="D85" s="68">
        <f>+SUM(D86:D92)</f>
        <v>11425158443.092466</v>
      </c>
      <c r="E85" s="68">
        <f>+SUM(E86:E92)</f>
        <v>14789074169.891876</v>
      </c>
      <c r="F85" s="60"/>
    </row>
    <row r="86" spans="1:6" x14ac:dyDescent="0.3">
      <c r="A86" s="201">
        <v>0</v>
      </c>
      <c r="B86" s="65" t="s">
        <v>211</v>
      </c>
      <c r="C86" s="21">
        <f>+'1T'!F132</f>
        <v>537985424.45054603</v>
      </c>
      <c r="D86" s="21">
        <f>+'2T'!F131</f>
        <v>191126938.26405889</v>
      </c>
      <c r="E86" s="113">
        <f>+C86+D86</f>
        <v>729112362.71460485</v>
      </c>
      <c r="F86" s="60"/>
    </row>
    <row r="87" spans="1:6" x14ac:dyDescent="0.3">
      <c r="A87" s="201">
        <v>1</v>
      </c>
      <c r="B87" s="65" t="s">
        <v>212</v>
      </c>
      <c r="C87" s="21">
        <f>+'1T'!F133</f>
        <v>133346435.69486481</v>
      </c>
      <c r="D87" s="21">
        <f>+'2T'!F132</f>
        <v>111866159.49492969</v>
      </c>
      <c r="E87" s="113">
        <f t="shared" ref="E87:E92" si="5">+C87+D87</f>
        <v>245212595.18979448</v>
      </c>
      <c r="F87" s="60"/>
    </row>
    <row r="88" spans="1:6" x14ac:dyDescent="0.3">
      <c r="A88" s="201">
        <v>2</v>
      </c>
      <c r="B88" s="65" t="s">
        <v>213</v>
      </c>
      <c r="C88" s="21">
        <f>+'1T'!F134</f>
        <v>3536925.6162672639</v>
      </c>
      <c r="D88" s="21">
        <f>+'2T'!F133</f>
        <v>5224251.7748454968</v>
      </c>
      <c r="E88" s="113">
        <f t="shared" si="5"/>
        <v>8761177.3911127597</v>
      </c>
      <c r="F88" s="60"/>
    </row>
    <row r="89" spans="1:6" x14ac:dyDescent="0.3">
      <c r="A89" s="201">
        <v>6</v>
      </c>
      <c r="B89" s="65" t="s">
        <v>214</v>
      </c>
      <c r="C89" s="21">
        <f>+'1T'!F135</f>
        <v>47417235.923698947</v>
      </c>
      <c r="D89" s="21">
        <f>+'2T'!F134</f>
        <v>5700866.7120174691</v>
      </c>
      <c r="E89" s="113">
        <f t="shared" si="5"/>
        <v>53118102.635716416</v>
      </c>
      <c r="F89" s="60"/>
    </row>
    <row r="90" spans="1:6" x14ac:dyDescent="0.3">
      <c r="A90" s="201">
        <v>5</v>
      </c>
      <c r="B90" s="65" t="s">
        <v>215</v>
      </c>
      <c r="C90" s="21">
        <f>+'1T'!F136</f>
        <v>100601504.26667708</v>
      </c>
      <c r="D90" s="21">
        <f>+'2T'!F135</f>
        <v>305793592.77889574</v>
      </c>
      <c r="E90" s="113">
        <f t="shared" si="5"/>
        <v>406395097.04557282</v>
      </c>
      <c r="F90" s="60"/>
    </row>
    <row r="91" spans="1:6" x14ac:dyDescent="0.3">
      <c r="A91" s="201">
        <v>6</v>
      </c>
      <c r="B91" s="65" t="s">
        <v>216</v>
      </c>
      <c r="C91" s="21">
        <f>+'1T'!F137</f>
        <v>286241200.84735531</v>
      </c>
      <c r="D91" s="21">
        <f>+'2T'!F136</f>
        <v>806181962.19772005</v>
      </c>
      <c r="E91" s="113">
        <f t="shared" si="5"/>
        <v>1092423163.0450754</v>
      </c>
      <c r="F91" s="60"/>
    </row>
    <row r="92" spans="1:6" x14ac:dyDescent="0.3">
      <c r="A92" s="201">
        <v>7</v>
      </c>
      <c r="B92" s="65" t="s">
        <v>217</v>
      </c>
      <c r="C92" s="21">
        <f>+'1T'!F138</f>
        <v>2254787000</v>
      </c>
      <c r="D92" s="21">
        <f>+'2T'!F137</f>
        <v>9999264671.8699989</v>
      </c>
      <c r="E92" s="113">
        <f t="shared" si="5"/>
        <v>12254051671.869999</v>
      </c>
      <c r="F92" s="60"/>
    </row>
    <row r="93" spans="1:6" x14ac:dyDescent="0.3">
      <c r="A93" s="25"/>
      <c r="B93" s="65"/>
      <c r="C93" s="21"/>
      <c r="D93" s="21"/>
      <c r="E93" s="113"/>
      <c r="F93" s="60"/>
    </row>
    <row r="94" spans="1:6" x14ac:dyDescent="0.3">
      <c r="A94" s="251" t="s">
        <v>60</v>
      </c>
      <c r="B94" s="251"/>
      <c r="C94" s="68">
        <f>+SUM(C95:C101)</f>
        <v>18067186003.220001</v>
      </c>
      <c r="D94" s="68">
        <f t="shared" ref="D94" si="6">+SUM(D95:D101)</f>
        <v>10085175975.220001</v>
      </c>
      <c r="E94" s="68">
        <f>+SUM(E95:E101)</f>
        <v>28152361978.440002</v>
      </c>
      <c r="F94" s="60"/>
    </row>
    <row r="95" spans="1:6" x14ac:dyDescent="0.3">
      <c r="A95" s="201">
        <v>0</v>
      </c>
      <c r="B95" s="65" t="s">
        <v>211</v>
      </c>
      <c r="C95" s="71">
        <f>+'1T'!F141</f>
        <v>0</v>
      </c>
      <c r="D95" s="71">
        <f>+'2T'!F140</f>
        <v>0</v>
      </c>
      <c r="E95" s="114">
        <f>+C95+D95</f>
        <v>0</v>
      </c>
      <c r="F95" s="60"/>
    </row>
    <row r="96" spans="1:6" x14ac:dyDescent="0.3">
      <c r="A96" s="201">
        <v>1</v>
      </c>
      <c r="B96" s="65" t="s">
        <v>212</v>
      </c>
      <c r="C96" s="71">
        <f>+'1T'!F142</f>
        <v>0</v>
      </c>
      <c r="D96" s="71">
        <f>+'2T'!F141</f>
        <v>0</v>
      </c>
      <c r="E96" s="114">
        <f t="shared" ref="E96:E101" si="7">+C96+D96</f>
        <v>0</v>
      </c>
      <c r="F96" s="60"/>
    </row>
    <row r="97" spans="1:6" x14ac:dyDescent="0.3">
      <c r="A97" s="201">
        <v>2</v>
      </c>
      <c r="B97" s="65" t="s">
        <v>213</v>
      </c>
      <c r="C97" s="71">
        <f>+'1T'!F143</f>
        <v>0</v>
      </c>
      <c r="D97" s="71">
        <f>+'2T'!F142</f>
        <v>0</v>
      </c>
      <c r="E97" s="114">
        <f t="shared" si="7"/>
        <v>0</v>
      </c>
      <c r="F97" s="60"/>
    </row>
    <row r="98" spans="1:6" x14ac:dyDescent="0.3">
      <c r="A98" s="201">
        <v>6</v>
      </c>
      <c r="B98" s="65" t="s">
        <v>214</v>
      </c>
      <c r="C98" s="71">
        <f>+'1T'!F144</f>
        <v>0</v>
      </c>
      <c r="D98" s="71">
        <f>+'2T'!F143</f>
        <v>0</v>
      </c>
      <c r="E98" s="114">
        <f t="shared" si="7"/>
        <v>0</v>
      </c>
      <c r="F98" s="60"/>
    </row>
    <row r="99" spans="1:6" x14ac:dyDescent="0.3">
      <c r="A99" s="201">
        <v>5</v>
      </c>
      <c r="B99" s="65" t="s">
        <v>215</v>
      </c>
      <c r="C99" s="71">
        <f>+'1T'!F145</f>
        <v>0</v>
      </c>
      <c r="D99" s="71">
        <f>+'2T'!F144</f>
        <v>0</v>
      </c>
      <c r="E99" s="114">
        <f t="shared" si="7"/>
        <v>0</v>
      </c>
      <c r="F99" s="60"/>
    </row>
    <row r="100" spans="1:6" x14ac:dyDescent="0.3">
      <c r="A100" s="201">
        <v>6</v>
      </c>
      <c r="B100" s="65" t="s">
        <v>216</v>
      </c>
      <c r="C100" s="71">
        <f>+'1T'!F146</f>
        <v>0</v>
      </c>
      <c r="D100" s="71">
        <f>+'2T'!F145</f>
        <v>0</v>
      </c>
      <c r="E100" s="114">
        <f t="shared" si="7"/>
        <v>0</v>
      </c>
      <c r="F100" s="60"/>
    </row>
    <row r="101" spans="1:6" x14ac:dyDescent="0.3">
      <c r="A101" s="201">
        <v>7</v>
      </c>
      <c r="B101" s="65" t="s">
        <v>217</v>
      </c>
      <c r="C101" s="71">
        <f>+'1T'!F147</f>
        <v>18067186003.220001</v>
      </c>
      <c r="D101" s="71">
        <f>+'2T'!F146</f>
        <v>10085175975.220001</v>
      </c>
      <c r="E101" s="114">
        <f t="shared" si="7"/>
        <v>28152361978.440002</v>
      </c>
      <c r="F101" s="60"/>
    </row>
    <row r="102" spans="1:6" x14ac:dyDescent="0.3">
      <c r="C102" s="54"/>
      <c r="D102" s="54"/>
      <c r="E102" s="54"/>
      <c r="F102" s="60"/>
    </row>
    <row r="103" spans="1:6" x14ac:dyDescent="0.3">
      <c r="A103" s="251" t="s">
        <v>61</v>
      </c>
      <c r="B103" s="251"/>
      <c r="C103" s="68">
        <f>+SUM(C104:C105)</f>
        <v>0</v>
      </c>
      <c r="D103" s="68">
        <f t="shared" ref="D103:E103" si="8">+SUM(D104:D105)</f>
        <v>0</v>
      </c>
      <c r="E103" s="68">
        <f t="shared" si="8"/>
        <v>0</v>
      </c>
      <c r="F103" s="60"/>
    </row>
    <row r="104" spans="1:6" x14ac:dyDescent="0.3">
      <c r="A104" s="95" t="s">
        <v>59</v>
      </c>
      <c r="B104" s="65" t="s">
        <v>53</v>
      </c>
      <c r="C104" s="71">
        <f>+'1T'!F150</f>
        <v>0</v>
      </c>
      <c r="D104" s="71">
        <f>+'2T'!F149</f>
        <v>0</v>
      </c>
      <c r="E104" s="71">
        <f>+C104+D104</f>
        <v>0</v>
      </c>
      <c r="F104" s="60"/>
    </row>
    <row r="105" spans="1:6" x14ac:dyDescent="0.3">
      <c r="A105" s="62" t="s">
        <v>59</v>
      </c>
      <c r="B105" s="62" t="s">
        <v>53</v>
      </c>
      <c r="C105" s="77">
        <f>+'1T'!F151</f>
        <v>0</v>
      </c>
      <c r="D105" s="77">
        <f>+'2T'!F150</f>
        <v>0</v>
      </c>
      <c r="E105" s="77">
        <f>+C105+D105</f>
        <v>0</v>
      </c>
      <c r="F105" s="60"/>
    </row>
    <row r="106" spans="1:6" ht="16.5" customHeight="1" x14ac:dyDescent="0.3">
      <c r="A106" s="267" t="s">
        <v>62</v>
      </c>
      <c r="B106" s="267"/>
      <c r="C106" s="267"/>
      <c r="D106" s="267"/>
      <c r="E106" s="267"/>
      <c r="F106" s="60"/>
    </row>
    <row r="107" spans="1:6" x14ac:dyDescent="0.3">
      <c r="A107" s="268" t="s">
        <v>43</v>
      </c>
      <c r="B107" s="268"/>
      <c r="C107" s="268"/>
      <c r="D107" s="268"/>
      <c r="E107" s="268"/>
      <c r="F107" s="60"/>
    </row>
    <row r="108" spans="1:6" x14ac:dyDescent="0.3">
      <c r="A108" s="69"/>
      <c r="B108" s="65"/>
    </row>
    <row r="109" spans="1:6" x14ac:dyDescent="0.3">
      <c r="A109" s="215" t="s">
        <v>79</v>
      </c>
      <c r="B109" s="215"/>
      <c r="C109" s="215"/>
      <c r="D109" s="215"/>
      <c r="E109" s="215"/>
      <c r="F109" s="86"/>
    </row>
    <row r="110" spans="1:6" x14ac:dyDescent="0.3">
      <c r="A110" s="215" t="s">
        <v>80</v>
      </c>
      <c r="B110" s="215"/>
      <c r="C110" s="215"/>
      <c r="D110" s="215"/>
      <c r="E110" s="215"/>
      <c r="F110" s="86"/>
    </row>
    <row r="111" spans="1:6" x14ac:dyDescent="0.3">
      <c r="A111" s="215" t="s">
        <v>52</v>
      </c>
      <c r="B111" s="215"/>
      <c r="C111" s="215"/>
      <c r="D111" s="215"/>
      <c r="E111" s="215"/>
      <c r="F111" s="86"/>
    </row>
    <row r="112" spans="1:6" x14ac:dyDescent="0.3">
      <c r="A112" s="109"/>
      <c r="B112" s="110"/>
      <c r="C112" s="110"/>
      <c r="D112" s="110"/>
      <c r="E112" s="110"/>
      <c r="F112" s="111"/>
    </row>
    <row r="113" spans="1:6" x14ac:dyDescent="0.3">
      <c r="A113" s="88" t="s">
        <v>78</v>
      </c>
      <c r="B113" s="88" t="s">
        <v>94</v>
      </c>
      <c r="C113" s="88" t="s">
        <v>95</v>
      </c>
      <c r="D113" s="88" t="s">
        <v>9</v>
      </c>
      <c r="E113" s="60"/>
      <c r="F113" s="33"/>
    </row>
    <row r="114" spans="1:6" x14ac:dyDescent="0.3">
      <c r="A114" s="129" t="s">
        <v>82</v>
      </c>
      <c r="B114" s="79">
        <f>+B115</f>
        <v>82981312594.61908</v>
      </c>
      <c r="C114" s="79">
        <f t="shared" ref="C114" si="9">+B124</f>
        <v>85671987114.59967</v>
      </c>
      <c r="D114" s="79">
        <f>+B114</f>
        <v>82981312594.61908</v>
      </c>
      <c r="E114" s="60"/>
      <c r="F114" s="111"/>
    </row>
    <row r="115" spans="1:6" x14ac:dyDescent="0.3">
      <c r="A115" s="130" t="s">
        <v>83</v>
      </c>
      <c r="B115" s="37">
        <f>+'1T'!E162</f>
        <v>82981312594.61908</v>
      </c>
      <c r="C115" s="37">
        <f>+'2T'!E161</f>
        <v>64914126591.399078</v>
      </c>
      <c r="D115" s="84">
        <f>+B115+C115</f>
        <v>147895439186.01816</v>
      </c>
      <c r="E115" s="60"/>
      <c r="F115" s="33"/>
    </row>
    <row r="116" spans="1:6" x14ac:dyDescent="0.3">
      <c r="A116" s="130" t="s">
        <v>81</v>
      </c>
      <c r="B116" s="37">
        <v>0</v>
      </c>
      <c r="C116" s="37">
        <f>+'2T'!E162</f>
        <v>20757860523.200592</v>
      </c>
      <c r="D116" s="84">
        <f>+B116+C116</f>
        <v>20757860523.200592</v>
      </c>
      <c r="E116" s="60"/>
      <c r="F116" s="33"/>
    </row>
    <row r="117" spans="1:6" x14ac:dyDescent="0.3">
      <c r="A117" s="129" t="s">
        <v>85</v>
      </c>
      <c r="B117" s="79">
        <f>+'1T'!E164</f>
        <v>24121776250</v>
      </c>
      <c r="C117" s="79">
        <f>+'2T'!E163</f>
        <v>24121776249.989998</v>
      </c>
      <c r="D117" s="79">
        <f>+B117+C117</f>
        <v>48243552499.989998</v>
      </c>
      <c r="E117" s="60"/>
      <c r="F117" s="111"/>
    </row>
    <row r="118" spans="1:6" x14ac:dyDescent="0.3">
      <c r="A118" s="129" t="s">
        <v>146</v>
      </c>
      <c r="B118" s="79">
        <f>+B119+B120</f>
        <v>107103088844.61908</v>
      </c>
      <c r="C118" s="79">
        <f>+C119+C120</f>
        <v>89035902841.389069</v>
      </c>
      <c r="D118" s="79">
        <f>+D119+D120</f>
        <v>196138991686.00815</v>
      </c>
      <c r="E118" s="60"/>
      <c r="F118" s="111"/>
    </row>
    <row r="119" spans="1:6" x14ac:dyDescent="0.3">
      <c r="A119" s="130" t="s">
        <v>83</v>
      </c>
      <c r="B119" s="37">
        <f>+B115</f>
        <v>82981312594.61908</v>
      </c>
      <c r="C119" s="37">
        <f>+C115</f>
        <v>64914126591.399078</v>
      </c>
      <c r="D119" s="84">
        <f>+B119+C119</f>
        <v>147895439186.01816</v>
      </c>
      <c r="E119" s="60"/>
      <c r="F119" s="33"/>
    </row>
    <row r="120" spans="1:6" x14ac:dyDescent="0.3">
      <c r="A120" s="130" t="s">
        <v>81</v>
      </c>
      <c r="B120" s="37">
        <f>+B117</f>
        <v>24121776250</v>
      </c>
      <c r="C120" s="37">
        <f>+C117</f>
        <v>24121776249.989998</v>
      </c>
      <c r="D120" s="84">
        <f>+B120+C120</f>
        <v>48243552499.989998</v>
      </c>
      <c r="E120" s="60"/>
      <c r="F120" s="33"/>
    </row>
    <row r="121" spans="1:6" x14ac:dyDescent="0.3">
      <c r="A121" s="129" t="s">
        <v>84</v>
      </c>
      <c r="B121" s="79">
        <f>+B122+B123</f>
        <v>21431101730.019409</v>
      </c>
      <c r="C121" s="79">
        <f>+C122+C123</f>
        <v>20084440647.09</v>
      </c>
      <c r="D121" s="79">
        <f>+D122+D123</f>
        <v>41515542377.109413</v>
      </c>
      <c r="E121" s="60"/>
      <c r="F121" s="111"/>
    </row>
    <row r="122" spans="1:6" x14ac:dyDescent="0.3">
      <c r="A122" s="130" t="s">
        <v>83</v>
      </c>
      <c r="B122" s="102">
        <f>+'1T'!E169</f>
        <v>18067186003.220001</v>
      </c>
      <c r="C122" s="102">
        <f>+'2T'!E168</f>
        <v>10085175975.220001</v>
      </c>
      <c r="D122" s="63">
        <f>+B122+C122</f>
        <v>28152361978.440002</v>
      </c>
      <c r="E122" s="60"/>
      <c r="F122" s="111"/>
    </row>
    <row r="123" spans="1:6" x14ac:dyDescent="0.3">
      <c r="A123" s="130" t="s">
        <v>81</v>
      </c>
      <c r="B123" s="102">
        <f>+'1T'!E170</f>
        <v>3363915726.7994099</v>
      </c>
      <c r="C123" s="102">
        <f>+'2T'!E169</f>
        <v>9999264671.8699989</v>
      </c>
      <c r="D123" s="63">
        <f>+B123+C123</f>
        <v>13363180398.669409</v>
      </c>
      <c r="E123" s="60"/>
      <c r="F123" s="111"/>
    </row>
    <row r="124" spans="1:6" x14ac:dyDescent="0.3">
      <c r="A124" s="129" t="s">
        <v>147</v>
      </c>
      <c r="B124" s="79">
        <f>+B118-B121</f>
        <v>85671987114.59967</v>
      </c>
      <c r="C124" s="79">
        <f t="shared" ref="B124:D126" si="10">+C118-C121</f>
        <v>68951462194.299072</v>
      </c>
      <c r="D124" s="79">
        <f>+D118-D121</f>
        <v>154623449308.89874</v>
      </c>
      <c r="E124" s="60"/>
      <c r="F124" s="111"/>
    </row>
    <row r="125" spans="1:6" x14ac:dyDescent="0.3">
      <c r="A125" s="130" t="s">
        <v>83</v>
      </c>
      <c r="B125" s="102">
        <f>+B119-B122</f>
        <v>64914126591.399078</v>
      </c>
      <c r="C125" s="102">
        <f>+C119-C122</f>
        <v>54828950616.179077</v>
      </c>
      <c r="D125" s="63">
        <f>+D119-D122</f>
        <v>119743077207.57816</v>
      </c>
      <c r="E125" s="60"/>
    </row>
    <row r="126" spans="1:6" x14ac:dyDescent="0.3">
      <c r="A126" s="131" t="s">
        <v>81</v>
      </c>
      <c r="B126" s="97">
        <f t="shared" si="10"/>
        <v>20757860523.200592</v>
      </c>
      <c r="C126" s="97">
        <f t="shared" si="10"/>
        <v>14122511578.119999</v>
      </c>
      <c r="D126" s="80">
        <f t="shared" si="10"/>
        <v>34880372101.320587</v>
      </c>
      <c r="E126" s="60"/>
    </row>
    <row r="127" spans="1:6" ht="18" customHeight="1" x14ac:dyDescent="0.3">
      <c r="A127" s="213" t="s">
        <v>43</v>
      </c>
      <c r="B127" s="213"/>
      <c r="C127" s="213"/>
      <c r="D127" s="213"/>
      <c r="E127" s="60"/>
      <c r="F127" s="55"/>
    </row>
    <row r="128" spans="1:6" x14ac:dyDescent="0.3">
      <c r="A128" s="82"/>
      <c r="B128" s="82"/>
      <c r="C128" s="82"/>
      <c r="D128" s="82"/>
      <c r="E128" s="60"/>
      <c r="F128" s="60"/>
    </row>
    <row r="129" spans="1:6" x14ac:dyDescent="0.3">
      <c r="A129"/>
      <c r="B129"/>
      <c r="C129"/>
      <c r="D129"/>
      <c r="E129"/>
      <c r="F129" s="60"/>
    </row>
    <row r="130" spans="1:6" x14ac:dyDescent="0.3">
      <c r="A130"/>
      <c r="B130"/>
      <c r="C130"/>
      <c r="D130"/>
      <c r="E130"/>
    </row>
    <row r="131" spans="1:6" x14ac:dyDescent="0.3">
      <c r="A131"/>
      <c r="B131"/>
      <c r="C131"/>
      <c r="D131"/>
      <c r="E131"/>
    </row>
    <row r="132" spans="1:6" x14ac:dyDescent="0.3">
      <c r="A132"/>
      <c r="B132"/>
      <c r="C132"/>
      <c r="D132"/>
      <c r="E132"/>
    </row>
    <row r="133" spans="1:6" x14ac:dyDescent="0.3">
      <c r="A133"/>
      <c r="B133"/>
      <c r="C133"/>
      <c r="D133"/>
      <c r="E133"/>
    </row>
  </sheetData>
  <mergeCells count="41">
    <mergeCell ref="A1:E1"/>
    <mergeCell ref="A2:E2"/>
    <mergeCell ref="A34:E34"/>
    <mergeCell ref="A56:D56"/>
    <mergeCell ref="A10:E10"/>
    <mergeCell ref="A11:E11"/>
    <mergeCell ref="A36:D36"/>
    <mergeCell ref="A37:D37"/>
    <mergeCell ref="A8:E8"/>
    <mergeCell ref="A33:E33"/>
    <mergeCell ref="C4:D4"/>
    <mergeCell ref="C5:D5"/>
    <mergeCell ref="C6:D6"/>
    <mergeCell ref="A16:A17"/>
    <mergeCell ref="A18:A19"/>
    <mergeCell ref="A20:A21"/>
    <mergeCell ref="A79:E79"/>
    <mergeCell ref="A78:E78"/>
    <mergeCell ref="A80:E80"/>
    <mergeCell ref="A127:D127"/>
    <mergeCell ref="A109:E109"/>
    <mergeCell ref="A110:E110"/>
    <mergeCell ref="A111:E111"/>
    <mergeCell ref="A85:B85"/>
    <mergeCell ref="A94:B94"/>
    <mergeCell ref="A103:B103"/>
    <mergeCell ref="A106:E106"/>
    <mergeCell ref="A107:E107"/>
    <mergeCell ref="A59:E59"/>
    <mergeCell ref="A75:E75"/>
    <mergeCell ref="A76:E76"/>
    <mergeCell ref="A62:E62"/>
    <mergeCell ref="A61:E61"/>
    <mergeCell ref="A63:E63"/>
    <mergeCell ref="A68:B68"/>
    <mergeCell ref="A72:B72"/>
    <mergeCell ref="A22:A23"/>
    <mergeCell ref="A25:A26"/>
    <mergeCell ref="A27:A28"/>
    <mergeCell ref="A29:A30"/>
    <mergeCell ref="A31:A32"/>
  </mergeCells>
  <printOptions horizontalCentered="1"/>
  <pageMargins left="0.70866141732283472" right="0.70866141732283472" top="0.94488188976377963" bottom="0.74803149606299213" header="0.19685039370078741" footer="0.31496062992125984"/>
  <pageSetup scale="48"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7" max="4" man="1"/>
  </rowBreaks>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tabColor theme="2" tint="-0.499984740745262"/>
  </sheetPr>
  <dimension ref="A1:R178"/>
  <sheetViews>
    <sheetView showGridLines="0" zoomScale="80" zoomScaleNormal="80" workbookViewId="0">
      <selection sqref="A1:F2"/>
    </sheetView>
  </sheetViews>
  <sheetFormatPr baseColWidth="10" defaultColWidth="11.44140625" defaultRowHeight="15.6" x14ac:dyDescent="0.3"/>
  <cols>
    <col min="1" max="1" width="67.5546875" style="48" customWidth="1"/>
    <col min="2" max="2" width="28.109375" style="48" customWidth="1"/>
    <col min="3" max="5" width="19.33203125" style="48" customWidth="1"/>
    <col min="6" max="6" width="22.109375" style="48" customWidth="1"/>
    <col min="7" max="9" width="11.44140625" style="3"/>
    <col min="10" max="10" width="16.88671875" style="3" bestFit="1" customWidth="1"/>
    <col min="11" max="11" width="18.5546875" style="3" bestFit="1" customWidth="1"/>
    <col min="12" max="12" width="15.5546875" style="3" bestFit="1" customWidth="1"/>
    <col min="13" max="14" width="16.88671875" style="3" bestFit="1" customWidth="1"/>
    <col min="15" max="15" width="15.5546875" style="3" bestFit="1" customWidth="1"/>
    <col min="16" max="16" width="18.5546875" style="3" bestFit="1" customWidth="1"/>
    <col min="17" max="16384" width="11.44140625" style="3"/>
  </cols>
  <sheetData>
    <row r="1" spans="1:6" s="1" customFormat="1" ht="21.9" customHeight="1" x14ac:dyDescent="0.25">
      <c r="A1" s="222" t="s">
        <v>38</v>
      </c>
      <c r="B1" s="222"/>
      <c r="C1" s="222"/>
      <c r="D1" s="222"/>
      <c r="E1" s="222"/>
      <c r="F1" s="222"/>
    </row>
    <row r="2" spans="1:6" s="1" customFormat="1" ht="21.9" customHeight="1" x14ac:dyDescent="0.25">
      <c r="A2" s="222"/>
      <c r="B2" s="222"/>
      <c r="C2" s="222"/>
      <c r="D2" s="222"/>
      <c r="E2" s="222"/>
      <c r="F2" s="222"/>
    </row>
    <row r="3" spans="1:6" s="1" customFormat="1" ht="17.399999999999999" x14ac:dyDescent="0.4">
      <c r="A3" s="231" t="s">
        <v>233</v>
      </c>
      <c r="B3" s="231"/>
      <c r="C3" s="231"/>
      <c r="D3" s="231"/>
      <c r="E3" s="231"/>
      <c r="F3" s="231"/>
    </row>
    <row r="4" spans="1:6" ht="17.399999999999999" x14ac:dyDescent="0.3">
      <c r="A4" s="49"/>
      <c r="B4" s="49"/>
      <c r="C4" s="49"/>
      <c r="D4" s="49"/>
      <c r="E4" s="49"/>
      <c r="F4" s="49"/>
    </row>
    <row r="5" spans="1:6" ht="18" customHeight="1" x14ac:dyDescent="0.3">
      <c r="A5" s="90"/>
      <c r="B5" s="92" t="s">
        <v>22</v>
      </c>
      <c r="C5" s="256" t="str">
        <f>'1T'!C5:E5</f>
        <v>Fondo de Subsidio para la Vivienda (Bono de la Vivienda)</v>
      </c>
      <c r="D5" s="276"/>
      <c r="E5" s="276"/>
    </row>
    <row r="6" spans="1:6" ht="18" customHeight="1" x14ac:dyDescent="0.3">
      <c r="A6" s="91"/>
      <c r="B6" s="93" t="s">
        <v>33</v>
      </c>
      <c r="C6" s="259" t="str">
        <f>'1T'!C6:E6</f>
        <v>BANCO HIPOTECARIO DE LA VIVIENDA</v>
      </c>
      <c r="D6" s="277"/>
      <c r="E6" s="277"/>
      <c r="F6" s="8"/>
    </row>
    <row r="7" spans="1:6" ht="18" customHeight="1" x14ac:dyDescent="0.3">
      <c r="A7" s="91"/>
      <c r="B7" s="94" t="s">
        <v>34</v>
      </c>
      <c r="C7" s="259" t="str">
        <f>'1T'!C7:E7</f>
        <v>Dirección Área Técnica Dep. de Evaluación y Seguimiento</v>
      </c>
      <c r="D7" s="277"/>
      <c r="E7" s="277"/>
      <c r="F7" s="8"/>
    </row>
    <row r="8" spans="1:6" ht="15" customHeight="1" x14ac:dyDescent="0.3">
      <c r="A8" s="9"/>
      <c r="B8" s="50"/>
      <c r="C8" s="50"/>
      <c r="D8" s="50"/>
      <c r="E8" s="50"/>
      <c r="F8" s="50"/>
    </row>
    <row r="9" spans="1:6" x14ac:dyDescent="0.3">
      <c r="A9" s="11"/>
      <c r="B9" s="50"/>
      <c r="C9" s="50"/>
      <c r="D9" s="50"/>
      <c r="E9" s="50"/>
      <c r="F9" s="50"/>
    </row>
    <row r="10" spans="1:6" ht="21.9" customHeight="1" x14ac:dyDescent="0.3">
      <c r="A10" s="235" t="s">
        <v>35</v>
      </c>
      <c r="B10" s="235"/>
      <c r="C10" s="235"/>
      <c r="D10" s="235"/>
      <c r="E10" s="235"/>
      <c r="F10" s="235"/>
    </row>
    <row r="11" spans="1:6" ht="16.95" customHeight="1" x14ac:dyDescent="0.3">
      <c r="A11" s="13"/>
      <c r="B11" s="13"/>
      <c r="C11" s="13"/>
      <c r="D11" s="13"/>
      <c r="E11" s="13"/>
      <c r="F11" s="13"/>
    </row>
    <row r="12" spans="1:6" ht="16.95" customHeight="1" x14ac:dyDescent="0.3">
      <c r="A12" s="228" t="s">
        <v>36</v>
      </c>
      <c r="B12" s="228"/>
      <c r="C12" s="228"/>
      <c r="D12" s="228"/>
      <c r="E12" s="228"/>
      <c r="F12" s="228"/>
    </row>
    <row r="13" spans="1:6" ht="16.95" customHeight="1" x14ac:dyDescent="0.3">
      <c r="A13" s="228" t="s">
        <v>19</v>
      </c>
      <c r="B13" s="228"/>
      <c r="C13" s="228"/>
      <c r="D13" s="228"/>
      <c r="E13" s="228"/>
      <c r="F13" s="228"/>
    </row>
    <row r="14" spans="1:6" ht="16.95" customHeight="1" x14ac:dyDescent="0.3">
      <c r="A14" s="50"/>
      <c r="B14" s="50"/>
      <c r="C14" s="50"/>
      <c r="D14" s="50"/>
      <c r="E14" s="50"/>
      <c r="F14" s="50"/>
    </row>
    <row r="15" spans="1:6" ht="16.95" customHeight="1" x14ac:dyDescent="0.3">
      <c r="A15" s="23" t="s">
        <v>17</v>
      </c>
      <c r="B15" s="15" t="s">
        <v>18</v>
      </c>
      <c r="C15" s="16" t="s">
        <v>11</v>
      </c>
      <c r="D15" s="15" t="s">
        <v>88</v>
      </c>
      <c r="E15" s="15" t="s">
        <v>89</v>
      </c>
      <c r="F15" s="23" t="s">
        <v>10</v>
      </c>
    </row>
    <row r="16" spans="1:6" s="48" customFormat="1" ht="16.95" customHeight="1" x14ac:dyDescent="0.3">
      <c r="A16" s="22"/>
      <c r="B16" s="135"/>
      <c r="C16" s="136"/>
      <c r="D16" s="136"/>
      <c r="E16" s="136"/>
      <c r="F16" s="136"/>
    </row>
    <row r="17" spans="1:18" s="48" customFormat="1" ht="16.95" customHeight="1" x14ac:dyDescent="0.3">
      <c r="A17" s="143" t="s">
        <v>174</v>
      </c>
      <c r="B17" s="141"/>
      <c r="C17" s="142"/>
      <c r="D17" s="142"/>
      <c r="E17" s="142"/>
      <c r="F17" s="142"/>
    </row>
    <row r="18" spans="1:18" s="48" customFormat="1" ht="16.95" customHeight="1" x14ac:dyDescent="0.3">
      <c r="A18" s="232" t="s">
        <v>169</v>
      </c>
      <c r="B18" s="135" t="s">
        <v>175</v>
      </c>
      <c r="C18" s="136">
        <v>522</v>
      </c>
      <c r="D18" s="136">
        <v>340</v>
      </c>
      <c r="E18" s="136">
        <v>266</v>
      </c>
      <c r="F18" s="136">
        <f>+SUM(C18:E18)</f>
        <v>1128</v>
      </c>
    </row>
    <row r="19" spans="1:18" s="48" customFormat="1" ht="16.95" customHeight="1" x14ac:dyDescent="0.3">
      <c r="A19" s="232"/>
      <c r="B19" s="135" t="s">
        <v>168</v>
      </c>
      <c r="C19" s="136">
        <v>1425</v>
      </c>
      <c r="D19" s="136">
        <v>915</v>
      </c>
      <c r="E19" s="136">
        <v>717</v>
      </c>
      <c r="F19" s="136">
        <f t="shared" ref="F19:F34" si="0">+SUM(C19:E19)</f>
        <v>3057</v>
      </c>
    </row>
    <row r="20" spans="1:18" s="48" customFormat="1" ht="16.95" customHeight="1" x14ac:dyDescent="0.3">
      <c r="A20" s="232" t="s">
        <v>170</v>
      </c>
      <c r="B20" s="135" t="s">
        <v>175</v>
      </c>
      <c r="C20" s="136">
        <v>166</v>
      </c>
      <c r="D20" s="136">
        <v>98</v>
      </c>
      <c r="E20" s="136">
        <v>116</v>
      </c>
      <c r="F20" s="136">
        <f t="shared" si="0"/>
        <v>380</v>
      </c>
    </row>
    <row r="21" spans="1:18" s="48" customFormat="1" ht="16.95" customHeight="1" x14ac:dyDescent="0.3">
      <c r="A21" s="232"/>
      <c r="B21" s="135" t="s">
        <v>168</v>
      </c>
      <c r="C21" s="136">
        <v>539</v>
      </c>
      <c r="D21" s="136">
        <v>288</v>
      </c>
      <c r="E21" s="136">
        <v>321</v>
      </c>
      <c r="F21" s="136">
        <f t="shared" si="0"/>
        <v>1148</v>
      </c>
    </row>
    <row r="22" spans="1:18" s="48" customFormat="1" ht="16.95" customHeight="1" x14ac:dyDescent="0.3">
      <c r="A22" s="232" t="s">
        <v>171</v>
      </c>
      <c r="B22" s="135" t="s">
        <v>175</v>
      </c>
      <c r="C22" s="136">
        <v>37</v>
      </c>
      <c r="D22" s="136">
        <v>36</v>
      </c>
      <c r="E22" s="136">
        <v>30</v>
      </c>
      <c r="F22" s="136">
        <f t="shared" si="0"/>
        <v>103</v>
      </c>
    </row>
    <row r="23" spans="1:18" s="48" customFormat="1" ht="16.95" customHeight="1" x14ac:dyDescent="0.3">
      <c r="A23" s="232"/>
      <c r="B23" s="135" t="s">
        <v>168</v>
      </c>
      <c r="C23" s="136">
        <v>116</v>
      </c>
      <c r="D23" s="136">
        <v>93</v>
      </c>
      <c r="E23" s="136">
        <v>82</v>
      </c>
      <c r="F23" s="136">
        <f t="shared" si="0"/>
        <v>291</v>
      </c>
    </row>
    <row r="24" spans="1:18" s="48" customFormat="1" ht="16.95" customHeight="1" x14ac:dyDescent="0.3">
      <c r="A24" s="232" t="s">
        <v>172</v>
      </c>
      <c r="B24" s="135" t="s">
        <v>175</v>
      </c>
      <c r="C24" s="136">
        <v>28</v>
      </c>
      <c r="D24" s="136">
        <v>25</v>
      </c>
      <c r="E24" s="136">
        <v>17</v>
      </c>
      <c r="F24" s="136">
        <f t="shared" si="0"/>
        <v>70</v>
      </c>
    </row>
    <row r="25" spans="1:18" s="48" customFormat="1" ht="16.95" customHeight="1" x14ac:dyDescent="0.3">
      <c r="A25" s="232"/>
      <c r="B25" s="135" t="s">
        <v>168</v>
      </c>
      <c r="C25" s="136">
        <v>67</v>
      </c>
      <c r="D25" s="136">
        <v>74</v>
      </c>
      <c r="E25" s="136">
        <v>38</v>
      </c>
      <c r="F25" s="136">
        <f t="shared" si="0"/>
        <v>179</v>
      </c>
      <c r="I25" s="174">
        <f>F18+F20+F22+F24</f>
        <v>1681</v>
      </c>
    </row>
    <row r="26" spans="1:18" s="48" customFormat="1" ht="16.95" customHeight="1" x14ac:dyDescent="0.3">
      <c r="A26" s="143" t="s">
        <v>173</v>
      </c>
      <c r="B26" s="141"/>
      <c r="C26" s="142"/>
      <c r="D26" s="142"/>
      <c r="E26" s="142"/>
      <c r="F26" s="142"/>
    </row>
    <row r="27" spans="1:18" s="48" customFormat="1" ht="16.95" customHeight="1" x14ac:dyDescent="0.3">
      <c r="A27" s="232" t="s">
        <v>169</v>
      </c>
      <c r="B27" s="135" t="s">
        <v>175</v>
      </c>
      <c r="C27" s="136">
        <f>M28+N28+O28+Q28</f>
        <v>205</v>
      </c>
      <c r="D27" s="136">
        <f>M29+N29+O29+Q29</f>
        <v>708</v>
      </c>
      <c r="E27" s="136">
        <f>M30+N30+O30+Q30</f>
        <v>624</v>
      </c>
      <c r="F27" s="136">
        <f t="shared" si="0"/>
        <v>1537</v>
      </c>
      <c r="K27" s="187" t="s">
        <v>187</v>
      </c>
      <c r="L27" s="187" t="s">
        <v>188</v>
      </c>
      <c r="M27" s="187" t="s">
        <v>189</v>
      </c>
      <c r="N27" s="187" t="s">
        <v>190</v>
      </c>
      <c r="O27" s="187" t="s">
        <v>191</v>
      </c>
      <c r="P27" s="187" t="s">
        <v>192</v>
      </c>
      <c r="Q27" s="187" t="s">
        <v>193</v>
      </c>
      <c r="R27" s="187" t="s">
        <v>194</v>
      </c>
    </row>
    <row r="28" spans="1:18" s="48" customFormat="1" ht="16.95" customHeight="1" x14ac:dyDescent="0.3">
      <c r="A28" s="232"/>
      <c r="B28" s="135" t="s">
        <v>168</v>
      </c>
      <c r="C28" s="136">
        <f>M33+N33+O33+P33</f>
        <v>575</v>
      </c>
      <c r="D28" s="136">
        <f>M34+N34+O34+Q34</f>
        <v>1915</v>
      </c>
      <c r="E28" s="136">
        <f>M35+N35+O35+Q35</f>
        <v>1652</v>
      </c>
      <c r="F28" s="136">
        <f t="shared" si="0"/>
        <v>4142</v>
      </c>
      <c r="K28" s="187" t="s">
        <v>234</v>
      </c>
      <c r="L28" s="187">
        <v>25</v>
      </c>
      <c r="M28" s="187">
        <v>200</v>
      </c>
      <c r="N28" s="187">
        <v>1</v>
      </c>
      <c r="O28" s="187">
        <v>4</v>
      </c>
      <c r="P28" s="187">
        <v>11</v>
      </c>
      <c r="Q28" s="187"/>
      <c r="R28" s="187">
        <v>38</v>
      </c>
    </row>
    <row r="29" spans="1:18" s="48" customFormat="1" ht="16.95" customHeight="1" x14ac:dyDescent="0.3">
      <c r="A29" s="232" t="s">
        <v>170</v>
      </c>
      <c r="B29" s="135" t="s">
        <v>175</v>
      </c>
      <c r="C29" s="136">
        <f>R28</f>
        <v>38</v>
      </c>
      <c r="D29" s="136">
        <f>R29</f>
        <v>302</v>
      </c>
      <c r="E29" s="136">
        <f>R30</f>
        <v>335</v>
      </c>
      <c r="F29" s="136">
        <f t="shared" si="0"/>
        <v>675</v>
      </c>
      <c r="K29" s="187" t="s">
        <v>235</v>
      </c>
      <c r="L29" s="187">
        <v>43</v>
      </c>
      <c r="M29" s="187">
        <v>692</v>
      </c>
      <c r="N29" s="187">
        <v>3</v>
      </c>
      <c r="O29" s="187">
        <v>13</v>
      </c>
      <c r="P29" s="187">
        <v>100</v>
      </c>
      <c r="Q29" s="187"/>
      <c r="R29" s="187">
        <v>302</v>
      </c>
    </row>
    <row r="30" spans="1:18" s="48" customFormat="1" ht="16.95" customHeight="1" x14ac:dyDescent="0.3">
      <c r="A30" s="232"/>
      <c r="B30" s="135" t="s">
        <v>168</v>
      </c>
      <c r="C30" s="136">
        <f>R33</f>
        <v>108</v>
      </c>
      <c r="D30" s="136">
        <f>R34</f>
        <v>920</v>
      </c>
      <c r="E30" s="136">
        <f>R35</f>
        <v>1091</v>
      </c>
      <c r="F30" s="136">
        <f t="shared" si="0"/>
        <v>2119</v>
      </c>
      <c r="K30" s="187" t="s">
        <v>236</v>
      </c>
      <c r="L30" s="187">
        <v>27</v>
      </c>
      <c r="M30" s="187">
        <v>609</v>
      </c>
      <c r="N30" s="187">
        <v>4</v>
      </c>
      <c r="O30" s="187">
        <v>10</v>
      </c>
      <c r="P30" s="187">
        <v>97</v>
      </c>
      <c r="Q30" s="187">
        <v>1</v>
      </c>
      <c r="R30" s="187">
        <v>335</v>
      </c>
    </row>
    <row r="31" spans="1:18" s="48" customFormat="1" ht="18" customHeight="1" x14ac:dyDescent="0.3">
      <c r="A31" s="232" t="s">
        <v>171</v>
      </c>
      <c r="B31" s="135" t="s">
        <v>175</v>
      </c>
      <c r="C31" s="136">
        <f>P28</f>
        <v>11</v>
      </c>
      <c r="D31" s="136">
        <f>P29</f>
        <v>100</v>
      </c>
      <c r="E31" s="136">
        <f>P30</f>
        <v>97</v>
      </c>
      <c r="F31" s="136">
        <f t="shared" si="0"/>
        <v>208</v>
      </c>
    </row>
    <row r="32" spans="1:18" s="48" customFormat="1" ht="18" customHeight="1" x14ac:dyDescent="0.3">
      <c r="A32" s="232"/>
      <c r="B32" s="135" t="s">
        <v>168</v>
      </c>
      <c r="C32" s="136">
        <f>P33</f>
        <v>31</v>
      </c>
      <c r="D32" s="136">
        <f>P34</f>
        <v>318</v>
      </c>
      <c r="E32" s="136">
        <f>P35</f>
        <v>327</v>
      </c>
      <c r="F32" s="136">
        <f t="shared" si="0"/>
        <v>676</v>
      </c>
      <c r="K32" s="187" t="s">
        <v>187</v>
      </c>
      <c r="L32" s="190" t="s">
        <v>188</v>
      </c>
      <c r="M32" s="190" t="s">
        <v>189</v>
      </c>
      <c r="N32" s="190" t="s">
        <v>190</v>
      </c>
      <c r="O32" s="190" t="s">
        <v>191</v>
      </c>
      <c r="P32" s="190" t="s">
        <v>192</v>
      </c>
      <c r="Q32" s="190" t="s">
        <v>193</v>
      </c>
      <c r="R32" s="190" t="s">
        <v>194</v>
      </c>
    </row>
    <row r="33" spans="1:18" s="48" customFormat="1" ht="18" customHeight="1" x14ac:dyDescent="0.3">
      <c r="A33" s="232" t="s">
        <v>172</v>
      </c>
      <c r="B33" s="135" t="s">
        <v>175</v>
      </c>
      <c r="C33" s="136">
        <f>L28</f>
        <v>25</v>
      </c>
      <c r="D33" s="136">
        <f>L29</f>
        <v>43</v>
      </c>
      <c r="E33" s="136">
        <f>L30</f>
        <v>27</v>
      </c>
      <c r="F33" s="136">
        <f t="shared" si="0"/>
        <v>95</v>
      </c>
      <c r="K33" s="187" t="s">
        <v>234</v>
      </c>
      <c r="L33" s="188">
        <v>72</v>
      </c>
      <c r="M33" s="188">
        <v>525</v>
      </c>
      <c r="N33" s="188">
        <v>5</v>
      </c>
      <c r="O33" s="188">
        <v>14</v>
      </c>
      <c r="P33" s="188">
        <v>31</v>
      </c>
      <c r="Q33" s="189"/>
      <c r="R33" s="188">
        <v>108</v>
      </c>
    </row>
    <row r="34" spans="1:18" s="48" customFormat="1" ht="18" customHeight="1" x14ac:dyDescent="0.3">
      <c r="A34" s="232"/>
      <c r="B34" s="135" t="s">
        <v>168</v>
      </c>
      <c r="C34" s="136">
        <f>L33</f>
        <v>72</v>
      </c>
      <c r="D34" s="136">
        <f>L34</f>
        <v>114</v>
      </c>
      <c r="E34" s="136">
        <f>L35</f>
        <v>72</v>
      </c>
      <c r="F34" s="136">
        <f t="shared" si="0"/>
        <v>258</v>
      </c>
      <c r="I34" s="174">
        <f>F27+F29+F31+F33</f>
        <v>2515</v>
      </c>
      <c r="K34" s="187" t="s">
        <v>235</v>
      </c>
      <c r="L34" s="188">
        <v>114</v>
      </c>
      <c r="M34" s="188">
        <v>1860</v>
      </c>
      <c r="N34" s="188">
        <v>12</v>
      </c>
      <c r="O34" s="188">
        <v>43</v>
      </c>
      <c r="P34" s="188">
        <v>318</v>
      </c>
      <c r="Q34" s="189"/>
      <c r="R34" s="188">
        <v>920</v>
      </c>
    </row>
    <row r="35" spans="1:18" ht="16.95" customHeight="1" x14ac:dyDescent="0.3">
      <c r="A35" s="213" t="s">
        <v>43</v>
      </c>
      <c r="B35" s="213"/>
      <c r="C35" s="213"/>
      <c r="D35" s="213"/>
      <c r="E35" s="213"/>
      <c r="F35" s="213"/>
      <c r="K35" s="187" t="s">
        <v>236</v>
      </c>
      <c r="L35" s="188">
        <v>72</v>
      </c>
      <c r="M35" s="188">
        <v>1597</v>
      </c>
      <c r="N35" s="188">
        <v>16</v>
      </c>
      <c r="O35" s="188">
        <v>36</v>
      </c>
      <c r="P35" s="188">
        <v>327</v>
      </c>
      <c r="Q35" s="188">
        <v>3</v>
      </c>
      <c r="R35" s="188">
        <v>1091</v>
      </c>
    </row>
    <row r="36" spans="1:18" ht="74.400000000000006" customHeight="1" x14ac:dyDescent="0.3">
      <c r="A36" s="223" t="s">
        <v>246</v>
      </c>
      <c r="B36" s="224"/>
      <c r="C36" s="224"/>
      <c r="D36" s="224"/>
      <c r="E36" s="224"/>
      <c r="F36" s="225"/>
    </row>
    <row r="37" spans="1:18" ht="16.95" customHeight="1" x14ac:dyDescent="0.3">
      <c r="A37" s="51"/>
      <c r="B37" s="51"/>
      <c r="C37" s="51"/>
      <c r="D37" s="52"/>
      <c r="E37" s="52"/>
      <c r="F37" s="53"/>
    </row>
    <row r="38" spans="1:18" ht="16.95" customHeight="1" x14ac:dyDescent="0.3">
      <c r="A38" s="228" t="s">
        <v>37</v>
      </c>
      <c r="B38" s="228"/>
      <c r="C38" s="228"/>
      <c r="D38" s="228"/>
      <c r="E38" s="228"/>
      <c r="F38" s="228"/>
    </row>
    <row r="39" spans="1:18" ht="16.95" customHeight="1" x14ac:dyDescent="0.3">
      <c r="A39" s="228" t="s">
        <v>20</v>
      </c>
      <c r="B39" s="228"/>
      <c r="C39" s="228"/>
      <c r="D39" s="228"/>
      <c r="E39" s="228"/>
      <c r="F39" s="228"/>
    </row>
    <row r="40" spans="1:18" x14ac:dyDescent="0.3">
      <c r="A40" s="51"/>
      <c r="B40" s="51"/>
      <c r="C40" s="52"/>
      <c r="D40" s="52"/>
      <c r="E40" s="52"/>
      <c r="F40" s="54"/>
    </row>
    <row r="41" spans="1:18" ht="15" customHeight="1" x14ac:dyDescent="0.3">
      <c r="A41" s="226" t="s">
        <v>17</v>
      </c>
      <c r="B41" s="227"/>
      <c r="C41" s="15" t="s">
        <v>11</v>
      </c>
      <c r="D41" s="15" t="s">
        <v>88</v>
      </c>
      <c r="E41" s="15" t="s">
        <v>89</v>
      </c>
      <c r="F41" s="23" t="s">
        <v>10</v>
      </c>
    </row>
    <row r="42" spans="1:18" s="48" customFormat="1" ht="18" customHeight="1" x14ac:dyDescent="0.3">
      <c r="A42" s="229" t="s">
        <v>176</v>
      </c>
      <c r="B42" s="229"/>
      <c r="C42" s="18">
        <f>+SUM(C46:C50)</f>
        <v>9568895109.2762833</v>
      </c>
      <c r="D42" s="18">
        <f>+SUM(D46:D50)</f>
        <v>5303795829.1474333</v>
      </c>
      <c r="E42" s="18">
        <f t="shared" ref="E42:F42" si="1">+SUM(E46:E50)</f>
        <v>4581159482.4284086</v>
      </c>
      <c r="F42" s="18">
        <f t="shared" si="1"/>
        <v>19453850420.852127</v>
      </c>
    </row>
    <row r="43" spans="1:18" s="48" customFormat="1" ht="18" customHeight="1" x14ac:dyDescent="0.3">
      <c r="A43" s="229" t="s">
        <v>179</v>
      </c>
      <c r="B43" s="229"/>
      <c r="C43" s="18">
        <f>+SUM(C52:C56)</f>
        <v>2846739518.5656343</v>
      </c>
      <c r="D43" s="18">
        <f t="shared" ref="D43:F43" si="2">+SUM(D52:D56)</f>
        <v>21026359142.219944</v>
      </c>
      <c r="E43" s="18">
        <f t="shared" si="2"/>
        <v>15491297427.043438</v>
      </c>
      <c r="F43" s="18">
        <f t="shared" si="2"/>
        <v>39364396087.82901</v>
      </c>
    </row>
    <row r="44" spans="1:18" s="48" customFormat="1" ht="16.95" customHeight="1" x14ac:dyDescent="0.25">
      <c r="A44" s="230"/>
      <c r="B44" s="230"/>
      <c r="C44" s="138"/>
      <c r="D44" s="138"/>
      <c r="E44" s="138"/>
      <c r="F44" s="138"/>
    </row>
    <row r="45" spans="1:18" s="48" customFormat="1" ht="16.95" customHeight="1" x14ac:dyDescent="0.3">
      <c r="A45" s="236" t="s">
        <v>174</v>
      </c>
      <c r="B45" s="236"/>
      <c r="C45" s="144"/>
      <c r="D45" s="144"/>
      <c r="E45" s="144"/>
      <c r="F45" s="144"/>
      <c r="I45" s="195" t="s">
        <v>187</v>
      </c>
      <c r="J45" s="195" t="s">
        <v>188</v>
      </c>
      <c r="K45" s="195" t="s">
        <v>189</v>
      </c>
      <c r="L45" s="195" t="s">
        <v>190</v>
      </c>
      <c r="M45" s="195" t="s">
        <v>191</v>
      </c>
      <c r="N45" s="195" t="s">
        <v>192</v>
      </c>
      <c r="O45" s="195" t="s">
        <v>193</v>
      </c>
      <c r="P45" s="195" t="s">
        <v>194</v>
      </c>
    </row>
    <row r="46" spans="1:18" s="48" customFormat="1" ht="16.95" customHeight="1" x14ac:dyDescent="0.25">
      <c r="A46" s="230" t="s">
        <v>169</v>
      </c>
      <c r="B46" s="230"/>
      <c r="C46" s="138">
        <f>K46+L46+M46+O46</f>
        <v>5224449037.2299995</v>
      </c>
      <c r="D46" s="138">
        <f>K47+L47+M47+O47</f>
        <v>2993156999.5999999</v>
      </c>
      <c r="E46" s="138">
        <f>K48+L48+M48+O48</f>
        <v>2287231000</v>
      </c>
      <c r="F46" s="138">
        <f>+SUM(C46:E46)</f>
        <v>10504837036.83</v>
      </c>
      <c r="I46" s="48" t="s">
        <v>234</v>
      </c>
      <c r="J46" s="186">
        <v>236275000</v>
      </c>
      <c r="K46" s="186">
        <v>5034103541.6499996</v>
      </c>
      <c r="L46" s="186">
        <v>16960000</v>
      </c>
      <c r="M46" s="186">
        <v>128184000</v>
      </c>
      <c r="N46" s="186">
        <v>376479279.91000003</v>
      </c>
      <c r="O46" s="186">
        <v>45201495.579999998</v>
      </c>
      <c r="P46" s="186">
        <v>3634596315.9299998</v>
      </c>
    </row>
    <row r="47" spans="1:18" s="48" customFormat="1" ht="16.95" customHeight="1" x14ac:dyDescent="0.25">
      <c r="A47" s="230" t="s">
        <v>170</v>
      </c>
      <c r="B47" s="230"/>
      <c r="C47" s="138">
        <f>P46</f>
        <v>3634596315.9299998</v>
      </c>
      <c r="D47" s="138">
        <f>P47</f>
        <v>1476476626.1600001</v>
      </c>
      <c r="E47" s="138">
        <f>P48</f>
        <v>1545102030.9000001</v>
      </c>
      <c r="F47" s="138">
        <f t="shared" ref="F47:F50" si="3">+SUM(C47:E47)</f>
        <v>6656174972.9899998</v>
      </c>
      <c r="I47" s="48" t="s">
        <v>235</v>
      </c>
      <c r="J47" s="186">
        <v>205333000</v>
      </c>
      <c r="K47" s="186">
        <v>2866253999.5999999</v>
      </c>
      <c r="L47" s="186">
        <v>8480000</v>
      </c>
      <c r="M47" s="186">
        <v>118423000</v>
      </c>
      <c r="N47" s="186">
        <v>337822405.81</v>
      </c>
      <c r="O47" s="186"/>
      <c r="P47" s="186">
        <v>1476476626.1600001</v>
      </c>
    </row>
    <row r="48" spans="1:18" s="48" customFormat="1" ht="16.95" customHeight="1" x14ac:dyDescent="0.25">
      <c r="A48" s="230" t="s">
        <v>171</v>
      </c>
      <c r="B48" s="230"/>
      <c r="C48" s="138">
        <f>M46</f>
        <v>128184000</v>
      </c>
      <c r="D48" s="138">
        <f>N47</f>
        <v>337822405.81</v>
      </c>
      <c r="E48" s="138">
        <f>N48</f>
        <v>220112000</v>
      </c>
      <c r="F48" s="138">
        <f t="shared" si="3"/>
        <v>686118405.80999994</v>
      </c>
      <c r="I48" s="48" t="s">
        <v>236</v>
      </c>
      <c r="J48" s="186">
        <v>139604000</v>
      </c>
      <c r="K48" s="186">
        <v>2174427000</v>
      </c>
      <c r="L48" s="186"/>
      <c r="M48" s="186">
        <v>112804000</v>
      </c>
      <c r="N48" s="186">
        <v>220112000</v>
      </c>
      <c r="O48" s="186"/>
      <c r="P48" s="186">
        <v>1545102030.9000001</v>
      </c>
    </row>
    <row r="49" spans="1:17" s="48" customFormat="1" ht="16.95" customHeight="1" x14ac:dyDescent="0.25">
      <c r="A49" s="230" t="s">
        <v>172</v>
      </c>
      <c r="B49" s="230"/>
      <c r="C49" s="138">
        <f>J46</f>
        <v>236275000</v>
      </c>
      <c r="D49" s="138">
        <f>J47</f>
        <v>205333000</v>
      </c>
      <c r="E49" s="138">
        <f>J48</f>
        <v>139604000</v>
      </c>
      <c r="F49" s="138">
        <f t="shared" si="3"/>
        <v>581212000</v>
      </c>
    </row>
    <row r="50" spans="1:17" s="48" customFormat="1" ht="16.95" customHeight="1" x14ac:dyDescent="0.25">
      <c r="A50" s="230" t="s">
        <v>177</v>
      </c>
      <c r="B50" s="230"/>
      <c r="C50" s="138">
        <v>345390756.11628258</v>
      </c>
      <c r="D50" s="138">
        <v>291006797.57743305</v>
      </c>
      <c r="E50" s="138">
        <v>389110451.52840889</v>
      </c>
      <c r="F50" s="138">
        <f t="shared" si="3"/>
        <v>1025508005.2221245</v>
      </c>
    </row>
    <row r="51" spans="1:17" s="48" customFormat="1" ht="16.95" customHeight="1" x14ac:dyDescent="0.3">
      <c r="A51" s="275" t="s">
        <v>178</v>
      </c>
      <c r="B51" s="275"/>
      <c r="C51" s="144"/>
      <c r="D51" s="144"/>
      <c r="E51" s="144"/>
      <c r="F51" s="144"/>
      <c r="I51" s="195" t="s">
        <v>187</v>
      </c>
      <c r="J51" s="195" t="s">
        <v>188</v>
      </c>
      <c r="K51" s="195" t="s">
        <v>189</v>
      </c>
      <c r="L51" s="195" t="s">
        <v>190</v>
      </c>
      <c r="M51" s="195" t="s">
        <v>191</v>
      </c>
      <c r="N51" s="195" t="s">
        <v>192</v>
      </c>
      <c r="O51" s="195" t="s">
        <v>193</v>
      </c>
      <c r="P51" s="195" t="s">
        <v>194</v>
      </c>
    </row>
    <row r="52" spans="1:17" s="48" customFormat="1" ht="16.95" customHeight="1" x14ac:dyDescent="0.3">
      <c r="A52" s="230" t="s">
        <v>169</v>
      </c>
      <c r="B52" s="230"/>
      <c r="C52" s="138">
        <f>K52+L52+M52+O52</f>
        <v>1847775613.8599999</v>
      </c>
      <c r="D52" s="138">
        <f>K53+L53+M53+P53</f>
        <v>12674923436.51</v>
      </c>
      <c r="E52" s="138">
        <f>K54+L54+M54+O54</f>
        <v>5709096030.54</v>
      </c>
      <c r="F52" s="138">
        <f>+SUM(C52:E52)</f>
        <v>20231795080.91</v>
      </c>
      <c r="I52" s="196" t="s">
        <v>234</v>
      </c>
      <c r="J52" s="188">
        <v>208624000</v>
      </c>
      <c r="K52" s="188">
        <v>1784175613.8599999</v>
      </c>
      <c r="L52" s="188">
        <v>12720000</v>
      </c>
      <c r="M52" s="188">
        <v>50880000</v>
      </c>
      <c r="N52" s="188">
        <v>143929989.21000001</v>
      </c>
      <c r="O52" s="189"/>
      <c r="P52" s="188">
        <v>518436448.08999997</v>
      </c>
      <c r="Q52" s="158"/>
    </row>
    <row r="53" spans="1:17" s="48" customFormat="1" ht="16.95" customHeight="1" x14ac:dyDescent="0.3">
      <c r="A53" s="230" t="s">
        <v>170</v>
      </c>
      <c r="B53" s="230"/>
      <c r="C53" s="138">
        <f>P52</f>
        <v>518436448.08999997</v>
      </c>
      <c r="D53" s="138">
        <f>P53</f>
        <v>5866956130.46</v>
      </c>
      <c r="E53" s="138">
        <f>P54</f>
        <v>6881286209.79</v>
      </c>
      <c r="F53" s="138">
        <f t="shared" ref="F53:F56" si="4">+SUM(C53:E53)</f>
        <v>13266678788.34</v>
      </c>
      <c r="I53" s="196" t="s">
        <v>235</v>
      </c>
      <c r="J53" s="188">
        <v>351105000</v>
      </c>
      <c r="K53" s="188">
        <v>6647877306.0500002</v>
      </c>
      <c r="L53" s="188">
        <v>25440000</v>
      </c>
      <c r="M53" s="188">
        <v>134650000</v>
      </c>
      <c r="N53" s="188">
        <v>1460968087.0599999</v>
      </c>
      <c r="O53" s="189"/>
      <c r="P53" s="188">
        <v>5866956130.46</v>
      </c>
      <c r="Q53" s="158"/>
    </row>
    <row r="54" spans="1:17" s="48" customFormat="1" ht="16.95" customHeight="1" x14ac:dyDescent="0.3">
      <c r="A54" s="230" t="s">
        <v>171</v>
      </c>
      <c r="B54" s="230"/>
      <c r="C54" s="138">
        <f>N52</f>
        <v>143929989.21000001</v>
      </c>
      <c r="D54" s="138">
        <f>N53</f>
        <v>1460968087.0599999</v>
      </c>
      <c r="E54" s="138">
        <f>N54</f>
        <v>1699459462.3599999</v>
      </c>
      <c r="F54" s="138">
        <f t="shared" si="4"/>
        <v>3304357538.6300001</v>
      </c>
      <c r="I54" s="196" t="s">
        <v>236</v>
      </c>
      <c r="J54" s="188">
        <v>223691000</v>
      </c>
      <c r="K54" s="188">
        <v>5543406282.75</v>
      </c>
      <c r="L54" s="188">
        <v>41886000</v>
      </c>
      <c r="M54" s="188">
        <v>101203000</v>
      </c>
      <c r="N54" s="188">
        <v>1699459462.3599999</v>
      </c>
      <c r="O54" s="188">
        <v>22600747.789999999</v>
      </c>
      <c r="P54" s="188">
        <v>6881286209.79</v>
      </c>
      <c r="Q54" s="158"/>
    </row>
    <row r="55" spans="1:17" s="48" customFormat="1" ht="16.95" customHeight="1" x14ac:dyDescent="0.25">
      <c r="A55" s="230" t="s">
        <v>172</v>
      </c>
      <c r="B55" s="230"/>
      <c r="C55" s="138">
        <f>J52</f>
        <v>208624000</v>
      </c>
      <c r="D55" s="138">
        <f>J53</f>
        <v>351105000</v>
      </c>
      <c r="E55" s="138">
        <f>J54</f>
        <v>223691000</v>
      </c>
      <c r="F55" s="138">
        <f t="shared" si="4"/>
        <v>783420000</v>
      </c>
    </row>
    <row r="56" spans="1:17" s="48" customFormat="1" x14ac:dyDescent="0.25">
      <c r="A56" s="230" t="s">
        <v>177</v>
      </c>
      <c r="B56" s="230"/>
      <c r="C56" s="138">
        <v>127973467.40563458</v>
      </c>
      <c r="D56" s="138">
        <v>672406488.18994057</v>
      </c>
      <c r="E56" s="138">
        <v>977764724.35343766</v>
      </c>
      <c r="F56" s="139">
        <f t="shared" si="4"/>
        <v>1778144679.9490128</v>
      </c>
    </row>
    <row r="57" spans="1:17" ht="16.95" customHeight="1" x14ac:dyDescent="0.3">
      <c r="A57" s="213" t="s">
        <v>43</v>
      </c>
      <c r="B57" s="213"/>
      <c r="C57" s="213"/>
      <c r="D57" s="213"/>
      <c r="E57" s="213"/>
      <c r="F57" s="55"/>
    </row>
    <row r="58" spans="1:17" ht="73.2" customHeight="1" x14ac:dyDescent="0.3">
      <c r="A58" s="223" t="s">
        <v>159</v>
      </c>
      <c r="B58" s="224"/>
      <c r="C58" s="224"/>
      <c r="D58" s="224"/>
      <c r="E58" s="224"/>
      <c r="F58" s="225"/>
    </row>
    <row r="59" spans="1:17" ht="16.95" customHeight="1" x14ac:dyDescent="0.3"/>
    <row r="60" spans="1:17" ht="16.95" customHeight="1" x14ac:dyDescent="0.3">
      <c r="A60" s="215" t="s">
        <v>39</v>
      </c>
      <c r="B60" s="215"/>
      <c r="C60" s="215"/>
      <c r="D60" s="215"/>
      <c r="E60" s="215"/>
      <c r="F60" s="215"/>
    </row>
    <row r="61" spans="1:17" ht="35.25" customHeight="1" x14ac:dyDescent="0.3">
      <c r="A61" s="216" t="s">
        <v>40</v>
      </c>
      <c r="B61" s="216"/>
      <c r="C61" s="216"/>
      <c r="D61" s="216"/>
      <c r="E61" s="216"/>
      <c r="F61" s="216"/>
    </row>
    <row r="63" spans="1:17" ht="31.2" x14ac:dyDescent="0.3">
      <c r="A63" s="217" t="s">
        <v>23</v>
      </c>
      <c r="B63" s="217"/>
      <c r="C63" s="12" t="s">
        <v>41</v>
      </c>
      <c r="D63" s="12" t="s">
        <v>42</v>
      </c>
      <c r="E63" s="12" t="s">
        <v>44</v>
      </c>
      <c r="F63" s="14" t="s">
        <v>24</v>
      </c>
    </row>
    <row r="64" spans="1:17" ht="27.9" customHeight="1" x14ac:dyDescent="0.3">
      <c r="A64" s="218" t="s">
        <v>28</v>
      </c>
      <c r="B64" s="219"/>
      <c r="C64" s="26" t="s">
        <v>185</v>
      </c>
      <c r="D64" s="26"/>
      <c r="E64" s="30"/>
      <c r="F64" s="27" t="s">
        <v>186</v>
      </c>
    </row>
    <row r="65" spans="1:6" ht="27.9" customHeight="1" x14ac:dyDescent="0.3">
      <c r="A65" s="218" t="s">
        <v>29</v>
      </c>
      <c r="B65" s="218"/>
      <c r="C65" s="26"/>
      <c r="D65" s="26" t="s">
        <v>185</v>
      </c>
      <c r="E65" s="26"/>
      <c r="F65" s="28"/>
    </row>
    <row r="66" spans="1:6" ht="27.9" customHeight="1" x14ac:dyDescent="0.3">
      <c r="A66" s="220" t="s">
        <v>27</v>
      </c>
      <c r="B66" s="220"/>
      <c r="C66" s="26" t="s">
        <v>185</v>
      </c>
      <c r="D66" s="26"/>
      <c r="E66" s="26"/>
      <c r="F66" s="28" t="s">
        <v>186</v>
      </c>
    </row>
    <row r="67" spans="1:6" ht="27.9" customHeight="1" x14ac:dyDescent="0.3">
      <c r="A67" s="221" t="s">
        <v>30</v>
      </c>
      <c r="B67" s="221"/>
      <c r="C67" s="26"/>
      <c r="D67" s="26" t="s">
        <v>185</v>
      </c>
      <c r="E67" s="26"/>
      <c r="F67" s="29"/>
    </row>
    <row r="68" spans="1:6" s="5" customFormat="1" ht="13.8" x14ac:dyDescent="0.3">
      <c r="A68" s="213" t="s">
        <v>43</v>
      </c>
      <c r="B68" s="213"/>
      <c r="C68" s="213"/>
      <c r="D68" s="213"/>
      <c r="E68" s="213"/>
      <c r="F68" s="213"/>
    </row>
    <row r="69" spans="1:6" s="5" customFormat="1" ht="60.6" customHeight="1" x14ac:dyDescent="0.3">
      <c r="A69" s="214" t="s">
        <v>152</v>
      </c>
      <c r="B69" s="214"/>
      <c r="C69" s="214"/>
      <c r="D69" s="214"/>
      <c r="E69" s="214"/>
      <c r="F69" s="214"/>
    </row>
    <row r="70" spans="1:6" s="5" customFormat="1" ht="15" customHeight="1" x14ac:dyDescent="0.3">
      <c r="A70" s="82"/>
      <c r="B70" s="82"/>
      <c r="C70" s="82"/>
      <c r="D70" s="82"/>
      <c r="E70" s="82"/>
      <c r="F70" s="82"/>
    </row>
    <row r="71" spans="1:6" s="5" customFormat="1" ht="15" customHeight="1" x14ac:dyDescent="0.3">
      <c r="A71" s="82"/>
      <c r="B71" s="82"/>
      <c r="C71" s="82"/>
      <c r="D71" s="82"/>
      <c r="E71" s="82"/>
      <c r="F71" s="82"/>
    </row>
    <row r="73" spans="1:6" x14ac:dyDescent="0.3">
      <c r="A73" s="215" t="s">
        <v>45</v>
      </c>
      <c r="B73" s="215"/>
      <c r="C73" s="215"/>
      <c r="D73" s="215"/>
      <c r="E73" s="215"/>
      <c r="F73" s="215"/>
    </row>
    <row r="74" spans="1:6" x14ac:dyDescent="0.3">
      <c r="A74" s="215" t="s">
        <v>25</v>
      </c>
      <c r="B74" s="215"/>
      <c r="C74" s="215"/>
      <c r="D74" s="215"/>
      <c r="E74" s="215"/>
      <c r="F74" s="215"/>
    </row>
    <row r="76" spans="1:6" ht="15" x14ac:dyDescent="0.3">
      <c r="A76" s="226" t="s">
        <v>23</v>
      </c>
      <c r="B76" s="226"/>
      <c r="C76" s="15" t="s">
        <v>41</v>
      </c>
      <c r="D76" s="15" t="s">
        <v>42</v>
      </c>
      <c r="E76" s="15" t="s">
        <v>87</v>
      </c>
      <c r="F76" s="23" t="s">
        <v>24</v>
      </c>
    </row>
    <row r="77" spans="1:6" ht="27.9" customHeight="1" x14ac:dyDescent="0.3">
      <c r="A77" s="248" t="s">
        <v>31</v>
      </c>
      <c r="B77" s="248"/>
      <c r="C77" s="30"/>
      <c r="D77" s="30"/>
      <c r="E77" s="42" t="s">
        <v>185</v>
      </c>
      <c r="F77" s="57"/>
    </row>
    <row r="78" spans="1:6" ht="27.9" customHeight="1" x14ac:dyDescent="0.3">
      <c r="A78" s="249" t="s">
        <v>32</v>
      </c>
      <c r="B78" s="249"/>
      <c r="C78" s="43"/>
      <c r="D78" s="43"/>
      <c r="E78" s="44" t="s">
        <v>185</v>
      </c>
      <c r="F78" s="58"/>
    </row>
    <row r="79" spans="1:6" ht="13.8" x14ac:dyDescent="0.3">
      <c r="A79" s="250" t="s">
        <v>43</v>
      </c>
      <c r="B79" s="250"/>
      <c r="C79" s="250"/>
      <c r="D79" s="250"/>
      <c r="E79" s="250"/>
      <c r="F79" s="250"/>
    </row>
    <row r="80" spans="1:6" ht="45" customHeight="1" x14ac:dyDescent="0.3">
      <c r="A80" s="214" t="s">
        <v>57</v>
      </c>
      <c r="B80" s="214"/>
      <c r="C80" s="214"/>
      <c r="D80" s="214"/>
      <c r="E80" s="214"/>
      <c r="F80" s="214"/>
    </row>
    <row r="81" spans="1:6" x14ac:dyDescent="0.3">
      <c r="E81" s="59"/>
    </row>
    <row r="82" spans="1:6" x14ac:dyDescent="0.3">
      <c r="A82" s="112" t="s">
        <v>46</v>
      </c>
      <c r="B82" s="278" t="s">
        <v>204</v>
      </c>
      <c r="C82" s="238"/>
      <c r="D82" s="239" t="s">
        <v>49</v>
      </c>
      <c r="E82" s="240"/>
      <c r="F82" s="241"/>
    </row>
    <row r="83" spans="1:6" x14ac:dyDescent="0.3">
      <c r="A83" s="93" t="s">
        <v>47</v>
      </c>
      <c r="B83" s="278" t="s">
        <v>205</v>
      </c>
      <c r="C83" s="238"/>
      <c r="D83" s="242"/>
      <c r="E83" s="243"/>
      <c r="F83" s="244"/>
    </row>
    <row r="84" spans="1:6" x14ac:dyDescent="0.3">
      <c r="A84" s="94" t="s">
        <v>48</v>
      </c>
      <c r="B84" s="278" t="s">
        <v>223</v>
      </c>
      <c r="C84" s="238"/>
      <c r="D84" s="245"/>
      <c r="E84" s="246"/>
      <c r="F84" s="247"/>
    </row>
    <row r="85" spans="1:6" x14ac:dyDescent="0.3">
      <c r="A85"/>
      <c r="B85" s="86"/>
      <c r="C85" s="86"/>
      <c r="D85" s="87"/>
      <c r="E85" s="87"/>
      <c r="F85" s="87"/>
    </row>
    <row r="86" spans="1:6" x14ac:dyDescent="0.3">
      <c r="A86"/>
      <c r="B86" s="86"/>
      <c r="C86" s="86"/>
      <c r="D86" s="87"/>
      <c r="E86" s="87"/>
      <c r="F86" s="87"/>
    </row>
    <row r="87" spans="1:6" x14ac:dyDescent="0.3">
      <c r="A87"/>
      <c r="B87" s="86"/>
      <c r="C87" s="86"/>
      <c r="D87" s="87"/>
      <c r="E87" s="87"/>
      <c r="F87" s="87"/>
    </row>
    <row r="89" spans="1:6" ht="21.9" customHeight="1" x14ac:dyDescent="0.3">
      <c r="A89" s="235" t="s">
        <v>50</v>
      </c>
      <c r="B89" s="235"/>
      <c r="C89" s="235"/>
      <c r="D89" s="235"/>
      <c r="E89" s="235"/>
      <c r="F89" s="235"/>
    </row>
    <row r="90" spans="1:6" ht="9.9" customHeight="1" x14ac:dyDescent="0.3"/>
    <row r="91" spans="1:6" x14ac:dyDescent="0.3">
      <c r="A91" s="215" t="s">
        <v>51</v>
      </c>
      <c r="B91" s="215"/>
      <c r="C91" s="215"/>
      <c r="D91" s="215"/>
      <c r="E91" s="215"/>
      <c r="F91" s="215"/>
    </row>
    <row r="92" spans="1:6" x14ac:dyDescent="0.3">
      <c r="A92" s="215" t="s">
        <v>63</v>
      </c>
      <c r="B92" s="215"/>
      <c r="C92" s="215"/>
      <c r="D92" s="215"/>
      <c r="E92" s="215"/>
      <c r="F92" s="215"/>
    </row>
    <row r="93" spans="1:6" x14ac:dyDescent="0.3">
      <c r="A93" s="215" t="s">
        <v>52</v>
      </c>
      <c r="B93" s="215"/>
      <c r="C93" s="215"/>
      <c r="D93" s="215"/>
      <c r="E93" s="215"/>
      <c r="F93" s="215"/>
    </row>
    <row r="94" spans="1:6" ht="9.9" customHeight="1" x14ac:dyDescent="0.3"/>
    <row r="95" spans="1:6" ht="30" x14ac:dyDescent="0.3">
      <c r="A95" s="89" t="s">
        <v>64</v>
      </c>
      <c r="B95" s="89" t="s">
        <v>68</v>
      </c>
      <c r="C95" s="89" t="s">
        <v>72</v>
      </c>
      <c r="D95" s="89" t="s">
        <v>69</v>
      </c>
      <c r="E95" s="89" t="s">
        <v>70</v>
      </c>
      <c r="F95" s="89" t="s">
        <v>71</v>
      </c>
    </row>
    <row r="96" spans="1:6" x14ac:dyDescent="0.3">
      <c r="A96" s="24" t="s">
        <v>16</v>
      </c>
      <c r="B96" s="47">
        <f>+SUM(B98:B102)</f>
        <v>106487105000.06001</v>
      </c>
      <c r="C96" s="98">
        <f>+SUM(C98:C102)</f>
        <v>100</v>
      </c>
      <c r="D96" s="17"/>
      <c r="E96" s="17"/>
      <c r="F96" s="17" t="s">
        <v>241</v>
      </c>
    </row>
    <row r="97" spans="1:6" ht="15" x14ac:dyDescent="0.3">
      <c r="A97" s="36"/>
      <c r="B97" s="37"/>
      <c r="C97" s="85"/>
      <c r="D97" s="35"/>
      <c r="E97" s="35"/>
      <c r="F97" s="35"/>
    </row>
    <row r="98" spans="1:6" ht="15" customHeight="1" x14ac:dyDescent="0.3">
      <c r="A98" s="36" t="s">
        <v>65</v>
      </c>
      <c r="B98" s="37">
        <f>'1T'!B99</f>
        <v>106487105000.06001</v>
      </c>
      <c r="C98" s="85">
        <f>+B98/$B$96*100</f>
        <v>100</v>
      </c>
      <c r="D98" s="35"/>
      <c r="E98" s="35"/>
      <c r="F98" s="35"/>
    </row>
    <row r="99" spans="1:6" ht="15" customHeight="1" x14ac:dyDescent="0.3">
      <c r="A99" s="36" t="s">
        <v>66</v>
      </c>
      <c r="B99" s="37">
        <v>0</v>
      </c>
      <c r="C99" s="85">
        <f t="shared" ref="C99:C102" si="5">+B99/$B$96*100</f>
        <v>0</v>
      </c>
      <c r="D99" s="36"/>
      <c r="E99" s="36"/>
      <c r="F99" s="36"/>
    </row>
    <row r="100" spans="1:6" ht="15" customHeight="1" x14ac:dyDescent="0.3">
      <c r="A100" s="36" t="s">
        <v>67</v>
      </c>
      <c r="B100" s="37">
        <v>0</v>
      </c>
      <c r="C100" s="85">
        <f t="shared" si="5"/>
        <v>0</v>
      </c>
      <c r="D100" s="36"/>
      <c r="E100" s="36"/>
      <c r="F100" s="36"/>
    </row>
    <row r="101" spans="1:6" ht="15" customHeight="1" x14ac:dyDescent="0.3">
      <c r="A101" s="36" t="s">
        <v>165</v>
      </c>
      <c r="B101" s="37">
        <v>0</v>
      </c>
      <c r="C101" s="85">
        <f t="shared" si="5"/>
        <v>0</v>
      </c>
      <c r="D101" s="36"/>
      <c r="E101" s="36"/>
      <c r="F101" s="36"/>
    </row>
    <row r="102" spans="1:6" ht="15" customHeight="1" x14ac:dyDescent="0.3">
      <c r="A102" s="38" t="s">
        <v>166</v>
      </c>
      <c r="B102" s="37">
        <v>0</v>
      </c>
      <c r="C102" s="85">
        <f t="shared" si="5"/>
        <v>0</v>
      </c>
      <c r="D102" s="96"/>
      <c r="E102" s="96"/>
      <c r="F102" s="96"/>
    </row>
    <row r="103" spans="1:6" ht="15" customHeight="1" x14ac:dyDescent="0.3">
      <c r="A103" s="250" t="s">
        <v>43</v>
      </c>
      <c r="B103" s="250"/>
      <c r="C103" s="250"/>
      <c r="D103" s="250"/>
      <c r="E103" s="250"/>
      <c r="F103" s="250"/>
    </row>
    <row r="104" spans="1:6" ht="50.1" customHeight="1" x14ac:dyDescent="0.3">
      <c r="A104" s="214" t="s">
        <v>167</v>
      </c>
      <c r="B104" s="214"/>
      <c r="C104" s="214"/>
      <c r="D104" s="214"/>
      <c r="E104" s="214"/>
      <c r="F104" s="214"/>
    </row>
    <row r="105" spans="1:6" ht="9.9" customHeight="1" x14ac:dyDescent="0.3">
      <c r="A105" s="36"/>
      <c r="B105" s="63"/>
      <c r="C105" s="35"/>
    </row>
    <row r="106" spans="1:6" x14ac:dyDescent="0.3">
      <c r="A106" s="215" t="s">
        <v>73</v>
      </c>
      <c r="B106" s="215"/>
      <c r="C106" s="215"/>
      <c r="D106" s="215"/>
      <c r="E106" s="215"/>
      <c r="F106" s="215"/>
    </row>
    <row r="107" spans="1:6" x14ac:dyDescent="0.3">
      <c r="A107" s="215" t="s">
        <v>74</v>
      </c>
      <c r="B107" s="215"/>
      <c r="C107" s="215"/>
      <c r="D107" s="215"/>
      <c r="E107" s="215"/>
      <c r="F107" s="215"/>
    </row>
    <row r="108" spans="1:6" x14ac:dyDescent="0.3">
      <c r="A108" s="215" t="s">
        <v>52</v>
      </c>
      <c r="B108" s="215"/>
      <c r="C108" s="215"/>
      <c r="D108" s="215"/>
      <c r="E108" s="215"/>
      <c r="F108" s="215"/>
    </row>
    <row r="109" spans="1:6" ht="9.9" customHeight="1" x14ac:dyDescent="0.3"/>
    <row r="110" spans="1:6" x14ac:dyDescent="0.3">
      <c r="A110" s="88" t="s">
        <v>55</v>
      </c>
      <c r="B110" s="88" t="s">
        <v>56</v>
      </c>
      <c r="C110" s="88" t="s">
        <v>11</v>
      </c>
      <c r="D110" s="88" t="s">
        <v>88</v>
      </c>
      <c r="E110" s="88" t="s">
        <v>89</v>
      </c>
      <c r="F110" s="88" t="s">
        <v>10</v>
      </c>
    </row>
    <row r="111" spans="1:6" x14ac:dyDescent="0.3">
      <c r="A111" s="24" t="s">
        <v>16</v>
      </c>
      <c r="B111" s="64"/>
      <c r="C111" s="47">
        <f>+C113+C117+C121</f>
        <v>76992054277.629074</v>
      </c>
      <c r="D111" s="47">
        <f>+D113+D117+D121</f>
        <v>8040592083.3299999</v>
      </c>
      <c r="E111" s="47">
        <f>+E113+E117+E121</f>
        <v>8040592083.3299999</v>
      </c>
      <c r="F111" s="47">
        <f>+F113+F117+F121</f>
        <v>93073238444.289063</v>
      </c>
    </row>
    <row r="112" spans="1:6" ht="9.9" customHeight="1" x14ac:dyDescent="0.3">
      <c r="A112" s="19"/>
      <c r="B112" s="65"/>
      <c r="C112" s="20"/>
      <c r="D112" s="20"/>
      <c r="E112" s="20"/>
      <c r="F112" s="66"/>
    </row>
    <row r="113" spans="1:6" x14ac:dyDescent="0.3">
      <c r="A113" s="251" t="s">
        <v>75</v>
      </c>
      <c r="B113" s="251"/>
      <c r="C113" s="68">
        <f>+SUM(C114:C115)</f>
        <v>8040592083.3299999</v>
      </c>
      <c r="D113" s="68">
        <f>+SUM(D114:D115)</f>
        <v>8040592083.3299999</v>
      </c>
      <c r="E113" s="68">
        <f>+SUM(E114:E115)</f>
        <v>8040592083.3299999</v>
      </c>
      <c r="F113" s="68">
        <f>+SUM(F114:F115)</f>
        <v>24121776249.989998</v>
      </c>
    </row>
    <row r="114" spans="1:6" x14ac:dyDescent="0.3">
      <c r="A114" s="69" t="s">
        <v>207</v>
      </c>
      <c r="B114" s="65" t="s">
        <v>208</v>
      </c>
      <c r="C114" s="21">
        <v>8040592083.3299999</v>
      </c>
      <c r="D114" s="21">
        <v>8040592083.3299999</v>
      </c>
      <c r="E114" s="21">
        <v>8040592083.3299999</v>
      </c>
      <c r="F114" s="70">
        <f>+C114+D114+E114</f>
        <v>24121776249.989998</v>
      </c>
    </row>
    <row r="115" spans="1:6" x14ac:dyDescent="0.3">
      <c r="A115" s="69"/>
      <c r="B115" s="65"/>
      <c r="C115" s="21"/>
      <c r="D115" s="21"/>
      <c r="E115" s="21"/>
      <c r="F115" s="70"/>
    </row>
    <row r="116" spans="1:6" x14ac:dyDescent="0.3">
      <c r="A116" s="25"/>
      <c r="B116" s="65"/>
      <c r="C116" s="21"/>
      <c r="D116" s="21"/>
      <c r="E116" s="21"/>
      <c r="F116" s="70"/>
    </row>
    <row r="117" spans="1:6" x14ac:dyDescent="0.3">
      <c r="A117" s="251" t="s">
        <v>76</v>
      </c>
      <c r="B117" s="251"/>
      <c r="C117" s="68">
        <f>+SUM(C118:C119)</f>
        <v>68951462194.299072</v>
      </c>
      <c r="D117" s="68">
        <f>+SUM(D118:D119)</f>
        <v>0</v>
      </c>
      <c r="E117" s="68">
        <f>+SUM(E118:E119)</f>
        <v>0</v>
      </c>
      <c r="F117" s="68">
        <f>+SUM(F118:F119)</f>
        <v>68951462194.299072</v>
      </c>
    </row>
    <row r="118" spans="1:6" x14ac:dyDescent="0.3">
      <c r="A118" s="69" t="s">
        <v>209</v>
      </c>
      <c r="B118" s="65" t="s">
        <v>210</v>
      </c>
      <c r="C118" s="71">
        <f>'2T'!E170</f>
        <v>68951462194.299072</v>
      </c>
      <c r="D118" s="71">
        <v>0</v>
      </c>
      <c r="E118" s="71">
        <v>0</v>
      </c>
      <c r="F118" s="186">
        <f>+C118+D118+E118</f>
        <v>68951462194.299072</v>
      </c>
    </row>
    <row r="119" spans="1:6" x14ac:dyDescent="0.3">
      <c r="A119" s="69"/>
      <c r="B119" s="65"/>
      <c r="C119" s="71"/>
      <c r="D119" s="71"/>
      <c r="E119" s="71"/>
      <c r="F119" s="72"/>
    </row>
    <row r="120" spans="1:6" ht="13.8" x14ac:dyDescent="0.3">
      <c r="A120" s="250" t="s">
        <v>242</v>
      </c>
      <c r="B120" s="250"/>
      <c r="C120" s="250"/>
      <c r="D120" s="250"/>
      <c r="E120" s="250"/>
      <c r="F120" s="250"/>
    </row>
    <row r="121" spans="1:6" ht="39" customHeight="1" x14ac:dyDescent="0.3">
      <c r="A121" s="279" t="s">
        <v>243</v>
      </c>
      <c r="B121" s="279"/>
      <c r="C121" s="279"/>
      <c r="D121" s="279"/>
      <c r="E121" s="279"/>
      <c r="F121" s="279"/>
    </row>
    <row r="122" spans="1:6" ht="9.9" customHeight="1" x14ac:dyDescent="0.3">
      <c r="A122" s="36"/>
      <c r="B122" s="63"/>
      <c r="C122" s="35"/>
    </row>
    <row r="123" spans="1:6" x14ac:dyDescent="0.3">
      <c r="A123" s="215" t="s">
        <v>77</v>
      </c>
      <c r="B123" s="215"/>
      <c r="C123" s="215"/>
      <c r="D123" s="215"/>
      <c r="E123" s="215"/>
      <c r="F123" s="215"/>
    </row>
    <row r="124" spans="1:6" ht="30.75" customHeight="1" x14ac:dyDescent="0.3">
      <c r="A124" s="216" t="s">
        <v>54</v>
      </c>
      <c r="B124" s="216"/>
      <c r="C124" s="216"/>
      <c r="D124" s="216"/>
      <c r="E124" s="216"/>
      <c r="F124" s="216"/>
    </row>
    <row r="125" spans="1:6" x14ac:dyDescent="0.3">
      <c r="A125" s="215" t="s">
        <v>52</v>
      </c>
      <c r="B125" s="215"/>
      <c r="C125" s="215"/>
      <c r="D125" s="215"/>
      <c r="E125" s="215"/>
      <c r="F125" s="215"/>
    </row>
    <row r="126" spans="1:6" ht="9.9" customHeight="1" x14ac:dyDescent="0.3">
      <c r="A126" s="73"/>
      <c r="B126" s="74"/>
      <c r="C126" s="74"/>
      <c r="D126" s="74"/>
      <c r="E126" s="74"/>
      <c r="F126" s="75"/>
    </row>
    <row r="127" spans="1:6" x14ac:dyDescent="0.3">
      <c r="A127" s="88" t="s">
        <v>55</v>
      </c>
      <c r="B127" s="88" t="s">
        <v>56</v>
      </c>
      <c r="C127" s="88" t="s">
        <v>11</v>
      </c>
      <c r="D127" s="88" t="s">
        <v>88</v>
      </c>
      <c r="E127" s="88" t="s">
        <v>89</v>
      </c>
      <c r="F127" s="88" t="s">
        <v>10</v>
      </c>
    </row>
    <row r="128" spans="1:6" x14ac:dyDescent="0.3">
      <c r="A128" s="24" t="s">
        <v>16</v>
      </c>
      <c r="B128" s="64"/>
      <c r="C128" s="47">
        <f>+C130+C139+C148</f>
        <v>1322898182.0225639</v>
      </c>
      <c r="D128" s="47">
        <f>+D130+D139+D148</f>
        <v>555421025.25899923</v>
      </c>
      <c r="E128" s="47">
        <f>+E130+E139+E148</f>
        <v>836442096.61697853</v>
      </c>
      <c r="F128" s="47">
        <f>+F130+F139+F148</f>
        <v>2714761303.8985419</v>
      </c>
    </row>
    <row r="129" spans="1:6" x14ac:dyDescent="0.3">
      <c r="A129" s="19"/>
      <c r="B129" s="65"/>
      <c r="C129" s="20"/>
      <c r="D129" s="20"/>
      <c r="E129" s="20"/>
      <c r="F129" s="66"/>
    </row>
    <row r="130" spans="1:6" ht="15" customHeight="1" x14ac:dyDescent="0.3">
      <c r="A130" s="251" t="s">
        <v>58</v>
      </c>
      <c r="B130" s="251"/>
      <c r="C130" s="68">
        <f>+SUM(C131:C135)</f>
        <v>170690855.6725646</v>
      </c>
      <c r="D130" s="68">
        <f t="shared" ref="D130:E130" si="6">+SUM(D131:D135)</f>
        <v>189759226.29899907</v>
      </c>
      <c r="E130" s="68">
        <f t="shared" si="6"/>
        <v>186304863.94697896</v>
      </c>
      <c r="F130" s="68">
        <f>+SUM(F131:F135)</f>
        <v>546754945.91854274</v>
      </c>
    </row>
    <row r="131" spans="1:6" x14ac:dyDescent="0.3">
      <c r="A131" s="201">
        <v>0</v>
      </c>
      <c r="B131" s="65" t="s">
        <v>211</v>
      </c>
      <c r="C131" s="21">
        <v>66120950.832992114</v>
      </c>
      <c r="D131" s="21">
        <v>62894949.331250757</v>
      </c>
      <c r="E131" s="21">
        <v>58494762.397960536</v>
      </c>
      <c r="F131" s="70">
        <f>+C131+D131+E131</f>
        <v>187510662.56220341</v>
      </c>
    </row>
    <row r="132" spans="1:6" x14ac:dyDescent="0.3">
      <c r="A132" s="201">
        <v>1</v>
      </c>
      <c r="B132" s="65" t="s">
        <v>212</v>
      </c>
      <c r="C132" s="21">
        <v>59692872.933956504</v>
      </c>
      <c r="D132" s="76">
        <v>55923233.507050067</v>
      </c>
      <c r="E132" s="76">
        <v>96430293.307069078</v>
      </c>
      <c r="F132" s="70">
        <f t="shared" ref="F132:F137" si="7">+C132+D132+E132</f>
        <v>212046399.74807566</v>
      </c>
    </row>
    <row r="133" spans="1:6" x14ac:dyDescent="0.3">
      <c r="A133" s="201">
        <v>2</v>
      </c>
      <c r="B133" s="65" t="s">
        <v>213</v>
      </c>
      <c r="C133" s="21">
        <v>3485510.8234210555</v>
      </c>
      <c r="D133" s="21">
        <v>1768463.5727279065</v>
      </c>
      <c r="E133" s="21">
        <v>2061067.3990692431</v>
      </c>
      <c r="F133" s="70">
        <f t="shared" si="7"/>
        <v>7315041.7952182051</v>
      </c>
    </row>
    <row r="134" spans="1:6" x14ac:dyDescent="0.3">
      <c r="A134" s="201">
        <v>6</v>
      </c>
      <c r="B134" s="65" t="s">
        <v>214</v>
      </c>
      <c r="C134" s="21">
        <v>1425126.2676693401</v>
      </c>
      <c r="D134" s="21">
        <v>6391658.3501931634</v>
      </c>
      <c r="E134" s="21">
        <v>1271478.6594916461</v>
      </c>
      <c r="F134" s="70">
        <f t="shared" si="7"/>
        <v>9088263.277354151</v>
      </c>
    </row>
    <row r="135" spans="1:6" x14ac:dyDescent="0.3">
      <c r="A135" s="201">
        <v>5</v>
      </c>
      <c r="B135" s="65" t="s">
        <v>215</v>
      </c>
      <c r="C135" s="21">
        <v>39966394.814525589</v>
      </c>
      <c r="D135" s="21">
        <v>62780921.537777171</v>
      </c>
      <c r="E135" s="21">
        <v>28047262.183388453</v>
      </c>
      <c r="F135" s="70">
        <f t="shared" si="7"/>
        <v>130794578.53569122</v>
      </c>
    </row>
    <row r="136" spans="1:6" x14ac:dyDescent="0.3">
      <c r="A136" s="201">
        <v>6</v>
      </c>
      <c r="B136" s="65" t="s">
        <v>216</v>
      </c>
      <c r="C136" s="21">
        <v>174699900.44371799</v>
      </c>
      <c r="D136" s="21">
        <v>101247571.27843398</v>
      </c>
      <c r="E136" s="21">
        <v>202805587.58142996</v>
      </c>
      <c r="F136" s="70">
        <f t="shared" si="7"/>
        <v>478753059.30358195</v>
      </c>
    </row>
    <row r="137" spans="1:6" x14ac:dyDescent="0.3">
      <c r="A137" s="201">
        <v>7</v>
      </c>
      <c r="B137" s="65" t="s">
        <v>217</v>
      </c>
      <c r="C137" s="21">
        <v>7085712946.9300013</v>
      </c>
      <c r="D137" s="21">
        <v>4544225873.0022717</v>
      </c>
      <c r="E137" s="21">
        <v>3963172061.4100003</v>
      </c>
      <c r="F137" s="70">
        <f t="shared" si="7"/>
        <v>15593110881.342274</v>
      </c>
    </row>
    <row r="138" spans="1:6" x14ac:dyDescent="0.3">
      <c r="A138" s="25"/>
      <c r="B138" s="65"/>
      <c r="C138" s="21"/>
      <c r="D138" s="21"/>
      <c r="E138" s="21"/>
      <c r="F138" s="70"/>
    </row>
    <row r="139" spans="1:6" ht="15" customHeight="1" x14ac:dyDescent="0.3">
      <c r="A139" s="251" t="s">
        <v>60</v>
      </c>
      <c r="B139" s="251"/>
      <c r="C139" s="68">
        <f>+SUM(C140:C146)</f>
        <v>1152207326.3499994</v>
      </c>
      <c r="D139" s="68">
        <f t="shared" ref="D139:F139" si="8">+SUM(D140:D146)</f>
        <v>365661798.96000016</v>
      </c>
      <c r="E139" s="68">
        <f t="shared" si="8"/>
        <v>650137232.6699996</v>
      </c>
      <c r="F139" s="68">
        <f t="shared" si="8"/>
        <v>2168006357.9799991</v>
      </c>
    </row>
    <row r="140" spans="1:6" x14ac:dyDescent="0.3">
      <c r="A140" s="107">
        <v>0</v>
      </c>
      <c r="B140" s="65" t="s">
        <v>211</v>
      </c>
      <c r="C140" s="180">
        <v>0</v>
      </c>
      <c r="D140" s="180">
        <v>0</v>
      </c>
      <c r="E140" s="180">
        <v>0</v>
      </c>
      <c r="F140" s="54">
        <f>+C140+D140+E140</f>
        <v>0</v>
      </c>
    </row>
    <row r="141" spans="1:6" x14ac:dyDescent="0.3">
      <c r="A141" s="107">
        <v>1</v>
      </c>
      <c r="B141" s="65" t="s">
        <v>212</v>
      </c>
      <c r="C141" s="180">
        <v>0</v>
      </c>
      <c r="D141" s="180">
        <v>0</v>
      </c>
      <c r="E141" s="180">
        <v>0</v>
      </c>
      <c r="F141" s="54">
        <f t="shared" ref="F141:F143" si="9">+C141+D141+E141</f>
        <v>0</v>
      </c>
    </row>
    <row r="142" spans="1:6" x14ac:dyDescent="0.3">
      <c r="A142" s="107">
        <v>2</v>
      </c>
      <c r="B142" s="65" t="s">
        <v>213</v>
      </c>
      <c r="C142" s="180">
        <v>0</v>
      </c>
      <c r="D142" s="180">
        <v>0</v>
      </c>
      <c r="E142" s="180">
        <v>0</v>
      </c>
      <c r="F142" s="54">
        <f t="shared" si="9"/>
        <v>0</v>
      </c>
    </row>
    <row r="143" spans="1:6" x14ac:dyDescent="0.3">
      <c r="A143" s="107">
        <v>6</v>
      </c>
      <c r="B143" s="65" t="s">
        <v>214</v>
      </c>
      <c r="C143" s="180">
        <v>0</v>
      </c>
      <c r="D143" s="180">
        <v>0</v>
      </c>
      <c r="E143" s="180">
        <v>0</v>
      </c>
      <c r="F143" s="54">
        <f t="shared" si="9"/>
        <v>0</v>
      </c>
    </row>
    <row r="144" spans="1:6" x14ac:dyDescent="0.3">
      <c r="A144" s="107">
        <v>5</v>
      </c>
      <c r="B144" s="65" t="s">
        <v>215</v>
      </c>
      <c r="C144" s="180">
        <v>0</v>
      </c>
      <c r="D144" s="180">
        <v>0</v>
      </c>
      <c r="E144" s="180">
        <v>0</v>
      </c>
      <c r="F144" s="54">
        <f t="shared" ref="F144:F145" si="10">+C144+D144+E144</f>
        <v>0</v>
      </c>
    </row>
    <row r="145" spans="1:6" x14ac:dyDescent="0.3">
      <c r="A145" s="107">
        <v>6</v>
      </c>
      <c r="B145" s="65" t="s">
        <v>216</v>
      </c>
      <c r="C145" s="180">
        <v>0</v>
      </c>
      <c r="D145" s="180">
        <v>0</v>
      </c>
      <c r="E145" s="180">
        <v>0</v>
      </c>
      <c r="F145" s="54">
        <f t="shared" si="10"/>
        <v>0</v>
      </c>
    </row>
    <row r="146" spans="1:6" x14ac:dyDescent="0.3">
      <c r="A146" s="107">
        <v>7</v>
      </c>
      <c r="B146" s="65" t="s">
        <v>217</v>
      </c>
      <c r="C146" s="180">
        <v>1152207326.3499994</v>
      </c>
      <c r="D146" s="180">
        <v>365661798.96000016</v>
      </c>
      <c r="E146" s="180">
        <v>650137232.6699996</v>
      </c>
      <c r="F146" s="54">
        <f>+C146+D146+E146</f>
        <v>2168006357.9799991</v>
      </c>
    </row>
    <row r="147" spans="1:6" x14ac:dyDescent="0.3">
      <c r="C147" s="54"/>
      <c r="D147" s="54"/>
      <c r="E147" s="54"/>
      <c r="F147" s="54"/>
    </row>
    <row r="148" spans="1:6" x14ac:dyDescent="0.3">
      <c r="A148" s="251" t="s">
        <v>61</v>
      </c>
      <c r="B148" s="251"/>
      <c r="C148" s="68">
        <f>+SUM(C149:C150)</f>
        <v>0</v>
      </c>
      <c r="D148" s="68">
        <f t="shared" ref="D148:F148" si="11">+SUM(D149:D150)</f>
        <v>0</v>
      </c>
      <c r="E148" s="68">
        <f t="shared" si="11"/>
        <v>0</v>
      </c>
      <c r="F148" s="68">
        <f t="shared" si="11"/>
        <v>0</v>
      </c>
    </row>
    <row r="149" spans="1:6" x14ac:dyDescent="0.3">
      <c r="A149" s="95" t="s">
        <v>59</v>
      </c>
      <c r="B149" s="65" t="s">
        <v>53</v>
      </c>
      <c r="C149" s="71">
        <v>0</v>
      </c>
      <c r="D149" s="71">
        <v>0</v>
      </c>
      <c r="E149" s="71">
        <v>0</v>
      </c>
      <c r="F149" s="54">
        <f>+C149+D149+E149</f>
        <v>0</v>
      </c>
    </row>
    <row r="150" spans="1:6" x14ac:dyDescent="0.3">
      <c r="A150" s="62" t="s">
        <v>59</v>
      </c>
      <c r="B150" s="62" t="s">
        <v>53</v>
      </c>
      <c r="C150" s="77">
        <v>0</v>
      </c>
      <c r="D150" s="77">
        <v>0</v>
      </c>
      <c r="E150" s="77">
        <v>0</v>
      </c>
      <c r="F150" s="78">
        <f>+C150+D150+E150</f>
        <v>0</v>
      </c>
    </row>
    <row r="151" spans="1:6" ht="14.25" customHeight="1" x14ac:dyDescent="0.3">
      <c r="A151" s="253" t="s">
        <v>62</v>
      </c>
      <c r="B151" s="253"/>
      <c r="C151" s="253"/>
      <c r="D151" s="253"/>
      <c r="E151" s="253"/>
      <c r="F151" s="253"/>
    </row>
    <row r="152" spans="1:6" ht="13.8" x14ac:dyDescent="0.3">
      <c r="A152" s="250" t="s">
        <v>43</v>
      </c>
      <c r="B152" s="250"/>
      <c r="C152" s="250"/>
      <c r="D152" s="250"/>
      <c r="E152" s="250"/>
      <c r="F152" s="250"/>
    </row>
    <row r="153" spans="1:6" ht="61.5" customHeight="1" x14ac:dyDescent="0.3">
      <c r="A153" s="280" t="s">
        <v>244</v>
      </c>
      <c r="B153" s="280"/>
      <c r="C153" s="280"/>
      <c r="D153" s="280"/>
      <c r="E153" s="280"/>
      <c r="F153" s="280"/>
    </row>
    <row r="154" spans="1:6" ht="9.9" customHeight="1" x14ac:dyDescent="0.3">
      <c r="A154" s="69"/>
      <c r="B154" s="65"/>
    </row>
    <row r="155" spans="1:6" x14ac:dyDescent="0.3">
      <c r="A155" s="215" t="s">
        <v>79</v>
      </c>
      <c r="B155" s="215"/>
      <c r="C155" s="215"/>
      <c r="D155" s="215"/>
      <c r="E155" s="215"/>
      <c r="F155" s="215"/>
    </row>
    <row r="156" spans="1:6" x14ac:dyDescent="0.3">
      <c r="A156" s="215" t="s">
        <v>80</v>
      </c>
      <c r="B156" s="215"/>
      <c r="C156" s="215"/>
      <c r="D156" s="215"/>
      <c r="E156" s="215"/>
      <c r="F156" s="215"/>
    </row>
    <row r="157" spans="1:6" x14ac:dyDescent="0.3">
      <c r="A157" s="215" t="s">
        <v>52</v>
      </c>
      <c r="B157" s="215"/>
      <c r="C157" s="215"/>
      <c r="D157" s="215"/>
      <c r="E157" s="215"/>
      <c r="F157" s="215"/>
    </row>
    <row r="158" spans="1:6" ht="9.9" customHeight="1" x14ac:dyDescent="0.3">
      <c r="A158" s="73"/>
      <c r="B158" s="74"/>
      <c r="C158" s="74"/>
      <c r="D158" s="74"/>
      <c r="E158" s="74"/>
      <c r="F158" s="75"/>
    </row>
    <row r="159" spans="1:6" x14ac:dyDescent="0.3">
      <c r="A159" s="88" t="s">
        <v>78</v>
      </c>
      <c r="B159" s="88" t="s">
        <v>11</v>
      </c>
      <c r="C159" s="88" t="s">
        <v>88</v>
      </c>
      <c r="D159" s="88" t="s">
        <v>89</v>
      </c>
      <c r="E159" s="88" t="s">
        <v>10</v>
      </c>
      <c r="F159" s="33"/>
    </row>
    <row r="160" spans="1:6" x14ac:dyDescent="0.3">
      <c r="A160" s="129" t="s">
        <v>82</v>
      </c>
      <c r="B160" s="79">
        <f>+B161+B162</f>
        <v>68951462194.299072</v>
      </c>
      <c r="C160" s="79">
        <f t="shared" ref="C160:D162" si="12">+B170</f>
        <v>54631622426.22908</v>
      </c>
      <c r="D160" s="79">
        <f t="shared" si="12"/>
        <v>57762326837.596809</v>
      </c>
      <c r="E160" s="79">
        <f>+B160</f>
        <v>68951462194.299072</v>
      </c>
      <c r="F160" s="75"/>
    </row>
    <row r="161" spans="1:6" x14ac:dyDescent="0.3">
      <c r="A161" s="130" t="s">
        <v>83</v>
      </c>
      <c r="B161" s="37">
        <f>+'2T'!E171</f>
        <v>54828950616.179077</v>
      </c>
      <c r="C161" s="37">
        <f>+B171</f>
        <v>53676743289.829079</v>
      </c>
      <c r="D161" s="37">
        <f t="shared" si="12"/>
        <v>53311081490.86908</v>
      </c>
      <c r="E161" s="84">
        <f>+B161</f>
        <v>54828950616.179077</v>
      </c>
      <c r="F161" s="33"/>
    </row>
    <row r="162" spans="1:6" x14ac:dyDescent="0.3">
      <c r="A162" s="130" t="s">
        <v>81</v>
      </c>
      <c r="B162" s="37">
        <f>+'2T'!E172</f>
        <v>14122511578.119999</v>
      </c>
      <c r="C162" s="37">
        <f t="shared" si="12"/>
        <v>954879136.39999866</v>
      </c>
      <c r="D162" s="37">
        <f t="shared" si="12"/>
        <v>4451245346.7277279</v>
      </c>
      <c r="E162" s="84">
        <f t="shared" ref="E162" si="13">+B162</f>
        <v>14122511578.119999</v>
      </c>
      <c r="F162" s="33"/>
    </row>
    <row r="163" spans="1:6" x14ac:dyDescent="0.3">
      <c r="A163" s="129" t="s">
        <v>85</v>
      </c>
      <c r="B163" s="79">
        <v>8040592083.3299999</v>
      </c>
      <c r="C163" s="79">
        <v>8040592083.3299999</v>
      </c>
      <c r="D163" s="79">
        <v>8040592083.3299999</v>
      </c>
      <c r="E163" s="79">
        <f>+B163+C163+D163</f>
        <v>24121776249.989998</v>
      </c>
      <c r="F163" s="75"/>
    </row>
    <row r="164" spans="1:6" x14ac:dyDescent="0.3">
      <c r="A164" s="129" t="s">
        <v>146</v>
      </c>
      <c r="B164" s="79">
        <f>+B165+B166</f>
        <v>62869542699.509079</v>
      </c>
      <c r="C164" s="79">
        <f t="shared" ref="C164" si="14">+C165+C166</f>
        <v>62672214509.559082</v>
      </c>
      <c r="D164" s="79">
        <f>+D165+D166</f>
        <v>65802918920.926804</v>
      </c>
      <c r="E164" s="79">
        <f>+E165+E166</f>
        <v>68951462194.299072</v>
      </c>
      <c r="F164" s="75"/>
    </row>
    <row r="165" spans="1:6" x14ac:dyDescent="0.3">
      <c r="A165" s="130" t="s">
        <v>83</v>
      </c>
      <c r="B165" s="37">
        <f>+B161</f>
        <v>54828950616.179077</v>
      </c>
      <c r="C165" s="37">
        <f>+C161</f>
        <v>53676743289.829079</v>
      </c>
      <c r="D165" s="37">
        <f>+D161</f>
        <v>53311081490.86908</v>
      </c>
      <c r="E165" s="84">
        <f>+E161</f>
        <v>54828950616.179077</v>
      </c>
      <c r="F165" s="33"/>
    </row>
    <row r="166" spans="1:6" x14ac:dyDescent="0.3">
      <c r="A166" s="130" t="s">
        <v>81</v>
      </c>
      <c r="B166" s="37">
        <v>8040592083.3299999</v>
      </c>
      <c r="C166" s="37">
        <f>+C163+C162</f>
        <v>8995471219.7299995</v>
      </c>
      <c r="D166" s="138">
        <f>+D163+D162</f>
        <v>12491837430.057728</v>
      </c>
      <c r="E166" s="84">
        <f>+E162</f>
        <v>14122511578.119999</v>
      </c>
      <c r="F166" s="33"/>
    </row>
    <row r="167" spans="1:6" x14ac:dyDescent="0.3">
      <c r="A167" s="129" t="s">
        <v>84</v>
      </c>
      <c r="B167" s="79">
        <f>+B168+B169</f>
        <v>8237920273.2800007</v>
      </c>
      <c r="C167" s="79">
        <f>+C168+C169</f>
        <v>4909887671.9622717</v>
      </c>
      <c r="D167" s="79">
        <f>+D168+D169</f>
        <v>4613309294.0799999</v>
      </c>
      <c r="E167" s="79">
        <f>+B167+C167+D167</f>
        <v>17761117239.322273</v>
      </c>
      <c r="F167" s="75"/>
    </row>
    <row r="168" spans="1:6" x14ac:dyDescent="0.3">
      <c r="A168" s="130" t="s">
        <v>83</v>
      </c>
      <c r="B168" s="102">
        <v>1152207326.3499994</v>
      </c>
      <c r="C168" s="102">
        <v>365661798.96000016</v>
      </c>
      <c r="D168" s="102">
        <v>650137232.6699996</v>
      </c>
      <c r="E168" s="63">
        <f>+B168+C168+D168</f>
        <v>2168006357.9799991</v>
      </c>
      <c r="F168" s="75"/>
    </row>
    <row r="169" spans="1:6" x14ac:dyDescent="0.3">
      <c r="A169" s="130" t="s">
        <v>81</v>
      </c>
      <c r="B169" s="102">
        <v>7085712946.9300013</v>
      </c>
      <c r="C169" s="102">
        <v>4544225873.0022717</v>
      </c>
      <c r="D169" s="102">
        <v>3963172061.4100003</v>
      </c>
      <c r="E169" s="63">
        <f>+B169+C169+D169</f>
        <v>15593110881.342274</v>
      </c>
      <c r="F169" s="75"/>
    </row>
    <row r="170" spans="1:6" x14ac:dyDescent="0.3">
      <c r="A170" s="129" t="s">
        <v>147</v>
      </c>
      <c r="B170" s="79">
        <f>+B164-B167</f>
        <v>54631622426.22908</v>
      </c>
      <c r="C170" s="79">
        <f t="shared" ref="C170:D170" si="15">+C164-C167</f>
        <v>57762326837.596809</v>
      </c>
      <c r="D170" s="79">
        <f t="shared" si="15"/>
        <v>61189609626.846802</v>
      </c>
      <c r="E170" s="79">
        <f>+E164-E167</f>
        <v>51190344954.976799</v>
      </c>
      <c r="F170" s="75"/>
    </row>
    <row r="171" spans="1:6" x14ac:dyDescent="0.3">
      <c r="A171" s="130" t="s">
        <v>83</v>
      </c>
      <c r="B171" s="102">
        <f>+B165-B168</f>
        <v>53676743289.829079</v>
      </c>
      <c r="C171" s="102">
        <f>+C165-C168</f>
        <v>53311081490.86908</v>
      </c>
      <c r="D171" s="102">
        <f>+D165-D168</f>
        <v>52660944258.199081</v>
      </c>
      <c r="E171" s="63">
        <f>+E165-E168</f>
        <v>52660944258.199081</v>
      </c>
    </row>
    <row r="172" spans="1:6" x14ac:dyDescent="0.3">
      <c r="A172" s="131" t="s">
        <v>81</v>
      </c>
      <c r="B172" s="97">
        <f>+B166-B169</f>
        <v>954879136.39999866</v>
      </c>
      <c r="C172" s="97">
        <f>+C166-C169</f>
        <v>4451245346.7277279</v>
      </c>
      <c r="D172" s="97">
        <f>+D166-D169</f>
        <v>8528665368.647728</v>
      </c>
      <c r="E172" s="80">
        <f>+E166-E169</f>
        <v>-1470599303.2222748</v>
      </c>
    </row>
    <row r="173" spans="1:6" x14ac:dyDescent="0.3">
      <c r="A173" s="250" t="s">
        <v>43</v>
      </c>
      <c r="B173" s="250"/>
      <c r="C173" s="250"/>
      <c r="D173" s="250"/>
      <c r="E173" s="250"/>
      <c r="F173" s="55"/>
    </row>
    <row r="174" spans="1:6" ht="43.95" customHeight="1" x14ac:dyDescent="0.3">
      <c r="A174" s="223" t="s">
        <v>91</v>
      </c>
      <c r="B174" s="224"/>
      <c r="C174" s="224"/>
      <c r="D174" s="224"/>
      <c r="E174" s="225"/>
      <c r="F174" s="81"/>
    </row>
    <row r="175" spans="1:6" x14ac:dyDescent="0.3">
      <c r="A175" s="82"/>
      <c r="B175" s="83"/>
      <c r="C175" s="83"/>
      <c r="D175" s="83"/>
      <c r="E175" s="83"/>
      <c r="F175" s="81"/>
    </row>
    <row r="176" spans="1:6" x14ac:dyDescent="0.3">
      <c r="A176" s="112" t="s">
        <v>86</v>
      </c>
      <c r="B176" s="278" t="s">
        <v>204</v>
      </c>
      <c r="C176" s="238"/>
      <c r="D176" s="239" t="s">
        <v>49</v>
      </c>
      <c r="E176" s="240"/>
      <c r="F176" s="241"/>
    </row>
    <row r="177" spans="1:6" x14ac:dyDescent="0.3">
      <c r="A177" s="93" t="s">
        <v>47</v>
      </c>
      <c r="B177" s="278" t="s">
        <v>205</v>
      </c>
      <c r="C177" s="238"/>
      <c r="D177" s="242"/>
      <c r="E177" s="243"/>
      <c r="F177" s="244"/>
    </row>
    <row r="178" spans="1:6" x14ac:dyDescent="0.3">
      <c r="A178" s="94" t="s">
        <v>48</v>
      </c>
      <c r="B178" s="278" t="s">
        <v>223</v>
      </c>
      <c r="C178" s="238"/>
      <c r="D178" s="245"/>
      <c r="E178" s="246"/>
      <c r="F178" s="247"/>
    </row>
  </sheetData>
  <mergeCells count="89">
    <mergeCell ref="A130:B130"/>
    <mergeCell ref="A139:B139"/>
    <mergeCell ref="A148:B148"/>
    <mergeCell ref="A151:F151"/>
    <mergeCell ref="A152:F152"/>
    <mergeCell ref="A153:F153"/>
    <mergeCell ref="A155:F155"/>
    <mergeCell ref="A156:F156"/>
    <mergeCell ref="A157:F157"/>
    <mergeCell ref="A173:E173"/>
    <mergeCell ref="A174:E174"/>
    <mergeCell ref="B176:C176"/>
    <mergeCell ref="D176:F178"/>
    <mergeCell ref="B177:C177"/>
    <mergeCell ref="B178:C178"/>
    <mergeCell ref="A120:F120"/>
    <mergeCell ref="A121:F121"/>
    <mergeCell ref="A123:F123"/>
    <mergeCell ref="A124:F124"/>
    <mergeCell ref="A125:F125"/>
    <mergeCell ref="A106:F106"/>
    <mergeCell ref="A107:F107"/>
    <mergeCell ref="A108:F108"/>
    <mergeCell ref="A113:B113"/>
    <mergeCell ref="A117:B117"/>
    <mergeCell ref="A91:F91"/>
    <mergeCell ref="A92:F92"/>
    <mergeCell ref="A93:F93"/>
    <mergeCell ref="A103:F103"/>
    <mergeCell ref="A104:F104"/>
    <mergeCell ref="B82:C82"/>
    <mergeCell ref="D82:F84"/>
    <mergeCell ref="B83:C83"/>
    <mergeCell ref="B84:C84"/>
    <mergeCell ref="A89:F89"/>
    <mergeCell ref="A76:B76"/>
    <mergeCell ref="A77:B77"/>
    <mergeCell ref="A78:B78"/>
    <mergeCell ref="A79:F79"/>
    <mergeCell ref="A80:F80"/>
    <mergeCell ref="A67:B67"/>
    <mergeCell ref="A68:F68"/>
    <mergeCell ref="A69:F69"/>
    <mergeCell ref="A73:F73"/>
    <mergeCell ref="A74:F74"/>
    <mergeCell ref="A1:F2"/>
    <mergeCell ref="A3:F3"/>
    <mergeCell ref="C5:E5"/>
    <mergeCell ref="C6:E6"/>
    <mergeCell ref="C7:E7"/>
    <mergeCell ref="A10:F10"/>
    <mergeCell ref="A57:E57"/>
    <mergeCell ref="A12:F12"/>
    <mergeCell ref="A13:F13"/>
    <mergeCell ref="A35:F35"/>
    <mergeCell ref="A36:F36"/>
    <mergeCell ref="A38:F38"/>
    <mergeCell ref="A39:F39"/>
    <mergeCell ref="A41:B41"/>
    <mergeCell ref="A54:B54"/>
    <mergeCell ref="A55:B55"/>
    <mergeCell ref="A56:B56"/>
    <mergeCell ref="A48:B48"/>
    <mergeCell ref="A49:B49"/>
    <mergeCell ref="A50:B50"/>
    <mergeCell ref="A51:B51"/>
    <mergeCell ref="A66:B66"/>
    <mergeCell ref="A61:F61"/>
    <mergeCell ref="A58:F58"/>
    <mergeCell ref="A60:F60"/>
    <mergeCell ref="A63:B63"/>
    <mergeCell ref="A64:B64"/>
    <mergeCell ref="A65:B65"/>
    <mergeCell ref="A52:B52"/>
    <mergeCell ref="A53:B53"/>
    <mergeCell ref="A18:A19"/>
    <mergeCell ref="A20:A21"/>
    <mergeCell ref="A22:A23"/>
    <mergeCell ref="A24:A25"/>
    <mergeCell ref="A27:A28"/>
    <mergeCell ref="A29:A30"/>
    <mergeCell ref="A31:A32"/>
    <mergeCell ref="A33:A34"/>
    <mergeCell ref="A42:B42"/>
    <mergeCell ref="A43:B43"/>
    <mergeCell ref="A44:B44"/>
    <mergeCell ref="A45:B45"/>
    <mergeCell ref="A46:B46"/>
    <mergeCell ref="A47:B47"/>
  </mergeCells>
  <printOptions horizontalCentered="1"/>
  <pageMargins left="0.70866141732283472" right="0.70866141732283472" top="0.94488188976377963" bottom="0.74803149606299213" header="0.19685039370078741" footer="0.31496062992125984"/>
  <pageSetup scale="55"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8" max="5" man="1"/>
    <brk id="87" max="16383" man="1"/>
    <brk id="153" max="5"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DB02-BE05-4CD9-B4BF-C3CDDDA6C7B4}">
  <dimension ref="A1:F128"/>
  <sheetViews>
    <sheetView showGridLines="0" zoomScale="80" zoomScaleNormal="80" workbookViewId="0">
      <selection sqref="A1:F1"/>
    </sheetView>
  </sheetViews>
  <sheetFormatPr baseColWidth="10" defaultColWidth="11.44140625" defaultRowHeight="13.8" x14ac:dyDescent="0.3"/>
  <cols>
    <col min="1" max="1" width="67.5546875" style="3" customWidth="1"/>
    <col min="2" max="2" width="26.5546875" style="3" customWidth="1"/>
    <col min="3" max="6" width="20.6640625" style="3" customWidth="1"/>
    <col min="7" max="16384" width="11.44140625" style="3"/>
  </cols>
  <sheetData>
    <row r="1" spans="1:6" ht="42" customHeight="1" x14ac:dyDescent="0.45">
      <c r="A1" s="222" t="s">
        <v>38</v>
      </c>
      <c r="B1" s="222"/>
      <c r="C1" s="222"/>
      <c r="D1" s="222"/>
      <c r="E1" s="222"/>
      <c r="F1" s="222"/>
    </row>
    <row r="2" spans="1:6" ht="17.399999999999999" x14ac:dyDescent="0.4">
      <c r="A2" s="231" t="s">
        <v>250</v>
      </c>
      <c r="B2" s="231"/>
      <c r="C2" s="231"/>
      <c r="D2" s="231"/>
      <c r="E2" s="231"/>
      <c r="F2" s="231"/>
    </row>
    <row r="3" spans="1:6" ht="15.6" x14ac:dyDescent="0.3">
      <c r="A3" s="48"/>
      <c r="B3" s="48"/>
      <c r="C3" s="48"/>
      <c r="D3" s="48"/>
      <c r="E3" s="48"/>
    </row>
    <row r="4" spans="1:6" ht="18" customHeight="1" x14ac:dyDescent="0.3">
      <c r="A4" s="104"/>
      <c r="B4" s="92" t="s">
        <v>22</v>
      </c>
      <c r="C4" s="233" t="s">
        <v>181</v>
      </c>
      <c r="D4" s="234"/>
      <c r="E4" s="234"/>
    </row>
    <row r="5" spans="1:6" ht="18" customHeight="1" x14ac:dyDescent="0.3">
      <c r="A5" s="104"/>
      <c r="B5" s="93" t="s">
        <v>33</v>
      </c>
      <c r="C5" s="233" t="s">
        <v>182</v>
      </c>
      <c r="D5" s="234"/>
      <c r="E5" s="234"/>
    </row>
    <row r="6" spans="1:6" ht="18" customHeight="1" x14ac:dyDescent="0.3">
      <c r="A6" s="104"/>
      <c r="B6" s="94" t="s">
        <v>34</v>
      </c>
      <c r="C6" s="233" t="s">
        <v>183</v>
      </c>
      <c r="D6" s="234"/>
      <c r="E6" s="234"/>
    </row>
    <row r="7" spans="1:6" x14ac:dyDescent="0.3">
      <c r="A7" s="4"/>
      <c r="B7" s="2"/>
      <c r="C7" s="2"/>
      <c r="D7" s="2"/>
      <c r="E7" s="2"/>
      <c r="F7" s="2"/>
    </row>
    <row r="8" spans="1:6" ht="21" customHeight="1" x14ac:dyDescent="0.3">
      <c r="A8" s="235" t="s">
        <v>153</v>
      </c>
      <c r="B8" s="235"/>
      <c r="C8" s="235"/>
      <c r="D8" s="235"/>
      <c r="E8" s="235"/>
      <c r="F8" s="235"/>
    </row>
    <row r="9" spans="1:6" s="60" customFormat="1" ht="14.4" x14ac:dyDescent="0.3"/>
    <row r="10" spans="1:6" ht="15.6" x14ac:dyDescent="0.3">
      <c r="A10" s="228" t="s">
        <v>36</v>
      </c>
      <c r="B10" s="228"/>
      <c r="C10" s="228"/>
      <c r="D10" s="228"/>
      <c r="E10" s="228"/>
      <c r="F10" s="228"/>
    </row>
    <row r="11" spans="1:6" ht="15" customHeight="1" x14ac:dyDescent="0.3">
      <c r="A11" s="228" t="s">
        <v>19</v>
      </c>
      <c r="B11" s="228"/>
      <c r="C11" s="228"/>
      <c r="D11" s="228"/>
      <c r="E11" s="228"/>
      <c r="F11" s="228"/>
    </row>
    <row r="12" spans="1:6" ht="15.6" x14ac:dyDescent="0.3">
      <c r="A12" s="51"/>
      <c r="B12" s="51"/>
      <c r="C12" s="51"/>
      <c r="D12" s="52"/>
      <c r="E12" s="52"/>
      <c r="F12"/>
    </row>
    <row r="13" spans="1:6" ht="31.2" x14ac:dyDescent="0.3">
      <c r="A13" s="14" t="s">
        <v>17</v>
      </c>
      <c r="B13" s="12" t="s">
        <v>18</v>
      </c>
      <c r="C13" s="14" t="s">
        <v>94</v>
      </c>
      <c r="D13" s="12" t="s">
        <v>95</v>
      </c>
      <c r="E13" s="12" t="s">
        <v>97</v>
      </c>
      <c r="F13" s="128" t="s">
        <v>98</v>
      </c>
    </row>
    <row r="14" spans="1:6" ht="15" x14ac:dyDescent="0.3">
      <c r="A14" s="22"/>
      <c r="B14" s="135"/>
      <c r="C14" s="149"/>
      <c r="D14" s="149"/>
      <c r="E14" s="149"/>
      <c r="F14" s="149"/>
    </row>
    <row r="15" spans="1:6" ht="15" x14ac:dyDescent="0.3">
      <c r="A15" s="143" t="s">
        <v>174</v>
      </c>
      <c r="B15" s="141"/>
      <c r="C15" s="150"/>
      <c r="D15" s="150"/>
      <c r="E15" s="150"/>
      <c r="F15" s="150"/>
    </row>
    <row r="16" spans="1:6" ht="15" x14ac:dyDescent="0.3">
      <c r="A16" s="232" t="s">
        <v>169</v>
      </c>
      <c r="B16" s="135" t="s">
        <v>175</v>
      </c>
      <c r="C16" s="151">
        <f>+'1T'!F18</f>
        <v>1400</v>
      </c>
      <c r="D16" s="151">
        <f>+'2T'!F18</f>
        <v>1517</v>
      </c>
      <c r="E16" s="151">
        <f>+'3T'!F18</f>
        <v>1128</v>
      </c>
      <c r="F16" s="151">
        <f>+SUM(C16:E16)</f>
        <v>4045</v>
      </c>
    </row>
    <row r="17" spans="1:6" ht="15" x14ac:dyDescent="0.3">
      <c r="A17" s="232"/>
      <c r="B17" s="135" t="s">
        <v>168</v>
      </c>
      <c r="C17" s="151">
        <f>+'1T'!F19</f>
        <v>3662</v>
      </c>
      <c r="D17" s="151">
        <f>+'2T'!F19</f>
        <v>4156</v>
      </c>
      <c r="E17" s="151">
        <f>+'3T'!F19</f>
        <v>3057</v>
      </c>
      <c r="F17" s="151">
        <f t="shared" ref="F17:F32" si="0">+SUM(C17:E17)</f>
        <v>10875</v>
      </c>
    </row>
    <row r="18" spans="1:6" ht="15" x14ac:dyDescent="0.3">
      <c r="A18" s="232" t="s">
        <v>170</v>
      </c>
      <c r="B18" s="135" t="s">
        <v>175</v>
      </c>
      <c r="C18" s="151">
        <f>+'1T'!F20</f>
        <v>520</v>
      </c>
      <c r="D18" s="151">
        <f>+'2T'!F20</f>
        <v>408</v>
      </c>
      <c r="E18" s="151">
        <f>+'3T'!F20</f>
        <v>380</v>
      </c>
      <c r="F18" s="151">
        <f t="shared" si="0"/>
        <v>1308</v>
      </c>
    </row>
    <row r="19" spans="1:6" ht="15" x14ac:dyDescent="0.3">
      <c r="A19" s="232"/>
      <c r="B19" s="135" t="s">
        <v>168</v>
      </c>
      <c r="C19" s="151">
        <f>+'1T'!F21</f>
        <v>1984</v>
      </c>
      <c r="D19" s="151">
        <f>+'2T'!F21</f>
        <v>1200</v>
      </c>
      <c r="E19" s="151">
        <f>+'3T'!F21</f>
        <v>1148</v>
      </c>
      <c r="F19" s="151">
        <f t="shared" si="0"/>
        <v>4332</v>
      </c>
    </row>
    <row r="20" spans="1:6" ht="15" x14ac:dyDescent="0.3">
      <c r="A20" s="232" t="s">
        <v>171</v>
      </c>
      <c r="B20" s="135" t="s">
        <v>175</v>
      </c>
      <c r="C20" s="151">
        <f>+'1T'!F22</f>
        <v>94</v>
      </c>
      <c r="D20" s="151">
        <f>+'2T'!F22</f>
        <v>128</v>
      </c>
      <c r="E20" s="151">
        <f>+'3T'!F22</f>
        <v>103</v>
      </c>
      <c r="F20" s="151">
        <f t="shared" si="0"/>
        <v>325</v>
      </c>
    </row>
    <row r="21" spans="1:6" ht="15" x14ac:dyDescent="0.3">
      <c r="A21" s="232"/>
      <c r="B21" s="135" t="s">
        <v>168</v>
      </c>
      <c r="C21" s="151">
        <f>+'1T'!F23</f>
        <v>267</v>
      </c>
      <c r="D21" s="151">
        <f>+'2T'!F23</f>
        <v>403</v>
      </c>
      <c r="E21" s="151">
        <f>+'3T'!F23</f>
        <v>291</v>
      </c>
      <c r="F21" s="151">
        <f t="shared" si="0"/>
        <v>961</v>
      </c>
    </row>
    <row r="22" spans="1:6" ht="15" x14ac:dyDescent="0.3">
      <c r="A22" s="232" t="s">
        <v>172</v>
      </c>
      <c r="B22" s="135" t="s">
        <v>175</v>
      </c>
      <c r="C22" s="151">
        <f>+'1T'!F24</f>
        <v>110</v>
      </c>
      <c r="D22" s="151">
        <f>+'2T'!F24</f>
        <v>89</v>
      </c>
      <c r="E22" s="151">
        <f>+'3T'!F24</f>
        <v>70</v>
      </c>
      <c r="F22" s="151">
        <f t="shared" si="0"/>
        <v>269</v>
      </c>
    </row>
    <row r="23" spans="1:6" ht="15" x14ac:dyDescent="0.3">
      <c r="A23" s="232"/>
      <c r="B23" s="135" t="s">
        <v>168</v>
      </c>
      <c r="C23" s="151">
        <f>+'1T'!F25</f>
        <v>299</v>
      </c>
      <c r="D23" s="151">
        <f>+'2T'!F25</f>
        <v>249</v>
      </c>
      <c r="E23" s="151">
        <f>+'3T'!F25</f>
        <v>179</v>
      </c>
      <c r="F23" s="151">
        <f t="shared" si="0"/>
        <v>727</v>
      </c>
    </row>
    <row r="24" spans="1:6" ht="15" x14ac:dyDescent="0.3">
      <c r="A24" s="143" t="s">
        <v>173</v>
      </c>
      <c r="B24" s="141"/>
      <c r="C24" s="152"/>
      <c r="D24" s="152"/>
      <c r="E24" s="152"/>
      <c r="F24" s="152"/>
    </row>
    <row r="25" spans="1:6" ht="15" x14ac:dyDescent="0.3">
      <c r="A25" s="232" t="s">
        <v>169</v>
      </c>
      <c r="B25" s="135" t="s">
        <v>175</v>
      </c>
      <c r="C25" s="151">
        <f>+'1T'!F27</f>
        <v>1685</v>
      </c>
      <c r="D25" s="151">
        <f>+'2T'!F27</f>
        <v>1985</v>
      </c>
      <c r="E25" s="151">
        <f>+'3T'!F27</f>
        <v>1537</v>
      </c>
      <c r="F25" s="151">
        <f t="shared" si="0"/>
        <v>5207</v>
      </c>
    </row>
    <row r="26" spans="1:6" ht="15" x14ac:dyDescent="0.3">
      <c r="A26" s="232"/>
      <c r="B26" s="135" t="s">
        <v>168</v>
      </c>
      <c r="C26" s="151">
        <f>+'1T'!F28</f>
        <v>4417</v>
      </c>
      <c r="D26" s="151">
        <f>+'2T'!F28</f>
        <v>6792</v>
      </c>
      <c r="E26" s="151">
        <f>+'3T'!F28</f>
        <v>4142</v>
      </c>
      <c r="F26" s="151">
        <f t="shared" si="0"/>
        <v>15351</v>
      </c>
    </row>
    <row r="27" spans="1:6" s="48" customFormat="1" ht="16.95" customHeight="1" x14ac:dyDescent="0.3">
      <c r="A27" s="232" t="s">
        <v>170</v>
      </c>
      <c r="B27" s="135" t="s">
        <v>175</v>
      </c>
      <c r="C27" s="151">
        <f>+'1T'!F29</f>
        <v>559</v>
      </c>
      <c r="D27" s="151">
        <f>+'2T'!F29</f>
        <v>546</v>
      </c>
      <c r="E27" s="151">
        <f>+'3T'!F29</f>
        <v>675</v>
      </c>
      <c r="F27" s="151">
        <f t="shared" si="0"/>
        <v>1780</v>
      </c>
    </row>
    <row r="28" spans="1:6" s="48" customFormat="1" ht="16.95" customHeight="1" x14ac:dyDescent="0.3">
      <c r="A28" s="232"/>
      <c r="B28" s="135" t="s">
        <v>168</v>
      </c>
      <c r="C28" s="151">
        <f>+'1T'!F30</f>
        <v>1608</v>
      </c>
      <c r="D28" s="151">
        <f>+'2T'!F30</f>
        <v>1600</v>
      </c>
      <c r="E28" s="151">
        <f>+'3T'!F30</f>
        <v>2119</v>
      </c>
      <c r="F28" s="151">
        <f t="shared" si="0"/>
        <v>5327</v>
      </c>
    </row>
    <row r="29" spans="1:6" s="48" customFormat="1" ht="16.95" customHeight="1" x14ac:dyDescent="0.3">
      <c r="A29" s="232" t="s">
        <v>171</v>
      </c>
      <c r="B29" s="135" t="s">
        <v>175</v>
      </c>
      <c r="C29" s="151">
        <f>+'1T'!F31</f>
        <v>115</v>
      </c>
      <c r="D29" s="151">
        <f>+'2T'!F31</f>
        <v>159</v>
      </c>
      <c r="E29" s="151">
        <f>+'3T'!F31</f>
        <v>208</v>
      </c>
      <c r="F29" s="151">
        <f t="shared" si="0"/>
        <v>482</v>
      </c>
    </row>
    <row r="30" spans="1:6" s="48" customFormat="1" ht="16.95" customHeight="1" x14ac:dyDescent="0.3">
      <c r="A30" s="232"/>
      <c r="B30" s="135" t="s">
        <v>168</v>
      </c>
      <c r="C30" s="151">
        <f>+'1T'!F32</f>
        <v>313</v>
      </c>
      <c r="D30" s="151">
        <f>+'2T'!F32</f>
        <v>494</v>
      </c>
      <c r="E30" s="151">
        <f>+'3T'!F32</f>
        <v>676</v>
      </c>
      <c r="F30" s="151">
        <f t="shared" si="0"/>
        <v>1483</v>
      </c>
    </row>
    <row r="31" spans="1:6" s="48" customFormat="1" ht="16.95" customHeight="1" x14ac:dyDescent="0.3">
      <c r="A31" s="232" t="s">
        <v>172</v>
      </c>
      <c r="B31" s="135" t="s">
        <v>175</v>
      </c>
      <c r="C31" s="151">
        <f>+'1T'!F33</f>
        <v>117</v>
      </c>
      <c r="D31" s="151">
        <f>+'2T'!F33</f>
        <v>140</v>
      </c>
      <c r="E31" s="151">
        <f>+'3T'!F33</f>
        <v>95</v>
      </c>
      <c r="F31" s="151">
        <f t="shared" si="0"/>
        <v>352</v>
      </c>
    </row>
    <row r="32" spans="1:6" s="48" customFormat="1" ht="16.95" customHeight="1" x14ac:dyDescent="0.3">
      <c r="A32" s="232"/>
      <c r="B32" s="135" t="s">
        <v>168</v>
      </c>
      <c r="C32" s="151">
        <f>+'1T'!F34</f>
        <v>307</v>
      </c>
      <c r="D32" s="151">
        <f>+'2T'!F34</f>
        <v>371</v>
      </c>
      <c r="E32" s="151">
        <f>+'3T'!F34</f>
        <v>258</v>
      </c>
      <c r="F32" s="153">
        <f t="shared" si="0"/>
        <v>936</v>
      </c>
    </row>
    <row r="33" spans="1:6" ht="15" customHeight="1" x14ac:dyDescent="0.3">
      <c r="A33" s="213" t="s">
        <v>43</v>
      </c>
      <c r="B33" s="213"/>
      <c r="C33" s="213"/>
      <c r="D33" s="213"/>
      <c r="E33" s="213"/>
      <c r="F33"/>
    </row>
    <row r="34" spans="1:6" ht="50.1" customHeight="1" x14ac:dyDescent="0.3">
      <c r="A34" s="223" t="s">
        <v>158</v>
      </c>
      <c r="B34" s="224"/>
      <c r="C34" s="224"/>
      <c r="D34" s="224"/>
      <c r="E34" s="224"/>
      <c r="F34" s="225"/>
    </row>
    <row r="35" spans="1:6" ht="15.6" x14ac:dyDescent="0.3">
      <c r="A35" s="51"/>
      <c r="B35" s="51"/>
      <c r="C35" s="51"/>
      <c r="D35" s="52"/>
      <c r="E35" s="52"/>
      <c r="F35"/>
    </row>
    <row r="36" spans="1:6" ht="15" customHeight="1" x14ac:dyDescent="0.3">
      <c r="A36" s="228" t="s">
        <v>37</v>
      </c>
      <c r="B36" s="228"/>
      <c r="C36" s="228"/>
      <c r="D36" s="228"/>
      <c r="E36" s="228"/>
      <c r="F36"/>
    </row>
    <row r="37" spans="1:6" ht="17.25" customHeight="1" x14ac:dyDescent="0.3">
      <c r="A37" s="228" t="s">
        <v>20</v>
      </c>
      <c r="B37" s="228"/>
      <c r="C37" s="228"/>
      <c r="D37" s="228"/>
      <c r="E37" s="228"/>
      <c r="F37"/>
    </row>
    <row r="38" spans="1:6" ht="16.95" customHeight="1" x14ac:dyDescent="0.3">
      <c r="A38" s="51"/>
      <c r="B38" s="51"/>
      <c r="C38" s="52"/>
      <c r="D38" s="52"/>
      <c r="E38" s="52"/>
      <c r="F38"/>
    </row>
    <row r="39" spans="1:6" ht="35.1" customHeight="1" x14ac:dyDescent="0.3">
      <c r="A39" s="14" t="s">
        <v>21</v>
      </c>
      <c r="B39" s="134" t="s">
        <v>94</v>
      </c>
      <c r="C39" s="134" t="s">
        <v>95</v>
      </c>
      <c r="D39" s="134" t="s">
        <v>97</v>
      </c>
      <c r="E39" s="134" t="s">
        <v>98</v>
      </c>
      <c r="F39"/>
    </row>
    <row r="40" spans="1:6" ht="15" x14ac:dyDescent="0.3">
      <c r="A40" s="140" t="s">
        <v>176</v>
      </c>
      <c r="B40" s="202">
        <f>+SUM(B44:B48)</f>
        <v>24548393504.879406</v>
      </c>
      <c r="C40" s="202">
        <f t="shared" ref="C40:E40" si="1">+SUM(C44:C48)</f>
        <v>26819616145.902466</v>
      </c>
      <c r="D40" s="202">
        <f t="shared" si="1"/>
        <v>19453850420.852127</v>
      </c>
      <c r="E40" s="202">
        <f t="shared" si="1"/>
        <v>70821860071.634003</v>
      </c>
      <c r="F40"/>
    </row>
    <row r="41" spans="1:6" ht="15" x14ac:dyDescent="0.3">
      <c r="A41" s="140" t="s">
        <v>179</v>
      </c>
      <c r="B41" s="202">
        <f>+SUM(B50:B54)</f>
        <v>28414628786.766037</v>
      </c>
      <c r="C41" s="202">
        <f t="shared" ref="C41:E41" si="2">+SUM(C50:C54)</f>
        <v>33175197980.569645</v>
      </c>
      <c r="D41" s="202">
        <f t="shared" si="2"/>
        <v>39364396087.82901</v>
      </c>
      <c r="E41" s="202">
        <f t="shared" si="2"/>
        <v>100954222855.16469</v>
      </c>
      <c r="F41"/>
    </row>
    <row r="42" spans="1:6" ht="15" x14ac:dyDescent="0.3">
      <c r="A42" s="146"/>
      <c r="B42" s="203"/>
      <c r="C42" s="203"/>
      <c r="D42" s="203"/>
      <c r="E42" s="203"/>
      <c r="F42"/>
    </row>
    <row r="43" spans="1:6" ht="15" x14ac:dyDescent="0.3">
      <c r="A43" s="148" t="s">
        <v>174</v>
      </c>
      <c r="B43" s="204"/>
      <c r="C43" s="204"/>
      <c r="D43" s="204"/>
      <c r="E43" s="204"/>
      <c r="F43"/>
    </row>
    <row r="44" spans="1:6" ht="15" x14ac:dyDescent="0.3">
      <c r="A44" s="147" t="s">
        <v>169</v>
      </c>
      <c r="B44" s="203">
        <f>+'1T'!F46</f>
        <v>13143538402.84</v>
      </c>
      <c r="C44" s="203">
        <f>+'2T'!F46</f>
        <v>15354109301.139999</v>
      </c>
      <c r="D44" s="203">
        <f>+'3T'!F46</f>
        <v>10504837036.83</v>
      </c>
      <c r="E44" s="203">
        <f>+SUM(B44:D44)</f>
        <v>39002484740.809998</v>
      </c>
      <c r="F44"/>
    </row>
    <row r="45" spans="1:6" ht="15" x14ac:dyDescent="0.3">
      <c r="A45" s="147" t="s">
        <v>170</v>
      </c>
      <c r="B45" s="203">
        <f>+'1T'!F47</f>
        <v>8585732928.21</v>
      </c>
      <c r="C45" s="203">
        <f>+'2T'!F47</f>
        <v>7130975639.7299995</v>
      </c>
      <c r="D45" s="203">
        <f>+'3T'!F47</f>
        <v>6656174972.9899998</v>
      </c>
      <c r="E45" s="203">
        <f t="shared" ref="E45:E54" si="3">+SUM(B45:D45)</f>
        <v>22372883540.93</v>
      </c>
      <c r="F45"/>
    </row>
    <row r="46" spans="1:6" ht="15" x14ac:dyDescent="0.3">
      <c r="A46" s="147" t="s">
        <v>171</v>
      </c>
      <c r="B46" s="203">
        <f>+'1T'!F48</f>
        <v>811758447.02999997</v>
      </c>
      <c r="C46" s="203">
        <f>+'2T'!F48</f>
        <v>2181267433.8099999</v>
      </c>
      <c r="D46" s="203">
        <f>+'3T'!F48</f>
        <v>686118405.80999994</v>
      </c>
      <c r="E46" s="203">
        <f t="shared" si="3"/>
        <v>3679144286.6500001</v>
      </c>
      <c r="F46"/>
    </row>
    <row r="47" spans="1:6" ht="15" x14ac:dyDescent="0.3">
      <c r="A47" s="147" t="s">
        <v>172</v>
      </c>
      <c r="B47" s="203">
        <f>+'1T'!F49</f>
        <v>898235000</v>
      </c>
      <c r="C47" s="203">
        <f>+'2T'!F49</f>
        <v>727370000</v>
      </c>
      <c r="D47" s="203">
        <f>+'3T'!F49</f>
        <v>581212000</v>
      </c>
      <c r="E47" s="203">
        <f t="shared" si="3"/>
        <v>2206817000</v>
      </c>
      <c r="F47"/>
    </row>
    <row r="48" spans="1:6" ht="15" x14ac:dyDescent="0.3">
      <c r="A48" s="147" t="s">
        <v>177</v>
      </c>
      <c r="B48" s="203">
        <f>+'1T'!F50</f>
        <v>1109128726.7994094</v>
      </c>
      <c r="C48" s="203">
        <f>+'2T'!F50</f>
        <v>1425893771.2224674</v>
      </c>
      <c r="D48" s="203">
        <f>+'3T'!F50</f>
        <v>1025508005.2221245</v>
      </c>
      <c r="E48" s="203">
        <f t="shared" si="3"/>
        <v>3560530503.2440014</v>
      </c>
      <c r="F48"/>
    </row>
    <row r="49" spans="1:6" ht="15" x14ac:dyDescent="0.3">
      <c r="A49" s="148" t="s">
        <v>178</v>
      </c>
      <c r="B49" s="204"/>
      <c r="C49" s="204"/>
      <c r="D49" s="204"/>
      <c r="E49" s="204"/>
      <c r="F49"/>
    </row>
    <row r="50" spans="1:6" ht="15" x14ac:dyDescent="0.3">
      <c r="A50" s="147" t="s">
        <v>169</v>
      </c>
      <c r="B50" s="203">
        <f>+'1T'!F52</f>
        <v>17384396505.799999</v>
      </c>
      <c r="C50" s="203">
        <f>+'2T'!F52</f>
        <v>18564912902.900002</v>
      </c>
      <c r="D50" s="203">
        <f>+'3T'!F52</f>
        <v>20231795080.91</v>
      </c>
      <c r="E50" s="203">
        <f t="shared" si="3"/>
        <v>56181104489.610001</v>
      </c>
      <c r="F50"/>
    </row>
    <row r="51" spans="1:6" ht="15" x14ac:dyDescent="0.3">
      <c r="A51" s="147" t="s">
        <v>170</v>
      </c>
      <c r="B51" s="203">
        <f>+'1T'!F53</f>
        <v>7738460596.3999996</v>
      </c>
      <c r="C51" s="203">
        <f>+'2T'!F53</f>
        <v>8710978076.2800007</v>
      </c>
      <c r="D51" s="203">
        <f>+'3T'!F53</f>
        <v>13266678788.34</v>
      </c>
      <c r="E51" s="203">
        <f t="shared" si="3"/>
        <v>29716117461.02</v>
      </c>
      <c r="F51"/>
    </row>
    <row r="52" spans="1:6" ht="18" customHeight="1" x14ac:dyDescent="0.3">
      <c r="A52" s="147" t="s">
        <v>171</v>
      </c>
      <c r="B52" s="203">
        <f>+'1T'!F54</f>
        <v>1043645774.22</v>
      </c>
      <c r="C52" s="203">
        <f>+'2T'!F54</f>
        <v>2746069119.5500002</v>
      </c>
      <c r="D52" s="203">
        <f>+'3T'!F54</f>
        <v>3304357538.6300001</v>
      </c>
      <c r="E52" s="203">
        <f t="shared" si="3"/>
        <v>7094072432.4000006</v>
      </c>
      <c r="F52"/>
    </row>
    <row r="53" spans="1:6" ht="15" customHeight="1" x14ac:dyDescent="0.3">
      <c r="A53" s="147" t="s">
        <v>172</v>
      </c>
      <c r="B53" s="203">
        <f>+'1T'!F55</f>
        <v>952400000</v>
      </c>
      <c r="C53" s="203">
        <f>+'2T'!F55</f>
        <v>1123327000</v>
      </c>
      <c r="D53" s="203">
        <f>+'3T'!F55</f>
        <v>783420000</v>
      </c>
      <c r="E53" s="203">
        <f t="shared" si="3"/>
        <v>2859147000</v>
      </c>
      <c r="F53"/>
    </row>
    <row r="54" spans="1:6" ht="15" customHeight="1" x14ac:dyDescent="0.3">
      <c r="A54" s="147" t="s">
        <v>177</v>
      </c>
      <c r="B54" s="203">
        <f>+'1T'!F56</f>
        <v>1295725910.3460376</v>
      </c>
      <c r="C54" s="203">
        <f>+'2T'!F56</f>
        <v>2029910881.8396459</v>
      </c>
      <c r="D54" s="203">
        <f>+'3T'!F56</f>
        <v>1778144679.9490128</v>
      </c>
      <c r="E54" s="205">
        <f t="shared" si="3"/>
        <v>5103781472.134696</v>
      </c>
      <c r="F54"/>
    </row>
    <row r="55" spans="1:6" ht="15" customHeight="1" x14ac:dyDescent="0.3">
      <c r="A55" s="120" t="s">
        <v>43</v>
      </c>
      <c r="B55" s="120"/>
      <c r="C55" s="120"/>
      <c r="D55" s="120"/>
      <c r="E55"/>
      <c r="F55"/>
    </row>
    <row r="56" spans="1:6" ht="50.1" customHeight="1" x14ac:dyDescent="0.3">
      <c r="A56" s="223" t="s">
        <v>158</v>
      </c>
      <c r="B56" s="224"/>
      <c r="C56" s="224"/>
      <c r="D56" s="224"/>
      <c r="E56" s="225"/>
      <c r="F56"/>
    </row>
    <row r="57" spans="1:6" ht="15" customHeight="1" x14ac:dyDescent="0.3">
      <c r="A57"/>
      <c r="B57"/>
      <c r="C57"/>
      <c r="D57"/>
      <c r="E57"/>
      <c r="F57"/>
    </row>
    <row r="59" spans="1:6" ht="21" customHeight="1" x14ac:dyDescent="0.3">
      <c r="A59" s="235" t="s">
        <v>96</v>
      </c>
      <c r="B59" s="235"/>
      <c r="C59" s="235"/>
      <c r="D59" s="235"/>
      <c r="E59" s="235"/>
      <c r="F59" s="235"/>
    </row>
    <row r="60" spans="1:6" ht="9.9" customHeight="1" x14ac:dyDescent="0.3"/>
    <row r="61" spans="1:6" ht="15.6" x14ac:dyDescent="0.3">
      <c r="A61" s="215" t="s">
        <v>73</v>
      </c>
      <c r="B61" s="215"/>
      <c r="C61" s="215"/>
      <c r="D61" s="215"/>
      <c r="E61" s="215"/>
      <c r="F61" s="215"/>
    </row>
    <row r="62" spans="1:6" ht="17.25" customHeight="1" x14ac:dyDescent="0.3">
      <c r="A62" s="216" t="s">
        <v>74</v>
      </c>
      <c r="B62" s="216"/>
      <c r="C62" s="216"/>
      <c r="D62" s="216"/>
      <c r="E62" s="216"/>
      <c r="F62" s="216"/>
    </row>
    <row r="63" spans="1:6" ht="15.6" x14ac:dyDescent="0.3">
      <c r="A63" s="215" t="s">
        <v>52</v>
      </c>
      <c r="B63" s="215"/>
      <c r="C63" s="215"/>
      <c r="D63" s="215"/>
      <c r="E63" s="215"/>
      <c r="F63" s="215"/>
    </row>
    <row r="65" spans="1:6" ht="31.2" x14ac:dyDescent="0.3">
      <c r="A65" s="88" t="s">
        <v>55</v>
      </c>
      <c r="B65" s="88" t="s">
        <v>56</v>
      </c>
      <c r="C65" s="88" t="s">
        <v>94</v>
      </c>
      <c r="D65" s="88" t="s">
        <v>95</v>
      </c>
      <c r="E65" s="88" t="s">
        <v>97</v>
      </c>
      <c r="F65" s="88" t="s">
        <v>98</v>
      </c>
    </row>
    <row r="66" spans="1:6" ht="15.6" x14ac:dyDescent="0.3">
      <c r="A66" s="24" t="s">
        <v>16</v>
      </c>
      <c r="B66" s="64"/>
      <c r="C66" s="47">
        <f>+C68+C72</f>
        <v>107103088844.61909</v>
      </c>
      <c r="D66" s="47">
        <f>+D68+D72</f>
        <v>109793763364.58966</v>
      </c>
      <c r="E66" s="47">
        <f>+E68+E72</f>
        <v>93073238444.289063</v>
      </c>
      <c r="F66" s="47">
        <f>+F68+F72</f>
        <v>309970090653.4978</v>
      </c>
    </row>
    <row r="67" spans="1:6" ht="15.6" x14ac:dyDescent="0.3">
      <c r="A67" s="19"/>
      <c r="B67" s="65"/>
      <c r="C67" s="20"/>
      <c r="D67" s="20"/>
      <c r="E67" s="20"/>
      <c r="F67" s="66"/>
    </row>
    <row r="68" spans="1:6" ht="15.6" x14ac:dyDescent="0.3">
      <c r="A68" s="251" t="s">
        <v>75</v>
      </c>
      <c r="B68" s="251"/>
      <c r="C68" s="68">
        <f>+SUM(C69:C70)</f>
        <v>24121776250</v>
      </c>
      <c r="D68" s="68">
        <f>+SUM(D69:D70)</f>
        <v>24121776249.989998</v>
      </c>
      <c r="E68" s="68">
        <f>+SUM(E69:E70)</f>
        <v>24121776249.989998</v>
      </c>
      <c r="F68" s="68">
        <f>+SUM(F69:F70)</f>
        <v>72365328749.979996</v>
      </c>
    </row>
    <row r="69" spans="1:6" ht="15.6" x14ac:dyDescent="0.3">
      <c r="A69" s="69" t="s">
        <v>59</v>
      </c>
      <c r="B69" s="65" t="s">
        <v>53</v>
      </c>
      <c r="C69" s="21">
        <f>+'1T'!F115</f>
        <v>24121776250</v>
      </c>
      <c r="D69" s="21">
        <f>+'2T'!F114</f>
        <v>24121776249.989998</v>
      </c>
      <c r="E69" s="21">
        <f>+'3T'!F114</f>
        <v>24121776249.989998</v>
      </c>
      <c r="F69" s="113">
        <f>+C69+D69+E69</f>
        <v>72365328749.979996</v>
      </c>
    </row>
    <row r="70" spans="1:6" ht="15.6" x14ac:dyDescent="0.3">
      <c r="A70" s="69" t="s">
        <v>59</v>
      </c>
      <c r="B70" s="65" t="s">
        <v>53</v>
      </c>
      <c r="C70" s="21">
        <f>+'1T'!F116</f>
        <v>0</v>
      </c>
      <c r="D70" s="21">
        <f>+'2T'!F115</f>
        <v>0</v>
      </c>
      <c r="E70" s="21">
        <f>+'3T'!F115</f>
        <v>0</v>
      </c>
      <c r="F70" s="113">
        <f>+C70+D70+E70</f>
        <v>0</v>
      </c>
    </row>
    <row r="71" spans="1:6" ht="15.6" x14ac:dyDescent="0.3">
      <c r="A71" s="25"/>
      <c r="B71" s="65"/>
      <c r="C71" s="21"/>
      <c r="D71" s="21"/>
      <c r="E71" s="21"/>
      <c r="F71" s="113"/>
    </row>
    <row r="72" spans="1:6" ht="15.6" x14ac:dyDescent="0.3">
      <c r="A72" s="251" t="s">
        <v>76</v>
      </c>
      <c r="B72" s="251"/>
      <c r="C72" s="68">
        <f>+SUM(C73:C74)</f>
        <v>82981312594.619095</v>
      </c>
      <c r="D72" s="68">
        <f>+SUM(D73:D74)</f>
        <v>85671987114.59967</v>
      </c>
      <c r="E72" s="68">
        <f>+SUM(E73:E74)</f>
        <v>68951462194.299072</v>
      </c>
      <c r="F72" s="68">
        <f>+SUM(F73:F74)</f>
        <v>237604761903.51782</v>
      </c>
    </row>
    <row r="73" spans="1:6" ht="15.6" x14ac:dyDescent="0.3">
      <c r="A73" s="69" t="s">
        <v>59</v>
      </c>
      <c r="B73" s="65" t="s">
        <v>53</v>
      </c>
      <c r="C73" s="71">
        <f>+'1T'!F119</f>
        <v>82981312594.619095</v>
      </c>
      <c r="D73" s="71">
        <f>+'2T'!F118</f>
        <v>85671987114.59967</v>
      </c>
      <c r="E73" s="71">
        <f>+'3T'!F118</f>
        <v>68951462194.299072</v>
      </c>
      <c r="F73" s="114">
        <f>+C73+D73+E73</f>
        <v>237604761903.51782</v>
      </c>
    </row>
    <row r="74" spans="1:6" ht="15.6" x14ac:dyDescent="0.3">
      <c r="A74" s="69" t="s">
        <v>59</v>
      </c>
      <c r="B74" s="65" t="s">
        <v>53</v>
      </c>
      <c r="C74" s="71">
        <f>+'1T'!F120</f>
        <v>0</v>
      </c>
      <c r="D74" s="71">
        <f>+'2T'!F119</f>
        <v>0</v>
      </c>
      <c r="E74" s="71">
        <f>+'3T'!F119</f>
        <v>0</v>
      </c>
      <c r="F74" s="116">
        <f>+C74+D74+E74</f>
        <v>0</v>
      </c>
    </row>
    <row r="75" spans="1:6" x14ac:dyDescent="0.3">
      <c r="A75" s="213" t="s">
        <v>43</v>
      </c>
      <c r="B75" s="213"/>
      <c r="C75" s="213"/>
      <c r="D75" s="213"/>
      <c r="E75" s="213"/>
    </row>
    <row r="76" spans="1:6" ht="50.1" customHeight="1" x14ac:dyDescent="0.3">
      <c r="A76" s="223" t="s">
        <v>218</v>
      </c>
      <c r="B76" s="224"/>
      <c r="C76" s="224"/>
      <c r="D76" s="224"/>
      <c r="E76" s="224"/>
      <c r="F76" s="225"/>
    </row>
    <row r="77" spans="1:6" ht="15.6" x14ac:dyDescent="0.3">
      <c r="A77" s="36"/>
      <c r="B77" s="63"/>
      <c r="C77" s="35"/>
      <c r="D77" s="48"/>
      <c r="E77" s="48"/>
    </row>
    <row r="78" spans="1:6" ht="15.6" x14ac:dyDescent="0.3">
      <c r="A78" s="215" t="s">
        <v>77</v>
      </c>
      <c r="B78" s="215"/>
      <c r="C78" s="215"/>
      <c r="D78" s="215"/>
      <c r="E78" s="215"/>
      <c r="F78" s="215"/>
    </row>
    <row r="79" spans="1:6" ht="17.25" customHeight="1" x14ac:dyDescent="0.3">
      <c r="A79" s="216" t="s">
        <v>54</v>
      </c>
      <c r="B79" s="216"/>
      <c r="C79" s="216"/>
      <c r="D79" s="216"/>
      <c r="E79" s="216"/>
      <c r="F79" s="216"/>
    </row>
    <row r="80" spans="1:6" ht="15.6" x14ac:dyDescent="0.3">
      <c r="A80" s="215" t="s">
        <v>52</v>
      </c>
      <c r="B80" s="215"/>
      <c r="C80" s="215"/>
      <c r="D80" s="215"/>
      <c r="E80" s="215"/>
      <c r="F80" s="215"/>
    </row>
    <row r="81" spans="1:6" ht="15.6" x14ac:dyDescent="0.3">
      <c r="A81" s="109"/>
      <c r="B81" s="110"/>
      <c r="C81" s="110"/>
      <c r="D81" s="110"/>
      <c r="E81" s="110"/>
    </row>
    <row r="82" spans="1:6" ht="31.2" x14ac:dyDescent="0.3">
      <c r="A82" s="88" t="s">
        <v>55</v>
      </c>
      <c r="B82" s="88" t="s">
        <v>56</v>
      </c>
      <c r="C82" s="88" t="s">
        <v>94</v>
      </c>
      <c r="D82" s="88" t="s">
        <v>95</v>
      </c>
      <c r="E82" s="88" t="s">
        <v>97</v>
      </c>
      <c r="F82" s="88" t="s">
        <v>98</v>
      </c>
    </row>
    <row r="83" spans="1:6" ht="15.6" x14ac:dyDescent="0.3">
      <c r="A83" s="24" t="s">
        <v>16</v>
      </c>
      <c r="B83" s="64"/>
      <c r="C83" s="47">
        <f>+C85+C94+C103</f>
        <v>21431101730.019409</v>
      </c>
      <c r="D83" s="47">
        <f t="shared" ref="D83:E83" si="4">+D85+D94+D103</f>
        <v>21510334418.312469</v>
      </c>
      <c r="E83" s="47">
        <f t="shared" si="4"/>
        <v>18786625244.544395</v>
      </c>
      <c r="F83" s="47">
        <f>+F85+F94+F103</f>
        <v>61728061392.876282</v>
      </c>
    </row>
    <row r="84" spans="1:6" ht="15.6" x14ac:dyDescent="0.3">
      <c r="A84" s="19"/>
      <c r="B84" s="65"/>
      <c r="C84" s="20"/>
      <c r="D84" s="20"/>
      <c r="E84" s="20"/>
      <c r="F84" s="66"/>
    </row>
    <row r="85" spans="1:6" ht="15.6" x14ac:dyDescent="0.3">
      <c r="A85" s="251" t="s">
        <v>58</v>
      </c>
      <c r="B85" s="251"/>
      <c r="C85" s="68">
        <f>+SUM(C86:C92)</f>
        <v>3363915726.7994094</v>
      </c>
      <c r="D85" s="68">
        <f t="shared" ref="D85:E85" si="5">+SUM(D86:D92)</f>
        <v>11425158443.092466</v>
      </c>
      <c r="E85" s="68">
        <f t="shared" si="5"/>
        <v>16618618886.564398</v>
      </c>
      <c r="F85" s="68">
        <f>+SUM(F86:F92)</f>
        <v>31407693056.456276</v>
      </c>
    </row>
    <row r="86" spans="1:6" ht="15.6" x14ac:dyDescent="0.3">
      <c r="A86" s="201">
        <v>0</v>
      </c>
      <c r="B86" s="65" t="s">
        <v>211</v>
      </c>
      <c r="C86" s="21">
        <f>+'1T'!F132</f>
        <v>537985424.45054603</v>
      </c>
      <c r="D86" s="21">
        <f>+'2T'!F131</f>
        <v>191126938.26405889</v>
      </c>
      <c r="E86" s="21">
        <f>+'3T'!F131</f>
        <v>187510662.56220341</v>
      </c>
      <c r="F86" s="113">
        <f>+C86+D86+E86</f>
        <v>916623025.27680826</v>
      </c>
    </row>
    <row r="87" spans="1:6" ht="15.6" x14ac:dyDescent="0.3">
      <c r="A87" s="201">
        <v>1</v>
      </c>
      <c r="B87" s="65" t="s">
        <v>212</v>
      </c>
      <c r="C87" s="21">
        <f>+'1T'!F133</f>
        <v>133346435.69486481</v>
      </c>
      <c r="D87" s="21">
        <f>+'2T'!F132</f>
        <v>111866159.49492969</v>
      </c>
      <c r="E87" s="21">
        <f>+'3T'!F132</f>
        <v>212046399.74807566</v>
      </c>
      <c r="F87" s="113">
        <f t="shared" ref="F87:F92" si="6">+C87+D87+E87</f>
        <v>457258994.93787014</v>
      </c>
    </row>
    <row r="88" spans="1:6" ht="15.6" x14ac:dyDescent="0.3">
      <c r="A88" s="201">
        <v>2</v>
      </c>
      <c r="B88" s="65" t="s">
        <v>213</v>
      </c>
      <c r="C88" s="21">
        <f>+'1T'!F134</f>
        <v>3536925.6162672639</v>
      </c>
      <c r="D88" s="21">
        <f>+'2T'!F133</f>
        <v>5224251.7748454968</v>
      </c>
      <c r="E88" s="21">
        <f>+'3T'!F133</f>
        <v>7315041.7952182051</v>
      </c>
      <c r="F88" s="113">
        <f t="shared" si="6"/>
        <v>16076219.186330965</v>
      </c>
    </row>
    <row r="89" spans="1:6" ht="15.6" x14ac:dyDescent="0.3">
      <c r="A89" s="201">
        <v>6</v>
      </c>
      <c r="B89" s="65" t="s">
        <v>214</v>
      </c>
      <c r="C89" s="21">
        <f>+'1T'!F135</f>
        <v>47417235.923698947</v>
      </c>
      <c r="D89" s="21">
        <f>+'2T'!F134</f>
        <v>5700866.7120174691</v>
      </c>
      <c r="E89" s="21">
        <f>+'3T'!F134</f>
        <v>9088263.277354151</v>
      </c>
      <c r="F89" s="113">
        <f t="shared" si="6"/>
        <v>62206365.913070567</v>
      </c>
    </row>
    <row r="90" spans="1:6" ht="15.6" x14ac:dyDescent="0.3">
      <c r="A90" s="201">
        <v>5</v>
      </c>
      <c r="B90" s="65" t="s">
        <v>215</v>
      </c>
      <c r="C90" s="21">
        <f>+'1T'!F136</f>
        <v>100601504.26667708</v>
      </c>
      <c r="D90" s="21">
        <f>+'2T'!F135</f>
        <v>305793592.77889574</v>
      </c>
      <c r="E90" s="21">
        <f>+'3T'!F135</f>
        <v>130794578.53569122</v>
      </c>
      <c r="F90" s="113">
        <f t="shared" si="6"/>
        <v>537189675.58126402</v>
      </c>
    </row>
    <row r="91" spans="1:6" ht="15.6" x14ac:dyDescent="0.3">
      <c r="A91" s="201">
        <v>6</v>
      </c>
      <c r="B91" s="65" t="s">
        <v>216</v>
      </c>
      <c r="C91" s="21">
        <f>+'1T'!F137</f>
        <v>286241200.84735531</v>
      </c>
      <c r="D91" s="21">
        <f>+'2T'!F136</f>
        <v>806181962.19772005</v>
      </c>
      <c r="E91" s="21">
        <f>+'3T'!F136</f>
        <v>478753059.30358195</v>
      </c>
      <c r="F91" s="113">
        <f t="shared" si="6"/>
        <v>1571176222.3486574</v>
      </c>
    </row>
    <row r="92" spans="1:6" ht="15.6" x14ac:dyDescent="0.3">
      <c r="A92" s="201">
        <v>7</v>
      </c>
      <c r="B92" s="65" t="s">
        <v>217</v>
      </c>
      <c r="C92" s="21">
        <f>+'1T'!F138</f>
        <v>2254787000</v>
      </c>
      <c r="D92" s="21">
        <f>+'2T'!F137</f>
        <v>9999264671.8699989</v>
      </c>
      <c r="E92" s="21">
        <f>+'3T'!F137</f>
        <v>15593110881.342274</v>
      </c>
      <c r="F92" s="113">
        <f t="shared" si="6"/>
        <v>27847162553.212273</v>
      </c>
    </row>
    <row r="93" spans="1:6" ht="15.6" x14ac:dyDescent="0.3">
      <c r="A93" s="25"/>
      <c r="B93" s="65"/>
      <c r="C93" s="21"/>
      <c r="D93" s="21"/>
      <c r="E93" s="21"/>
      <c r="F93" s="113"/>
    </row>
    <row r="94" spans="1:6" ht="15.6" x14ac:dyDescent="0.3">
      <c r="A94" s="251" t="s">
        <v>60</v>
      </c>
      <c r="B94" s="251"/>
      <c r="C94" s="68">
        <f>+SUM(C95:C101)</f>
        <v>18067186003.220001</v>
      </c>
      <c r="D94" s="68">
        <f t="shared" ref="D94:E94" si="7">+SUM(D95:D101)</f>
        <v>10085175975.220001</v>
      </c>
      <c r="E94" s="68">
        <f t="shared" si="7"/>
        <v>2168006357.9799991</v>
      </c>
      <c r="F94" s="68">
        <f>+SUM(F95:F101)</f>
        <v>30320368336.420002</v>
      </c>
    </row>
    <row r="95" spans="1:6" ht="15.6" x14ac:dyDescent="0.3">
      <c r="A95" s="201">
        <v>0</v>
      </c>
      <c r="B95" s="65" t="s">
        <v>211</v>
      </c>
      <c r="C95" s="71">
        <f>+'1T'!F141</f>
        <v>0</v>
      </c>
      <c r="D95" s="71">
        <f>+'2T'!F140</f>
        <v>0</v>
      </c>
      <c r="E95" s="71">
        <f>+'3T'!F140</f>
        <v>0</v>
      </c>
      <c r="F95" s="114">
        <f>+C95+D95+E95</f>
        <v>0</v>
      </c>
    </row>
    <row r="96" spans="1:6" ht="15.6" x14ac:dyDescent="0.3">
      <c r="A96" s="201">
        <v>1</v>
      </c>
      <c r="B96" s="65" t="s">
        <v>212</v>
      </c>
      <c r="C96" s="71">
        <f>+'1T'!F142</f>
        <v>0</v>
      </c>
      <c r="D96" s="71">
        <f>+'2T'!F141</f>
        <v>0</v>
      </c>
      <c r="E96" s="71">
        <f>+'3T'!F141</f>
        <v>0</v>
      </c>
      <c r="F96" s="114">
        <f t="shared" ref="F96:F101" si="8">+C96+D96+E96</f>
        <v>0</v>
      </c>
    </row>
    <row r="97" spans="1:6" ht="15.6" x14ac:dyDescent="0.3">
      <c r="A97" s="201">
        <v>2</v>
      </c>
      <c r="B97" s="65" t="s">
        <v>213</v>
      </c>
      <c r="C97" s="71">
        <f>+'1T'!F143</f>
        <v>0</v>
      </c>
      <c r="D97" s="71">
        <f>+'2T'!F142</f>
        <v>0</v>
      </c>
      <c r="E97" s="71">
        <f>+'3T'!F142</f>
        <v>0</v>
      </c>
      <c r="F97" s="114">
        <f t="shared" si="8"/>
        <v>0</v>
      </c>
    </row>
    <row r="98" spans="1:6" ht="15.6" x14ac:dyDescent="0.3">
      <c r="A98" s="201">
        <v>6</v>
      </c>
      <c r="B98" s="65" t="s">
        <v>214</v>
      </c>
      <c r="C98" s="71">
        <f>+'1T'!F144</f>
        <v>0</v>
      </c>
      <c r="D98" s="71">
        <f>+'2T'!F143</f>
        <v>0</v>
      </c>
      <c r="E98" s="71">
        <f>+'3T'!F143</f>
        <v>0</v>
      </c>
      <c r="F98" s="114">
        <f t="shared" si="8"/>
        <v>0</v>
      </c>
    </row>
    <row r="99" spans="1:6" ht="15.6" x14ac:dyDescent="0.3">
      <c r="A99" s="201">
        <v>5</v>
      </c>
      <c r="B99" s="65" t="s">
        <v>215</v>
      </c>
      <c r="C99" s="71">
        <f>+'1T'!F145</f>
        <v>0</v>
      </c>
      <c r="D99" s="71">
        <f>+'2T'!F144</f>
        <v>0</v>
      </c>
      <c r="E99" s="71">
        <f>+'3T'!F144</f>
        <v>0</v>
      </c>
      <c r="F99" s="114">
        <f t="shared" si="8"/>
        <v>0</v>
      </c>
    </row>
    <row r="100" spans="1:6" ht="15.6" x14ac:dyDescent="0.3">
      <c r="A100" s="201">
        <v>6</v>
      </c>
      <c r="B100" s="65" t="s">
        <v>216</v>
      </c>
      <c r="C100" s="71">
        <f>+'1T'!F146</f>
        <v>0</v>
      </c>
      <c r="D100" s="71">
        <f>+'2T'!F145</f>
        <v>0</v>
      </c>
      <c r="E100" s="71">
        <f>+'3T'!F145</f>
        <v>0</v>
      </c>
      <c r="F100" s="114">
        <f t="shared" si="8"/>
        <v>0</v>
      </c>
    </row>
    <row r="101" spans="1:6" ht="15.6" x14ac:dyDescent="0.3">
      <c r="A101" s="201">
        <v>7</v>
      </c>
      <c r="B101" s="65" t="s">
        <v>217</v>
      </c>
      <c r="C101" s="71">
        <f>+'1T'!F147</f>
        <v>18067186003.220001</v>
      </c>
      <c r="D101" s="71">
        <f>+'2T'!F146</f>
        <v>10085175975.220001</v>
      </c>
      <c r="E101" s="71">
        <f>+'3T'!F146</f>
        <v>2168006357.9799991</v>
      </c>
      <c r="F101" s="114">
        <f t="shared" si="8"/>
        <v>30320368336.420002</v>
      </c>
    </row>
    <row r="102" spans="1:6" ht="15.6" x14ac:dyDescent="0.3">
      <c r="A102" s="48"/>
      <c r="B102" s="48"/>
      <c r="C102" s="54"/>
      <c r="D102" s="54"/>
      <c r="E102" s="54"/>
      <c r="F102" s="54"/>
    </row>
    <row r="103" spans="1:6" ht="15.6" x14ac:dyDescent="0.3">
      <c r="A103" s="251" t="s">
        <v>61</v>
      </c>
      <c r="B103" s="251"/>
      <c r="C103" s="68">
        <f>+SUM(C104:C105)</f>
        <v>0</v>
      </c>
      <c r="D103" s="68">
        <f t="shared" ref="D103:E103" si="9">+SUM(D104:D105)</f>
        <v>0</v>
      </c>
      <c r="E103" s="68">
        <f t="shared" si="9"/>
        <v>0</v>
      </c>
      <c r="F103" s="68">
        <f>+SUM(F104:F105)</f>
        <v>0</v>
      </c>
    </row>
    <row r="104" spans="1:6" ht="15.6" x14ac:dyDescent="0.3">
      <c r="A104" s="95" t="s">
        <v>59</v>
      </c>
      <c r="B104" s="65" t="s">
        <v>53</v>
      </c>
      <c r="C104" s="71">
        <f>+'1T'!F150</f>
        <v>0</v>
      </c>
      <c r="D104" s="71">
        <f>+'2T'!F149</f>
        <v>0</v>
      </c>
      <c r="E104" s="71">
        <f>+'3T'!F149</f>
        <v>0</v>
      </c>
      <c r="F104" s="114">
        <f>+C104+D104+E104</f>
        <v>0</v>
      </c>
    </row>
    <row r="105" spans="1:6" ht="15.6" x14ac:dyDescent="0.3">
      <c r="A105" s="62" t="s">
        <v>59</v>
      </c>
      <c r="B105" s="62" t="s">
        <v>53</v>
      </c>
      <c r="C105" s="115">
        <f>+'1T'!F151</f>
        <v>0</v>
      </c>
      <c r="D105" s="115">
        <f>+'2T'!F150</f>
        <v>0</v>
      </c>
      <c r="E105" s="77">
        <f>+'3T'!F150</f>
        <v>0</v>
      </c>
      <c r="F105" s="116">
        <f>+C105+D105+E105</f>
        <v>0</v>
      </c>
    </row>
    <row r="106" spans="1:6" ht="14.25" customHeight="1" x14ac:dyDescent="0.3">
      <c r="A106" s="252" t="s">
        <v>62</v>
      </c>
      <c r="B106" s="252"/>
      <c r="C106" s="252"/>
      <c r="D106" s="252"/>
      <c r="E106" s="252"/>
      <c r="F106" s="252"/>
    </row>
    <row r="107" spans="1:6" x14ac:dyDescent="0.3">
      <c r="A107" s="281" t="s">
        <v>43</v>
      </c>
      <c r="B107" s="281"/>
      <c r="C107" s="281"/>
      <c r="D107" s="281"/>
      <c r="E107" s="281"/>
      <c r="F107" s="281"/>
    </row>
    <row r="108" spans="1:6" ht="15.6" x14ac:dyDescent="0.3">
      <c r="A108" s="69"/>
      <c r="B108" s="65"/>
      <c r="C108" s="48"/>
      <c r="D108" s="48"/>
      <c r="E108" s="48"/>
    </row>
    <row r="109" spans="1:6" ht="15.6" x14ac:dyDescent="0.3">
      <c r="A109" s="215" t="s">
        <v>79</v>
      </c>
      <c r="B109" s="215"/>
      <c r="C109" s="215"/>
      <c r="D109" s="215"/>
      <c r="E109" s="215"/>
      <c r="F109" s="56"/>
    </row>
    <row r="110" spans="1:6" ht="15.6" x14ac:dyDescent="0.3">
      <c r="A110" s="215" t="s">
        <v>80</v>
      </c>
      <c r="B110" s="215"/>
      <c r="C110" s="215"/>
      <c r="D110" s="215"/>
      <c r="E110" s="215"/>
      <c r="F110" s="56"/>
    </row>
    <row r="111" spans="1:6" ht="15.6" x14ac:dyDescent="0.3">
      <c r="A111" s="215" t="s">
        <v>52</v>
      </c>
      <c r="B111" s="215"/>
      <c r="C111" s="215"/>
      <c r="D111" s="215"/>
      <c r="E111" s="215"/>
      <c r="F111" s="56"/>
    </row>
    <row r="112" spans="1:6" ht="15.6" x14ac:dyDescent="0.3">
      <c r="A112" s="109"/>
      <c r="B112" s="110"/>
      <c r="C112" s="110"/>
      <c r="D112" s="110"/>
      <c r="E112" s="110"/>
    </row>
    <row r="113" spans="1:5" ht="31.2" x14ac:dyDescent="0.3">
      <c r="A113" s="88" t="s">
        <v>78</v>
      </c>
      <c r="B113" s="88" t="s">
        <v>94</v>
      </c>
      <c r="C113" s="88" t="s">
        <v>95</v>
      </c>
      <c r="D113" s="88" t="s">
        <v>97</v>
      </c>
      <c r="E113" s="88" t="s">
        <v>98</v>
      </c>
    </row>
    <row r="114" spans="1:5" ht="15.6" x14ac:dyDescent="0.3">
      <c r="A114" s="129" t="s">
        <v>82</v>
      </c>
      <c r="B114" s="79">
        <f>+B115</f>
        <v>82981312594.61908</v>
      </c>
      <c r="C114" s="79">
        <f t="shared" ref="C114" si="10">+B124</f>
        <v>85671987114.59967</v>
      </c>
      <c r="D114" s="79">
        <f>+C124</f>
        <v>68951462194.299072</v>
      </c>
      <c r="E114" s="79">
        <f>+B114</f>
        <v>82981312594.61908</v>
      </c>
    </row>
    <row r="115" spans="1:5" ht="15" x14ac:dyDescent="0.3">
      <c r="A115" s="130" t="s">
        <v>83</v>
      </c>
      <c r="B115" s="37">
        <f>+'1T'!E162</f>
        <v>82981312594.61908</v>
      </c>
      <c r="C115" s="37">
        <f>+'2T'!E161</f>
        <v>64914126591.399078</v>
      </c>
      <c r="D115" s="37">
        <f>+'3T'!E161</f>
        <v>54828950616.179077</v>
      </c>
      <c r="E115" s="37">
        <f>+B115+C115+D115</f>
        <v>202724389802.19724</v>
      </c>
    </row>
    <row r="116" spans="1:5" ht="15" x14ac:dyDescent="0.3">
      <c r="A116" s="130" t="s">
        <v>81</v>
      </c>
      <c r="B116" s="37">
        <v>0</v>
      </c>
      <c r="C116" s="37">
        <f>+'2T'!E162</f>
        <v>20757860523.200592</v>
      </c>
      <c r="D116" s="37">
        <f>+'3T'!E162</f>
        <v>14122511578.119999</v>
      </c>
      <c r="E116" s="37">
        <f>+B116+C116+D116</f>
        <v>34880372101.320587</v>
      </c>
    </row>
    <row r="117" spans="1:5" ht="15.6" x14ac:dyDescent="0.3">
      <c r="A117" s="129" t="s">
        <v>85</v>
      </c>
      <c r="B117" s="79">
        <f>+'1T'!E164</f>
        <v>24121776250</v>
      </c>
      <c r="C117" s="79">
        <f>+'2T'!E163</f>
        <v>24121776249.989998</v>
      </c>
      <c r="D117" s="79">
        <f>+'3T'!E163</f>
        <v>24121776249.989998</v>
      </c>
      <c r="E117" s="79">
        <f>+B117+C117+D117</f>
        <v>72365328749.979996</v>
      </c>
    </row>
    <row r="118" spans="1:5" ht="15.6" x14ac:dyDescent="0.3">
      <c r="A118" s="129" t="s">
        <v>146</v>
      </c>
      <c r="B118" s="79">
        <f>+B119+B120</f>
        <v>107103088844.61908</v>
      </c>
      <c r="C118" s="79">
        <f>+C119+C120</f>
        <v>89035902841.389069</v>
      </c>
      <c r="D118" s="79">
        <f>+D119+D120</f>
        <v>78950726866.169067</v>
      </c>
      <c r="E118" s="79">
        <f>+E119+E120</f>
        <v>275089718552.17725</v>
      </c>
    </row>
    <row r="119" spans="1:5" ht="15" x14ac:dyDescent="0.3">
      <c r="A119" s="130" t="s">
        <v>83</v>
      </c>
      <c r="B119" s="37">
        <f>+B115</f>
        <v>82981312594.61908</v>
      </c>
      <c r="C119" s="37">
        <f>+C115</f>
        <v>64914126591.399078</v>
      </c>
      <c r="D119" s="37">
        <f>+D115</f>
        <v>54828950616.179077</v>
      </c>
      <c r="E119" s="37">
        <f>+B119+C119+D119</f>
        <v>202724389802.19724</v>
      </c>
    </row>
    <row r="120" spans="1:5" ht="15" x14ac:dyDescent="0.3">
      <c r="A120" s="130" t="s">
        <v>81</v>
      </c>
      <c r="B120" s="37">
        <f>+B117</f>
        <v>24121776250</v>
      </c>
      <c r="C120" s="37">
        <f>+C117</f>
        <v>24121776249.989998</v>
      </c>
      <c r="D120" s="37">
        <f>+D117</f>
        <v>24121776249.989998</v>
      </c>
      <c r="E120" s="37">
        <f>+B120+C120+D120</f>
        <v>72365328749.979996</v>
      </c>
    </row>
    <row r="121" spans="1:5" ht="15.6" x14ac:dyDescent="0.3">
      <c r="A121" s="129" t="s">
        <v>84</v>
      </c>
      <c r="B121" s="79">
        <f>+B122+B123</f>
        <v>21431101730.019409</v>
      </c>
      <c r="C121" s="79">
        <f>+C122+C123</f>
        <v>20084440647.09</v>
      </c>
      <c r="D121" s="79">
        <f>+D122+D123</f>
        <v>17761117239.322273</v>
      </c>
      <c r="E121" s="79">
        <f t="shared" ref="E121:E123" si="11">+B121+C121+D121</f>
        <v>59276659616.431679</v>
      </c>
    </row>
    <row r="122" spans="1:5" ht="15" x14ac:dyDescent="0.3">
      <c r="A122" s="130" t="s">
        <v>83</v>
      </c>
      <c r="B122" s="102">
        <f>+'1T'!E169</f>
        <v>18067186003.220001</v>
      </c>
      <c r="C122" s="102">
        <f>+'2T'!E168</f>
        <v>10085175975.220001</v>
      </c>
      <c r="D122" s="102">
        <f>+'3T'!E168</f>
        <v>2168006357.9799991</v>
      </c>
      <c r="E122" s="102">
        <f t="shared" si="11"/>
        <v>30320368336.420002</v>
      </c>
    </row>
    <row r="123" spans="1:5" ht="15" x14ac:dyDescent="0.3">
      <c r="A123" s="130" t="s">
        <v>81</v>
      </c>
      <c r="B123" s="102">
        <f>+'1T'!E170</f>
        <v>3363915726.7994099</v>
      </c>
      <c r="C123" s="102">
        <f>+'2T'!E169</f>
        <v>9999264671.8699989</v>
      </c>
      <c r="D123" s="102">
        <f>+'3T'!E169</f>
        <v>15593110881.342274</v>
      </c>
      <c r="E123" s="102">
        <f t="shared" si="11"/>
        <v>28956291280.011681</v>
      </c>
    </row>
    <row r="124" spans="1:5" ht="15.6" x14ac:dyDescent="0.3">
      <c r="A124" s="129" t="s">
        <v>147</v>
      </c>
      <c r="B124" s="79">
        <f>+B118-B121</f>
        <v>85671987114.59967</v>
      </c>
      <c r="C124" s="79">
        <f>+C118-C121</f>
        <v>68951462194.299072</v>
      </c>
      <c r="D124" s="79">
        <f>+D118-D121</f>
        <v>61189609626.846794</v>
      </c>
      <c r="E124" s="79">
        <f>+E118-E121</f>
        <v>215813058935.74557</v>
      </c>
    </row>
    <row r="125" spans="1:5" ht="15" x14ac:dyDescent="0.3">
      <c r="A125" s="130" t="s">
        <v>83</v>
      </c>
      <c r="B125" s="102">
        <f>+B119-B122</f>
        <v>64914126591.399078</v>
      </c>
      <c r="C125" s="102">
        <f t="shared" ref="C125:D125" si="12">+C119-C122</f>
        <v>54828950616.179077</v>
      </c>
      <c r="D125" s="102">
        <f t="shared" si="12"/>
        <v>52660944258.199081</v>
      </c>
      <c r="E125" s="102">
        <f>+E119-E122</f>
        <v>172404021465.77722</v>
      </c>
    </row>
    <row r="126" spans="1:5" ht="15" x14ac:dyDescent="0.3">
      <c r="A126" s="131" t="s">
        <v>81</v>
      </c>
      <c r="B126" s="97">
        <f t="shared" ref="B126:D126" si="13">+B120-B123</f>
        <v>20757860523.200592</v>
      </c>
      <c r="C126" s="97">
        <f t="shared" si="13"/>
        <v>14122511578.119999</v>
      </c>
      <c r="D126" s="97">
        <f t="shared" si="13"/>
        <v>8528665368.6477242</v>
      </c>
      <c r="E126" s="97">
        <f t="shared" ref="E126" si="14">+E120-E123</f>
        <v>43409037469.968315</v>
      </c>
    </row>
    <row r="127" spans="1:5" ht="14.4" x14ac:dyDescent="0.3">
      <c r="A127" s="213" t="s">
        <v>43</v>
      </c>
      <c r="B127" s="213"/>
      <c r="C127" s="213"/>
      <c r="D127" s="213"/>
      <c r="E127" s="60"/>
    </row>
    <row r="128" spans="1:5" ht="15.6" x14ac:dyDescent="0.3">
      <c r="A128" s="82"/>
      <c r="B128" s="82"/>
      <c r="C128" s="82"/>
      <c r="D128" s="82"/>
      <c r="E128" s="60"/>
    </row>
  </sheetData>
  <mergeCells count="41">
    <mergeCell ref="A2:F2"/>
    <mergeCell ref="A1:F1"/>
    <mergeCell ref="C4:E4"/>
    <mergeCell ref="C5:E5"/>
    <mergeCell ref="C6:E6"/>
    <mergeCell ref="A36:E36"/>
    <mergeCell ref="A10:F10"/>
    <mergeCell ref="A11:F11"/>
    <mergeCell ref="A33:E33"/>
    <mergeCell ref="A8:F8"/>
    <mergeCell ref="A34:F34"/>
    <mergeCell ref="A16:A17"/>
    <mergeCell ref="A18:A19"/>
    <mergeCell ref="A20:A21"/>
    <mergeCell ref="A22:A23"/>
    <mergeCell ref="A25:A26"/>
    <mergeCell ref="A27:A28"/>
    <mergeCell ref="A29:A30"/>
    <mergeCell ref="A31:A32"/>
    <mergeCell ref="A76:F76"/>
    <mergeCell ref="A68:B68"/>
    <mergeCell ref="A59:F59"/>
    <mergeCell ref="A61:F61"/>
    <mergeCell ref="A62:F62"/>
    <mergeCell ref="A63:F63"/>
    <mergeCell ref="A56:E56"/>
    <mergeCell ref="A37:E37"/>
    <mergeCell ref="A109:E109"/>
    <mergeCell ref="A127:D127"/>
    <mergeCell ref="A107:F107"/>
    <mergeCell ref="A110:E110"/>
    <mergeCell ref="A111:E111"/>
    <mergeCell ref="A85:B85"/>
    <mergeCell ref="A94:B94"/>
    <mergeCell ref="A103:B103"/>
    <mergeCell ref="A80:F80"/>
    <mergeCell ref="A106:F106"/>
    <mergeCell ref="A72:B72"/>
    <mergeCell ref="A75:E75"/>
    <mergeCell ref="A78:F78"/>
    <mergeCell ref="A79:F79"/>
  </mergeCells>
  <printOptions horizontalCentered="1"/>
  <pageMargins left="0.70866141732283472" right="0.70866141732283472" top="0.94488188976377963" bottom="0.74803149606299213" header="0.19685039370078741" footer="0.31496062992125984"/>
  <pageSetup scale="5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7" max="5"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tabColor theme="2" tint="-0.499984740745262"/>
    <pageSetUpPr fitToPage="1"/>
  </sheetPr>
  <dimension ref="A1:H208"/>
  <sheetViews>
    <sheetView showGridLines="0" zoomScale="80" zoomScaleNormal="80" workbookViewId="0">
      <selection sqref="A1:F2"/>
    </sheetView>
  </sheetViews>
  <sheetFormatPr baseColWidth="10" defaultColWidth="11.44140625" defaultRowHeight="15.6" x14ac:dyDescent="0.35"/>
  <cols>
    <col min="1" max="1" width="67.5546875" style="6" customWidth="1"/>
    <col min="2" max="2" width="28.109375" style="6" customWidth="1"/>
    <col min="3" max="3" width="18.88671875" style="6" customWidth="1"/>
    <col min="4" max="4" width="18.33203125" style="6" customWidth="1"/>
    <col min="5" max="5" width="18.44140625" style="6" customWidth="1"/>
    <col min="6" max="6" width="19.44140625" style="6" customWidth="1"/>
    <col min="7" max="16384" width="11.44140625" style="1"/>
  </cols>
  <sheetData>
    <row r="1" spans="1:7" ht="21.9" customHeight="1" x14ac:dyDescent="0.25">
      <c r="A1" s="222" t="s">
        <v>38</v>
      </c>
      <c r="B1" s="222"/>
      <c r="C1" s="222"/>
      <c r="D1" s="222"/>
      <c r="E1" s="222"/>
      <c r="F1" s="222"/>
    </row>
    <row r="2" spans="1:7" ht="21.9" customHeight="1" x14ac:dyDescent="0.25">
      <c r="A2" s="222"/>
      <c r="B2" s="222"/>
      <c r="C2" s="222"/>
      <c r="D2" s="222"/>
      <c r="E2" s="222"/>
      <c r="F2" s="222"/>
    </row>
    <row r="3" spans="1:7" ht="17.399999999999999" x14ac:dyDescent="0.4">
      <c r="A3" s="231" t="s">
        <v>238</v>
      </c>
      <c r="B3" s="231"/>
      <c r="C3" s="231"/>
      <c r="D3" s="231"/>
      <c r="E3" s="231"/>
      <c r="F3" s="231"/>
    </row>
    <row r="4" spans="1:7" ht="17.399999999999999" x14ac:dyDescent="0.25">
      <c r="A4" s="49"/>
      <c r="B4" s="49"/>
      <c r="C4" s="49"/>
      <c r="D4" s="49"/>
      <c r="E4" s="49"/>
      <c r="F4" s="49"/>
    </row>
    <row r="5" spans="1:7" ht="18" customHeight="1" x14ac:dyDescent="0.25">
      <c r="A5" s="90"/>
      <c r="B5" s="92" t="s">
        <v>22</v>
      </c>
      <c r="C5" s="233" t="s">
        <v>181</v>
      </c>
      <c r="D5" s="234"/>
      <c r="E5" s="234"/>
      <c r="F5" s="48"/>
    </row>
    <row r="6" spans="1:7" ht="18" customHeight="1" x14ac:dyDescent="0.25">
      <c r="A6" s="91"/>
      <c r="B6" s="93" t="s">
        <v>33</v>
      </c>
      <c r="C6" s="233" t="s">
        <v>182</v>
      </c>
      <c r="D6" s="234"/>
      <c r="E6" s="234"/>
      <c r="F6" s="8"/>
    </row>
    <row r="7" spans="1:7" ht="18" customHeight="1" x14ac:dyDescent="0.25">
      <c r="A7" s="91"/>
      <c r="B7" s="94" t="s">
        <v>34</v>
      </c>
      <c r="C7" s="233" t="s">
        <v>183</v>
      </c>
      <c r="D7" s="234"/>
      <c r="E7" s="234"/>
      <c r="F7" s="8"/>
    </row>
    <row r="8" spans="1:7" ht="15" customHeight="1" x14ac:dyDescent="0.25">
      <c r="A8" s="9"/>
      <c r="B8" s="50"/>
      <c r="C8" s="50"/>
      <c r="D8" s="50"/>
      <c r="E8" s="50"/>
      <c r="F8" s="50"/>
    </row>
    <row r="9" spans="1:7" x14ac:dyDescent="0.25">
      <c r="A9" s="11"/>
      <c r="B9" s="50"/>
      <c r="C9" s="50"/>
      <c r="D9" s="50"/>
      <c r="E9" s="50"/>
      <c r="F9" s="50"/>
    </row>
    <row r="10" spans="1:7" ht="21.9" customHeight="1" x14ac:dyDescent="0.25">
      <c r="A10" s="235" t="s">
        <v>35</v>
      </c>
      <c r="B10" s="235"/>
      <c r="C10" s="235"/>
      <c r="D10" s="235"/>
      <c r="E10" s="235"/>
      <c r="F10" s="235"/>
    </row>
    <row r="11" spans="1:7" s="3" customFormat="1" ht="16.95" customHeight="1" x14ac:dyDescent="0.25">
      <c r="A11" s="13"/>
      <c r="B11" s="13"/>
      <c r="C11" s="13"/>
      <c r="D11" s="13"/>
      <c r="E11" s="13"/>
      <c r="F11" s="13"/>
      <c r="G11" s="1"/>
    </row>
    <row r="12" spans="1:7" s="3" customFormat="1" ht="16.95" customHeight="1" x14ac:dyDescent="0.25">
      <c r="A12" s="228" t="s">
        <v>36</v>
      </c>
      <c r="B12" s="228"/>
      <c r="C12" s="228"/>
      <c r="D12" s="228"/>
      <c r="E12" s="228"/>
      <c r="F12" s="228"/>
      <c r="G12" s="1"/>
    </row>
    <row r="13" spans="1:7" s="3" customFormat="1" ht="16.95" customHeight="1" x14ac:dyDescent="0.25">
      <c r="A13" s="228" t="s">
        <v>19</v>
      </c>
      <c r="B13" s="228"/>
      <c r="C13" s="228"/>
      <c r="D13" s="228"/>
      <c r="E13" s="228"/>
      <c r="F13" s="228"/>
      <c r="G13" s="1"/>
    </row>
    <row r="14" spans="1:7" s="3" customFormat="1" ht="16.95" customHeight="1" x14ac:dyDescent="0.25">
      <c r="A14" s="50"/>
      <c r="B14" s="50"/>
      <c r="C14" s="50"/>
      <c r="D14" s="50"/>
      <c r="E14" s="50"/>
      <c r="F14" s="50"/>
      <c r="G14" s="1"/>
    </row>
    <row r="15" spans="1:7" s="3" customFormat="1" ht="16.95" customHeight="1" x14ac:dyDescent="0.25">
      <c r="A15" s="23" t="s">
        <v>17</v>
      </c>
      <c r="B15" s="15" t="s">
        <v>18</v>
      </c>
      <c r="C15" s="15" t="s">
        <v>14</v>
      </c>
      <c r="D15" s="15" t="s">
        <v>15</v>
      </c>
      <c r="E15" s="15" t="s">
        <v>90</v>
      </c>
      <c r="F15" s="23" t="s">
        <v>12</v>
      </c>
      <c r="G15" s="1"/>
    </row>
    <row r="16" spans="1:7" s="48" customFormat="1" ht="16.95" customHeight="1" x14ac:dyDescent="0.3">
      <c r="A16" s="22"/>
      <c r="B16" s="135"/>
      <c r="C16" s="136"/>
      <c r="D16" s="136"/>
      <c r="E16" s="136"/>
      <c r="F16" s="136"/>
    </row>
    <row r="17" spans="1:6" s="48" customFormat="1" ht="16.95" customHeight="1" x14ac:dyDescent="0.3">
      <c r="A17" s="143" t="s">
        <v>174</v>
      </c>
      <c r="B17" s="141"/>
      <c r="C17" s="142"/>
      <c r="D17" s="142"/>
      <c r="E17" s="142"/>
      <c r="F17" s="142"/>
    </row>
    <row r="18" spans="1:6" s="48" customFormat="1" ht="16.95" customHeight="1" x14ac:dyDescent="0.3">
      <c r="A18" s="232" t="s">
        <v>169</v>
      </c>
      <c r="B18" s="135" t="s">
        <v>175</v>
      </c>
      <c r="C18" s="136">
        <v>553</v>
      </c>
      <c r="D18" s="136">
        <v>511</v>
      </c>
      <c r="E18" s="136">
        <v>500</v>
      </c>
      <c r="F18" s="136">
        <f>+SUM(C18:E18)</f>
        <v>1564</v>
      </c>
    </row>
    <row r="19" spans="1:6" s="48" customFormat="1" ht="16.95" customHeight="1" x14ac:dyDescent="0.3">
      <c r="A19" s="232"/>
      <c r="B19" s="135" t="s">
        <v>168</v>
      </c>
      <c r="C19" s="136">
        <v>1447</v>
      </c>
      <c r="D19" s="136">
        <v>1410</v>
      </c>
      <c r="E19" s="136">
        <v>1382</v>
      </c>
      <c r="F19" s="136">
        <f t="shared" ref="F19:F34" si="0">+SUM(C19:E19)</f>
        <v>4239</v>
      </c>
    </row>
    <row r="20" spans="1:6" s="48" customFormat="1" ht="16.95" customHeight="1" x14ac:dyDescent="0.3">
      <c r="A20" s="232" t="s">
        <v>170</v>
      </c>
      <c r="B20" s="135" t="s">
        <v>175</v>
      </c>
      <c r="C20" s="136">
        <v>102</v>
      </c>
      <c r="D20" s="136">
        <v>89</v>
      </c>
      <c r="E20" s="136">
        <v>75</v>
      </c>
      <c r="F20" s="136">
        <f t="shared" si="0"/>
        <v>266</v>
      </c>
    </row>
    <row r="21" spans="1:6" s="48" customFormat="1" ht="16.95" customHeight="1" x14ac:dyDescent="0.3">
      <c r="A21" s="232"/>
      <c r="B21" s="135" t="s">
        <v>168</v>
      </c>
      <c r="C21" s="136">
        <v>286</v>
      </c>
      <c r="D21" s="136">
        <v>269</v>
      </c>
      <c r="E21" s="136">
        <v>219</v>
      </c>
      <c r="F21" s="136">
        <f t="shared" si="0"/>
        <v>774</v>
      </c>
    </row>
    <row r="22" spans="1:6" s="48" customFormat="1" ht="16.95" customHeight="1" x14ac:dyDescent="0.3">
      <c r="A22" s="232" t="s">
        <v>171</v>
      </c>
      <c r="B22" s="135" t="s">
        <v>175</v>
      </c>
      <c r="C22" s="136">
        <v>26</v>
      </c>
      <c r="D22" s="136">
        <v>71</v>
      </c>
      <c r="E22" s="136">
        <v>29</v>
      </c>
      <c r="F22" s="136">
        <f t="shared" si="0"/>
        <v>126</v>
      </c>
    </row>
    <row r="23" spans="1:6" s="48" customFormat="1" ht="16.95" customHeight="1" x14ac:dyDescent="0.3">
      <c r="A23" s="232"/>
      <c r="B23" s="135" t="s">
        <v>168</v>
      </c>
      <c r="C23" s="136">
        <v>75</v>
      </c>
      <c r="D23" s="136">
        <v>212</v>
      </c>
      <c r="E23" s="136">
        <v>74</v>
      </c>
      <c r="F23" s="136">
        <f t="shared" si="0"/>
        <v>361</v>
      </c>
    </row>
    <row r="24" spans="1:6" s="48" customFormat="1" ht="16.95" customHeight="1" x14ac:dyDescent="0.3">
      <c r="A24" s="232" t="s">
        <v>172</v>
      </c>
      <c r="B24" s="135" t="s">
        <v>175</v>
      </c>
      <c r="C24" s="136">
        <v>28</v>
      </c>
      <c r="D24" s="136">
        <v>27</v>
      </c>
      <c r="E24" s="136">
        <v>33</v>
      </c>
      <c r="F24" s="136">
        <f t="shared" si="0"/>
        <v>88</v>
      </c>
    </row>
    <row r="25" spans="1:6" s="48" customFormat="1" ht="16.95" customHeight="1" x14ac:dyDescent="0.3">
      <c r="A25" s="232"/>
      <c r="B25" s="135" t="s">
        <v>168</v>
      </c>
      <c r="C25" s="136">
        <v>72</v>
      </c>
      <c r="D25" s="136">
        <v>67</v>
      </c>
      <c r="E25" s="136">
        <v>83</v>
      </c>
      <c r="F25" s="136">
        <f t="shared" si="0"/>
        <v>222</v>
      </c>
    </row>
    <row r="26" spans="1:6" s="48" customFormat="1" ht="16.95" customHeight="1" x14ac:dyDescent="0.3">
      <c r="A26" s="143" t="s">
        <v>173</v>
      </c>
      <c r="B26" s="141"/>
      <c r="C26" s="142"/>
      <c r="D26" s="142"/>
      <c r="E26" s="142"/>
      <c r="F26" s="142"/>
    </row>
    <row r="27" spans="1:6" s="48" customFormat="1" ht="16.95" customHeight="1" x14ac:dyDescent="0.3">
      <c r="A27" s="232" t="s">
        <v>169</v>
      </c>
      <c r="B27" s="135" t="s">
        <v>175</v>
      </c>
      <c r="C27" s="136">
        <v>303</v>
      </c>
      <c r="D27" s="136">
        <v>446</v>
      </c>
      <c r="E27" s="136">
        <v>499</v>
      </c>
      <c r="F27" s="136">
        <f t="shared" si="0"/>
        <v>1248</v>
      </c>
    </row>
    <row r="28" spans="1:6" s="48" customFormat="1" ht="16.95" customHeight="1" x14ac:dyDescent="0.3">
      <c r="A28" s="232"/>
      <c r="B28" s="135" t="s">
        <v>168</v>
      </c>
      <c r="C28" s="136">
        <v>1163</v>
      </c>
      <c r="D28" s="136">
        <v>1697</v>
      </c>
      <c r="E28" s="136">
        <v>1941</v>
      </c>
      <c r="F28" s="136">
        <f t="shared" si="0"/>
        <v>4801</v>
      </c>
    </row>
    <row r="29" spans="1:6" s="48" customFormat="1" ht="16.95" customHeight="1" x14ac:dyDescent="0.3">
      <c r="A29" s="232" t="s">
        <v>170</v>
      </c>
      <c r="B29" s="135" t="s">
        <v>175</v>
      </c>
      <c r="C29" s="136">
        <v>124</v>
      </c>
      <c r="D29" s="136">
        <v>168</v>
      </c>
      <c r="E29" s="136">
        <v>200</v>
      </c>
      <c r="F29" s="136">
        <f t="shared" si="0"/>
        <v>492</v>
      </c>
    </row>
    <row r="30" spans="1:6" s="48" customFormat="1" ht="16.95" customHeight="1" x14ac:dyDescent="0.3">
      <c r="A30" s="232"/>
      <c r="B30" s="135" t="s">
        <v>168</v>
      </c>
      <c r="C30" s="136">
        <v>378</v>
      </c>
      <c r="D30" s="136">
        <v>506</v>
      </c>
      <c r="E30" s="136">
        <v>584</v>
      </c>
      <c r="F30" s="136">
        <f t="shared" si="0"/>
        <v>1468</v>
      </c>
    </row>
    <row r="31" spans="1:6" s="48" customFormat="1" ht="18" customHeight="1" x14ac:dyDescent="0.3">
      <c r="A31" s="232" t="s">
        <v>171</v>
      </c>
      <c r="B31" s="135" t="s">
        <v>175</v>
      </c>
      <c r="C31" s="136">
        <v>28</v>
      </c>
      <c r="D31" s="136">
        <v>22</v>
      </c>
      <c r="E31" s="136">
        <v>39</v>
      </c>
      <c r="F31" s="136">
        <f t="shared" si="0"/>
        <v>89</v>
      </c>
    </row>
    <row r="32" spans="1:6" s="48" customFormat="1" ht="18" customHeight="1" x14ac:dyDescent="0.3">
      <c r="A32" s="232"/>
      <c r="B32" s="135" t="s">
        <v>168</v>
      </c>
      <c r="C32" s="136">
        <v>75</v>
      </c>
      <c r="D32" s="136">
        <v>62</v>
      </c>
      <c r="E32" s="136">
        <v>116</v>
      </c>
      <c r="F32" s="136">
        <f t="shared" si="0"/>
        <v>253</v>
      </c>
    </row>
    <row r="33" spans="1:7" s="48" customFormat="1" ht="18" customHeight="1" x14ac:dyDescent="0.3">
      <c r="A33" s="232" t="s">
        <v>172</v>
      </c>
      <c r="B33" s="135" t="s">
        <v>175</v>
      </c>
      <c r="C33" s="136">
        <v>22</v>
      </c>
      <c r="D33" s="136">
        <v>23</v>
      </c>
      <c r="E33" s="136">
        <v>44</v>
      </c>
      <c r="F33" s="136">
        <f t="shared" si="0"/>
        <v>89</v>
      </c>
    </row>
    <row r="34" spans="1:7" s="48" customFormat="1" ht="18" customHeight="1" x14ac:dyDescent="0.3">
      <c r="A34" s="232"/>
      <c r="B34" s="135" t="s">
        <v>168</v>
      </c>
      <c r="C34" s="136">
        <v>67</v>
      </c>
      <c r="D34" s="136">
        <v>62</v>
      </c>
      <c r="E34" s="136">
        <v>114</v>
      </c>
      <c r="F34" s="136">
        <f t="shared" si="0"/>
        <v>243</v>
      </c>
    </row>
    <row r="35" spans="1:7" ht="16.95" customHeight="1" x14ac:dyDescent="0.25">
      <c r="A35" s="213" t="s">
        <v>248</v>
      </c>
      <c r="B35" s="213"/>
      <c r="C35" s="213"/>
      <c r="D35" s="213"/>
      <c r="E35" s="213"/>
      <c r="F35" s="213"/>
    </row>
    <row r="36" spans="1:7" s="3" customFormat="1" ht="66" customHeight="1" x14ac:dyDescent="0.25">
      <c r="A36" s="223" t="s">
        <v>247</v>
      </c>
      <c r="B36" s="224"/>
      <c r="C36" s="224"/>
      <c r="D36" s="224"/>
      <c r="E36" s="224"/>
      <c r="F36" s="225"/>
      <c r="G36" s="1"/>
    </row>
    <row r="37" spans="1:7" s="3" customFormat="1" ht="16.95" customHeight="1" x14ac:dyDescent="0.25">
      <c r="A37" s="51"/>
      <c r="B37" s="51"/>
      <c r="C37" s="51"/>
      <c r="D37" s="52"/>
      <c r="E37" s="52"/>
      <c r="F37" s="53"/>
      <c r="G37" s="1"/>
    </row>
    <row r="38" spans="1:7" s="3" customFormat="1" ht="16.95" customHeight="1" x14ac:dyDescent="0.25">
      <c r="A38" s="228" t="s">
        <v>37</v>
      </c>
      <c r="B38" s="228"/>
      <c r="C38" s="228"/>
      <c r="D38" s="228"/>
      <c r="E38" s="228"/>
      <c r="F38" s="228"/>
      <c r="G38" s="1"/>
    </row>
    <row r="39" spans="1:7" s="3" customFormat="1" ht="16.95" customHeight="1" x14ac:dyDescent="0.25">
      <c r="A39" s="228" t="s">
        <v>20</v>
      </c>
      <c r="B39" s="228"/>
      <c r="C39" s="228"/>
      <c r="D39" s="228"/>
      <c r="E39" s="228"/>
      <c r="F39" s="228"/>
      <c r="G39" s="1"/>
    </row>
    <row r="40" spans="1:7" s="3" customFormat="1" x14ac:dyDescent="0.25">
      <c r="A40" s="51"/>
      <c r="B40" s="51"/>
      <c r="C40" s="52"/>
      <c r="D40" s="52"/>
      <c r="E40" s="52"/>
      <c r="F40" s="54"/>
      <c r="G40" s="1"/>
    </row>
    <row r="41" spans="1:7" ht="15" customHeight="1" x14ac:dyDescent="0.25">
      <c r="A41" s="226" t="s">
        <v>17</v>
      </c>
      <c r="B41" s="227"/>
      <c r="C41" s="15" t="s">
        <v>14</v>
      </c>
      <c r="D41" s="15" t="s">
        <v>15</v>
      </c>
      <c r="E41" s="15" t="s">
        <v>90</v>
      </c>
      <c r="F41" s="23" t="s">
        <v>12</v>
      </c>
    </row>
    <row r="42" spans="1:7" s="48" customFormat="1" ht="18" customHeight="1" x14ac:dyDescent="0.3">
      <c r="A42" s="229" t="s">
        <v>176</v>
      </c>
      <c r="B42" s="229"/>
      <c r="C42" s="18">
        <f>+SUM(C46:C50)</f>
        <v>7194567504.866044</v>
      </c>
      <c r="D42" s="18">
        <f t="shared" ref="D42:F42" si="1">+SUM(D46:D50)</f>
        <v>8142436489.1739836</v>
      </c>
      <c r="E42" s="18">
        <f t="shared" si="1"/>
        <v>7700759468.7864046</v>
      </c>
      <c r="F42" s="18">
        <f t="shared" si="1"/>
        <v>23037763462.826431</v>
      </c>
    </row>
    <row r="43" spans="1:7" s="48" customFormat="1" ht="18" customHeight="1" x14ac:dyDescent="0.3">
      <c r="A43" s="229" t="s">
        <v>179</v>
      </c>
      <c r="B43" s="229"/>
      <c r="C43" s="18">
        <f>+SUM(C52:C56)</f>
        <v>5292685289.6871128</v>
      </c>
      <c r="D43" s="18">
        <f t="shared" ref="D43:F43" si="2">+SUM(D52:D56)</f>
        <v>7512094514.1363544</v>
      </c>
      <c r="E43" s="18">
        <f t="shared" si="2"/>
        <v>9050821844.753231</v>
      </c>
      <c r="F43" s="18">
        <f t="shared" si="2"/>
        <v>21855601648.576698</v>
      </c>
    </row>
    <row r="44" spans="1:7" s="48" customFormat="1" ht="16.95" customHeight="1" x14ac:dyDescent="0.25">
      <c r="A44" s="230"/>
      <c r="B44" s="230"/>
      <c r="C44" s="138"/>
      <c r="D44" s="138"/>
      <c r="E44" s="138"/>
      <c r="F44" s="138"/>
    </row>
    <row r="45" spans="1:7" s="48" customFormat="1" ht="16.95" customHeight="1" x14ac:dyDescent="0.25">
      <c r="A45" s="236" t="s">
        <v>174</v>
      </c>
      <c r="B45" s="236"/>
      <c r="C45" s="144"/>
      <c r="D45" s="144"/>
      <c r="E45" s="144"/>
      <c r="F45" s="144"/>
    </row>
    <row r="46" spans="1:7" s="48" customFormat="1" ht="16.95" customHeight="1" x14ac:dyDescent="0.25">
      <c r="A46" s="230" t="s">
        <v>169</v>
      </c>
      <c r="B46" s="230"/>
      <c r="C46" s="138">
        <v>4989768664.8400002</v>
      </c>
      <c r="D46" s="138">
        <v>5031351957.1499996</v>
      </c>
      <c r="E46" s="138">
        <v>5558113390.8199997</v>
      </c>
      <c r="F46" s="138">
        <f>+SUM(C46:E46)</f>
        <v>15579234012.809999</v>
      </c>
    </row>
    <row r="47" spans="1:7" s="48" customFormat="1" ht="16.95" customHeight="1" x14ac:dyDescent="0.25">
      <c r="A47" s="230" t="s">
        <v>170</v>
      </c>
      <c r="B47" s="230"/>
      <c r="C47" s="138">
        <v>1492509612.8399999</v>
      </c>
      <c r="D47" s="138">
        <v>1111947425.1199999</v>
      </c>
      <c r="E47" s="138">
        <v>1084339312.1400001</v>
      </c>
      <c r="F47" s="138">
        <f t="shared" ref="F47:F50" si="3">+SUM(C47:E47)</f>
        <v>3688796350.1000004</v>
      </c>
    </row>
    <row r="48" spans="1:7" s="48" customFormat="1" ht="16.95" customHeight="1" x14ac:dyDescent="0.25">
      <c r="A48" s="230" t="s">
        <v>171</v>
      </c>
      <c r="B48" s="230"/>
      <c r="C48" s="138">
        <v>228293405.09</v>
      </c>
      <c r="D48" s="138">
        <v>1407265408.8099999</v>
      </c>
      <c r="E48" s="138">
        <v>270925398.27999997</v>
      </c>
      <c r="F48" s="138">
        <f t="shared" si="3"/>
        <v>1906484212.1799998</v>
      </c>
    </row>
    <row r="49" spans="1:6" s="48" customFormat="1" ht="16.95" customHeight="1" x14ac:dyDescent="0.25">
      <c r="A49" s="230" t="s">
        <v>172</v>
      </c>
      <c r="B49" s="230"/>
      <c r="C49" s="138">
        <v>234280000</v>
      </c>
      <c r="D49" s="138">
        <v>227359000</v>
      </c>
      <c r="E49" s="138">
        <v>272279000</v>
      </c>
      <c r="F49" s="138">
        <f t="shared" si="3"/>
        <v>733918000</v>
      </c>
    </row>
    <row r="50" spans="1:6" s="48" customFormat="1" ht="16.95" customHeight="1" x14ac:dyDescent="0.25">
      <c r="A50" s="230" t="s">
        <v>177</v>
      </c>
      <c r="B50" s="230"/>
      <c r="C50" s="138">
        <v>249715822.09604394</v>
      </c>
      <c r="D50" s="138">
        <v>364512698.09398329</v>
      </c>
      <c r="E50" s="138">
        <v>515102367.54640484</v>
      </c>
      <c r="F50" s="138">
        <f t="shared" si="3"/>
        <v>1129330887.7364321</v>
      </c>
    </row>
    <row r="51" spans="1:6" s="48" customFormat="1" ht="16.95" customHeight="1" x14ac:dyDescent="0.25">
      <c r="A51" s="236" t="s">
        <v>178</v>
      </c>
      <c r="B51" s="236"/>
      <c r="C51" s="144"/>
      <c r="D51" s="144"/>
      <c r="E51" s="144"/>
      <c r="F51" s="144"/>
    </row>
    <row r="52" spans="1:6" s="48" customFormat="1" ht="16.95" customHeight="1" x14ac:dyDescent="0.25">
      <c r="A52" s="230" t="s">
        <v>169</v>
      </c>
      <c r="B52" s="230"/>
      <c r="C52" s="138">
        <v>2777690646.5100002</v>
      </c>
      <c r="D52" s="138">
        <v>4206255842.0100002</v>
      </c>
      <c r="E52" s="138">
        <v>4509021404.9799995</v>
      </c>
      <c r="F52" s="138">
        <f>+SUM(C52:E52)</f>
        <v>11492967893.5</v>
      </c>
    </row>
    <row r="53" spans="1:6" s="48" customFormat="1" ht="16.95" customHeight="1" x14ac:dyDescent="0.25">
      <c r="A53" s="230" t="s">
        <v>170</v>
      </c>
      <c r="B53" s="230"/>
      <c r="C53" s="138">
        <v>1933543922.03</v>
      </c>
      <c r="D53" s="138">
        <v>2568924088.5100002</v>
      </c>
      <c r="E53" s="138">
        <v>3236096594.46</v>
      </c>
      <c r="F53" s="138">
        <f t="shared" ref="F53:F56" si="4">+SUM(C53:E53)</f>
        <v>7738564605</v>
      </c>
    </row>
    <row r="54" spans="1:6" s="48" customFormat="1" ht="16.95" customHeight="1" x14ac:dyDescent="0.25">
      <c r="A54" s="230" t="s">
        <v>171</v>
      </c>
      <c r="B54" s="230"/>
      <c r="C54" s="138">
        <v>231994269.61000001</v>
      </c>
      <c r="D54" s="138">
        <v>200030640.86000001</v>
      </c>
      <c r="E54" s="138">
        <v>309629976.51999998</v>
      </c>
      <c r="F54" s="138">
        <f t="shared" si="4"/>
        <v>741654886.99000001</v>
      </c>
    </row>
    <row r="55" spans="1:6" s="48" customFormat="1" ht="16.95" customHeight="1" x14ac:dyDescent="0.25">
      <c r="A55" s="230" t="s">
        <v>172</v>
      </c>
      <c r="B55" s="230"/>
      <c r="C55" s="138">
        <v>181453000</v>
      </c>
      <c r="D55" s="138">
        <v>192738000</v>
      </c>
      <c r="E55" s="138">
        <v>363719000</v>
      </c>
      <c r="F55" s="138">
        <f t="shared" si="4"/>
        <v>737910000</v>
      </c>
    </row>
    <row r="56" spans="1:6" s="48" customFormat="1" x14ac:dyDescent="0.25">
      <c r="A56" s="230" t="s">
        <v>177</v>
      </c>
      <c r="B56" s="230"/>
      <c r="C56" s="138">
        <v>168003451.5371128</v>
      </c>
      <c r="D56" s="138">
        <v>344145942.75635386</v>
      </c>
      <c r="E56" s="138">
        <v>632354868.79323173</v>
      </c>
      <c r="F56" s="139">
        <f t="shared" si="4"/>
        <v>1144504263.0866985</v>
      </c>
    </row>
    <row r="57" spans="1:6" ht="16.95" customHeight="1" x14ac:dyDescent="0.25">
      <c r="A57" s="250" t="s">
        <v>248</v>
      </c>
      <c r="B57" s="250"/>
      <c r="C57" s="250"/>
      <c r="D57" s="250"/>
      <c r="E57" s="250"/>
      <c r="F57" s="55"/>
    </row>
    <row r="58" spans="1:6" ht="79.2" customHeight="1" x14ac:dyDescent="0.25">
      <c r="A58" s="223" t="s">
        <v>218</v>
      </c>
      <c r="B58" s="224"/>
      <c r="C58" s="224"/>
      <c r="D58" s="224"/>
      <c r="E58" s="224"/>
      <c r="F58" s="225"/>
    </row>
    <row r="59" spans="1:6" ht="16.95" customHeight="1" x14ac:dyDescent="0.25">
      <c r="A59" s="48"/>
      <c r="B59" s="48"/>
      <c r="C59" s="48"/>
      <c r="D59" s="48"/>
      <c r="E59" s="48"/>
      <c r="F59" s="48"/>
    </row>
    <row r="60" spans="1:6" ht="16.95" customHeight="1" x14ac:dyDescent="0.25">
      <c r="A60" s="215" t="s">
        <v>39</v>
      </c>
      <c r="B60" s="215"/>
      <c r="C60" s="215"/>
      <c r="D60" s="215"/>
      <c r="E60" s="215"/>
      <c r="F60" s="215"/>
    </row>
    <row r="61" spans="1:6" ht="16.95" customHeight="1" x14ac:dyDescent="0.25">
      <c r="A61" s="56" t="s">
        <v>40</v>
      </c>
      <c r="B61" s="56"/>
      <c r="C61" s="56"/>
      <c r="D61" s="56"/>
      <c r="E61" s="56"/>
      <c r="F61" s="56"/>
    </row>
    <row r="62" spans="1:6" x14ac:dyDescent="0.25">
      <c r="A62" s="48"/>
      <c r="B62" s="48"/>
      <c r="C62" s="48"/>
      <c r="D62" s="48"/>
      <c r="E62" s="48"/>
      <c r="F62" s="48"/>
    </row>
    <row r="63" spans="1:6" ht="31.2" x14ac:dyDescent="0.25">
      <c r="A63" s="217" t="s">
        <v>23</v>
      </c>
      <c r="B63" s="217"/>
      <c r="C63" s="12" t="s">
        <v>41</v>
      </c>
      <c r="D63" s="14" t="s">
        <v>42</v>
      </c>
      <c r="E63" s="31" t="s">
        <v>44</v>
      </c>
      <c r="F63" s="14" t="s">
        <v>24</v>
      </c>
    </row>
    <row r="64" spans="1:6" ht="30" customHeight="1" x14ac:dyDescent="0.25">
      <c r="A64" s="218" t="s">
        <v>28</v>
      </c>
      <c r="B64" s="219"/>
      <c r="C64" s="176" t="s">
        <v>185</v>
      </c>
      <c r="D64" s="176"/>
      <c r="E64" s="177"/>
      <c r="F64" s="178" t="s">
        <v>186</v>
      </c>
    </row>
    <row r="65" spans="1:7" ht="30" customHeight="1" x14ac:dyDescent="0.25">
      <c r="A65" s="218" t="s">
        <v>29</v>
      </c>
      <c r="B65" s="218"/>
      <c r="C65" s="176"/>
      <c r="D65" s="176" t="s">
        <v>185</v>
      </c>
      <c r="E65" s="176"/>
      <c r="F65" s="178"/>
    </row>
    <row r="66" spans="1:7" ht="30" customHeight="1" x14ac:dyDescent="0.25">
      <c r="A66" s="220" t="s">
        <v>27</v>
      </c>
      <c r="B66" s="220"/>
      <c r="C66" s="176" t="s">
        <v>185</v>
      </c>
      <c r="D66" s="176"/>
      <c r="E66" s="176"/>
      <c r="F66" s="178" t="s">
        <v>186</v>
      </c>
    </row>
    <row r="67" spans="1:7" ht="30" customHeight="1" x14ac:dyDescent="0.25">
      <c r="A67" s="221" t="s">
        <v>30</v>
      </c>
      <c r="B67" s="221"/>
      <c r="C67" s="176"/>
      <c r="D67" s="176" t="s">
        <v>185</v>
      </c>
      <c r="E67" s="176"/>
      <c r="F67" s="62"/>
    </row>
    <row r="68" spans="1:7" s="5" customFormat="1" ht="13.8" x14ac:dyDescent="0.25">
      <c r="A68" s="213" t="s">
        <v>43</v>
      </c>
      <c r="B68" s="213"/>
      <c r="C68" s="213"/>
      <c r="D68" s="213"/>
      <c r="E68" s="213"/>
      <c r="F68" s="213"/>
      <c r="G68" s="1"/>
    </row>
    <row r="69" spans="1:7" s="5" customFormat="1" ht="69.599999999999994" customHeight="1" x14ac:dyDescent="0.25">
      <c r="A69" s="214" t="s">
        <v>228</v>
      </c>
      <c r="B69" s="214"/>
      <c r="C69" s="214"/>
      <c r="D69" s="214"/>
      <c r="E69" s="214"/>
      <c r="F69" s="214"/>
      <c r="G69" s="1"/>
    </row>
    <row r="70" spans="1:7" x14ac:dyDescent="0.25">
      <c r="A70" s="48"/>
      <c r="B70" s="48"/>
      <c r="C70" s="48"/>
      <c r="D70" s="48"/>
      <c r="E70" s="48"/>
      <c r="F70" s="48"/>
    </row>
    <row r="71" spans="1:7" x14ac:dyDescent="0.25">
      <c r="A71" s="48"/>
      <c r="B71" s="48"/>
      <c r="C71" s="48"/>
      <c r="D71" s="48"/>
      <c r="E71" s="48"/>
      <c r="F71" s="48"/>
    </row>
    <row r="72" spans="1:7" x14ac:dyDescent="0.25">
      <c r="A72" s="48"/>
      <c r="B72" s="48"/>
      <c r="C72" s="48"/>
      <c r="D72" s="48"/>
      <c r="E72" s="48"/>
      <c r="F72" s="48"/>
    </row>
    <row r="73" spans="1:7" x14ac:dyDescent="0.25">
      <c r="A73" s="48"/>
      <c r="B73" s="48"/>
      <c r="C73" s="48"/>
      <c r="D73" s="48"/>
      <c r="E73" s="48"/>
      <c r="F73" s="48"/>
    </row>
    <row r="74" spans="1:7" x14ac:dyDescent="0.25">
      <c r="A74" s="215" t="s">
        <v>45</v>
      </c>
      <c r="B74" s="215"/>
      <c r="C74" s="215"/>
      <c r="D74" s="215"/>
      <c r="E74" s="215"/>
      <c r="F74" s="215"/>
    </row>
    <row r="75" spans="1:7" x14ac:dyDescent="0.25">
      <c r="A75" s="215" t="s">
        <v>25</v>
      </c>
      <c r="B75" s="215"/>
      <c r="C75" s="215"/>
      <c r="D75" s="215"/>
      <c r="E75" s="215"/>
      <c r="F75" s="215"/>
    </row>
    <row r="76" spans="1:7" x14ac:dyDescent="0.25">
      <c r="A76" s="48"/>
      <c r="B76" s="48"/>
      <c r="C76" s="48"/>
      <c r="D76" s="48"/>
      <c r="E76" s="48"/>
      <c r="F76" s="48"/>
    </row>
    <row r="77" spans="1:7" ht="30" x14ac:dyDescent="0.25">
      <c r="A77" s="226" t="s">
        <v>23</v>
      </c>
      <c r="B77" s="226"/>
      <c r="C77" s="15" t="s">
        <v>41</v>
      </c>
      <c r="D77" s="23" t="s">
        <v>42</v>
      </c>
      <c r="E77" s="32" t="s">
        <v>87</v>
      </c>
      <c r="F77" s="23" t="s">
        <v>24</v>
      </c>
    </row>
    <row r="78" spans="1:7" ht="30" customHeight="1" x14ac:dyDescent="0.25">
      <c r="A78" s="248" t="s">
        <v>31</v>
      </c>
      <c r="B78" s="248"/>
      <c r="C78" s="30"/>
      <c r="D78" s="30"/>
      <c r="E78" s="42" t="s">
        <v>185</v>
      </c>
      <c r="F78" s="57"/>
      <c r="G78" s="5"/>
    </row>
    <row r="79" spans="1:7" ht="30" customHeight="1" x14ac:dyDescent="0.25">
      <c r="A79" s="249" t="s">
        <v>32</v>
      </c>
      <c r="B79" s="249"/>
      <c r="C79" s="43"/>
      <c r="D79" s="43"/>
      <c r="E79" s="44" t="s">
        <v>185</v>
      </c>
      <c r="F79" s="58"/>
      <c r="G79" s="5"/>
    </row>
    <row r="80" spans="1:7" ht="13.8" x14ac:dyDescent="0.25">
      <c r="A80" s="250" t="s">
        <v>220</v>
      </c>
      <c r="B80" s="250"/>
      <c r="C80" s="250"/>
      <c r="D80" s="250"/>
      <c r="E80" s="250"/>
      <c r="F80" s="250"/>
    </row>
    <row r="81" spans="1:8" ht="50.1" customHeight="1" x14ac:dyDescent="0.25">
      <c r="A81" s="214" t="s">
        <v>219</v>
      </c>
      <c r="B81" s="214"/>
      <c r="C81" s="214"/>
      <c r="D81" s="214"/>
      <c r="E81" s="214"/>
      <c r="F81" s="214"/>
    </row>
    <row r="82" spans="1:8" x14ac:dyDescent="0.25">
      <c r="A82" s="48"/>
      <c r="B82" s="48"/>
      <c r="C82" s="48"/>
      <c r="D82" s="48"/>
      <c r="E82" s="59"/>
      <c r="F82" s="48"/>
    </row>
    <row r="83" spans="1:8" x14ac:dyDescent="0.3">
      <c r="A83" s="7" t="s">
        <v>46</v>
      </c>
      <c r="B83" s="237" t="str">
        <f>'1T'!B86:C86</f>
        <v>Dagoberto Hidalgo Cortés</v>
      </c>
      <c r="C83" s="238"/>
      <c r="D83" s="239" t="s">
        <v>49</v>
      </c>
      <c r="E83" s="240"/>
      <c r="F83" s="241"/>
      <c r="G83"/>
      <c r="H83"/>
    </row>
    <row r="84" spans="1:8" x14ac:dyDescent="0.3">
      <c r="A84" s="7" t="s">
        <v>47</v>
      </c>
      <c r="B84" s="237" t="str">
        <f>'1T'!B87:C87</f>
        <v>Gerente General</v>
      </c>
      <c r="C84" s="238"/>
      <c r="D84" s="242"/>
      <c r="E84" s="243"/>
      <c r="F84" s="244"/>
      <c r="G84"/>
      <c r="H84"/>
    </row>
    <row r="85" spans="1:8" x14ac:dyDescent="0.3">
      <c r="A85" s="7" t="s">
        <v>48</v>
      </c>
      <c r="B85" s="237" t="str">
        <f>'1T'!B88:C88</f>
        <v>FOSUVI</v>
      </c>
      <c r="C85" s="238"/>
      <c r="D85" s="245"/>
      <c r="E85" s="246"/>
      <c r="F85" s="247"/>
      <c r="G85"/>
      <c r="H85"/>
    </row>
    <row r="86" spans="1:8" ht="14.4" x14ac:dyDescent="0.3">
      <c r="A86"/>
      <c r="B86"/>
      <c r="C86"/>
      <c r="D86"/>
      <c r="E86"/>
      <c r="F86"/>
      <c r="G86"/>
      <c r="H86"/>
    </row>
    <row r="87" spans="1:8" ht="14.4" x14ac:dyDescent="0.3">
      <c r="A87"/>
      <c r="B87"/>
      <c r="C87"/>
      <c r="D87"/>
      <c r="E87"/>
      <c r="F87"/>
      <c r="G87"/>
      <c r="H87"/>
    </row>
    <row r="88" spans="1:8" ht="12.75" customHeight="1" x14ac:dyDescent="0.25">
      <c r="A88" s="48"/>
      <c r="B88" s="48"/>
      <c r="C88" s="48"/>
      <c r="D88" s="48"/>
      <c r="E88" s="48"/>
      <c r="F88" s="48"/>
    </row>
    <row r="89" spans="1:8" ht="21.9" customHeight="1" x14ac:dyDescent="0.25">
      <c r="A89" s="235" t="s">
        <v>50</v>
      </c>
      <c r="B89" s="235"/>
      <c r="C89" s="235"/>
      <c r="D89" s="235"/>
      <c r="E89" s="235"/>
      <c r="F89" s="235"/>
    </row>
    <row r="90" spans="1:8" ht="9.9" customHeight="1" x14ac:dyDescent="0.25">
      <c r="A90" s="48"/>
      <c r="B90" s="48"/>
      <c r="C90" s="48"/>
      <c r="D90" s="48"/>
      <c r="E90" s="48"/>
      <c r="F90" s="48"/>
    </row>
    <row r="91" spans="1:8" x14ac:dyDescent="0.25">
      <c r="A91" s="215" t="s">
        <v>51</v>
      </c>
      <c r="B91" s="215"/>
      <c r="C91" s="215"/>
      <c r="D91" s="215"/>
      <c r="E91" s="215"/>
      <c r="F91" s="215"/>
    </row>
    <row r="92" spans="1:8" x14ac:dyDescent="0.25">
      <c r="A92" s="215" t="s">
        <v>63</v>
      </c>
      <c r="B92" s="215"/>
      <c r="C92" s="215"/>
      <c r="D92" s="215"/>
      <c r="E92" s="215"/>
      <c r="F92" s="215"/>
    </row>
    <row r="93" spans="1:8" x14ac:dyDescent="0.25">
      <c r="A93" s="215" t="s">
        <v>52</v>
      </c>
      <c r="B93" s="215"/>
      <c r="C93" s="215"/>
      <c r="D93" s="215"/>
      <c r="E93" s="215"/>
      <c r="F93" s="215"/>
    </row>
    <row r="94" spans="1:8" ht="9.9" customHeight="1" x14ac:dyDescent="0.25">
      <c r="A94" s="48"/>
      <c r="B94" s="48"/>
      <c r="C94" s="48"/>
      <c r="D94" s="48"/>
      <c r="E94" s="48"/>
      <c r="F94" s="48"/>
    </row>
    <row r="95" spans="1:8" ht="30" x14ac:dyDescent="0.25">
      <c r="A95" s="89" t="s">
        <v>64</v>
      </c>
      <c r="B95" s="89" t="s">
        <v>68</v>
      </c>
      <c r="C95" s="89" t="s">
        <v>72</v>
      </c>
      <c r="D95" s="89" t="s">
        <v>69</v>
      </c>
      <c r="E95" s="89" t="s">
        <v>70</v>
      </c>
      <c r="F95" s="89" t="s">
        <v>71</v>
      </c>
    </row>
    <row r="96" spans="1:8" x14ac:dyDescent="0.25">
      <c r="A96" s="24" t="s">
        <v>16</v>
      </c>
      <c r="B96" s="47">
        <f>+SUM(B98:B102)</f>
        <v>116736688100.04001</v>
      </c>
      <c r="C96" s="98">
        <f>+SUM(C98:C102)</f>
        <v>100</v>
      </c>
      <c r="D96" s="17"/>
      <c r="E96" s="17"/>
      <c r="F96" s="17"/>
    </row>
    <row r="97" spans="1:7" ht="9.9" customHeight="1" x14ac:dyDescent="0.25">
      <c r="A97" s="36"/>
      <c r="B97" s="37"/>
      <c r="C97" s="85"/>
      <c r="D97" s="35"/>
      <c r="E97" s="35"/>
      <c r="F97" s="35"/>
    </row>
    <row r="98" spans="1:7" ht="15" x14ac:dyDescent="0.25">
      <c r="A98" s="36" t="s">
        <v>65</v>
      </c>
      <c r="B98" s="37">
        <f>'1T'!B99</f>
        <v>106487105000.06001</v>
      </c>
      <c r="C98" s="85">
        <f>+B98/$B$96*100</f>
        <v>91.219912722556941</v>
      </c>
      <c r="D98" s="35"/>
      <c r="E98" s="35"/>
      <c r="F98" s="36" t="s">
        <v>241</v>
      </c>
      <c r="G98" s="34"/>
    </row>
    <row r="99" spans="1:7" ht="30" customHeight="1" x14ac:dyDescent="0.25">
      <c r="A99" s="36" t="s">
        <v>66</v>
      </c>
      <c r="B99" s="37">
        <v>10249583099.98</v>
      </c>
      <c r="C99" s="85">
        <f t="shared" ref="C99:C102" si="5">+B99/$B$96*100</f>
        <v>8.7800872774430605</v>
      </c>
      <c r="D99" s="282" t="s">
        <v>239</v>
      </c>
      <c r="E99" s="282"/>
      <c r="F99" s="36"/>
      <c r="G99" s="34"/>
    </row>
    <row r="100" spans="1:7" ht="15" hidden="1" x14ac:dyDescent="0.25">
      <c r="A100" s="36" t="s">
        <v>67</v>
      </c>
      <c r="B100" s="37">
        <v>0</v>
      </c>
      <c r="C100" s="85">
        <f t="shared" si="5"/>
        <v>0</v>
      </c>
      <c r="D100" s="36"/>
      <c r="E100" s="36"/>
      <c r="F100" s="36"/>
    </row>
    <row r="101" spans="1:7" ht="15" hidden="1" x14ac:dyDescent="0.25">
      <c r="A101" s="36" t="s">
        <v>165</v>
      </c>
      <c r="B101" s="37">
        <v>0</v>
      </c>
      <c r="C101" s="85">
        <f t="shared" si="5"/>
        <v>0</v>
      </c>
      <c r="D101" s="36"/>
      <c r="E101" s="36"/>
      <c r="F101" s="36"/>
    </row>
    <row r="102" spans="1:7" hidden="1" x14ac:dyDescent="0.25">
      <c r="A102" s="38" t="s">
        <v>166</v>
      </c>
      <c r="B102" s="37">
        <v>0</v>
      </c>
      <c r="C102" s="85">
        <f t="shared" si="5"/>
        <v>0</v>
      </c>
      <c r="D102" s="96"/>
      <c r="E102" s="96"/>
      <c r="F102" s="96"/>
    </row>
    <row r="103" spans="1:7" ht="14.4" customHeight="1" x14ac:dyDescent="0.25">
      <c r="A103" s="250" t="s">
        <v>220</v>
      </c>
      <c r="B103" s="250"/>
      <c r="C103" s="250"/>
      <c r="D103" s="250"/>
      <c r="E103" s="250"/>
      <c r="F103" s="250"/>
    </row>
    <row r="104" spans="1:7" ht="50.1" customHeight="1" x14ac:dyDescent="0.25">
      <c r="A104" s="214" t="s">
        <v>240</v>
      </c>
      <c r="B104" s="214"/>
      <c r="C104" s="214"/>
      <c r="D104" s="214"/>
      <c r="E104" s="214"/>
      <c r="F104" s="214"/>
    </row>
    <row r="105" spans="1:7" ht="9.9" customHeight="1" x14ac:dyDescent="0.25">
      <c r="A105" s="36"/>
      <c r="B105" s="63"/>
      <c r="C105" s="35"/>
      <c r="D105" s="48"/>
      <c r="E105" s="48"/>
      <c r="F105" s="48"/>
    </row>
    <row r="106" spans="1:7" x14ac:dyDescent="0.25">
      <c r="A106" s="215" t="s">
        <v>73</v>
      </c>
      <c r="B106" s="215"/>
      <c r="C106" s="215"/>
      <c r="D106" s="215"/>
      <c r="E106" s="215"/>
      <c r="F106" s="215"/>
    </row>
    <row r="107" spans="1:7" x14ac:dyDescent="0.25">
      <c r="A107" s="215" t="s">
        <v>74</v>
      </c>
      <c r="B107" s="215"/>
      <c r="C107" s="215"/>
      <c r="D107" s="215"/>
      <c r="E107" s="215"/>
      <c r="F107" s="215"/>
    </row>
    <row r="108" spans="1:7" x14ac:dyDescent="0.25">
      <c r="A108" s="215" t="s">
        <v>52</v>
      </c>
      <c r="B108" s="215"/>
      <c r="C108" s="215"/>
      <c r="D108" s="215"/>
      <c r="E108" s="215"/>
      <c r="F108" s="215"/>
    </row>
    <row r="109" spans="1:7" ht="9.9" customHeight="1" x14ac:dyDescent="0.25">
      <c r="A109" s="48"/>
      <c r="B109" s="48"/>
      <c r="C109" s="48"/>
      <c r="D109" s="48"/>
      <c r="E109" s="48"/>
      <c r="F109" s="48"/>
    </row>
    <row r="110" spans="1:7" x14ac:dyDescent="0.25">
      <c r="A110" s="88" t="s">
        <v>55</v>
      </c>
      <c r="B110" s="88" t="s">
        <v>56</v>
      </c>
      <c r="C110" s="88" t="s">
        <v>14</v>
      </c>
      <c r="D110" s="88" t="s">
        <v>15</v>
      </c>
      <c r="E110" s="88" t="s">
        <v>90</v>
      </c>
      <c r="F110" s="88" t="s">
        <v>12</v>
      </c>
    </row>
    <row r="111" spans="1:7" x14ac:dyDescent="0.25">
      <c r="A111" s="24" t="s">
        <v>16</v>
      </c>
      <c r="B111" s="64"/>
      <c r="C111" s="47">
        <f>+C113+C117+C121</f>
        <v>59230937038.316803</v>
      </c>
      <c r="D111" s="47">
        <f>+D113+D117+D121</f>
        <v>8040592083.3400002</v>
      </c>
      <c r="E111" s="47">
        <f>+E113+E117+E121</f>
        <v>18290175183.32</v>
      </c>
      <c r="F111" s="47">
        <f>+F113+F117+F121</f>
        <v>85561704304.976807</v>
      </c>
    </row>
    <row r="112" spans="1:7" ht="9.9" customHeight="1" x14ac:dyDescent="0.25">
      <c r="A112" s="19"/>
      <c r="B112" s="65"/>
      <c r="C112" s="20"/>
      <c r="D112" s="20"/>
      <c r="E112" s="20"/>
      <c r="F112" s="66"/>
    </row>
    <row r="113" spans="1:6" x14ac:dyDescent="0.25">
      <c r="A113" s="251" t="s">
        <v>75</v>
      </c>
      <c r="B113" s="251"/>
      <c r="C113" s="68">
        <f>+SUM(C114:C115)</f>
        <v>8040592083.3400002</v>
      </c>
      <c r="D113" s="68">
        <f>+SUM(D114:D115)</f>
        <v>8040592083.3400002</v>
      </c>
      <c r="E113" s="68">
        <f>+SUM(E114:E115)</f>
        <v>18290175183.32</v>
      </c>
      <c r="F113" s="68">
        <f>+SUM(F114:F115)</f>
        <v>34371359350</v>
      </c>
    </row>
    <row r="114" spans="1:6" x14ac:dyDescent="0.25">
      <c r="A114" s="69" t="str">
        <f>'1T'!A115</f>
        <v>2 4 1 1 00 00 0 0 000</v>
      </c>
      <c r="B114" s="65" t="str">
        <f>'1T'!B115</f>
        <v>Transferencias de capital del Gobierno Central (Ministerio de Hacienda, Ministerio de Trabajo)</v>
      </c>
      <c r="C114" s="21">
        <v>8040592083.3400002</v>
      </c>
      <c r="D114" s="21">
        <v>8040592083.3400002</v>
      </c>
      <c r="E114" s="21">
        <v>18290175183.32</v>
      </c>
      <c r="F114" s="70">
        <f>+C114+D114+E114</f>
        <v>34371359350</v>
      </c>
    </row>
    <row r="115" spans="1:6" x14ac:dyDescent="0.25">
      <c r="A115" s="69"/>
      <c r="B115" s="65"/>
      <c r="C115" s="21">
        <v>0</v>
      </c>
      <c r="D115" s="21">
        <v>0</v>
      </c>
      <c r="E115" s="21">
        <v>0</v>
      </c>
      <c r="F115" s="70">
        <f t="shared" ref="F115" si="6">+C115+D115+E115</f>
        <v>0</v>
      </c>
    </row>
    <row r="116" spans="1:6" x14ac:dyDescent="0.25">
      <c r="A116" s="25"/>
      <c r="B116" s="65"/>
      <c r="C116" s="21"/>
      <c r="D116" s="21"/>
      <c r="E116" s="21"/>
      <c r="F116" s="70"/>
    </row>
    <row r="117" spans="1:6" x14ac:dyDescent="0.25">
      <c r="A117" s="251" t="s">
        <v>76</v>
      </c>
      <c r="B117" s="251"/>
      <c r="C117" s="68">
        <f>+SUM(C118:C119)</f>
        <v>51190344954.976799</v>
      </c>
      <c r="D117" s="68">
        <f>+SUM(D118:D119)</f>
        <v>0</v>
      </c>
      <c r="E117" s="68">
        <f>+SUM(E118:E119)</f>
        <v>0</v>
      </c>
      <c r="F117" s="68">
        <f>+SUM(F118:F119)</f>
        <v>51190344954.976799</v>
      </c>
    </row>
    <row r="118" spans="1:6" x14ac:dyDescent="0.25">
      <c r="A118" s="69" t="str">
        <f>'1T'!A119</f>
        <v>3 3 2 0 00 00 0 0 0 000</v>
      </c>
      <c r="B118" s="65" t="str">
        <f>'1T'!B119</f>
        <v>Superávit Específico</v>
      </c>
      <c r="C118" s="180">
        <f>'3T'!E170</f>
        <v>51190344954.976799</v>
      </c>
      <c r="D118" s="180">
        <v>0</v>
      </c>
      <c r="E118" s="180">
        <v>0</v>
      </c>
      <c r="F118" s="184">
        <f>+C118+D118+E118</f>
        <v>51190344954.976799</v>
      </c>
    </row>
    <row r="119" spans="1:6" x14ac:dyDescent="0.25">
      <c r="A119" s="69"/>
      <c r="B119" s="65"/>
      <c r="C119" s="71"/>
      <c r="D119" s="71"/>
      <c r="E119" s="71"/>
      <c r="F119" s="72"/>
    </row>
    <row r="120" spans="1:6" ht="13.8" x14ac:dyDescent="0.25">
      <c r="A120" s="250" t="s">
        <v>220</v>
      </c>
      <c r="B120" s="250"/>
      <c r="C120" s="250"/>
      <c r="D120" s="250"/>
      <c r="E120" s="250"/>
      <c r="F120" s="250"/>
    </row>
    <row r="121" spans="1:6" ht="45" customHeight="1" x14ac:dyDescent="0.25">
      <c r="A121" s="214" t="s">
        <v>249</v>
      </c>
      <c r="B121" s="214"/>
      <c r="C121" s="214"/>
      <c r="D121" s="214"/>
      <c r="E121" s="214"/>
      <c r="F121" s="214"/>
    </row>
    <row r="122" spans="1:6" ht="9.9" customHeight="1" x14ac:dyDescent="0.25">
      <c r="A122" s="36"/>
      <c r="B122" s="63"/>
      <c r="C122" s="35"/>
      <c r="D122" s="48"/>
      <c r="E122" s="48"/>
      <c r="F122" s="48"/>
    </row>
    <row r="123" spans="1:6" x14ac:dyDescent="0.25">
      <c r="A123" s="215" t="s">
        <v>77</v>
      </c>
      <c r="B123" s="215"/>
      <c r="C123" s="215"/>
      <c r="D123" s="215"/>
      <c r="E123" s="215"/>
      <c r="F123" s="215"/>
    </row>
    <row r="124" spans="1:6" ht="33" customHeight="1" x14ac:dyDescent="0.25">
      <c r="A124" s="216" t="s">
        <v>54</v>
      </c>
      <c r="B124" s="216"/>
      <c r="C124" s="216"/>
      <c r="D124" s="216"/>
      <c r="E124" s="216"/>
      <c r="F124" s="216"/>
    </row>
    <row r="125" spans="1:6" x14ac:dyDescent="0.25">
      <c r="A125" s="215" t="s">
        <v>52</v>
      </c>
      <c r="B125" s="215"/>
      <c r="C125" s="215"/>
      <c r="D125" s="215"/>
      <c r="E125" s="215"/>
      <c r="F125" s="215"/>
    </row>
    <row r="126" spans="1:6" ht="9.9" customHeight="1" x14ac:dyDescent="0.25">
      <c r="A126" s="73"/>
      <c r="B126" s="74"/>
      <c r="C126" s="74"/>
      <c r="D126" s="74"/>
      <c r="E126" s="74"/>
      <c r="F126" s="75"/>
    </row>
    <row r="127" spans="1:6" x14ac:dyDescent="0.25">
      <c r="A127" s="88" t="s">
        <v>55</v>
      </c>
      <c r="B127" s="88" t="s">
        <v>56</v>
      </c>
      <c r="C127" s="88" t="s">
        <v>14</v>
      </c>
      <c r="D127" s="88" t="s">
        <v>15</v>
      </c>
      <c r="E127" s="88" t="s">
        <v>90</v>
      </c>
      <c r="F127" s="88" t="s">
        <v>12</v>
      </c>
    </row>
    <row r="128" spans="1:6" x14ac:dyDescent="0.25">
      <c r="A128" s="24" t="s">
        <v>16</v>
      </c>
      <c r="B128" s="64"/>
      <c r="C128" s="47">
        <f>+C130+C139+C148</f>
        <v>8160117474.7460423</v>
      </c>
      <c r="D128" s="47">
        <f t="shared" ref="D128:F128" si="7">+D130+D139+D148</f>
        <v>10691048513.343987</v>
      </c>
      <c r="E128" s="47">
        <f t="shared" si="7"/>
        <v>9476523197.9964027</v>
      </c>
      <c r="F128" s="47">
        <f t="shared" si="7"/>
        <v>28327689186.08643</v>
      </c>
    </row>
    <row r="129" spans="1:6" x14ac:dyDescent="0.25">
      <c r="A129" s="19"/>
      <c r="B129" s="65"/>
      <c r="C129" s="20"/>
      <c r="D129" s="20"/>
      <c r="E129" s="20"/>
      <c r="F129" s="66"/>
    </row>
    <row r="130" spans="1:6" ht="15.75" customHeight="1" x14ac:dyDescent="0.25">
      <c r="A130" s="251" t="s">
        <v>58</v>
      </c>
      <c r="B130" s="251"/>
      <c r="C130" s="68">
        <f>+SUM(C131:C137)</f>
        <v>5628788945.8980427</v>
      </c>
      <c r="D130" s="68">
        <f>+SUM(D131:D137)</f>
        <v>7386557052.4639854</v>
      </c>
      <c r="E130" s="68">
        <f>+SUM(E131:E137)</f>
        <v>6608868532.2524042</v>
      </c>
      <c r="F130" s="68">
        <f>+SUM(F131:F137)</f>
        <v>19624214530.614429</v>
      </c>
    </row>
    <row r="131" spans="1:6" x14ac:dyDescent="0.25">
      <c r="A131" s="201">
        <v>0</v>
      </c>
      <c r="B131" s="65" t="s">
        <v>211</v>
      </c>
      <c r="C131" s="21">
        <v>68266235.27468656</v>
      </c>
      <c r="D131" s="21">
        <v>72763172.275394842</v>
      </c>
      <c r="E131" s="21">
        <v>122344028.2712539</v>
      </c>
      <c r="F131" s="70">
        <f>+C131+D131+E131</f>
        <v>263373435.82133532</v>
      </c>
    </row>
    <row r="132" spans="1:6" x14ac:dyDescent="0.25">
      <c r="A132" s="201">
        <v>1</v>
      </c>
      <c r="B132" s="65" t="s">
        <v>212</v>
      </c>
      <c r="C132" s="21">
        <v>42933792.774376348</v>
      </c>
      <c r="D132" s="21">
        <v>55967515.6285934</v>
      </c>
      <c r="E132" s="21">
        <v>138403244.43876585</v>
      </c>
      <c r="F132" s="70">
        <f>+C132+D132+E132</f>
        <v>237304552.8417356</v>
      </c>
    </row>
    <row r="133" spans="1:6" x14ac:dyDescent="0.25">
      <c r="A133" s="201">
        <v>2</v>
      </c>
      <c r="B133" s="65" t="s">
        <v>213</v>
      </c>
      <c r="C133" s="21">
        <v>1356015.5091984889</v>
      </c>
      <c r="D133" s="21">
        <v>1122086.0382145562</v>
      </c>
      <c r="E133" s="21">
        <v>3202441.6494033141</v>
      </c>
      <c r="F133" s="70">
        <f t="shared" ref="F133:F136" si="8">+C133+D133+E133</f>
        <v>5680543.1968163587</v>
      </c>
    </row>
    <row r="134" spans="1:6" x14ac:dyDescent="0.25">
      <c r="A134" s="201">
        <v>6</v>
      </c>
      <c r="B134" s="65" t="s">
        <v>214</v>
      </c>
      <c r="C134" s="21">
        <v>1367917.6645915196</v>
      </c>
      <c r="D134" s="21">
        <v>5603723.929238691</v>
      </c>
      <c r="E134" s="21">
        <v>566046.48239850323</v>
      </c>
      <c r="F134" s="70">
        <f t="shared" si="8"/>
        <v>7537688.0762287145</v>
      </c>
    </row>
    <row r="135" spans="1:6" x14ac:dyDescent="0.25">
      <c r="A135" s="201">
        <v>5</v>
      </c>
      <c r="B135" s="65" t="s">
        <v>215</v>
      </c>
      <c r="C135" s="21">
        <v>15480003.004603043</v>
      </c>
      <c r="D135" s="21">
        <v>73033366.035597801</v>
      </c>
      <c r="E135" s="21">
        <v>138784600.54116723</v>
      </c>
      <c r="F135" s="70">
        <f t="shared" si="8"/>
        <v>227297969.58136809</v>
      </c>
    </row>
    <row r="136" spans="1:6" x14ac:dyDescent="0.25">
      <c r="A136" s="201">
        <v>6</v>
      </c>
      <c r="B136" s="65" t="s">
        <v>216</v>
      </c>
      <c r="C136" s="21">
        <v>120311857.86858797</v>
      </c>
      <c r="D136" s="21">
        <v>156022834.18694401</v>
      </c>
      <c r="E136" s="21">
        <v>111802006.163416</v>
      </c>
      <c r="F136" s="70">
        <f t="shared" si="8"/>
        <v>388136698.21894801</v>
      </c>
    </row>
    <row r="137" spans="1:6" x14ac:dyDescent="0.25">
      <c r="A137" s="201">
        <v>7</v>
      </c>
      <c r="B137" s="65" t="s">
        <v>217</v>
      </c>
      <c r="C137" s="21">
        <v>5379073123.8019991</v>
      </c>
      <c r="D137" s="21">
        <v>7022044354.3700018</v>
      </c>
      <c r="E137" s="21">
        <v>6093766164.7059994</v>
      </c>
      <c r="F137" s="179">
        <f>+C137+D137+E137</f>
        <v>18494883642.877998</v>
      </c>
    </row>
    <row r="138" spans="1:6" x14ac:dyDescent="0.25">
      <c r="A138" s="25"/>
      <c r="B138" s="65"/>
      <c r="C138" s="21"/>
      <c r="D138" s="21"/>
      <c r="E138" s="21"/>
      <c r="F138" s="70"/>
    </row>
    <row r="139" spans="1:6" ht="15.75" customHeight="1" x14ac:dyDescent="0.25">
      <c r="A139" s="251" t="s">
        <v>60</v>
      </c>
      <c r="B139" s="251"/>
      <c r="C139" s="68">
        <f>+SUM(C140:C146)</f>
        <v>2531328528.8479991</v>
      </c>
      <c r="D139" s="68">
        <f t="shared" ref="D139:F139" si="9">+SUM(D140:D146)</f>
        <v>3304491460.8800006</v>
      </c>
      <c r="E139" s="68">
        <f t="shared" si="9"/>
        <v>2867654665.7439995</v>
      </c>
      <c r="F139" s="68">
        <f t="shared" si="9"/>
        <v>8703474655.4720001</v>
      </c>
    </row>
    <row r="140" spans="1:6" x14ac:dyDescent="0.25">
      <c r="A140" s="201">
        <v>0</v>
      </c>
      <c r="B140" s="65" t="s">
        <v>211</v>
      </c>
      <c r="C140" s="71">
        <v>0</v>
      </c>
      <c r="D140" s="71">
        <v>0</v>
      </c>
      <c r="E140" s="71">
        <v>0</v>
      </c>
      <c r="F140" s="54">
        <f>+C140+D140+E140</f>
        <v>0</v>
      </c>
    </row>
    <row r="141" spans="1:6" x14ac:dyDescent="0.25">
      <c r="A141" s="201">
        <v>1</v>
      </c>
      <c r="B141" s="65" t="s">
        <v>212</v>
      </c>
      <c r="C141" s="71">
        <v>0</v>
      </c>
      <c r="D141" s="71">
        <v>0</v>
      </c>
      <c r="E141" s="71">
        <v>0</v>
      </c>
      <c r="F141" s="54">
        <f t="shared" ref="F141:F144" si="10">+C141+D141+E141</f>
        <v>0</v>
      </c>
    </row>
    <row r="142" spans="1:6" x14ac:dyDescent="0.25">
      <c r="A142" s="201">
        <v>2</v>
      </c>
      <c r="B142" s="65" t="s">
        <v>213</v>
      </c>
      <c r="C142" s="71">
        <v>0</v>
      </c>
      <c r="D142" s="71">
        <v>0</v>
      </c>
      <c r="E142" s="71">
        <v>0</v>
      </c>
      <c r="F142" s="54"/>
    </row>
    <row r="143" spans="1:6" x14ac:dyDescent="0.25">
      <c r="A143" s="201">
        <v>6</v>
      </c>
      <c r="B143" s="65" t="s">
        <v>214</v>
      </c>
      <c r="C143" s="71">
        <v>0</v>
      </c>
      <c r="D143" s="71">
        <v>0</v>
      </c>
      <c r="E143" s="71">
        <v>0</v>
      </c>
      <c r="F143" s="54"/>
    </row>
    <row r="144" spans="1:6" x14ac:dyDescent="0.25">
      <c r="A144" s="201">
        <v>5</v>
      </c>
      <c r="B144" s="65" t="s">
        <v>215</v>
      </c>
      <c r="C144" s="71">
        <v>0</v>
      </c>
      <c r="D144" s="71">
        <v>0</v>
      </c>
      <c r="E144" s="71">
        <v>0</v>
      </c>
      <c r="F144" s="54">
        <f t="shared" si="10"/>
        <v>0</v>
      </c>
    </row>
    <row r="145" spans="1:6" x14ac:dyDescent="0.25">
      <c r="A145" s="201">
        <v>6</v>
      </c>
      <c r="B145" s="65" t="s">
        <v>216</v>
      </c>
      <c r="C145" s="71">
        <v>0</v>
      </c>
      <c r="D145" s="71">
        <v>0</v>
      </c>
      <c r="E145" s="71">
        <v>0</v>
      </c>
      <c r="F145" s="54">
        <f>+C145+D145+E145</f>
        <v>0</v>
      </c>
    </row>
    <row r="146" spans="1:6" x14ac:dyDescent="0.25">
      <c r="A146" s="201">
        <v>7</v>
      </c>
      <c r="B146" s="65" t="s">
        <v>217</v>
      </c>
      <c r="C146" s="180">
        <v>2531328528.8479991</v>
      </c>
      <c r="D146" s="180">
        <v>3304491460.8800006</v>
      </c>
      <c r="E146" s="180">
        <v>2867654665.7439995</v>
      </c>
      <c r="F146" s="54">
        <f>+C146+D146+E146</f>
        <v>8703474655.4720001</v>
      </c>
    </row>
    <row r="147" spans="1:6" x14ac:dyDescent="0.25">
      <c r="A147" s="48"/>
      <c r="B147" s="48"/>
      <c r="C147" s="54"/>
      <c r="D147" s="54"/>
      <c r="E147" s="54"/>
      <c r="F147" s="54"/>
    </row>
    <row r="148" spans="1:6" x14ac:dyDescent="0.25">
      <c r="A148" s="251" t="s">
        <v>61</v>
      </c>
      <c r="B148" s="251"/>
      <c r="C148" s="68">
        <f>+SUM(C149:C150)</f>
        <v>0</v>
      </c>
      <c r="D148" s="68">
        <f t="shared" ref="D148:F148" si="11">+SUM(D149:D150)</f>
        <v>0</v>
      </c>
      <c r="E148" s="68">
        <f t="shared" si="11"/>
        <v>0</v>
      </c>
      <c r="F148" s="68">
        <f t="shared" si="11"/>
        <v>0</v>
      </c>
    </row>
    <row r="149" spans="1:6" x14ac:dyDescent="0.25">
      <c r="A149" s="95"/>
      <c r="B149" s="65"/>
      <c r="C149" s="71"/>
      <c r="D149" s="71"/>
      <c r="E149" s="71"/>
      <c r="F149" s="54"/>
    </row>
    <row r="150" spans="1:6" x14ac:dyDescent="0.25">
      <c r="A150" s="62"/>
      <c r="B150" s="62"/>
      <c r="C150" s="77"/>
      <c r="D150" s="77"/>
      <c r="E150" s="77"/>
      <c r="F150" s="78"/>
    </row>
    <row r="151" spans="1:6" ht="15.75" customHeight="1" x14ac:dyDescent="0.25">
      <c r="A151" s="253" t="s">
        <v>62</v>
      </c>
      <c r="B151" s="253"/>
      <c r="C151" s="253"/>
      <c r="D151" s="253"/>
      <c r="E151" s="253"/>
      <c r="F151" s="253"/>
    </row>
    <row r="152" spans="1:6" ht="15.6" customHeight="1" x14ac:dyDescent="0.25">
      <c r="A152" s="213" t="s">
        <v>248</v>
      </c>
      <c r="B152" s="213"/>
      <c r="C152" s="213"/>
      <c r="D152" s="213"/>
      <c r="E152" s="213"/>
      <c r="F152" s="213"/>
    </row>
    <row r="153" spans="1:6" ht="50.1" customHeight="1" x14ac:dyDescent="0.25">
      <c r="A153" s="214" t="s">
        <v>154</v>
      </c>
      <c r="B153" s="214"/>
      <c r="C153" s="214"/>
      <c r="D153" s="214"/>
      <c r="E153" s="214"/>
      <c r="F153" s="214"/>
    </row>
    <row r="154" spans="1:6" ht="15" customHeight="1" x14ac:dyDescent="0.25">
      <c r="A154" s="82"/>
      <c r="B154" s="82"/>
      <c r="C154" s="82"/>
      <c r="D154" s="82"/>
      <c r="E154" s="82"/>
      <c r="F154" s="82"/>
    </row>
    <row r="155" spans="1:6" x14ac:dyDescent="0.25">
      <c r="A155" s="215" t="s">
        <v>79</v>
      </c>
      <c r="B155" s="215"/>
      <c r="C155" s="215"/>
      <c r="D155" s="215"/>
      <c r="E155" s="215"/>
      <c r="F155" s="215"/>
    </row>
    <row r="156" spans="1:6" x14ac:dyDescent="0.25">
      <c r="A156" s="215" t="s">
        <v>80</v>
      </c>
      <c r="B156" s="215"/>
      <c r="C156" s="215"/>
      <c r="D156" s="215"/>
      <c r="E156" s="215"/>
      <c r="F156" s="215"/>
    </row>
    <row r="157" spans="1:6" x14ac:dyDescent="0.25">
      <c r="A157" s="215" t="s">
        <v>52</v>
      </c>
      <c r="B157" s="215"/>
      <c r="C157" s="215"/>
      <c r="D157" s="215"/>
      <c r="E157" s="215"/>
      <c r="F157" s="215"/>
    </row>
    <row r="158" spans="1:6" ht="9.9" customHeight="1" x14ac:dyDescent="0.25">
      <c r="A158" s="73"/>
      <c r="B158" s="74"/>
      <c r="C158" s="74"/>
      <c r="D158" s="74"/>
      <c r="E158" s="74"/>
      <c r="F158" s="75"/>
    </row>
    <row r="159" spans="1:6" x14ac:dyDescent="0.25">
      <c r="A159" s="88" t="s">
        <v>78</v>
      </c>
      <c r="B159" s="88" t="s">
        <v>14</v>
      </c>
      <c r="C159" s="88" t="s">
        <v>15</v>
      </c>
      <c r="D159" s="88" t="s">
        <v>90</v>
      </c>
      <c r="E159" s="88" t="s">
        <v>12</v>
      </c>
      <c r="F159" s="33"/>
    </row>
    <row r="160" spans="1:6" x14ac:dyDescent="0.25">
      <c r="A160" s="129" t="s">
        <v>82</v>
      </c>
      <c r="B160" s="79">
        <f>+B161</f>
        <v>51190344954.976799</v>
      </c>
      <c r="C160" s="79">
        <f t="shared" ref="C160:D160" si="12">+B170</f>
        <v>51320535385.656799</v>
      </c>
      <c r="D160" s="79">
        <f t="shared" si="12"/>
        <v>49034591653.736801</v>
      </c>
      <c r="E160" s="79">
        <f>+B160</f>
        <v>51190344954.976799</v>
      </c>
      <c r="F160" s="75"/>
    </row>
    <row r="161" spans="1:6" x14ac:dyDescent="0.25">
      <c r="A161" s="130" t="s">
        <v>83</v>
      </c>
      <c r="B161" s="37">
        <f>+'3T'!E170</f>
        <v>51190344954.976799</v>
      </c>
      <c r="C161" s="37">
        <f>+B171</f>
        <v>48659016426.128799</v>
      </c>
      <c r="D161" s="37">
        <f>+C171</f>
        <v>45354524965.248802</v>
      </c>
      <c r="E161" s="84">
        <f>+B161</f>
        <v>51190344954.976799</v>
      </c>
      <c r="F161" s="33"/>
    </row>
    <row r="162" spans="1:6" x14ac:dyDescent="0.25">
      <c r="A162" s="130" t="s">
        <v>81</v>
      </c>
      <c r="B162" s="37">
        <f>+'3T'!E172</f>
        <v>-1470599303.2222748</v>
      </c>
      <c r="C162" s="37">
        <f>+B172</f>
        <v>2661518959.5280008</v>
      </c>
      <c r="D162" s="37">
        <f>+C172</f>
        <v>3680066688.4879999</v>
      </c>
      <c r="E162" s="84">
        <f t="shared" ref="E162" si="13">+B162</f>
        <v>-1470599303.2222748</v>
      </c>
      <c r="F162" s="33"/>
    </row>
    <row r="163" spans="1:6" x14ac:dyDescent="0.25">
      <c r="A163" s="129" t="s">
        <v>85</v>
      </c>
      <c r="B163" s="79">
        <v>8040592083.3299999</v>
      </c>
      <c r="C163" s="79">
        <v>8040592083.3299999</v>
      </c>
      <c r="D163" s="79">
        <v>18290175183.32</v>
      </c>
      <c r="E163" s="79">
        <f>+B163+C163+D163</f>
        <v>34371359349.979996</v>
      </c>
      <c r="F163" s="75"/>
    </row>
    <row r="164" spans="1:6" x14ac:dyDescent="0.25">
      <c r="A164" s="129" t="s">
        <v>146</v>
      </c>
      <c r="B164" s="79">
        <f>+B165+B166</f>
        <v>59230937038.306801</v>
      </c>
      <c r="C164" s="79">
        <f t="shared" ref="C164" si="14">+C165+C166</f>
        <v>59361127468.986801</v>
      </c>
      <c r="D164" s="79">
        <f>+D165+D166</f>
        <v>67324766837.056801</v>
      </c>
      <c r="E164" s="79">
        <f>+E165+E166</f>
        <v>85561704304.956787</v>
      </c>
      <c r="F164" s="75"/>
    </row>
    <row r="165" spans="1:6" x14ac:dyDescent="0.25">
      <c r="A165" s="130" t="s">
        <v>83</v>
      </c>
      <c r="B165" s="37">
        <f>+B161</f>
        <v>51190344954.976799</v>
      </c>
      <c r="C165" s="37">
        <f>+C161</f>
        <v>48659016426.128799</v>
      </c>
      <c r="D165" s="37">
        <f>+D161</f>
        <v>45354524965.248802</v>
      </c>
      <c r="E165" s="84">
        <f>+E161</f>
        <v>51190344954.976799</v>
      </c>
      <c r="F165" s="33"/>
    </row>
    <row r="166" spans="1:6" x14ac:dyDescent="0.25">
      <c r="A166" s="130" t="s">
        <v>81</v>
      </c>
      <c r="B166" s="37">
        <f>+B163</f>
        <v>8040592083.3299999</v>
      </c>
      <c r="C166" s="37">
        <f>+C163+C162</f>
        <v>10702111042.858002</v>
      </c>
      <c r="D166" s="37">
        <f>+D163+D162</f>
        <v>21970241871.807999</v>
      </c>
      <c r="E166" s="84">
        <f>+E163</f>
        <v>34371359349.979996</v>
      </c>
      <c r="F166" s="33"/>
    </row>
    <row r="167" spans="1:6" x14ac:dyDescent="0.25">
      <c r="A167" s="129" t="s">
        <v>84</v>
      </c>
      <c r="B167" s="79">
        <f>+B168+B169</f>
        <v>7910401652.6499977</v>
      </c>
      <c r="C167" s="79">
        <f>+C168+C169</f>
        <v>10326535815.250002</v>
      </c>
      <c r="D167" s="79">
        <f>+D168+D169</f>
        <v>8961420830.4499989</v>
      </c>
      <c r="E167" s="79">
        <f>+B167+C167+D167</f>
        <v>27198358298.349998</v>
      </c>
      <c r="F167" s="75"/>
    </row>
    <row r="168" spans="1:6" x14ac:dyDescent="0.25">
      <c r="A168" s="130" t="s">
        <v>83</v>
      </c>
      <c r="B168" s="102">
        <v>2531328528.8479991</v>
      </c>
      <c r="C168" s="102">
        <v>3304491460.8800006</v>
      </c>
      <c r="D168" s="102">
        <v>2867654665.7439995</v>
      </c>
      <c r="E168" s="63">
        <f>+B168+C168+D168</f>
        <v>8703474655.4720001</v>
      </c>
      <c r="F168" s="75"/>
    </row>
    <row r="169" spans="1:6" x14ac:dyDescent="0.25">
      <c r="A169" s="130" t="s">
        <v>81</v>
      </c>
      <c r="B169" s="102">
        <v>5379073123.8019991</v>
      </c>
      <c r="C169" s="102">
        <v>7022044354.3700018</v>
      </c>
      <c r="D169" s="102">
        <v>6093766164.7059994</v>
      </c>
      <c r="E169" s="63">
        <f>+B169+C169+D169</f>
        <v>18494883642.877998</v>
      </c>
      <c r="F169" s="75"/>
    </row>
    <row r="170" spans="1:6" x14ac:dyDescent="0.25">
      <c r="A170" s="129" t="s">
        <v>147</v>
      </c>
      <c r="B170" s="79">
        <f>+B164-B167</f>
        <v>51320535385.656799</v>
      </c>
      <c r="C170" s="79">
        <f t="shared" ref="C170:D170" si="15">+C164-C167</f>
        <v>49034591653.736801</v>
      </c>
      <c r="D170" s="79">
        <f t="shared" si="15"/>
        <v>58363346006.606804</v>
      </c>
      <c r="E170" s="79">
        <f>+E164-E167</f>
        <v>58363346006.606789</v>
      </c>
      <c r="F170" s="75"/>
    </row>
    <row r="171" spans="1:6" x14ac:dyDescent="0.25">
      <c r="A171" s="130" t="s">
        <v>83</v>
      </c>
      <c r="B171" s="102">
        <f>+B165-B168</f>
        <v>48659016426.128799</v>
      </c>
      <c r="C171" s="102">
        <f>+C165-C168</f>
        <v>45354524965.248802</v>
      </c>
      <c r="D171" s="102">
        <f>+D165-D168</f>
        <v>42486870299.504807</v>
      </c>
      <c r="E171" s="63">
        <f>+E165-E168</f>
        <v>42486870299.504799</v>
      </c>
      <c r="F171" s="48"/>
    </row>
    <row r="172" spans="1:6" x14ac:dyDescent="0.25">
      <c r="A172" s="131" t="s">
        <v>81</v>
      </c>
      <c r="B172" s="97">
        <f>+B166-B169</f>
        <v>2661518959.5280008</v>
      </c>
      <c r="C172" s="97">
        <f>+C166-C169</f>
        <v>3680066688.4879999</v>
      </c>
      <c r="D172" s="97">
        <f>+D166-D169</f>
        <v>15876475707.101999</v>
      </c>
      <c r="E172" s="80">
        <f>+E166-E169</f>
        <v>15876475707.101997</v>
      </c>
      <c r="F172" s="48"/>
    </row>
    <row r="173" spans="1:6" x14ac:dyDescent="0.25">
      <c r="A173" s="250" t="s">
        <v>220</v>
      </c>
      <c r="B173" s="250"/>
      <c r="C173" s="250"/>
      <c r="D173" s="250"/>
      <c r="E173" s="250"/>
      <c r="F173" s="55"/>
    </row>
    <row r="174" spans="1:6" ht="50.1" customHeight="1" x14ac:dyDescent="0.25">
      <c r="A174" s="223" t="s">
        <v>218</v>
      </c>
      <c r="B174" s="224"/>
      <c r="C174" s="224"/>
      <c r="D174" s="224"/>
      <c r="E174" s="225"/>
      <c r="F174" s="81"/>
    </row>
    <row r="175" spans="1:6" x14ac:dyDescent="0.25">
      <c r="A175" s="82"/>
      <c r="B175" s="83"/>
      <c r="C175" s="83"/>
      <c r="D175" s="83"/>
      <c r="E175" s="83"/>
      <c r="F175" s="81"/>
    </row>
    <row r="176" spans="1:6" x14ac:dyDescent="0.25">
      <c r="A176" s="112" t="s">
        <v>86</v>
      </c>
      <c r="B176" s="283" t="s">
        <v>204</v>
      </c>
      <c r="C176" s="284"/>
      <c r="D176" s="285" t="s">
        <v>49</v>
      </c>
      <c r="E176" s="286"/>
      <c r="F176" s="287"/>
    </row>
    <row r="177" spans="1:6" x14ac:dyDescent="0.25">
      <c r="A177" s="93" t="s">
        <v>47</v>
      </c>
      <c r="B177" s="283" t="s">
        <v>205</v>
      </c>
      <c r="C177" s="284"/>
      <c r="D177" s="288"/>
      <c r="E177" s="243"/>
      <c r="F177" s="289"/>
    </row>
    <row r="178" spans="1:6" x14ac:dyDescent="0.25">
      <c r="A178" s="94" t="s">
        <v>48</v>
      </c>
      <c r="B178" s="283" t="s">
        <v>223</v>
      </c>
      <c r="C178" s="284"/>
      <c r="D178" s="290"/>
      <c r="E178" s="291"/>
      <c r="F178" s="292"/>
    </row>
    <row r="179" spans="1:6" x14ac:dyDescent="0.25">
      <c r="A179" s="48"/>
      <c r="B179" s="48"/>
      <c r="C179" s="48"/>
      <c r="D179" s="48"/>
      <c r="E179" s="48"/>
      <c r="F179" s="48"/>
    </row>
    <row r="180" spans="1:6" x14ac:dyDescent="0.25">
      <c r="A180" s="48"/>
      <c r="B180" s="48"/>
      <c r="C180" s="48"/>
      <c r="D180" s="48"/>
      <c r="E180" s="48"/>
      <c r="F180" s="48"/>
    </row>
    <row r="181" spans="1:6" x14ac:dyDescent="0.25">
      <c r="A181" s="48"/>
      <c r="B181" s="48"/>
      <c r="C181" s="48"/>
      <c r="D181" s="48"/>
      <c r="E181" s="48"/>
      <c r="F181" s="48"/>
    </row>
    <row r="182" spans="1:6" x14ac:dyDescent="0.25">
      <c r="A182" s="48"/>
      <c r="B182" s="48"/>
      <c r="C182" s="48"/>
      <c r="D182" s="48"/>
      <c r="E182" s="48"/>
      <c r="F182" s="48"/>
    </row>
    <row r="183" spans="1:6" x14ac:dyDescent="0.25">
      <c r="A183" s="48"/>
      <c r="B183" s="48"/>
      <c r="C183" s="48"/>
      <c r="D183" s="48"/>
      <c r="E183" s="48"/>
      <c r="F183" s="48"/>
    </row>
    <row r="184" spans="1:6" x14ac:dyDescent="0.25">
      <c r="A184" s="48"/>
      <c r="B184" s="48"/>
      <c r="C184" s="48"/>
      <c r="D184" s="48"/>
      <c r="E184" s="48"/>
      <c r="F184" s="48"/>
    </row>
    <row r="185" spans="1:6" x14ac:dyDescent="0.25">
      <c r="A185" s="48"/>
      <c r="B185" s="48"/>
      <c r="C185" s="48"/>
      <c r="D185" s="48"/>
      <c r="E185" s="48"/>
      <c r="F185" s="48"/>
    </row>
    <row r="186" spans="1:6" x14ac:dyDescent="0.25">
      <c r="A186" s="48"/>
      <c r="B186" s="48"/>
      <c r="C186" s="48"/>
      <c r="D186" s="48"/>
      <c r="E186" s="48"/>
      <c r="F186" s="48"/>
    </row>
    <row r="187" spans="1:6" x14ac:dyDescent="0.25">
      <c r="A187" s="48"/>
      <c r="B187" s="48"/>
      <c r="C187" s="48"/>
      <c r="D187" s="48"/>
      <c r="E187" s="48"/>
      <c r="F187" s="48"/>
    </row>
    <row r="188" spans="1:6" x14ac:dyDescent="0.25">
      <c r="A188" s="48"/>
      <c r="B188" s="48"/>
      <c r="C188" s="48"/>
      <c r="D188" s="48"/>
      <c r="E188" s="48"/>
      <c r="F188" s="48"/>
    </row>
    <row r="189" spans="1:6" x14ac:dyDescent="0.25">
      <c r="A189" s="48"/>
      <c r="B189" s="48"/>
      <c r="C189" s="48"/>
      <c r="D189" s="48"/>
      <c r="E189" s="48"/>
      <c r="F189" s="48"/>
    </row>
    <row r="190" spans="1:6" x14ac:dyDescent="0.25">
      <c r="A190" s="48"/>
      <c r="B190" s="48"/>
      <c r="C190" s="48"/>
      <c r="D190" s="48"/>
      <c r="E190" s="48"/>
      <c r="F190" s="48"/>
    </row>
    <row r="191" spans="1:6" x14ac:dyDescent="0.25">
      <c r="A191" s="48"/>
      <c r="B191" s="48"/>
      <c r="C191" s="48"/>
      <c r="D191" s="48"/>
      <c r="E191" s="48"/>
      <c r="F191" s="48"/>
    </row>
    <row r="192" spans="1:6" x14ac:dyDescent="0.25">
      <c r="A192" s="48"/>
      <c r="B192" s="48"/>
      <c r="C192" s="48"/>
      <c r="D192" s="48"/>
      <c r="E192" s="48"/>
      <c r="F192" s="48"/>
    </row>
    <row r="193" spans="1:6" x14ac:dyDescent="0.25">
      <c r="A193" s="48"/>
      <c r="B193" s="48"/>
      <c r="C193" s="48"/>
      <c r="D193" s="48"/>
      <c r="E193" s="48"/>
      <c r="F193" s="48"/>
    </row>
    <row r="194" spans="1:6" x14ac:dyDescent="0.25">
      <c r="A194" s="48"/>
      <c r="B194" s="48"/>
      <c r="C194" s="48"/>
      <c r="D194" s="48"/>
      <c r="E194" s="48"/>
      <c r="F194" s="48"/>
    </row>
    <row r="195" spans="1:6" x14ac:dyDescent="0.25">
      <c r="A195" s="48"/>
      <c r="B195" s="48"/>
      <c r="C195" s="48"/>
      <c r="D195" s="48"/>
      <c r="E195" s="48"/>
      <c r="F195" s="48"/>
    </row>
    <row r="196" spans="1:6" x14ac:dyDescent="0.25">
      <c r="A196" s="48"/>
      <c r="B196" s="48"/>
      <c r="C196" s="48"/>
      <c r="D196" s="48"/>
      <c r="E196" s="48"/>
      <c r="F196" s="48"/>
    </row>
    <row r="197" spans="1:6" x14ac:dyDescent="0.25">
      <c r="A197" s="48"/>
      <c r="B197" s="48"/>
      <c r="C197" s="48"/>
      <c r="D197" s="48"/>
      <c r="E197" s="48"/>
      <c r="F197" s="48"/>
    </row>
    <row r="198" spans="1:6" x14ac:dyDescent="0.25">
      <c r="A198" s="48"/>
      <c r="B198" s="48"/>
      <c r="C198" s="48"/>
      <c r="D198" s="48"/>
      <c r="E198" s="48"/>
      <c r="F198" s="48"/>
    </row>
    <row r="199" spans="1:6" x14ac:dyDescent="0.25">
      <c r="A199" s="48"/>
      <c r="B199" s="48"/>
      <c r="C199" s="48"/>
      <c r="D199" s="48"/>
      <c r="E199" s="48"/>
      <c r="F199" s="48"/>
    </row>
    <row r="200" spans="1:6" x14ac:dyDescent="0.25">
      <c r="A200" s="48"/>
      <c r="B200" s="48"/>
      <c r="C200" s="48"/>
      <c r="D200" s="48"/>
      <c r="E200" s="48"/>
      <c r="F200" s="48"/>
    </row>
    <row r="201" spans="1:6" x14ac:dyDescent="0.25">
      <c r="A201" s="48"/>
      <c r="B201" s="48"/>
      <c r="C201" s="48"/>
      <c r="D201" s="48"/>
      <c r="E201" s="48"/>
      <c r="F201" s="48"/>
    </row>
    <row r="202" spans="1:6" x14ac:dyDescent="0.25">
      <c r="A202" s="48"/>
      <c r="B202" s="48"/>
      <c r="C202" s="48"/>
      <c r="D202" s="48"/>
      <c r="E202" s="48"/>
      <c r="F202" s="48"/>
    </row>
    <row r="203" spans="1:6" x14ac:dyDescent="0.25">
      <c r="A203" s="48"/>
      <c r="B203" s="48"/>
      <c r="C203" s="48"/>
      <c r="D203" s="48"/>
      <c r="E203" s="48"/>
      <c r="F203" s="48"/>
    </row>
    <row r="204" spans="1:6" x14ac:dyDescent="0.25">
      <c r="A204" s="48"/>
      <c r="B204" s="48"/>
      <c r="C204" s="48"/>
      <c r="D204" s="48"/>
      <c r="E204" s="48"/>
      <c r="F204" s="48"/>
    </row>
    <row r="205" spans="1:6" x14ac:dyDescent="0.25">
      <c r="A205" s="48"/>
      <c r="B205" s="48"/>
      <c r="C205" s="48"/>
      <c r="D205" s="48"/>
      <c r="E205" s="48"/>
      <c r="F205" s="48"/>
    </row>
    <row r="206" spans="1:6" x14ac:dyDescent="0.25">
      <c r="A206" s="48"/>
      <c r="B206" s="48"/>
      <c r="C206" s="48"/>
      <c r="D206" s="48"/>
      <c r="E206" s="48"/>
      <c r="F206" s="48"/>
    </row>
    <row r="207" spans="1:6" x14ac:dyDescent="0.25">
      <c r="A207" s="48"/>
      <c r="B207" s="48"/>
      <c r="C207" s="48"/>
      <c r="D207" s="48"/>
      <c r="E207" s="48"/>
      <c r="F207" s="48"/>
    </row>
    <row r="208" spans="1:6" x14ac:dyDescent="0.25">
      <c r="A208" s="48"/>
      <c r="B208" s="48"/>
      <c r="C208" s="48"/>
      <c r="D208" s="48"/>
      <c r="E208" s="48"/>
      <c r="F208" s="48"/>
    </row>
  </sheetData>
  <mergeCells count="89">
    <mergeCell ref="A130:B130"/>
    <mergeCell ref="A139:B139"/>
    <mergeCell ref="A148:B148"/>
    <mergeCell ref="A151:F151"/>
    <mergeCell ref="A152:F152"/>
    <mergeCell ref="A153:F153"/>
    <mergeCell ref="A155:F155"/>
    <mergeCell ref="A156:F156"/>
    <mergeCell ref="A157:F157"/>
    <mergeCell ref="A173:E173"/>
    <mergeCell ref="A174:E174"/>
    <mergeCell ref="B176:C176"/>
    <mergeCell ref="D176:F178"/>
    <mergeCell ref="B177:C177"/>
    <mergeCell ref="B178:C178"/>
    <mergeCell ref="A120:F120"/>
    <mergeCell ref="A121:F121"/>
    <mergeCell ref="A123:F123"/>
    <mergeCell ref="A124:F124"/>
    <mergeCell ref="A125:F125"/>
    <mergeCell ref="A106:F106"/>
    <mergeCell ref="A107:F107"/>
    <mergeCell ref="A108:F108"/>
    <mergeCell ref="A113:B113"/>
    <mergeCell ref="A117:B117"/>
    <mergeCell ref="A91:F91"/>
    <mergeCell ref="A92:F92"/>
    <mergeCell ref="A93:F93"/>
    <mergeCell ref="A103:F103"/>
    <mergeCell ref="A104:F104"/>
    <mergeCell ref="D99:E99"/>
    <mergeCell ref="B83:C83"/>
    <mergeCell ref="D83:F85"/>
    <mergeCell ref="B84:C84"/>
    <mergeCell ref="B85:C85"/>
    <mergeCell ref="A89:F89"/>
    <mergeCell ref="A77:B77"/>
    <mergeCell ref="A78:B78"/>
    <mergeCell ref="A79:B79"/>
    <mergeCell ref="A80:F80"/>
    <mergeCell ref="A81:F81"/>
    <mergeCell ref="A67:B67"/>
    <mergeCell ref="A68:F68"/>
    <mergeCell ref="A69:F69"/>
    <mergeCell ref="A74:F74"/>
    <mergeCell ref="A75:F75"/>
    <mergeCell ref="A1:F2"/>
    <mergeCell ref="A3:F3"/>
    <mergeCell ref="C5:E5"/>
    <mergeCell ref="C6:E6"/>
    <mergeCell ref="C7:E7"/>
    <mergeCell ref="A10:F10"/>
    <mergeCell ref="A57:E57"/>
    <mergeCell ref="A12:F12"/>
    <mergeCell ref="A13:F13"/>
    <mergeCell ref="A35:F35"/>
    <mergeCell ref="A36:F36"/>
    <mergeCell ref="A38:F38"/>
    <mergeCell ref="A39:F39"/>
    <mergeCell ref="A41:B41"/>
    <mergeCell ref="A54:B54"/>
    <mergeCell ref="A55:B55"/>
    <mergeCell ref="A56:B56"/>
    <mergeCell ref="A48:B48"/>
    <mergeCell ref="A49:B49"/>
    <mergeCell ref="A50:B50"/>
    <mergeCell ref="A51:B51"/>
    <mergeCell ref="A66:B66"/>
    <mergeCell ref="A58:F58"/>
    <mergeCell ref="A60:F60"/>
    <mergeCell ref="A63:B63"/>
    <mergeCell ref="A64:B64"/>
    <mergeCell ref="A65:B65"/>
    <mergeCell ref="A52:B52"/>
    <mergeCell ref="A53:B53"/>
    <mergeCell ref="A18:A19"/>
    <mergeCell ref="A20:A21"/>
    <mergeCell ref="A22:A23"/>
    <mergeCell ref="A24:A25"/>
    <mergeCell ref="A27:A28"/>
    <mergeCell ref="A29:A30"/>
    <mergeCell ref="A31:A32"/>
    <mergeCell ref="A33:A34"/>
    <mergeCell ref="A42:B42"/>
    <mergeCell ref="A43:B43"/>
    <mergeCell ref="A44:B44"/>
    <mergeCell ref="A45:B45"/>
    <mergeCell ref="A46:B46"/>
    <mergeCell ref="A47:B47"/>
  </mergeCells>
  <printOptions horizontalCentered="1"/>
  <pageMargins left="0.70866141732283472" right="0.70866141732283472" top="0.94488188976377963" bottom="0.74803149606299213" header="0.19685039370078741" footer="0.31496062992125984"/>
  <pageSetup scale="52" fitToHeight="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4" manualBreakCount="4">
    <brk id="58" max="5" man="1"/>
    <brk id="87" max="16383" man="1"/>
    <brk id="153" max="5" man="1"/>
    <brk id="180" max="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dimension ref="A1:H143"/>
  <sheetViews>
    <sheetView showGridLines="0" zoomScale="80" zoomScaleNormal="80" workbookViewId="0">
      <selection sqref="A1:G1"/>
    </sheetView>
  </sheetViews>
  <sheetFormatPr baseColWidth="10" defaultColWidth="11.44140625" defaultRowHeight="15.6" x14ac:dyDescent="0.35"/>
  <cols>
    <col min="1" max="1" width="63.5546875" style="6" customWidth="1"/>
    <col min="2" max="2" width="24.5546875" style="6" customWidth="1"/>
    <col min="3" max="7" width="20.6640625" style="6" customWidth="1"/>
    <col min="8" max="16384" width="11.44140625" style="6"/>
  </cols>
  <sheetData>
    <row r="1" spans="1:7" ht="42" customHeight="1" x14ac:dyDescent="0.45">
      <c r="A1" s="222" t="s">
        <v>38</v>
      </c>
      <c r="B1" s="222"/>
      <c r="C1" s="222"/>
      <c r="D1" s="222"/>
      <c r="E1" s="222"/>
      <c r="F1" s="222"/>
      <c r="G1" s="222"/>
    </row>
    <row r="2" spans="1:7" ht="20.100000000000001" customHeight="1" x14ac:dyDescent="0.4">
      <c r="A2" s="231" t="s">
        <v>237</v>
      </c>
      <c r="B2" s="231"/>
      <c r="C2" s="231"/>
      <c r="D2" s="231"/>
      <c r="E2" s="231"/>
      <c r="F2" s="231"/>
      <c r="G2" s="231"/>
    </row>
    <row r="3" spans="1:7" ht="15" customHeight="1" x14ac:dyDescent="0.35">
      <c r="A3" s="48"/>
      <c r="B3" s="48"/>
      <c r="C3" s="48"/>
      <c r="D3" s="48"/>
      <c r="E3" s="48"/>
      <c r="F3" s="3"/>
      <c r="G3"/>
    </row>
    <row r="4" spans="1:7" ht="18" customHeight="1" x14ac:dyDescent="0.35">
      <c r="A4" s="104"/>
      <c r="B4" s="92" t="s">
        <v>22</v>
      </c>
      <c r="C4" s="233" t="s">
        <v>181</v>
      </c>
      <c r="D4" s="234"/>
      <c r="E4" s="234"/>
      <c r="F4" s="3"/>
      <c r="G4"/>
    </row>
    <row r="5" spans="1:7" ht="18" customHeight="1" x14ac:dyDescent="0.35">
      <c r="A5" s="104"/>
      <c r="B5" s="93" t="s">
        <v>33</v>
      </c>
      <c r="C5" s="233" t="s">
        <v>182</v>
      </c>
      <c r="D5" s="234"/>
      <c r="E5" s="234"/>
      <c r="F5" s="3"/>
      <c r="G5"/>
    </row>
    <row r="6" spans="1:7" ht="18" customHeight="1" x14ac:dyDescent="0.35">
      <c r="A6" s="104"/>
      <c r="B6" s="94" t="s">
        <v>34</v>
      </c>
      <c r="C6" s="233" t="s">
        <v>183</v>
      </c>
      <c r="D6" s="234"/>
      <c r="E6" s="234"/>
      <c r="F6" s="3"/>
    </row>
    <row r="7" spans="1:7" ht="15" customHeight="1" x14ac:dyDescent="0.35">
      <c r="A7"/>
      <c r="B7" s="8"/>
      <c r="C7" s="8"/>
      <c r="D7" s="8"/>
      <c r="E7" s="8"/>
      <c r="F7" s="8"/>
    </row>
    <row r="8" spans="1:7" ht="21.9" customHeight="1" x14ac:dyDescent="0.35">
      <c r="A8" s="235" t="s">
        <v>155</v>
      </c>
      <c r="B8" s="235"/>
      <c r="C8" s="235"/>
      <c r="D8" s="235"/>
      <c r="E8" s="235"/>
      <c r="F8" s="235"/>
      <c r="G8" s="235"/>
    </row>
    <row r="9" spans="1:7" ht="15" customHeight="1" x14ac:dyDescent="0.35">
      <c r="A9" s="11"/>
      <c r="B9" s="10"/>
      <c r="C9" s="10"/>
      <c r="D9" s="10"/>
      <c r="E9" s="10"/>
      <c r="F9" s="10"/>
    </row>
    <row r="10" spans="1:7" customFormat="1" ht="18" customHeight="1" x14ac:dyDescent="0.3">
      <c r="A10" s="228" t="s">
        <v>36</v>
      </c>
      <c r="B10" s="228"/>
      <c r="C10" s="228"/>
      <c r="D10" s="228"/>
      <c r="E10" s="228"/>
      <c r="F10" s="228"/>
      <c r="G10" s="228"/>
    </row>
    <row r="11" spans="1:7" customFormat="1" ht="18" customHeight="1" x14ac:dyDescent="0.3">
      <c r="A11" s="228" t="s">
        <v>19</v>
      </c>
      <c r="B11" s="228"/>
      <c r="C11" s="228"/>
      <c r="D11" s="228"/>
      <c r="E11" s="228"/>
      <c r="F11" s="228"/>
      <c r="G11" s="228"/>
    </row>
    <row r="12" spans="1:7" customFormat="1" ht="15" customHeight="1" x14ac:dyDescent="0.3">
      <c r="A12" s="51"/>
      <c r="B12" s="51"/>
      <c r="C12" s="51"/>
      <c r="D12" s="52"/>
      <c r="E12" s="52"/>
    </row>
    <row r="13" spans="1:7" customFormat="1" ht="18" customHeight="1" x14ac:dyDescent="0.3">
      <c r="A13" s="14" t="s">
        <v>17</v>
      </c>
      <c r="B13" s="12" t="s">
        <v>18</v>
      </c>
      <c r="C13" s="14" t="s">
        <v>94</v>
      </c>
      <c r="D13" s="12" t="s">
        <v>95</v>
      </c>
      <c r="E13" s="12" t="s">
        <v>97</v>
      </c>
      <c r="F13" s="128" t="s">
        <v>100</v>
      </c>
      <c r="G13" s="128" t="s">
        <v>13</v>
      </c>
    </row>
    <row r="14" spans="1:7" customFormat="1" ht="18" customHeight="1" x14ac:dyDescent="0.3">
      <c r="A14" s="22"/>
      <c r="B14" s="135"/>
      <c r="C14" s="154"/>
      <c r="D14" s="154"/>
      <c r="E14" s="154"/>
      <c r="F14" s="154"/>
      <c r="G14" s="154"/>
    </row>
    <row r="15" spans="1:7" customFormat="1" ht="18" customHeight="1" x14ac:dyDescent="0.3">
      <c r="A15" s="143" t="s">
        <v>174</v>
      </c>
      <c r="B15" s="141"/>
      <c r="C15" s="155"/>
      <c r="D15" s="155"/>
      <c r="E15" s="155"/>
      <c r="F15" s="155"/>
      <c r="G15" s="155"/>
    </row>
    <row r="16" spans="1:7" customFormat="1" ht="18" customHeight="1" x14ac:dyDescent="0.3">
      <c r="A16" s="232" t="s">
        <v>169</v>
      </c>
      <c r="B16" s="135" t="s">
        <v>175</v>
      </c>
      <c r="C16" s="154">
        <f>+'1T'!F18</f>
        <v>1400</v>
      </c>
      <c r="D16" s="154">
        <f>+'2T'!F18</f>
        <v>1517</v>
      </c>
      <c r="E16" s="154">
        <f>+'3T'!F18</f>
        <v>1128</v>
      </c>
      <c r="F16" s="154">
        <f>+'4T'!F18</f>
        <v>1564</v>
      </c>
      <c r="G16" s="154">
        <f>+SUM(C16:F16)</f>
        <v>5609</v>
      </c>
    </row>
    <row r="17" spans="1:7" customFormat="1" ht="18" customHeight="1" x14ac:dyDescent="0.3">
      <c r="A17" s="232"/>
      <c r="B17" s="135" t="s">
        <v>168</v>
      </c>
      <c r="C17" s="154">
        <f>+'1T'!F19</f>
        <v>3662</v>
      </c>
      <c r="D17" s="154">
        <f>+'2T'!F19</f>
        <v>4156</v>
      </c>
      <c r="E17" s="154">
        <f>+'3T'!F19</f>
        <v>3057</v>
      </c>
      <c r="F17" s="154">
        <f>+'4T'!F19</f>
        <v>4239</v>
      </c>
      <c r="G17" s="154">
        <f t="shared" ref="G17:G32" si="0">+SUM(C17:F17)</f>
        <v>15114</v>
      </c>
    </row>
    <row r="18" spans="1:7" customFormat="1" ht="18" customHeight="1" x14ac:dyDescent="0.3">
      <c r="A18" s="232" t="s">
        <v>170</v>
      </c>
      <c r="B18" s="135" t="s">
        <v>175</v>
      </c>
      <c r="C18" s="154">
        <f>+'1T'!F20</f>
        <v>520</v>
      </c>
      <c r="D18" s="154">
        <f>+'2T'!F20</f>
        <v>408</v>
      </c>
      <c r="E18" s="154">
        <f>+'3T'!F20</f>
        <v>380</v>
      </c>
      <c r="F18" s="154">
        <f>+'4T'!F20</f>
        <v>266</v>
      </c>
      <c r="G18" s="154">
        <f t="shared" si="0"/>
        <v>1574</v>
      </c>
    </row>
    <row r="19" spans="1:7" customFormat="1" ht="18" customHeight="1" x14ac:dyDescent="0.3">
      <c r="A19" s="232"/>
      <c r="B19" s="135" t="s">
        <v>168</v>
      </c>
      <c r="C19" s="154">
        <f>+'1T'!F21</f>
        <v>1984</v>
      </c>
      <c r="D19" s="154">
        <f>+'2T'!F21</f>
        <v>1200</v>
      </c>
      <c r="E19" s="154">
        <f>+'3T'!F21</f>
        <v>1148</v>
      </c>
      <c r="F19" s="154">
        <f>+'4T'!F21</f>
        <v>774</v>
      </c>
      <c r="G19" s="154">
        <f t="shared" si="0"/>
        <v>5106</v>
      </c>
    </row>
    <row r="20" spans="1:7" customFormat="1" ht="18" customHeight="1" x14ac:dyDescent="0.3">
      <c r="A20" s="232" t="s">
        <v>171</v>
      </c>
      <c r="B20" s="135" t="s">
        <v>175</v>
      </c>
      <c r="C20" s="154">
        <f>+'1T'!F22</f>
        <v>94</v>
      </c>
      <c r="D20" s="154">
        <f>+'2T'!F22</f>
        <v>128</v>
      </c>
      <c r="E20" s="154">
        <f>+'3T'!F22</f>
        <v>103</v>
      </c>
      <c r="F20" s="154">
        <f>+'4T'!F22</f>
        <v>126</v>
      </c>
      <c r="G20" s="154">
        <f t="shared" si="0"/>
        <v>451</v>
      </c>
    </row>
    <row r="21" spans="1:7" customFormat="1" ht="18" customHeight="1" x14ac:dyDescent="0.3">
      <c r="A21" s="232"/>
      <c r="B21" s="135" t="s">
        <v>168</v>
      </c>
      <c r="C21" s="154">
        <f>+'1T'!F23</f>
        <v>267</v>
      </c>
      <c r="D21" s="154">
        <f>+'2T'!F23</f>
        <v>403</v>
      </c>
      <c r="E21" s="154">
        <f>+'3T'!F23</f>
        <v>291</v>
      </c>
      <c r="F21" s="154">
        <f>+'4T'!F23</f>
        <v>361</v>
      </c>
      <c r="G21" s="154">
        <f t="shared" si="0"/>
        <v>1322</v>
      </c>
    </row>
    <row r="22" spans="1:7" customFormat="1" ht="18" customHeight="1" x14ac:dyDescent="0.3">
      <c r="A22" s="232" t="s">
        <v>172</v>
      </c>
      <c r="B22" s="135" t="s">
        <v>175</v>
      </c>
      <c r="C22" s="154">
        <f>+'1T'!F24</f>
        <v>110</v>
      </c>
      <c r="D22" s="154">
        <f>+'2T'!F24</f>
        <v>89</v>
      </c>
      <c r="E22" s="154">
        <f>+'3T'!F24</f>
        <v>70</v>
      </c>
      <c r="F22" s="154">
        <f>+'4T'!F24</f>
        <v>88</v>
      </c>
      <c r="G22" s="154">
        <f t="shared" si="0"/>
        <v>357</v>
      </c>
    </row>
    <row r="23" spans="1:7" customFormat="1" ht="18" customHeight="1" x14ac:dyDescent="0.3">
      <c r="A23" s="232"/>
      <c r="B23" s="135" t="s">
        <v>168</v>
      </c>
      <c r="C23" s="154">
        <f>+'1T'!F25</f>
        <v>299</v>
      </c>
      <c r="D23" s="154">
        <f>+'2T'!F25</f>
        <v>249</v>
      </c>
      <c r="E23" s="154">
        <f>+'3T'!F25</f>
        <v>179</v>
      </c>
      <c r="F23" s="154">
        <f>+'4T'!F25</f>
        <v>222</v>
      </c>
      <c r="G23" s="154">
        <f t="shared" si="0"/>
        <v>949</v>
      </c>
    </row>
    <row r="24" spans="1:7" customFormat="1" ht="18" customHeight="1" x14ac:dyDescent="0.3">
      <c r="A24" s="143" t="s">
        <v>173</v>
      </c>
      <c r="B24" s="141"/>
      <c r="C24" s="155"/>
      <c r="D24" s="155"/>
      <c r="E24" s="155"/>
      <c r="F24" s="155"/>
      <c r="G24" s="155"/>
    </row>
    <row r="25" spans="1:7" customFormat="1" ht="18" customHeight="1" x14ac:dyDescent="0.3">
      <c r="A25" s="232" t="s">
        <v>169</v>
      </c>
      <c r="B25" s="135" t="s">
        <v>175</v>
      </c>
      <c r="C25" s="154">
        <f>+'1T'!F27</f>
        <v>1685</v>
      </c>
      <c r="D25" s="154">
        <f>+'2T'!F27</f>
        <v>1985</v>
      </c>
      <c r="E25" s="154">
        <f>+'3T'!F27</f>
        <v>1537</v>
      </c>
      <c r="F25" s="154">
        <f>+'4T'!F27</f>
        <v>1248</v>
      </c>
      <c r="G25" s="154">
        <f t="shared" si="0"/>
        <v>6455</v>
      </c>
    </row>
    <row r="26" spans="1:7" customFormat="1" ht="18" customHeight="1" x14ac:dyDescent="0.3">
      <c r="A26" s="232"/>
      <c r="B26" s="135" t="s">
        <v>168</v>
      </c>
      <c r="C26" s="154">
        <f>+'1T'!F28</f>
        <v>4417</v>
      </c>
      <c r="D26" s="154">
        <f>+'2T'!F28</f>
        <v>6792</v>
      </c>
      <c r="E26" s="154">
        <f>+'3T'!F28</f>
        <v>4142</v>
      </c>
      <c r="F26" s="154">
        <f>+'4T'!F28</f>
        <v>4801</v>
      </c>
      <c r="G26" s="154">
        <f t="shared" si="0"/>
        <v>20152</v>
      </c>
    </row>
    <row r="27" spans="1:7" customFormat="1" ht="15" customHeight="1" x14ac:dyDescent="0.3">
      <c r="A27" s="232" t="s">
        <v>170</v>
      </c>
      <c r="B27" s="135" t="s">
        <v>175</v>
      </c>
      <c r="C27" s="154">
        <f>+'1T'!F29</f>
        <v>559</v>
      </c>
      <c r="D27" s="154">
        <f>+'2T'!F29</f>
        <v>546</v>
      </c>
      <c r="E27" s="154">
        <f>+'3T'!F29</f>
        <v>675</v>
      </c>
      <c r="F27" s="154">
        <f>+'4T'!F29</f>
        <v>492</v>
      </c>
      <c r="G27" s="154">
        <f t="shared" si="0"/>
        <v>2272</v>
      </c>
    </row>
    <row r="28" spans="1:7" customFormat="1" ht="15" customHeight="1" x14ac:dyDescent="0.3">
      <c r="A28" s="232"/>
      <c r="B28" s="135" t="s">
        <v>168</v>
      </c>
      <c r="C28" s="154">
        <f>+'1T'!F30</f>
        <v>1608</v>
      </c>
      <c r="D28" s="154">
        <f>+'2T'!F30</f>
        <v>1600</v>
      </c>
      <c r="E28" s="154">
        <f>+'3T'!F30</f>
        <v>2119</v>
      </c>
      <c r="F28" s="154">
        <f>+'4T'!F30</f>
        <v>1468</v>
      </c>
      <c r="G28" s="154">
        <f t="shared" si="0"/>
        <v>6795</v>
      </c>
    </row>
    <row r="29" spans="1:7" customFormat="1" ht="15" customHeight="1" x14ac:dyDescent="0.3">
      <c r="A29" s="232" t="s">
        <v>171</v>
      </c>
      <c r="B29" s="135" t="s">
        <v>175</v>
      </c>
      <c r="C29" s="154">
        <f>+'1T'!F31</f>
        <v>115</v>
      </c>
      <c r="D29" s="154">
        <f>+'2T'!F31</f>
        <v>159</v>
      </c>
      <c r="E29" s="154">
        <f>+'3T'!F31</f>
        <v>208</v>
      </c>
      <c r="F29" s="154">
        <f>+'4T'!F31</f>
        <v>89</v>
      </c>
      <c r="G29" s="154">
        <f t="shared" si="0"/>
        <v>571</v>
      </c>
    </row>
    <row r="30" spans="1:7" customFormat="1" ht="15" customHeight="1" x14ac:dyDescent="0.3">
      <c r="A30" s="232"/>
      <c r="B30" s="135" t="s">
        <v>168</v>
      </c>
      <c r="C30" s="154">
        <f>+'1T'!F32</f>
        <v>313</v>
      </c>
      <c r="D30" s="154">
        <f>+'2T'!F32</f>
        <v>494</v>
      </c>
      <c r="E30" s="154">
        <f>+'3T'!F32</f>
        <v>676</v>
      </c>
      <c r="F30" s="154">
        <f>+'4T'!F32</f>
        <v>253</v>
      </c>
      <c r="G30" s="154">
        <f t="shared" si="0"/>
        <v>1736</v>
      </c>
    </row>
    <row r="31" spans="1:7" customFormat="1" ht="15" customHeight="1" x14ac:dyDescent="0.3">
      <c r="A31" s="232" t="s">
        <v>172</v>
      </c>
      <c r="B31" s="135" t="s">
        <v>175</v>
      </c>
      <c r="C31" s="154">
        <f>+'1T'!F33</f>
        <v>117</v>
      </c>
      <c r="D31" s="154">
        <f>+'2T'!F33</f>
        <v>140</v>
      </c>
      <c r="E31" s="154">
        <f>+'3T'!F33</f>
        <v>95</v>
      </c>
      <c r="F31" s="154">
        <f>+'4T'!F33</f>
        <v>89</v>
      </c>
      <c r="G31" s="154">
        <f t="shared" si="0"/>
        <v>441</v>
      </c>
    </row>
    <row r="32" spans="1:7" customFormat="1" ht="15" customHeight="1" x14ac:dyDescent="0.3">
      <c r="A32" s="232"/>
      <c r="B32" s="135" t="s">
        <v>168</v>
      </c>
      <c r="C32" s="156">
        <f>+'1T'!F34</f>
        <v>307</v>
      </c>
      <c r="D32" s="156">
        <f>+'2T'!F34</f>
        <v>371</v>
      </c>
      <c r="E32" s="156">
        <f>+'3T'!F34</f>
        <v>258</v>
      </c>
      <c r="F32" s="156">
        <f>+'4T'!F34</f>
        <v>243</v>
      </c>
      <c r="G32" s="156">
        <f t="shared" si="0"/>
        <v>1179</v>
      </c>
    </row>
    <row r="33" spans="1:7" customFormat="1" ht="18" customHeight="1" x14ac:dyDescent="0.3">
      <c r="A33" s="213" t="s">
        <v>43</v>
      </c>
      <c r="B33" s="213"/>
      <c r="C33" s="281"/>
      <c r="D33" s="281"/>
      <c r="E33" s="281"/>
    </row>
    <row r="34" spans="1:7" customFormat="1" ht="45" customHeight="1" x14ac:dyDescent="0.3">
      <c r="A34" s="223" t="s">
        <v>158</v>
      </c>
      <c r="B34" s="224"/>
      <c r="C34" s="224"/>
      <c r="D34" s="224"/>
      <c r="E34" s="224"/>
      <c r="F34" s="224"/>
      <c r="G34" s="225"/>
    </row>
    <row r="35" spans="1:7" customFormat="1" ht="15" customHeight="1" x14ac:dyDescent="0.3">
      <c r="A35" s="51"/>
      <c r="B35" s="51"/>
      <c r="C35" s="51"/>
      <c r="D35" s="52"/>
      <c r="E35" s="52"/>
    </row>
    <row r="36" spans="1:7" customFormat="1" ht="18" customHeight="1" x14ac:dyDescent="0.3">
      <c r="A36" s="228" t="s">
        <v>37</v>
      </c>
      <c r="B36" s="228"/>
      <c r="C36" s="228"/>
      <c r="D36" s="228"/>
      <c r="E36" s="228"/>
      <c r="F36" s="228"/>
    </row>
    <row r="37" spans="1:7" customFormat="1" ht="18" customHeight="1" x14ac:dyDescent="0.3">
      <c r="A37" s="228" t="s">
        <v>20</v>
      </c>
      <c r="B37" s="228"/>
      <c r="C37" s="228"/>
      <c r="D37" s="228"/>
      <c r="E37" s="228"/>
      <c r="F37" s="228"/>
    </row>
    <row r="38" spans="1:7" customFormat="1" ht="15" customHeight="1" x14ac:dyDescent="0.3">
      <c r="A38" s="51"/>
      <c r="B38" s="51"/>
      <c r="C38" s="52"/>
      <c r="D38" s="52"/>
      <c r="E38" s="52"/>
    </row>
    <row r="39" spans="1:7" customFormat="1" ht="18" customHeight="1" x14ac:dyDescent="0.3">
      <c r="A39" s="14" t="s">
        <v>21</v>
      </c>
      <c r="B39" s="14" t="s">
        <v>94</v>
      </c>
      <c r="C39" s="14" t="s">
        <v>95</v>
      </c>
      <c r="D39" s="14" t="s">
        <v>97</v>
      </c>
      <c r="E39" s="14" t="s">
        <v>100</v>
      </c>
      <c r="F39" s="14" t="s">
        <v>13</v>
      </c>
    </row>
    <row r="40" spans="1:7" customFormat="1" ht="18" customHeight="1" x14ac:dyDescent="0.35">
      <c r="A40" s="140" t="s">
        <v>176</v>
      </c>
      <c r="B40" s="191">
        <f>+SUM(B44:B48)</f>
        <v>24548393504.879406</v>
      </c>
      <c r="C40" s="191">
        <f t="shared" ref="C40:F40" si="1">+SUM(C44:C48)</f>
        <v>26819616145.902466</v>
      </c>
      <c r="D40" s="191">
        <f t="shared" si="1"/>
        <v>19453850420.852127</v>
      </c>
      <c r="E40" s="191">
        <f t="shared" si="1"/>
        <v>23037763462.826431</v>
      </c>
      <c r="F40" s="191">
        <f t="shared" si="1"/>
        <v>93859623534.460434</v>
      </c>
    </row>
    <row r="41" spans="1:7" customFormat="1" ht="18" customHeight="1" x14ac:dyDescent="0.35">
      <c r="A41" s="140" t="s">
        <v>179</v>
      </c>
      <c r="B41" s="191">
        <f>+SUM(B50:B54)</f>
        <v>28414628786.766037</v>
      </c>
      <c r="C41" s="191">
        <f t="shared" ref="C41:F41" si="2">+SUM(C50:C54)</f>
        <v>33175197980.569645</v>
      </c>
      <c r="D41" s="191">
        <f t="shared" si="2"/>
        <v>39364396087.82901</v>
      </c>
      <c r="E41" s="191">
        <f t="shared" si="2"/>
        <v>21855601648.576698</v>
      </c>
      <c r="F41" s="191">
        <f t="shared" si="2"/>
        <v>122809824503.74139</v>
      </c>
    </row>
    <row r="42" spans="1:7" customFormat="1" ht="18" customHeight="1" x14ac:dyDescent="0.35">
      <c r="A42" s="146"/>
      <c r="B42" s="192"/>
      <c r="C42" s="192"/>
      <c r="D42" s="192"/>
      <c r="E42" s="192"/>
      <c r="F42" s="192"/>
    </row>
    <row r="43" spans="1:7" customFormat="1" ht="18" customHeight="1" x14ac:dyDescent="0.35">
      <c r="A43" s="148" t="s">
        <v>174</v>
      </c>
      <c r="B43" s="193"/>
      <c r="C43" s="193"/>
      <c r="D43" s="193"/>
      <c r="E43" s="193"/>
      <c r="F43" s="193"/>
    </row>
    <row r="44" spans="1:7" customFormat="1" ht="18" customHeight="1" x14ac:dyDescent="0.35">
      <c r="A44" s="147" t="s">
        <v>169</v>
      </c>
      <c r="B44" s="192">
        <f>+'1T'!F46</f>
        <v>13143538402.84</v>
      </c>
      <c r="C44" s="192">
        <f>+'2T'!F46</f>
        <v>15354109301.139999</v>
      </c>
      <c r="D44" s="192">
        <f>+'3T'!F46</f>
        <v>10504837036.83</v>
      </c>
      <c r="E44" s="192">
        <f>+'4T'!F46</f>
        <v>15579234012.809999</v>
      </c>
      <c r="F44" s="192">
        <f>+SUM(B44:E44)</f>
        <v>54581718753.619995</v>
      </c>
    </row>
    <row r="45" spans="1:7" customFormat="1" ht="18" customHeight="1" x14ac:dyDescent="0.35">
      <c r="A45" s="147" t="s">
        <v>170</v>
      </c>
      <c r="B45" s="192">
        <f>+'1T'!F47</f>
        <v>8585732928.21</v>
      </c>
      <c r="C45" s="192">
        <f>+'2T'!F47</f>
        <v>7130975639.7299995</v>
      </c>
      <c r="D45" s="192">
        <f>+'3T'!F47</f>
        <v>6656174972.9899998</v>
      </c>
      <c r="E45" s="192">
        <f>+'4T'!F47</f>
        <v>3688796350.1000004</v>
      </c>
      <c r="F45" s="192">
        <f t="shared" ref="F45:F54" si="3">+SUM(B45:E45)</f>
        <v>26061679891.029999</v>
      </c>
    </row>
    <row r="46" spans="1:7" customFormat="1" ht="18" customHeight="1" x14ac:dyDescent="0.35">
      <c r="A46" s="147" t="s">
        <v>171</v>
      </c>
      <c r="B46" s="192">
        <f>+'1T'!F48</f>
        <v>811758447.02999997</v>
      </c>
      <c r="C46" s="192">
        <f>+'2T'!F48</f>
        <v>2181267433.8099999</v>
      </c>
      <c r="D46" s="192">
        <f>+'3T'!F48</f>
        <v>686118405.80999994</v>
      </c>
      <c r="E46" s="192">
        <f>+'4T'!F48</f>
        <v>1906484212.1799998</v>
      </c>
      <c r="F46" s="192">
        <f t="shared" si="3"/>
        <v>5585628498.8299999</v>
      </c>
    </row>
    <row r="47" spans="1:7" customFormat="1" ht="18" customHeight="1" x14ac:dyDescent="0.35">
      <c r="A47" s="147" t="s">
        <v>172</v>
      </c>
      <c r="B47" s="192">
        <f>+'1T'!F49</f>
        <v>898235000</v>
      </c>
      <c r="C47" s="192">
        <f>+'2T'!F49</f>
        <v>727370000</v>
      </c>
      <c r="D47" s="192">
        <f>+'3T'!F49</f>
        <v>581212000</v>
      </c>
      <c r="E47" s="192">
        <f>+'4T'!F49</f>
        <v>733918000</v>
      </c>
      <c r="F47" s="192">
        <f t="shared" si="3"/>
        <v>2940735000</v>
      </c>
    </row>
    <row r="48" spans="1:7" customFormat="1" ht="18" customHeight="1" x14ac:dyDescent="0.35">
      <c r="A48" s="147" t="s">
        <v>177</v>
      </c>
      <c r="B48" s="192">
        <f>+'1T'!F50</f>
        <v>1109128726.7994094</v>
      </c>
      <c r="C48" s="192">
        <f>+'2T'!F50</f>
        <v>1425893771.2224674</v>
      </c>
      <c r="D48" s="192">
        <f>+'3T'!F50</f>
        <v>1025508005.2221245</v>
      </c>
      <c r="E48" s="192">
        <f>+'4T'!F50</f>
        <v>1129330887.7364321</v>
      </c>
      <c r="F48" s="192">
        <f t="shared" si="3"/>
        <v>4689861390.9804335</v>
      </c>
    </row>
    <row r="49" spans="1:8" customFormat="1" ht="18" customHeight="1" x14ac:dyDescent="0.35">
      <c r="A49" s="148" t="s">
        <v>178</v>
      </c>
      <c r="B49" s="193"/>
      <c r="C49" s="193"/>
      <c r="D49" s="193"/>
      <c r="E49" s="193"/>
      <c r="F49" s="193"/>
    </row>
    <row r="50" spans="1:8" customFormat="1" ht="18" customHeight="1" x14ac:dyDescent="0.35">
      <c r="A50" s="147" t="s">
        <v>169</v>
      </c>
      <c r="B50" s="192">
        <f>+'1T'!F52</f>
        <v>17384396505.799999</v>
      </c>
      <c r="C50" s="192">
        <f>+'2T'!F52</f>
        <v>18564912902.900002</v>
      </c>
      <c r="D50" s="192">
        <f>+'3T'!F52</f>
        <v>20231795080.91</v>
      </c>
      <c r="E50" s="192">
        <f>+'4T'!F52</f>
        <v>11492967893.5</v>
      </c>
      <c r="F50" s="192">
        <f t="shared" si="3"/>
        <v>67674072383.110001</v>
      </c>
    </row>
    <row r="51" spans="1:8" customFormat="1" ht="18" customHeight="1" x14ac:dyDescent="0.35">
      <c r="A51" s="147" t="s">
        <v>170</v>
      </c>
      <c r="B51" s="192">
        <f>+'1T'!F53</f>
        <v>7738460596.3999996</v>
      </c>
      <c r="C51" s="192">
        <f>+'2T'!F53</f>
        <v>8710978076.2800007</v>
      </c>
      <c r="D51" s="192">
        <f>+'3T'!F53</f>
        <v>13266678788.34</v>
      </c>
      <c r="E51" s="192">
        <f>+'4T'!F53</f>
        <v>7738564605</v>
      </c>
      <c r="F51" s="192">
        <f t="shared" si="3"/>
        <v>37454682066.020004</v>
      </c>
    </row>
    <row r="52" spans="1:8" customFormat="1" ht="18" customHeight="1" x14ac:dyDescent="0.35">
      <c r="A52" s="147" t="s">
        <v>171</v>
      </c>
      <c r="B52" s="192">
        <f>+'1T'!F54</f>
        <v>1043645774.22</v>
      </c>
      <c r="C52" s="192">
        <f>+'2T'!F54</f>
        <v>2746069119.5500002</v>
      </c>
      <c r="D52" s="192">
        <f>+'3T'!F54</f>
        <v>3304357538.6300001</v>
      </c>
      <c r="E52" s="192">
        <f>+'4T'!F54</f>
        <v>741654886.99000001</v>
      </c>
      <c r="F52" s="192">
        <f t="shared" si="3"/>
        <v>7835727319.3900003</v>
      </c>
    </row>
    <row r="53" spans="1:8" customFormat="1" ht="15" customHeight="1" x14ac:dyDescent="0.35">
      <c r="A53" s="147" t="s">
        <v>172</v>
      </c>
      <c r="B53" s="192">
        <f>+'1T'!F55</f>
        <v>952400000</v>
      </c>
      <c r="C53" s="192">
        <f>+'2T'!F55</f>
        <v>1123327000</v>
      </c>
      <c r="D53" s="192">
        <f>+'3T'!F55</f>
        <v>783420000</v>
      </c>
      <c r="E53" s="192">
        <f>+'4T'!F55</f>
        <v>737910000</v>
      </c>
      <c r="F53" s="192">
        <f t="shared" si="3"/>
        <v>3597057000</v>
      </c>
    </row>
    <row r="54" spans="1:8" customFormat="1" ht="15" customHeight="1" x14ac:dyDescent="0.35">
      <c r="A54" s="147" t="s">
        <v>177</v>
      </c>
      <c r="B54" s="194">
        <f>+'1T'!F56</f>
        <v>1295725910.3460376</v>
      </c>
      <c r="C54" s="194">
        <f>+'2T'!F56</f>
        <v>2029910881.8396459</v>
      </c>
      <c r="D54" s="194">
        <f>+'3T'!F56</f>
        <v>1778144679.9490128</v>
      </c>
      <c r="E54" s="194">
        <f>+'4T'!F56</f>
        <v>1144504263.0866985</v>
      </c>
      <c r="F54" s="194">
        <f t="shared" si="3"/>
        <v>6248285735.2213945</v>
      </c>
    </row>
    <row r="55" spans="1:8" customFormat="1" ht="18" customHeight="1" x14ac:dyDescent="0.3">
      <c r="A55" s="120" t="s">
        <v>43</v>
      </c>
      <c r="B55" s="137"/>
      <c r="C55" s="137"/>
      <c r="D55" s="137"/>
    </row>
    <row r="56" spans="1:8" customFormat="1" ht="45" customHeight="1" x14ac:dyDescent="0.3">
      <c r="A56" s="223" t="s">
        <v>158</v>
      </c>
      <c r="B56" s="224"/>
      <c r="C56" s="224"/>
      <c r="D56" s="224"/>
      <c r="E56" s="224"/>
      <c r="F56" s="225"/>
    </row>
    <row r="57" spans="1:8" customFormat="1" ht="18" customHeight="1" x14ac:dyDescent="0.3"/>
    <row r="59" spans="1:8" ht="21" customHeight="1" x14ac:dyDescent="0.35">
      <c r="A59" s="235" t="s">
        <v>156</v>
      </c>
      <c r="B59" s="235"/>
      <c r="C59" s="235"/>
      <c r="D59" s="235"/>
      <c r="E59" s="235"/>
      <c r="F59" s="235"/>
      <c r="G59" s="235"/>
      <c r="H59"/>
    </row>
    <row r="60" spans="1:8" ht="9.9" customHeight="1" x14ac:dyDescent="0.35">
      <c r="A60" s="3"/>
      <c r="B60" s="3"/>
      <c r="C60" s="3"/>
      <c r="D60" s="3"/>
      <c r="E60" s="3"/>
      <c r="F60" s="3"/>
    </row>
    <row r="61" spans="1:8" x14ac:dyDescent="0.35">
      <c r="A61" s="215" t="s">
        <v>73</v>
      </c>
      <c r="B61" s="215"/>
      <c r="C61" s="215"/>
      <c r="D61" s="215"/>
      <c r="E61" s="215"/>
      <c r="F61" s="215"/>
      <c r="G61" s="215"/>
    </row>
    <row r="62" spans="1:8" ht="17.25" customHeight="1" x14ac:dyDescent="0.35">
      <c r="A62" s="216" t="s">
        <v>74</v>
      </c>
      <c r="B62" s="216"/>
      <c r="C62" s="216"/>
      <c r="D62" s="216"/>
      <c r="E62" s="216"/>
      <c r="F62" s="216"/>
      <c r="G62" s="216"/>
    </row>
    <row r="63" spans="1:8" x14ac:dyDescent="0.35">
      <c r="A63" s="215" t="s">
        <v>52</v>
      </c>
      <c r="B63" s="215"/>
      <c r="C63" s="215"/>
      <c r="D63" s="215"/>
      <c r="E63" s="215"/>
      <c r="F63" s="215"/>
      <c r="G63" s="215"/>
    </row>
    <row r="64" spans="1:8" ht="9.9" customHeight="1" x14ac:dyDescent="0.35">
      <c r="A64" s="48"/>
      <c r="B64" s="48"/>
      <c r="C64" s="48"/>
      <c r="D64" s="48"/>
      <c r="E64" s="48"/>
      <c r="F64" s="3"/>
    </row>
    <row r="65" spans="1:7" x14ac:dyDescent="0.35">
      <c r="A65" s="88" t="s">
        <v>55</v>
      </c>
      <c r="B65" s="88" t="s">
        <v>56</v>
      </c>
      <c r="C65" s="88" t="s">
        <v>94</v>
      </c>
      <c r="D65" s="88" t="s">
        <v>95</v>
      </c>
      <c r="E65" s="88" t="s">
        <v>97</v>
      </c>
      <c r="F65" s="88" t="s">
        <v>99</v>
      </c>
      <c r="G65" s="88" t="s">
        <v>13</v>
      </c>
    </row>
    <row r="66" spans="1:7" x14ac:dyDescent="0.35">
      <c r="A66" s="24" t="s">
        <v>16</v>
      </c>
      <c r="B66" s="64"/>
      <c r="C66" s="47">
        <f>+C68+C72</f>
        <v>107103088844.61909</v>
      </c>
      <c r="D66" s="47">
        <f>+D68+D72</f>
        <v>109793763364.58966</v>
      </c>
      <c r="E66" s="47">
        <f>+E68+E72</f>
        <v>93073238444.289063</v>
      </c>
      <c r="F66" s="47">
        <f>+F68+F72</f>
        <v>85561704304.976807</v>
      </c>
      <c r="G66" s="47">
        <f>+G68+G72</f>
        <v>395531794958.47461</v>
      </c>
    </row>
    <row r="67" spans="1:7" x14ac:dyDescent="0.35">
      <c r="A67" s="19"/>
      <c r="B67" s="65"/>
      <c r="C67" s="20"/>
      <c r="D67" s="20"/>
      <c r="E67" s="20"/>
      <c r="F67" s="20"/>
      <c r="G67" s="66"/>
    </row>
    <row r="68" spans="1:7" x14ac:dyDescent="0.35">
      <c r="A68" s="251" t="s">
        <v>75</v>
      </c>
      <c r="B68" s="251"/>
      <c r="C68" s="68">
        <f>+SUM(C69:C70)</f>
        <v>24121776250</v>
      </c>
      <c r="D68" s="68">
        <f>+SUM(D69:D70)</f>
        <v>24121776249.989998</v>
      </c>
      <c r="E68" s="68">
        <f>+SUM(E69:E70)</f>
        <v>24121776249.989998</v>
      </c>
      <c r="F68" s="68">
        <f>+SUM(F69:F70)</f>
        <v>34371359350</v>
      </c>
      <c r="G68" s="68">
        <f>+SUM(G69:G70)</f>
        <v>106736688099.98</v>
      </c>
    </row>
    <row r="69" spans="1:7" x14ac:dyDescent="0.35">
      <c r="A69" s="69" t="s">
        <v>59</v>
      </c>
      <c r="B69" s="65" t="s">
        <v>53</v>
      </c>
      <c r="C69" s="21">
        <f>+'1T'!F115</f>
        <v>24121776250</v>
      </c>
      <c r="D69" s="21">
        <f>+'2T'!F114</f>
        <v>24121776249.989998</v>
      </c>
      <c r="E69" s="21">
        <f>+'3T'!F114</f>
        <v>24121776249.989998</v>
      </c>
      <c r="F69" s="21">
        <f>+'4T'!F114</f>
        <v>34371359350</v>
      </c>
      <c r="G69" s="113">
        <f>+C69+D69+E69+F69</f>
        <v>106736688099.98</v>
      </c>
    </row>
    <row r="70" spans="1:7" x14ac:dyDescent="0.35">
      <c r="A70" s="69" t="s">
        <v>59</v>
      </c>
      <c r="B70" s="65" t="s">
        <v>53</v>
      </c>
      <c r="C70" s="21">
        <f>+'1T'!F116</f>
        <v>0</v>
      </c>
      <c r="D70" s="21">
        <f>+'2T'!F115</f>
        <v>0</v>
      </c>
      <c r="E70" s="21">
        <f>+'3T'!F115</f>
        <v>0</v>
      </c>
      <c r="F70" s="21">
        <f>+'4T'!F115</f>
        <v>0</v>
      </c>
      <c r="G70" s="113">
        <f>+C70+D70+E70+F70</f>
        <v>0</v>
      </c>
    </row>
    <row r="71" spans="1:7" x14ac:dyDescent="0.35">
      <c r="A71" s="25"/>
      <c r="B71" s="65"/>
      <c r="C71" s="21"/>
      <c r="D71" s="21"/>
      <c r="E71" s="21"/>
      <c r="F71" s="21"/>
      <c r="G71" s="113"/>
    </row>
    <row r="72" spans="1:7" x14ac:dyDescent="0.35">
      <c r="A72" s="251" t="s">
        <v>76</v>
      </c>
      <c r="B72" s="251"/>
      <c r="C72" s="68">
        <f>+SUM(C73:C74)</f>
        <v>82981312594.619095</v>
      </c>
      <c r="D72" s="68">
        <f>+SUM(D73:D74)</f>
        <v>85671987114.59967</v>
      </c>
      <c r="E72" s="68">
        <f>+SUM(E73:E74)</f>
        <v>68951462194.299072</v>
      </c>
      <c r="F72" s="68">
        <f>+SUM(F73:F74)</f>
        <v>51190344954.976799</v>
      </c>
      <c r="G72" s="68">
        <f>+SUM(G73:G74)</f>
        <v>288795106858.49463</v>
      </c>
    </row>
    <row r="73" spans="1:7" x14ac:dyDescent="0.35">
      <c r="A73" s="69" t="s">
        <v>59</v>
      </c>
      <c r="B73" s="65" t="s">
        <v>53</v>
      </c>
      <c r="C73" s="71">
        <f>+'1T'!F119</f>
        <v>82981312594.619095</v>
      </c>
      <c r="D73" s="71">
        <f>+'2T'!F118</f>
        <v>85671987114.59967</v>
      </c>
      <c r="E73" s="71">
        <f>+'3T'!F118</f>
        <v>68951462194.299072</v>
      </c>
      <c r="F73" s="71">
        <f>+'4T'!F118</f>
        <v>51190344954.976799</v>
      </c>
      <c r="G73" s="114">
        <f>+C73+D73+E73+F73</f>
        <v>288795106858.49463</v>
      </c>
    </row>
    <row r="74" spans="1:7" x14ac:dyDescent="0.35">
      <c r="A74" s="69" t="s">
        <v>59</v>
      </c>
      <c r="B74" s="65" t="s">
        <v>53</v>
      </c>
      <c r="C74" s="71">
        <f>+'1T'!F120</f>
        <v>0</v>
      </c>
      <c r="D74" s="71">
        <f>+'2T'!F119</f>
        <v>0</v>
      </c>
      <c r="E74" s="71">
        <f>+'3T'!F119</f>
        <v>0</v>
      </c>
      <c r="F74" s="115">
        <f>+'4T'!F119</f>
        <v>0</v>
      </c>
      <c r="G74" s="116">
        <f>+C74+D74+E74+F74</f>
        <v>0</v>
      </c>
    </row>
    <row r="75" spans="1:7" x14ac:dyDescent="0.35">
      <c r="A75" s="213" t="s">
        <v>43</v>
      </c>
      <c r="B75" s="213"/>
      <c r="C75" s="213"/>
      <c r="D75" s="213"/>
      <c r="E75" s="213"/>
      <c r="F75" s="3"/>
    </row>
    <row r="76" spans="1:7" ht="50.1" customHeight="1" x14ac:dyDescent="0.35">
      <c r="A76" s="293" t="s">
        <v>157</v>
      </c>
      <c r="B76" s="294"/>
      <c r="C76" s="294"/>
      <c r="D76" s="294"/>
      <c r="E76" s="294"/>
      <c r="F76" s="294"/>
      <c r="G76" s="294"/>
    </row>
    <row r="77" spans="1:7" ht="9.9" customHeight="1" x14ac:dyDescent="0.35">
      <c r="A77" s="36"/>
      <c r="B77" s="63"/>
      <c r="C77" s="35"/>
      <c r="D77" s="48"/>
      <c r="E77" s="48"/>
      <c r="F77" s="3"/>
    </row>
    <row r="78" spans="1:7" x14ac:dyDescent="0.35">
      <c r="A78" s="215" t="s">
        <v>77</v>
      </c>
      <c r="B78" s="215"/>
      <c r="C78" s="215"/>
      <c r="D78" s="215"/>
      <c r="E78" s="215"/>
      <c r="F78" s="215"/>
      <c r="G78" s="215"/>
    </row>
    <row r="79" spans="1:7" ht="17.25" customHeight="1" x14ac:dyDescent="0.35">
      <c r="A79" s="216" t="s">
        <v>54</v>
      </c>
      <c r="B79" s="216"/>
      <c r="C79" s="216"/>
      <c r="D79" s="216"/>
      <c r="E79" s="216"/>
      <c r="F79" s="216"/>
      <c r="G79" s="216"/>
    </row>
    <row r="80" spans="1:7" x14ac:dyDescent="0.35">
      <c r="A80" s="215" t="s">
        <v>52</v>
      </c>
      <c r="B80" s="215"/>
      <c r="C80" s="215"/>
      <c r="D80" s="215"/>
      <c r="E80" s="215"/>
      <c r="F80" s="215"/>
      <c r="G80" s="215"/>
    </row>
    <row r="82" spans="1:7" x14ac:dyDescent="0.35">
      <c r="A82" s="88" t="s">
        <v>55</v>
      </c>
      <c r="B82" s="88" t="s">
        <v>56</v>
      </c>
      <c r="C82" s="88" t="s">
        <v>94</v>
      </c>
      <c r="D82" s="88" t="s">
        <v>95</v>
      </c>
      <c r="E82" s="88" t="s">
        <v>97</v>
      </c>
      <c r="F82" s="88" t="s">
        <v>100</v>
      </c>
      <c r="G82" s="88" t="s">
        <v>13</v>
      </c>
    </row>
    <row r="83" spans="1:7" x14ac:dyDescent="0.35">
      <c r="A83" s="24" t="s">
        <v>16</v>
      </c>
      <c r="B83" s="64"/>
      <c r="C83" s="47">
        <f>+C85+C94+C103</f>
        <v>21431101730.019409</v>
      </c>
      <c r="D83" s="47">
        <f>+D85+D94+D103</f>
        <v>21510334418.312469</v>
      </c>
      <c r="E83" s="47">
        <f>+E85+E94+E103</f>
        <v>18786625244.544395</v>
      </c>
      <c r="F83" s="47">
        <f>+F85+F94+F103</f>
        <v>28327689186.08643</v>
      </c>
      <c r="G83" s="47">
        <f>+G85+G94+G103</f>
        <v>90055750578.962708</v>
      </c>
    </row>
    <row r="84" spans="1:7" x14ac:dyDescent="0.35">
      <c r="A84" s="19"/>
      <c r="B84" s="65"/>
      <c r="C84" s="20"/>
      <c r="D84" s="20"/>
      <c r="E84" s="20"/>
      <c r="F84" s="66"/>
      <c r="G84" s="66"/>
    </row>
    <row r="85" spans="1:7" x14ac:dyDescent="0.35">
      <c r="A85" s="251" t="s">
        <v>58</v>
      </c>
      <c r="B85" s="251"/>
      <c r="C85" s="68">
        <f>+SUM(C86:C92)</f>
        <v>3363915726.7994094</v>
      </c>
      <c r="D85" s="68">
        <f>+SUM(D86:D92)</f>
        <v>11425158443.092466</v>
      </c>
      <c r="E85" s="68">
        <f>+SUM(E86:E92)</f>
        <v>16618618886.564398</v>
      </c>
      <c r="F85" s="68">
        <f>+SUM(F86:F92)</f>
        <v>19624214530.614429</v>
      </c>
      <c r="G85" s="68">
        <f>+SUM(G86:G92)</f>
        <v>51031907587.070702</v>
      </c>
    </row>
    <row r="86" spans="1:7" x14ac:dyDescent="0.35">
      <c r="A86" s="201">
        <v>0</v>
      </c>
      <c r="B86" s="65" t="s">
        <v>211</v>
      </c>
      <c r="C86" s="21">
        <f>+'1T'!F132</f>
        <v>537985424.45054603</v>
      </c>
      <c r="D86" s="21">
        <f>+'2T'!F131</f>
        <v>191126938.26405889</v>
      </c>
      <c r="E86" s="21">
        <f>+'3T'!F131</f>
        <v>187510662.56220341</v>
      </c>
      <c r="F86" s="21">
        <f>+'4T'!F131</f>
        <v>263373435.82133532</v>
      </c>
      <c r="G86" s="113">
        <f>+C86+D86+E86+F86</f>
        <v>1179996461.0981436</v>
      </c>
    </row>
    <row r="87" spans="1:7" x14ac:dyDescent="0.35">
      <c r="A87" s="201">
        <v>1</v>
      </c>
      <c r="B87" s="65" t="s">
        <v>212</v>
      </c>
      <c r="C87" s="21">
        <f>+'1T'!F133</f>
        <v>133346435.69486481</v>
      </c>
      <c r="D87" s="21">
        <f>+'2T'!F132</f>
        <v>111866159.49492969</v>
      </c>
      <c r="E87" s="21">
        <f>+'3T'!F132</f>
        <v>212046399.74807566</v>
      </c>
      <c r="F87" s="21">
        <f>+'4T'!F132</f>
        <v>237304552.8417356</v>
      </c>
      <c r="G87" s="113">
        <f t="shared" ref="G87:G92" si="4">+C87+D87+E87+F87</f>
        <v>694563547.77960575</v>
      </c>
    </row>
    <row r="88" spans="1:7" x14ac:dyDescent="0.35">
      <c r="A88" s="201">
        <v>2</v>
      </c>
      <c r="B88" s="65" t="s">
        <v>213</v>
      </c>
      <c r="C88" s="21">
        <f>+'1T'!F134</f>
        <v>3536925.6162672639</v>
      </c>
      <c r="D88" s="21">
        <f>+'2T'!F133</f>
        <v>5224251.7748454968</v>
      </c>
      <c r="E88" s="21">
        <f>+'3T'!F133</f>
        <v>7315041.7952182051</v>
      </c>
      <c r="F88" s="21">
        <f>+'4T'!F133</f>
        <v>5680543.1968163587</v>
      </c>
      <c r="G88" s="113">
        <f t="shared" si="4"/>
        <v>21756762.383147322</v>
      </c>
    </row>
    <row r="89" spans="1:7" x14ac:dyDescent="0.35">
      <c r="A89" s="201">
        <v>6</v>
      </c>
      <c r="B89" s="65" t="s">
        <v>214</v>
      </c>
      <c r="C89" s="21">
        <f>+'1T'!F135</f>
        <v>47417235.923698947</v>
      </c>
      <c r="D89" s="21">
        <f>+'2T'!F134</f>
        <v>5700866.7120174691</v>
      </c>
      <c r="E89" s="21">
        <f>+'3T'!F134</f>
        <v>9088263.277354151</v>
      </c>
      <c r="F89" s="21">
        <f>+'4T'!F134</f>
        <v>7537688.0762287145</v>
      </c>
      <c r="G89" s="113">
        <f t="shared" si="4"/>
        <v>69744053.989299282</v>
      </c>
    </row>
    <row r="90" spans="1:7" x14ac:dyDescent="0.35">
      <c r="A90" s="201">
        <v>5</v>
      </c>
      <c r="B90" s="65" t="s">
        <v>215</v>
      </c>
      <c r="C90" s="21">
        <f>+'1T'!F136</f>
        <v>100601504.26667708</v>
      </c>
      <c r="D90" s="21">
        <f>+'2T'!F135</f>
        <v>305793592.77889574</v>
      </c>
      <c r="E90" s="21">
        <f>+'3T'!F135</f>
        <v>130794578.53569122</v>
      </c>
      <c r="F90" s="21">
        <f>+'4T'!F135</f>
        <v>227297969.58136809</v>
      </c>
      <c r="G90" s="113">
        <f t="shared" si="4"/>
        <v>764487645.16263211</v>
      </c>
    </row>
    <row r="91" spans="1:7" x14ac:dyDescent="0.35">
      <c r="A91" s="201">
        <v>6</v>
      </c>
      <c r="B91" s="65" t="s">
        <v>216</v>
      </c>
      <c r="C91" s="21">
        <f>+'1T'!F137</f>
        <v>286241200.84735531</v>
      </c>
      <c r="D91" s="21">
        <f>+'2T'!F136</f>
        <v>806181962.19772005</v>
      </c>
      <c r="E91" s="21">
        <f>+'3T'!F136</f>
        <v>478753059.30358195</v>
      </c>
      <c r="F91" s="21">
        <f>+'4T'!F136</f>
        <v>388136698.21894801</v>
      </c>
      <c r="G91" s="113">
        <f t="shared" si="4"/>
        <v>1959312920.5676055</v>
      </c>
    </row>
    <row r="92" spans="1:7" x14ac:dyDescent="0.35">
      <c r="A92" s="201">
        <v>7</v>
      </c>
      <c r="B92" s="65" t="s">
        <v>217</v>
      </c>
      <c r="C92" s="21">
        <f>+'1T'!F138</f>
        <v>2254787000</v>
      </c>
      <c r="D92" s="21">
        <f>+'2T'!F137</f>
        <v>9999264671.8699989</v>
      </c>
      <c r="E92" s="21">
        <f>+'3T'!F137</f>
        <v>15593110881.342274</v>
      </c>
      <c r="F92" s="21">
        <f>+'4T'!F137</f>
        <v>18494883642.877998</v>
      </c>
      <c r="G92" s="113">
        <f t="shared" si="4"/>
        <v>46342046196.090271</v>
      </c>
    </row>
    <row r="93" spans="1:7" x14ac:dyDescent="0.35">
      <c r="A93" s="25"/>
      <c r="B93" s="65"/>
      <c r="C93" s="21"/>
      <c r="D93" s="21"/>
      <c r="E93" s="21"/>
      <c r="F93" s="113"/>
      <c r="G93" s="113"/>
    </row>
    <row r="94" spans="1:7" x14ac:dyDescent="0.35">
      <c r="A94" s="251" t="s">
        <v>60</v>
      </c>
      <c r="B94" s="251"/>
      <c r="C94" s="68">
        <f>+SUM(C95:C101)</f>
        <v>18067186003.220001</v>
      </c>
      <c r="D94" s="68">
        <f t="shared" ref="D94:F94" si="5">+SUM(D95:D101)</f>
        <v>10085175975.220001</v>
      </c>
      <c r="E94" s="68">
        <f t="shared" si="5"/>
        <v>2168006357.9799991</v>
      </c>
      <c r="F94" s="68">
        <f t="shared" si="5"/>
        <v>8703474655.4720001</v>
      </c>
      <c r="G94" s="68">
        <f>+SUM(G95:G101)</f>
        <v>39023842991.891998</v>
      </c>
    </row>
    <row r="95" spans="1:7" x14ac:dyDescent="0.35">
      <c r="A95" s="201">
        <v>0</v>
      </c>
      <c r="B95" s="65" t="s">
        <v>211</v>
      </c>
      <c r="C95" s="71">
        <f>+'1T'!F141</f>
        <v>0</v>
      </c>
      <c r="D95" s="71">
        <f>+'2T'!F140</f>
        <v>0</v>
      </c>
      <c r="E95" s="71">
        <f>+'3T'!F140</f>
        <v>0</v>
      </c>
      <c r="F95" s="71">
        <f>+'4T'!F140</f>
        <v>0</v>
      </c>
      <c r="G95" s="114">
        <f>+C95+D95+E95+F95</f>
        <v>0</v>
      </c>
    </row>
    <row r="96" spans="1:7" x14ac:dyDescent="0.35">
      <c r="A96" s="201">
        <v>1</v>
      </c>
      <c r="B96" s="65" t="s">
        <v>212</v>
      </c>
      <c r="C96" s="71">
        <f>+'1T'!F142</f>
        <v>0</v>
      </c>
      <c r="D96" s="71">
        <f>+'2T'!F141</f>
        <v>0</v>
      </c>
      <c r="E96" s="71">
        <f>+'3T'!F141</f>
        <v>0</v>
      </c>
      <c r="F96" s="71">
        <f>+'4T'!F141</f>
        <v>0</v>
      </c>
      <c r="G96" s="114">
        <f t="shared" ref="G96" si="6">+C96+D96+E96+F96</f>
        <v>0</v>
      </c>
    </row>
    <row r="97" spans="1:7" x14ac:dyDescent="0.35">
      <c r="A97" s="201">
        <v>2</v>
      </c>
      <c r="B97" s="65" t="s">
        <v>213</v>
      </c>
      <c r="C97" s="71">
        <f>+'1T'!F143</f>
        <v>0</v>
      </c>
      <c r="D97" s="71">
        <f>+'2T'!F142</f>
        <v>0</v>
      </c>
      <c r="E97" s="71">
        <f>+'3T'!F142</f>
        <v>0</v>
      </c>
      <c r="F97" s="71">
        <f>+'4T'!F142</f>
        <v>0</v>
      </c>
      <c r="G97" s="114">
        <f t="shared" ref="G97:G101" si="7">+C97+D97+E97+F97</f>
        <v>0</v>
      </c>
    </row>
    <row r="98" spans="1:7" x14ac:dyDescent="0.35">
      <c r="A98" s="201">
        <v>6</v>
      </c>
      <c r="B98" s="65" t="s">
        <v>214</v>
      </c>
      <c r="C98" s="71">
        <f>+'1T'!F144</f>
        <v>0</v>
      </c>
      <c r="D98" s="71">
        <f>+'2T'!F143</f>
        <v>0</v>
      </c>
      <c r="E98" s="71">
        <f>+'3T'!F143</f>
        <v>0</v>
      </c>
      <c r="F98" s="71">
        <f>+'4T'!F143</f>
        <v>0</v>
      </c>
      <c r="G98" s="114">
        <f t="shared" si="7"/>
        <v>0</v>
      </c>
    </row>
    <row r="99" spans="1:7" x14ac:dyDescent="0.35">
      <c r="A99" s="201">
        <v>5</v>
      </c>
      <c r="B99" s="65" t="s">
        <v>215</v>
      </c>
      <c r="C99" s="71">
        <f>+'1T'!F145</f>
        <v>0</v>
      </c>
      <c r="D99" s="71">
        <f>+'2T'!F144</f>
        <v>0</v>
      </c>
      <c r="E99" s="71">
        <f>+'3T'!F144</f>
        <v>0</v>
      </c>
      <c r="F99" s="71">
        <f>+'4T'!F144</f>
        <v>0</v>
      </c>
      <c r="G99" s="114">
        <f t="shared" si="7"/>
        <v>0</v>
      </c>
    </row>
    <row r="100" spans="1:7" x14ac:dyDescent="0.35">
      <c r="A100" s="201">
        <v>6</v>
      </c>
      <c r="B100" s="65" t="s">
        <v>216</v>
      </c>
      <c r="C100" s="71">
        <f>+'1T'!F146</f>
        <v>0</v>
      </c>
      <c r="D100" s="71">
        <f>+'2T'!F145</f>
        <v>0</v>
      </c>
      <c r="E100" s="71">
        <f>+'3T'!F145</f>
        <v>0</v>
      </c>
      <c r="F100" s="71">
        <f>+'4T'!F145</f>
        <v>0</v>
      </c>
      <c r="G100" s="114">
        <f t="shared" si="7"/>
        <v>0</v>
      </c>
    </row>
    <row r="101" spans="1:7" x14ac:dyDescent="0.35">
      <c r="A101" s="201">
        <v>7</v>
      </c>
      <c r="B101" s="65" t="s">
        <v>217</v>
      </c>
      <c r="C101" s="71">
        <f>+'1T'!F147</f>
        <v>18067186003.220001</v>
      </c>
      <c r="D101" s="71">
        <f>+'2T'!F146</f>
        <v>10085175975.220001</v>
      </c>
      <c r="E101" s="71">
        <f>+'3T'!F146</f>
        <v>2168006357.9799991</v>
      </c>
      <c r="F101" s="71">
        <f>+'4T'!F146</f>
        <v>8703474655.4720001</v>
      </c>
      <c r="G101" s="114">
        <f t="shared" si="7"/>
        <v>39023842991.891998</v>
      </c>
    </row>
    <row r="102" spans="1:7" x14ac:dyDescent="0.35">
      <c r="A102" s="48"/>
      <c r="B102" s="48"/>
      <c r="C102" s="54"/>
      <c r="D102" s="54"/>
      <c r="E102" s="54"/>
      <c r="F102" s="54"/>
      <c r="G102" s="54"/>
    </row>
    <row r="103" spans="1:7" x14ac:dyDescent="0.35">
      <c r="A103" s="251" t="s">
        <v>61</v>
      </c>
      <c r="B103" s="251"/>
      <c r="C103" s="68">
        <f>+SUM(C104:C105)</f>
        <v>0</v>
      </c>
      <c r="D103" s="68">
        <f t="shared" ref="D103:E103" si="8">+SUM(D104:D105)</f>
        <v>0</v>
      </c>
      <c r="E103" s="68">
        <f t="shared" si="8"/>
        <v>0</v>
      </c>
      <c r="F103" s="68">
        <f>+SUM(F104:F105)</f>
        <v>0</v>
      </c>
      <c r="G103" s="68">
        <f>+SUM(G104:G105)</f>
        <v>0</v>
      </c>
    </row>
    <row r="104" spans="1:7" x14ac:dyDescent="0.35">
      <c r="A104" s="95" t="s">
        <v>59</v>
      </c>
      <c r="B104" s="65" t="s">
        <v>53</v>
      </c>
      <c r="C104" s="71">
        <f>+'1T'!F150</f>
        <v>0</v>
      </c>
      <c r="D104" s="71">
        <f>+'2T'!F149</f>
        <v>0</v>
      </c>
      <c r="E104" s="71">
        <f>+'3T'!F149</f>
        <v>0</v>
      </c>
      <c r="F104" s="71">
        <f>+'4T'!F149</f>
        <v>0</v>
      </c>
      <c r="G104" s="117">
        <f>+C104+D104+E104+F104</f>
        <v>0</v>
      </c>
    </row>
    <row r="105" spans="1:7" x14ac:dyDescent="0.35">
      <c r="A105" s="62" t="s">
        <v>59</v>
      </c>
      <c r="B105" s="62" t="s">
        <v>53</v>
      </c>
      <c r="C105" s="115">
        <f>+'1T'!F151</f>
        <v>0</v>
      </c>
      <c r="D105" s="115">
        <f>+'2T'!F150</f>
        <v>0</v>
      </c>
      <c r="E105" s="115">
        <f>+'3T'!F150</f>
        <v>0</v>
      </c>
      <c r="F105" s="115">
        <f>+'4T'!F150</f>
        <v>0</v>
      </c>
      <c r="G105" s="116">
        <f>+C105+D105+E105+F105</f>
        <v>0</v>
      </c>
    </row>
    <row r="106" spans="1:7" x14ac:dyDescent="0.35">
      <c r="A106" s="252" t="s">
        <v>62</v>
      </c>
      <c r="B106" s="252"/>
      <c r="C106" s="252"/>
      <c r="D106" s="252"/>
      <c r="E106" s="252"/>
      <c r="F106" s="252"/>
    </row>
    <row r="107" spans="1:7" x14ac:dyDescent="0.35">
      <c r="A107" s="281" t="s">
        <v>43</v>
      </c>
      <c r="B107" s="281"/>
      <c r="C107" s="281"/>
      <c r="D107" s="281"/>
      <c r="E107" s="281"/>
      <c r="F107" s="281"/>
    </row>
    <row r="108" spans="1:7" x14ac:dyDescent="0.35">
      <c r="A108" s="69"/>
      <c r="B108" s="65"/>
      <c r="C108" s="48"/>
      <c r="D108" s="48"/>
      <c r="E108" s="48"/>
      <c r="F108" s="3"/>
    </row>
    <row r="109" spans="1:7" x14ac:dyDescent="0.35">
      <c r="A109" s="215" t="s">
        <v>79</v>
      </c>
      <c r="B109" s="215"/>
      <c r="C109" s="215"/>
      <c r="D109" s="215"/>
      <c r="E109" s="215"/>
      <c r="F109" s="215"/>
    </row>
    <row r="110" spans="1:7" x14ac:dyDescent="0.35">
      <c r="A110" s="215" t="s">
        <v>80</v>
      </c>
      <c r="B110" s="215"/>
      <c r="C110" s="215"/>
      <c r="D110" s="215"/>
      <c r="E110" s="215"/>
      <c r="F110" s="215"/>
    </row>
    <row r="111" spans="1:7" x14ac:dyDescent="0.35">
      <c r="A111" s="215" t="s">
        <v>52</v>
      </c>
      <c r="B111" s="215"/>
      <c r="C111" s="215"/>
      <c r="D111" s="215"/>
      <c r="E111" s="215"/>
      <c r="F111" s="215"/>
    </row>
    <row r="112" spans="1:7" x14ac:dyDescent="0.35">
      <c r="A112" s="109"/>
      <c r="B112" s="110"/>
      <c r="C112" s="110"/>
      <c r="D112" s="110"/>
      <c r="E112" s="110"/>
      <c r="F112" s="3"/>
    </row>
    <row r="113" spans="1:6" x14ac:dyDescent="0.35">
      <c r="A113" s="88" t="s">
        <v>78</v>
      </c>
      <c r="B113" s="88" t="s">
        <v>94</v>
      </c>
      <c r="C113" s="88" t="s">
        <v>95</v>
      </c>
      <c r="D113" s="88" t="s">
        <v>97</v>
      </c>
      <c r="E113" s="88" t="s">
        <v>99</v>
      </c>
      <c r="F113" s="88" t="s">
        <v>13</v>
      </c>
    </row>
    <row r="114" spans="1:6" x14ac:dyDescent="0.35">
      <c r="A114" s="129" t="s">
        <v>82</v>
      </c>
      <c r="B114" s="79">
        <f>+B115</f>
        <v>82981312594.61908</v>
      </c>
      <c r="C114" s="79">
        <f t="shared" ref="C114:D114" si="9">+B124</f>
        <v>85671987114.59967</v>
      </c>
      <c r="D114" s="79">
        <f t="shared" si="9"/>
        <v>68951462194.299072</v>
      </c>
      <c r="E114" s="79">
        <f t="shared" ref="E114" si="10">+D124</f>
        <v>61189609626.846794</v>
      </c>
      <c r="F114" s="79">
        <f>+B114</f>
        <v>82981312594.61908</v>
      </c>
    </row>
    <row r="115" spans="1:6" x14ac:dyDescent="0.35">
      <c r="A115" s="130" t="s">
        <v>83</v>
      </c>
      <c r="B115" s="37">
        <f>+'1T'!E162</f>
        <v>82981312594.61908</v>
      </c>
      <c r="C115" s="37">
        <f>+'2T'!E161</f>
        <v>64914126591.399078</v>
      </c>
      <c r="D115" s="37">
        <f>+'3T'!E161</f>
        <v>54828950616.179077</v>
      </c>
      <c r="E115" s="37">
        <f>+'4T'!E161</f>
        <v>51190344954.976799</v>
      </c>
      <c r="F115" s="84">
        <f>+B115+C115+D115+E115</f>
        <v>253914734757.17404</v>
      </c>
    </row>
    <row r="116" spans="1:6" x14ac:dyDescent="0.35">
      <c r="A116" s="130" t="s">
        <v>81</v>
      </c>
      <c r="B116" s="37">
        <v>0</v>
      </c>
      <c r="C116" s="37">
        <f>+'2T'!E162</f>
        <v>20757860523.200592</v>
      </c>
      <c r="D116" s="37">
        <f>+'3T'!E162</f>
        <v>14122511578.119999</v>
      </c>
      <c r="E116" s="37">
        <f>+'4T'!E162</f>
        <v>-1470599303.2222748</v>
      </c>
      <c r="F116" s="84">
        <f>+B116+C116+D116+E116</f>
        <v>33409772798.098312</v>
      </c>
    </row>
    <row r="117" spans="1:6" x14ac:dyDescent="0.35">
      <c r="A117" s="129" t="s">
        <v>85</v>
      </c>
      <c r="B117" s="79">
        <f>+'1T'!E164</f>
        <v>24121776250</v>
      </c>
      <c r="C117" s="79">
        <f>+'2T'!E163</f>
        <v>24121776249.989998</v>
      </c>
      <c r="D117" s="79">
        <f>+'3T'!E163</f>
        <v>24121776249.989998</v>
      </c>
      <c r="E117" s="79">
        <f>+'4T'!E163</f>
        <v>34371359349.979996</v>
      </c>
      <c r="F117" s="79">
        <f>+B117+C117+D117+E117</f>
        <v>106736688099.95999</v>
      </c>
    </row>
    <row r="118" spans="1:6" x14ac:dyDescent="0.35">
      <c r="A118" s="129" t="s">
        <v>146</v>
      </c>
      <c r="B118" s="79">
        <f>+B119+B120</f>
        <v>107103088844.61908</v>
      </c>
      <c r="C118" s="79">
        <f>+C119+C120</f>
        <v>89035902841.389069</v>
      </c>
      <c r="D118" s="79">
        <f>+D119+D120</f>
        <v>78950726866.169067</v>
      </c>
      <c r="E118" s="79">
        <f>+E119+E120</f>
        <v>85561704304.956787</v>
      </c>
      <c r="F118" s="79">
        <f>+F119+F120</f>
        <v>360651422857.13403</v>
      </c>
    </row>
    <row r="119" spans="1:6" x14ac:dyDescent="0.35">
      <c r="A119" s="130" t="s">
        <v>83</v>
      </c>
      <c r="B119" s="37">
        <f>+B115</f>
        <v>82981312594.61908</v>
      </c>
      <c r="C119" s="37">
        <f>+C115</f>
        <v>64914126591.399078</v>
      </c>
      <c r="D119" s="37">
        <f>+D115</f>
        <v>54828950616.179077</v>
      </c>
      <c r="E119" s="37">
        <f>+E115</f>
        <v>51190344954.976799</v>
      </c>
      <c r="F119" s="84">
        <f>+B119+C119+D119+E119</f>
        <v>253914734757.17404</v>
      </c>
    </row>
    <row r="120" spans="1:6" x14ac:dyDescent="0.35">
      <c r="A120" s="130" t="s">
        <v>81</v>
      </c>
      <c r="B120" s="37">
        <f>+B117</f>
        <v>24121776250</v>
      </c>
      <c r="C120" s="37">
        <f>+C117</f>
        <v>24121776249.989998</v>
      </c>
      <c r="D120" s="37">
        <f>+D117</f>
        <v>24121776249.989998</v>
      </c>
      <c r="E120" s="37">
        <f>+E117</f>
        <v>34371359349.979996</v>
      </c>
      <c r="F120" s="84">
        <f>+B120+C120+D120+E120</f>
        <v>106736688099.95999</v>
      </c>
    </row>
    <row r="121" spans="1:6" x14ac:dyDescent="0.35">
      <c r="A121" s="129" t="s">
        <v>84</v>
      </c>
      <c r="B121" s="79">
        <f>+B122+B123</f>
        <v>21431101730.019409</v>
      </c>
      <c r="C121" s="79">
        <f>+C122+C123</f>
        <v>20084440647.09</v>
      </c>
      <c r="D121" s="79">
        <f>+D122+D123</f>
        <v>17761117239.322273</v>
      </c>
      <c r="E121" s="79">
        <f>+E122+E123</f>
        <v>27198358298.349998</v>
      </c>
      <c r="F121" s="79">
        <f>+B121+C121+D121+E121</f>
        <v>86475017914.781677</v>
      </c>
    </row>
    <row r="122" spans="1:6" x14ac:dyDescent="0.35">
      <c r="A122" s="130" t="s">
        <v>83</v>
      </c>
      <c r="B122" s="102">
        <f>+'1T'!E169</f>
        <v>18067186003.220001</v>
      </c>
      <c r="C122" s="102">
        <f>+'2T'!E168</f>
        <v>10085175975.220001</v>
      </c>
      <c r="D122" s="102">
        <f>+'3T'!E168</f>
        <v>2168006357.9799991</v>
      </c>
      <c r="E122" s="102">
        <f>+'4T'!E168</f>
        <v>8703474655.4720001</v>
      </c>
      <c r="F122" s="63">
        <f>+B122+C122+D122+E122</f>
        <v>39023842991.891998</v>
      </c>
    </row>
    <row r="123" spans="1:6" x14ac:dyDescent="0.35">
      <c r="A123" s="130" t="s">
        <v>81</v>
      </c>
      <c r="B123" s="102">
        <f>+'1T'!E170</f>
        <v>3363915726.7994099</v>
      </c>
      <c r="C123" s="102">
        <f>+'2T'!E169</f>
        <v>9999264671.8699989</v>
      </c>
      <c r="D123" s="102">
        <f>+'3T'!E169</f>
        <v>15593110881.342274</v>
      </c>
      <c r="E123" s="102">
        <f>+'4T'!E169</f>
        <v>18494883642.877998</v>
      </c>
      <c r="F123" s="63">
        <f>+B123+C123+D123+E123</f>
        <v>47451174922.889679</v>
      </c>
    </row>
    <row r="124" spans="1:6" x14ac:dyDescent="0.35">
      <c r="A124" s="129" t="s">
        <v>147</v>
      </c>
      <c r="B124" s="79">
        <f>+B118-B121</f>
        <v>85671987114.59967</v>
      </c>
      <c r="C124" s="79">
        <f t="shared" ref="C124:F126" si="11">+C118-C121</f>
        <v>68951462194.299072</v>
      </c>
      <c r="D124" s="79">
        <f t="shared" si="11"/>
        <v>61189609626.846794</v>
      </c>
      <c r="E124" s="79">
        <f t="shared" si="11"/>
        <v>58363346006.606789</v>
      </c>
      <c r="F124" s="79">
        <f t="shared" si="11"/>
        <v>274176404942.35236</v>
      </c>
    </row>
    <row r="125" spans="1:6" x14ac:dyDescent="0.35">
      <c r="A125" s="130" t="s">
        <v>83</v>
      </c>
      <c r="B125" s="102">
        <f>+B119-B122</f>
        <v>64914126591.399078</v>
      </c>
      <c r="C125" s="102">
        <f t="shared" si="11"/>
        <v>54828950616.179077</v>
      </c>
      <c r="D125" s="102">
        <f t="shared" si="11"/>
        <v>52660944258.199081</v>
      </c>
      <c r="E125" s="102">
        <f t="shared" si="11"/>
        <v>42486870299.504799</v>
      </c>
      <c r="F125" s="63">
        <f>+F119-F122</f>
        <v>214890891765.28204</v>
      </c>
    </row>
    <row r="126" spans="1:6" x14ac:dyDescent="0.35">
      <c r="A126" s="131" t="s">
        <v>81</v>
      </c>
      <c r="B126" s="97">
        <f>+B120-B123</f>
        <v>20757860523.200592</v>
      </c>
      <c r="C126" s="97">
        <f t="shared" si="11"/>
        <v>14122511578.119999</v>
      </c>
      <c r="D126" s="97">
        <f t="shared" si="11"/>
        <v>8528665368.6477242</v>
      </c>
      <c r="E126" s="97">
        <f t="shared" si="11"/>
        <v>15876475707.101997</v>
      </c>
      <c r="F126" s="80">
        <f>+F120-F123</f>
        <v>59285513177.070313</v>
      </c>
    </row>
    <row r="127" spans="1:6" x14ac:dyDescent="0.35">
      <c r="A127" s="213" t="s">
        <v>43</v>
      </c>
      <c r="B127" s="213"/>
      <c r="C127" s="213"/>
      <c r="D127" s="213"/>
      <c r="E127" s="60"/>
      <c r="F127" s="3"/>
    </row>
    <row r="128" spans="1:6" x14ac:dyDescent="0.35">
      <c r="A128" s="82"/>
      <c r="B128" s="82"/>
      <c r="C128" s="82"/>
      <c r="D128" s="82"/>
      <c r="E128" s="60"/>
      <c r="F128" s="3"/>
    </row>
    <row r="129" spans="1:8" x14ac:dyDescent="0.35">
      <c r="H129"/>
    </row>
    <row r="130" spans="1:8" x14ac:dyDescent="0.35">
      <c r="H130"/>
    </row>
    <row r="134" spans="1:8" x14ac:dyDescent="0.35">
      <c r="A134"/>
      <c r="B134"/>
      <c r="C134"/>
      <c r="D134"/>
      <c r="E134"/>
      <c r="F134"/>
      <c r="G134"/>
    </row>
    <row r="135" spans="1:8" x14ac:dyDescent="0.35">
      <c r="A135"/>
      <c r="B135"/>
      <c r="C135"/>
      <c r="D135"/>
      <c r="E135"/>
      <c r="F135"/>
      <c r="G135"/>
    </row>
    <row r="136" spans="1:8" x14ac:dyDescent="0.35">
      <c r="A136"/>
      <c r="B136"/>
      <c r="C136"/>
      <c r="D136"/>
      <c r="E136"/>
      <c r="F136"/>
      <c r="G136"/>
    </row>
    <row r="137" spans="1:8" x14ac:dyDescent="0.35">
      <c r="A137"/>
      <c r="B137"/>
      <c r="C137"/>
      <c r="D137"/>
      <c r="E137"/>
      <c r="F137"/>
      <c r="G137"/>
    </row>
    <row r="138" spans="1:8" x14ac:dyDescent="0.35">
      <c r="A138"/>
      <c r="B138"/>
      <c r="C138"/>
      <c r="D138"/>
      <c r="E138"/>
      <c r="F138"/>
      <c r="G138"/>
    </row>
    <row r="139" spans="1:8" x14ac:dyDescent="0.35">
      <c r="A139"/>
      <c r="B139"/>
      <c r="C139"/>
      <c r="D139"/>
      <c r="E139"/>
      <c r="F139"/>
      <c r="G139"/>
    </row>
    <row r="140" spans="1:8" x14ac:dyDescent="0.35">
      <c r="A140"/>
      <c r="B140"/>
      <c r="C140"/>
      <c r="D140"/>
      <c r="E140"/>
      <c r="F140"/>
      <c r="G140"/>
    </row>
    <row r="141" spans="1:8" x14ac:dyDescent="0.35">
      <c r="A141"/>
      <c r="B141"/>
      <c r="C141"/>
      <c r="D141"/>
      <c r="E141"/>
      <c r="F141"/>
      <c r="G141"/>
    </row>
    <row r="142" spans="1:8" x14ac:dyDescent="0.35">
      <c r="A142"/>
      <c r="B142"/>
      <c r="C142"/>
      <c r="D142"/>
      <c r="E142"/>
      <c r="F142"/>
      <c r="G142"/>
    </row>
    <row r="143" spans="1:8" x14ac:dyDescent="0.35">
      <c r="A143"/>
      <c r="B143"/>
      <c r="C143"/>
      <c r="D143"/>
      <c r="E143"/>
      <c r="F143"/>
      <c r="G143"/>
    </row>
  </sheetData>
  <mergeCells count="41">
    <mergeCell ref="A111:F111"/>
    <mergeCell ref="A127:D127"/>
    <mergeCell ref="A85:B85"/>
    <mergeCell ref="A94:B94"/>
    <mergeCell ref="A103:B103"/>
    <mergeCell ref="A106:F106"/>
    <mergeCell ref="A1:G1"/>
    <mergeCell ref="A2:G2"/>
    <mergeCell ref="A107:F107"/>
    <mergeCell ref="A109:F109"/>
    <mergeCell ref="A110:F110"/>
    <mergeCell ref="A80:G80"/>
    <mergeCell ref="A72:B72"/>
    <mergeCell ref="A75:E75"/>
    <mergeCell ref="A76:G76"/>
    <mergeCell ref="A79:G79"/>
    <mergeCell ref="A78:G78"/>
    <mergeCell ref="A68:B68"/>
    <mergeCell ref="A61:G61"/>
    <mergeCell ref="A62:G62"/>
    <mergeCell ref="A63:G63"/>
    <mergeCell ref="A59:G59"/>
    <mergeCell ref="A16:A17"/>
    <mergeCell ref="A18:A19"/>
    <mergeCell ref="A20:A21"/>
    <mergeCell ref="A22:A23"/>
    <mergeCell ref="A25:A26"/>
    <mergeCell ref="A8:G8"/>
    <mergeCell ref="A11:G11"/>
    <mergeCell ref="A10:G10"/>
    <mergeCell ref="C4:E4"/>
    <mergeCell ref="C5:E5"/>
    <mergeCell ref="C6:E6"/>
    <mergeCell ref="A27:A28"/>
    <mergeCell ref="A29:A30"/>
    <mergeCell ref="A31:A32"/>
    <mergeCell ref="A56:F56"/>
    <mergeCell ref="A37:F37"/>
    <mergeCell ref="A36:F36"/>
    <mergeCell ref="A33:E33"/>
    <mergeCell ref="A34:G34"/>
  </mergeCells>
  <printOptions horizontalCentered="1"/>
  <pageMargins left="0.70866141732283472" right="0.70866141732283472" top="0.94488188976377963" bottom="0.74803149606299213" header="0.19685039370078741" footer="0.31496062992125984"/>
  <pageSetup scale="4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7"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C277D53E-41DB-40B5-AC48-AE9FBE30DF9E}">
  <ds:schemaRefs>
    <ds:schemaRef ds:uri="3be6da85-fe21-4610-adb7-d3a94d3af923"/>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4413b21b-dea0-4953-b6fb-287dbf680181"/>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2024-02-01T21:28:42Z</cp:lastPrinted>
  <dcterms:created xsi:type="dcterms:W3CDTF">2011-10-26T20:29:12Z</dcterms:created>
  <dcterms:modified xsi:type="dcterms:W3CDTF">2025-12-31T03:41:39Z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