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Reportes de Ejecución\"/>
    </mc:Choice>
  </mc:AlternateContent>
  <xr:revisionPtr revIDLastSave="0" documentId="13_ncr:1_{64420892-C031-479A-94BD-AC9487622C53}" xr6:coauthVersionLast="47" xr6:coauthVersionMax="47" xr10:uidLastSave="{00000000-0000-0000-0000-000000000000}"/>
  <bookViews>
    <workbookView xWindow="-108" yWindow="-108" windowWidth="23256" windowHeight="13896" tabRatio="829" xr2:uid="{00000000-000D-0000-FFFF-FFFF00000000}"/>
  </bookViews>
  <sheets>
    <sheet name="I Trimestre" sheetId="1" r:id="rId1"/>
    <sheet name="II Trimestre" sheetId="2" r:id="rId2"/>
    <sheet name="Acumulado semestral" sheetId="3" r:id="rId3"/>
    <sheet name="III Trimestre" sheetId="4" r:id="rId4"/>
    <sheet name="Acumulado trimestal" sheetId="5" r:id="rId5"/>
    <sheet name="IV Trimestre" sheetId="6" r:id="rId6"/>
    <sheet name="Anual" sheetId="7" r:id="rId7"/>
    <sheet name="Anual Cantonal" sheetId="8" state="hidden" r:id="rId8"/>
    <sheet name="Personas según sexo y discapaci" sheetId="9" state="hidden" r:id="rId9"/>
    <sheet name="Ingresos Anuales" sheetId="10" state="hidden" r:id="rId10"/>
    <sheet name="Egresos Anuales" sheetId="11" r:id="rId11"/>
  </sheets>
  <externalReferences>
    <externalReference r:id="rId12"/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3" i="7" l="1"/>
  <c r="H89" i="7" l="1"/>
  <c r="H88" i="7"/>
  <c r="F41" i="4"/>
  <c r="F36" i="4"/>
  <c r="F34" i="4"/>
  <c r="E37" i="3"/>
  <c r="F44" i="6"/>
  <c r="F39" i="6"/>
  <c r="G20" i="6"/>
  <c r="G19" i="6"/>
  <c r="G10" i="6"/>
  <c r="G12" i="6"/>
  <c r="G13" i="6"/>
  <c r="G14" i="6"/>
  <c r="G18" i="6"/>
  <c r="G9" i="6"/>
  <c r="G19" i="4"/>
  <c r="G10" i="4"/>
  <c r="G12" i="4"/>
  <c r="G13" i="4"/>
  <c r="G14" i="4"/>
  <c r="G18" i="4"/>
  <c r="G9" i="4"/>
  <c r="E42" i="3"/>
  <c r="D54" i="3"/>
  <c r="D51" i="3"/>
  <c r="D49" i="3"/>
  <c r="D48" i="3"/>
  <c r="D47" i="3"/>
  <c r="D46" i="3"/>
  <c r="D45" i="3"/>
  <c r="D44" i="3"/>
  <c r="D43" i="3"/>
  <c r="D42" i="3"/>
  <c r="E35" i="3"/>
  <c r="F81" i="2"/>
  <c r="F56" i="2"/>
  <c r="F44" i="2"/>
  <c r="F39" i="2"/>
  <c r="F37" i="2"/>
  <c r="G20" i="2"/>
  <c r="G11" i="2"/>
  <c r="G13" i="2"/>
  <c r="G14" i="2"/>
  <c r="G15" i="2"/>
  <c r="G19" i="2"/>
  <c r="G10" i="2"/>
  <c r="F87" i="1"/>
  <c r="F60" i="1"/>
  <c r="F42" i="1"/>
  <c r="F37" i="1"/>
  <c r="F35" i="1"/>
  <c r="G20" i="1"/>
  <c r="G11" i="1"/>
  <c r="G13" i="1"/>
  <c r="G14" i="1"/>
  <c r="G15" i="1"/>
  <c r="G19" i="1"/>
  <c r="G10" i="1"/>
  <c r="C8" i="9"/>
  <c r="B8" i="9"/>
  <c r="D7" i="9"/>
  <c r="D6" i="9"/>
  <c r="D5" i="9"/>
  <c r="D4" i="9"/>
  <c r="D8" i="9" s="1"/>
  <c r="D64" i="3" l="1"/>
  <c r="D65" i="3"/>
  <c r="D66" i="3"/>
  <c r="D67" i="3"/>
  <c r="D68" i="3"/>
  <c r="D69" i="3"/>
  <c r="D63" i="3"/>
  <c r="C10" i="5" l="1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8" i="5"/>
  <c r="D18" i="5"/>
  <c r="E18" i="5"/>
  <c r="C19" i="5"/>
  <c r="D19" i="5"/>
  <c r="E19" i="5"/>
  <c r="C20" i="5"/>
  <c r="D20" i="5"/>
  <c r="E20" i="5"/>
  <c r="C53" i="3" l="1"/>
  <c r="C52" i="3"/>
  <c r="C50" i="3"/>
  <c r="B53" i="3"/>
  <c r="B52" i="3"/>
  <c r="D50" i="3"/>
  <c r="D40" i="3" l="1"/>
  <c r="D38" i="3"/>
  <c r="D34" i="3"/>
  <c r="D36" i="3"/>
  <c r="D37" i="3"/>
  <c r="D53" i="3"/>
  <c r="D41" i="3" s="1"/>
  <c r="D70" i="3"/>
  <c r="D39" i="3"/>
  <c r="D52" i="3"/>
  <c r="D35" i="3"/>
  <c r="D33" i="3" l="1"/>
  <c r="D55" i="3" s="1"/>
  <c r="D71" i="3" l="1"/>
  <c r="B56" i="2" l="1"/>
  <c r="C56" i="2"/>
  <c r="D56" i="2"/>
  <c r="E56" i="2" l="1"/>
  <c r="E52" i="2"/>
  <c r="D52" i="2"/>
  <c r="C52" i="2"/>
  <c r="B52" i="2"/>
  <c r="D53" i="2"/>
  <c r="C53" i="2"/>
  <c r="B5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Tatiana Salas Soto</author>
  </authors>
  <commentList>
    <comment ref="D53" authorId="0" shapeId="0" xr:uid="{59030ACF-D6FE-4F5D-BE47-EEF7E49053CD}">
      <text>
        <r>
          <rPr>
            <b/>
            <sz val="9"/>
            <color indexed="81"/>
            <rFont val="Tahoma"/>
            <family val="2"/>
          </rPr>
          <t>Stephanie Tatiana Salas Soto:</t>
        </r>
        <r>
          <rPr>
            <sz val="9"/>
            <color indexed="81"/>
            <rFont val="Tahoma"/>
            <family val="2"/>
          </rPr>
          <t xml:space="preserve">
Este dato no se encuentra ni en el I ni en el II Trimestre</t>
        </r>
      </text>
    </comment>
  </commentList>
</comments>
</file>

<file path=xl/sharedStrings.xml><?xml version="1.0" encoding="utf-8"?>
<sst xmlns="http://schemas.openxmlformats.org/spreadsheetml/2006/main" count="1005" uniqueCount="342">
  <si>
    <t xml:space="preserve"> </t>
  </si>
  <si>
    <t>Unidad Ejecutora:</t>
  </si>
  <si>
    <t>Subgerencia de Desarrollo Social</t>
  </si>
  <si>
    <t>Periodo</t>
  </si>
  <si>
    <t>Primer Trimestre 2022</t>
  </si>
  <si>
    <t>Cuadro 1</t>
  </si>
  <si>
    <t>Reporte de beneficiarios efectivos financiados por el Fondo de Desarrollo Social y Asignaciones Familiares</t>
  </si>
  <si>
    <t>Producto</t>
  </si>
  <si>
    <t>Unidad de medida</t>
  </si>
  <si>
    <t>Enero</t>
  </si>
  <si>
    <t>Febrero</t>
  </si>
  <si>
    <t>Marzo</t>
  </si>
  <si>
    <t>I Trimestre</t>
  </si>
  <si>
    <t>Atención a la familia *</t>
  </si>
  <si>
    <t>Familias diferentes</t>
  </si>
  <si>
    <t>Alternativas de Cuido (Cuidado y Desarrollo Infantil)</t>
  </si>
  <si>
    <t>Niños/niñas</t>
  </si>
  <si>
    <t>Familias</t>
  </si>
  <si>
    <t>Prestación Alimentaria Inciso K</t>
  </si>
  <si>
    <t>Asignación Familiar Inciso H</t>
  </si>
  <si>
    <t>Avancemos</t>
  </si>
  <si>
    <t>Estudiantes</t>
  </si>
  <si>
    <t>Crecemos  ¹</t>
  </si>
  <si>
    <t>-</t>
  </si>
  <si>
    <t>Seguridad Alimentaria</t>
  </si>
  <si>
    <t>Total Familias diferentes atendidas</t>
  </si>
  <si>
    <t>Familias Diferentes</t>
  </si>
  <si>
    <t>Nota: Se suman los beneficiarios en los casos de otorgamiento de subsidio una única vez, en los que se otorgan de forma periódica se contabiliza como total la cantidad de personas o familias que recibieron el beneficio al menos una vez en el período, debido a que pueden empezar a recibirlo en cualquier mes.</t>
  </si>
  <si>
    <t>Una misma familia puede recibir varios beneficios, por ello no se suman filas ni columnas</t>
  </si>
  <si>
    <t>* Comprende las familias atendidas en los beneficios: 0001 Atención a Familias, 0003 Emergencias, 0004 Emprendimiento Productivos Individuales, 0010 Mejoramiento de Vivienda, 1002 Procesos Formativos, 1004 Capacitación, 1013 Compra de Lotes o compra de lotes con Vivienda Interés Social, 1017 VEDA, 1019 TMC-Personas Trabajadoras Menores de Edad. 1020 Mejoramiento de Vivienda para Atención de Emergencias, 1021 Gastos de Implementación para Titulación, y 1022 Atención Situación de Violencia</t>
  </si>
  <si>
    <t>¹ Para este año 2022 el beneficio Crecemos se contempla dentro del beneficio avancemos</t>
  </si>
  <si>
    <t>Fuente: Sistemas de Información Social: SABEN, Reporte Personalizable,IMAS, Abril 2022 JAPM.</t>
  </si>
  <si>
    <t>Cuadro 2</t>
  </si>
  <si>
    <t>Reporte de gastos efectivos por producto financiados por el Fondo de Desarrollo Social y Asignaciones Familiares</t>
  </si>
  <si>
    <t xml:space="preserve">Unidad: Colones </t>
  </si>
  <si>
    <t>Beneficio</t>
  </si>
  <si>
    <t>Programa de Promoción y Protección Social</t>
  </si>
  <si>
    <t>MTSS AVANCEMOS</t>
  </si>
  <si>
    <t>Red de Cuido Ley 9220</t>
  </si>
  <si>
    <t>Red de Cuido  FODESAF</t>
  </si>
  <si>
    <t>Asignación Familiar Inciso-H</t>
  </si>
  <si>
    <t xml:space="preserve">Prestación Alimentaria Inciso-K </t>
  </si>
  <si>
    <t>Resto de beneficios</t>
  </si>
  <si>
    <t>Atención a Familias</t>
  </si>
  <si>
    <t>Emergencias</t>
  </si>
  <si>
    <t>Veda</t>
  </si>
  <si>
    <t>Procesos Formativos</t>
  </si>
  <si>
    <t>Emprendimientos Productivos Individuales</t>
  </si>
  <si>
    <t xml:space="preserve">Capacitación </t>
  </si>
  <si>
    <t>Atención Situaciones de Violencia</t>
  </si>
  <si>
    <t>Mejoramiento de vivienda</t>
  </si>
  <si>
    <t>Compra de Lote</t>
  </si>
  <si>
    <t>Fideicomiso</t>
  </si>
  <si>
    <t>Intereses cuenta Avancemos</t>
  </si>
  <si>
    <t>TMC-Personas Trabajadoras Menores Edad</t>
  </si>
  <si>
    <t xml:space="preserve">Total </t>
  </si>
  <si>
    <t>Fuente: Informes Trimestrales, IMAS</t>
  </si>
  <si>
    <t>Cuadro 3</t>
  </si>
  <si>
    <t>Reporte de gastos efectivos por rubro financiados por el Fondo de Desarrollo Social y Asignaciones Familiares</t>
  </si>
  <si>
    <t>Rubro por objeto de gasto</t>
  </si>
  <si>
    <t xml:space="preserve">1. Transferencias corrientes </t>
  </si>
  <si>
    <t>A personas</t>
  </si>
  <si>
    <t xml:space="preserve">2. Transferencias de capital </t>
  </si>
  <si>
    <t>3. Transferencias Sector Público</t>
  </si>
  <si>
    <t>Intereses cuantas corrientes</t>
  </si>
  <si>
    <t>Total</t>
  </si>
  <si>
    <t>Reporte de ingresos efectivos girados por el FODESAF y Gobierno Central</t>
  </si>
  <si>
    <t>Cuadro 4</t>
  </si>
  <si>
    <t xml:space="preserve">1. Saldo en caja inicial  </t>
  </si>
  <si>
    <t>2. Ingresos efectivos recibidos (por fuente)</t>
  </si>
  <si>
    <t>FODESAF</t>
  </si>
  <si>
    <t>MTSS (Avancemos)</t>
  </si>
  <si>
    <t xml:space="preserve">RED DE CUIDO </t>
  </si>
  <si>
    <t>MEP (Avancemos)</t>
  </si>
  <si>
    <t>MTSS (Seguridad Alimentaria)</t>
  </si>
  <si>
    <t xml:space="preserve">3. Recursos disponibles </t>
  </si>
  <si>
    <t>4. Egresos efectivos pagados</t>
  </si>
  <si>
    <t xml:space="preserve">5. Saldo en caja final  </t>
  </si>
  <si>
    <t>Segundo Trimestre 2022</t>
  </si>
  <si>
    <t>Abril</t>
  </si>
  <si>
    <t>Mayo</t>
  </si>
  <si>
    <t>Junio</t>
  </si>
  <si>
    <t>II Trimestre</t>
  </si>
  <si>
    <t>Fuente: Sistemas de Información Social: SABEN, Reporte Personalizable,IMAS, Julio 2022 JAPM.</t>
  </si>
  <si>
    <t>Unidad: Colones</t>
  </si>
  <si>
    <t>Programa de Bienestar y Promoción Familiar</t>
  </si>
  <si>
    <t>MTSS Avancemos</t>
  </si>
  <si>
    <t>Asignación Familiar inciso-H</t>
  </si>
  <si>
    <t xml:space="preserve">Prestación Alimentaria inciso-K </t>
  </si>
  <si>
    <t xml:space="preserve">                      Emprendimientos Productivos Individuales</t>
  </si>
  <si>
    <t>3.Transferencias Sector Público</t>
  </si>
  <si>
    <t xml:space="preserve">          Transferencias corrientes a Órganos Desconcentrados</t>
  </si>
  <si>
    <t>Interes cuenta corrientes Avancemos</t>
  </si>
  <si>
    <t>Reporte de ingresos efectivos girados por el Fondo de Desarrollo Social y Asignaciones Familiares</t>
  </si>
  <si>
    <r>
      <t xml:space="preserve">1. Saldo en caja inicial  (5 </t>
    </r>
    <r>
      <rPr>
        <sz val="12"/>
        <color indexed="8"/>
        <rFont val="Calibri"/>
        <family val="2"/>
      </rPr>
      <t xml:space="preserve">t-1) </t>
    </r>
  </si>
  <si>
    <t xml:space="preserve">3. Recursos disponibles (1+2) </t>
  </si>
  <si>
    <t xml:space="preserve">5. Saldo en caja final   (3-4) </t>
  </si>
  <si>
    <t>Fuente: Informes Trimestrales, IMAS.</t>
  </si>
  <si>
    <t>Primer Semestre 2022</t>
  </si>
  <si>
    <t>I Semestre</t>
  </si>
  <si>
    <t xml:space="preserve">Niños/niñas </t>
  </si>
  <si>
    <t xml:space="preserve">Familias </t>
  </si>
  <si>
    <t>I Semestral</t>
  </si>
  <si>
    <t>Capacitación Tecnica</t>
  </si>
  <si>
    <t>Interes cuenta Avancemos</t>
  </si>
  <si>
    <t>Ajuste Contable</t>
  </si>
  <si>
    <t>FIDEICOMISO</t>
  </si>
  <si>
    <r>
      <t xml:space="preserve">1. Saldo en caja inicial  (5 </t>
    </r>
    <r>
      <rPr>
        <sz val="11"/>
        <color indexed="8"/>
        <rFont val="Calibri"/>
        <family val="2"/>
      </rPr>
      <t xml:space="preserve">t-1) </t>
    </r>
  </si>
  <si>
    <t>CRECEMOS FODESAF</t>
  </si>
  <si>
    <t>RED DE CUIDO</t>
  </si>
  <si>
    <t>MEP</t>
  </si>
  <si>
    <t>MTSS</t>
  </si>
  <si>
    <t>Tercer Trimestre Acumulado 2022</t>
  </si>
  <si>
    <t>III Trimestre</t>
  </si>
  <si>
    <t>Acumulado</t>
  </si>
  <si>
    <t>Fuente: Sistemas de Información Social: SABEN, Reporte Personalizable,IMAS, Octubre 2022 EGS.</t>
  </si>
  <si>
    <t>Tercer Trimestre 2022</t>
  </si>
  <si>
    <t>Julio</t>
  </si>
  <si>
    <t>Agosto</t>
  </si>
  <si>
    <t>Setiembre</t>
  </si>
  <si>
    <t>Interes cuenta corrientes</t>
  </si>
  <si>
    <t xml:space="preserve">        Transferencias corrientes a Órganos Desconcentrados</t>
  </si>
  <si>
    <t xml:space="preserve">1. Saldo en caja inicial  (5 t-1) </t>
  </si>
  <si>
    <r>
      <t xml:space="preserve">Periodo: </t>
    </r>
    <r>
      <rPr>
        <b/>
        <sz val="12"/>
        <rFont val="Arial"/>
        <family val="2"/>
      </rPr>
      <t>Cuarto Trimestre 2022</t>
    </r>
  </si>
  <si>
    <t>Beneficio Temporal por Inflación</t>
  </si>
  <si>
    <t>Octubre</t>
  </si>
  <si>
    <t>Noviembre</t>
  </si>
  <si>
    <t>Diciembre</t>
  </si>
  <si>
    <t>IV Trimestre</t>
  </si>
  <si>
    <t>Fuente: Sistemas de Información Social: SABEN, Reporte Personalizable,IMAS, enero 2023 JAPM.</t>
  </si>
  <si>
    <r>
      <t xml:space="preserve">Periodo: </t>
    </r>
    <r>
      <rPr>
        <b/>
        <sz val="12"/>
        <rFont val="Arial"/>
        <family val="2"/>
      </rPr>
      <t>Anual</t>
    </r>
  </si>
  <si>
    <t>Anual</t>
  </si>
  <si>
    <t>Cod_Prov</t>
  </si>
  <si>
    <t>Desc_Prov</t>
  </si>
  <si>
    <t>Cod_Canton</t>
  </si>
  <si>
    <t>Desc_Canton</t>
  </si>
  <si>
    <t>ATENCIÓN A LA FAMILIA</t>
  </si>
  <si>
    <t>INFLACION</t>
  </si>
  <si>
    <t>Monto transferido</t>
  </si>
  <si>
    <t>SAN JOSE</t>
  </si>
  <si>
    <t>ESCAZU</t>
  </si>
  <si>
    <t>DESAMPARADOS</t>
  </si>
  <si>
    <t>PURISCAL</t>
  </si>
  <si>
    <t>TARRAZU</t>
  </si>
  <si>
    <t>ASERRI</t>
  </si>
  <si>
    <t>MORA</t>
  </si>
  <si>
    <t>GOICOECHEA</t>
  </si>
  <si>
    <t>SANTA ANA</t>
  </si>
  <si>
    <t>ALAJUELITA</t>
  </si>
  <si>
    <t>VAZQUEZ DE CORONADO</t>
  </si>
  <si>
    <t>ACOSTA</t>
  </si>
  <si>
    <t>TIBAS</t>
  </si>
  <si>
    <t>MORAVIA</t>
  </si>
  <si>
    <t>MONTES DE OCA</t>
  </si>
  <si>
    <t>TURRUBARES</t>
  </si>
  <si>
    <t>DOTA</t>
  </si>
  <si>
    <t>CURRIDABAT</t>
  </si>
  <si>
    <t>PEREZ ZELEDON</t>
  </si>
  <si>
    <t>LEON CORTES</t>
  </si>
  <si>
    <t>ALAJUELA</t>
  </si>
  <si>
    <t>SAN RAMON</t>
  </si>
  <si>
    <t>GRECIA</t>
  </si>
  <si>
    <t>SAN MATEO</t>
  </si>
  <si>
    <t>ATENAS</t>
  </si>
  <si>
    <t>NARANJO</t>
  </si>
  <si>
    <t>PALMARES</t>
  </si>
  <si>
    <t>POAS</t>
  </si>
  <si>
    <t>OROTINA</t>
  </si>
  <si>
    <t>SAN CARLOS</t>
  </si>
  <si>
    <t>ZARCERO</t>
  </si>
  <si>
    <t>SARCHI</t>
  </si>
  <si>
    <t>UPALA</t>
  </si>
  <si>
    <t>LOS CHILES</t>
  </si>
  <si>
    <t>GUATUSO</t>
  </si>
  <si>
    <t>RIO CUARTO</t>
  </si>
  <si>
    <t>CARTAGO</t>
  </si>
  <si>
    <t>PARAISO</t>
  </si>
  <si>
    <t>LA UNION</t>
  </si>
  <si>
    <t>JIMENEZ</t>
  </si>
  <si>
    <t>TURRIALBA</t>
  </si>
  <si>
    <t>ALVARADO</t>
  </si>
  <si>
    <t>OREAMUNO</t>
  </si>
  <si>
    <t>EL GUARCO</t>
  </si>
  <si>
    <t>HEREDIA</t>
  </si>
  <si>
    <t>BARVA</t>
  </si>
  <si>
    <t>SANTO DOMINGO</t>
  </si>
  <si>
    <t>SANTA BARBARA</t>
  </si>
  <si>
    <t>SAN RAFAEL</t>
  </si>
  <si>
    <t>SAN ISIDRO</t>
  </si>
  <si>
    <t>BELEN</t>
  </si>
  <si>
    <t>FLORES</t>
  </si>
  <si>
    <t>SAN PABLO</t>
  </si>
  <si>
    <t>SARAPIQUI</t>
  </si>
  <si>
    <t>GUANACASTE</t>
  </si>
  <si>
    <t>LIBERIA</t>
  </si>
  <si>
    <t>NICOYA</t>
  </si>
  <si>
    <t>SANTA CRUZ</t>
  </si>
  <si>
    <t>BAGACES</t>
  </si>
  <si>
    <t>CARRILLO</t>
  </si>
  <si>
    <t>CAÑAS</t>
  </si>
  <si>
    <t>ABANGARES</t>
  </si>
  <si>
    <t>TILARAN</t>
  </si>
  <si>
    <t>NANDAYURE</t>
  </si>
  <si>
    <t>LA CRUZ</t>
  </si>
  <si>
    <t>HOJANCHA</t>
  </si>
  <si>
    <t>PUNTARENAS</t>
  </si>
  <si>
    <t>ESPARZA</t>
  </si>
  <si>
    <t>BUENOS AIRES</t>
  </si>
  <si>
    <t>MONTES DE ORO</t>
  </si>
  <si>
    <t>OSA</t>
  </si>
  <si>
    <t>QUEPOS</t>
  </si>
  <si>
    <t>GOLFITO</t>
  </si>
  <si>
    <t>COTO BRUS</t>
  </si>
  <si>
    <t>PARRITA</t>
  </si>
  <si>
    <t>CORREDORES</t>
  </si>
  <si>
    <t>GARABITO</t>
  </si>
  <si>
    <t>MONTEVERDE</t>
  </si>
  <si>
    <t>PUERTO JIMENEZ</t>
  </si>
  <si>
    <t>LIMON</t>
  </si>
  <si>
    <t>POCOCI</t>
  </si>
  <si>
    <t>SIQUIRRES</t>
  </si>
  <si>
    <t>TALAMANCA</t>
  </si>
  <si>
    <t>MATINA</t>
  </si>
  <si>
    <t>GUACIMO</t>
  </si>
  <si>
    <t>TOTAL SAN JOSE</t>
  </si>
  <si>
    <t>TOTAL ALAJUELA</t>
  </si>
  <si>
    <t>TOTAL CARTAGO</t>
  </si>
  <si>
    <t>TOTAL HEREDIA</t>
  </si>
  <si>
    <t>TOTAL GUANACASTE</t>
  </si>
  <si>
    <t>TOTAL PUNTARENAS</t>
  </si>
  <si>
    <t>TOTAL LIMON</t>
  </si>
  <si>
    <t xml:space="preserve">Total de Personas beneficiarias en el año 2022 con recursos FODESAF según género y discapacidad </t>
  </si>
  <si>
    <t>Género</t>
  </si>
  <si>
    <t>Discapacidad</t>
  </si>
  <si>
    <t>Total general</t>
  </si>
  <si>
    <t>No</t>
  </si>
  <si>
    <t>Si</t>
  </si>
  <si>
    <t>Masculino</t>
  </si>
  <si>
    <t>Femenino</t>
  </si>
  <si>
    <t>Persona Trans</t>
  </si>
  <si>
    <t>NI</t>
  </si>
  <si>
    <t>Fuente: SABEN, Reporte Personalizable,IMAS, Enero 2023 JAPM.</t>
  </si>
  <si>
    <t>Clasificador de los ingresos del sector público</t>
  </si>
  <si>
    <t xml:space="preserve">Presupuesto </t>
  </si>
  <si>
    <t xml:space="preserve">Ingresos </t>
  </si>
  <si>
    <t>Ordinario</t>
  </si>
  <si>
    <t>Modificado</t>
  </si>
  <si>
    <t>Efectivos</t>
  </si>
  <si>
    <t>1. Ingresos Corrientes</t>
  </si>
  <si>
    <t>1.1. Ingresos  tributarios</t>
  </si>
  <si>
    <t>1.2. Contribuciones sociales</t>
  </si>
  <si>
    <t>1.3. Ingresos no tributarios</t>
  </si>
  <si>
    <t>1.4. Transferencias Corrientes</t>
  </si>
  <si>
    <t>1.4.1. Del sector Público</t>
  </si>
  <si>
    <t>1.4.1.1. Del Gobierno Central</t>
  </si>
  <si>
    <t>1.4.1.2. De órganos desconcetrados (FODESAF)</t>
  </si>
  <si>
    <t>1.4.1.3 a 6. De otras instituciones públicas</t>
  </si>
  <si>
    <t>1.4.2. Del sector privado</t>
  </si>
  <si>
    <t>1.4.3. Del sector externo</t>
  </si>
  <si>
    <t>2. Ingresos de capital</t>
  </si>
  <si>
    <t>2.1. Venta de activos</t>
  </si>
  <si>
    <t>2.2. Recuperación obra pública</t>
  </si>
  <si>
    <t>2.3. Recuperación de préstamos</t>
  </si>
  <si>
    <t>2.4. Transferencias de capital</t>
  </si>
  <si>
    <t>2.4.1. Del sector Público</t>
  </si>
  <si>
    <t>2.4.1.1. Del Gobierno Central</t>
  </si>
  <si>
    <t>2.4.1.2. De órganos desconcetrados (FODESAF)</t>
  </si>
  <si>
    <t>2.4.1.3 a 6. De otras instituciones públicas</t>
  </si>
  <si>
    <t>2.4.2. Del sector privado</t>
  </si>
  <si>
    <t>2.4.3. Del sector externo</t>
  </si>
  <si>
    <t>2.5. Otros ingresos de capital</t>
  </si>
  <si>
    <t>3. Financiamiento</t>
  </si>
  <si>
    <t>3.1. Financiamiento interno</t>
  </si>
  <si>
    <t>3.2. Financiamiento externo</t>
  </si>
  <si>
    <t>3.3. Recursos de vigencias anteriores</t>
  </si>
  <si>
    <t>Clasificador por objeto del gasto del sector público</t>
  </si>
  <si>
    <t xml:space="preserve">Egresos </t>
  </si>
  <si>
    <t>Distribución del gasto o egreso efectivo por fuente</t>
  </si>
  <si>
    <t>Institución</t>
  </si>
  <si>
    <t xml:space="preserve">Otras Fuentes Gobierno Central </t>
  </si>
  <si>
    <t>Comunidad</t>
  </si>
  <si>
    <t>0. Remuneraciones</t>
  </si>
  <si>
    <t>1. Servicios</t>
  </si>
  <si>
    <t>2. Materiales y Suministros</t>
  </si>
  <si>
    <t>3. Intereses y comisiones</t>
  </si>
  <si>
    <t>4. Activos Financieros</t>
  </si>
  <si>
    <t>5. Bienes duraderos</t>
  </si>
  <si>
    <t>6. Transferencias corrientes</t>
  </si>
  <si>
    <t>6.01. Al sector público</t>
  </si>
  <si>
    <t xml:space="preserve">6.02. A personas </t>
  </si>
  <si>
    <t>6.03. Prestaciones</t>
  </si>
  <si>
    <t>6.04. Entidades privadas sin fines de lucro</t>
  </si>
  <si>
    <t>6.05. A empresas privadas</t>
  </si>
  <si>
    <t>6.06. Otras al sector privado</t>
  </si>
  <si>
    <t>6.07. Al sector externo</t>
  </si>
  <si>
    <t>7. Transfencias de capital</t>
  </si>
  <si>
    <t>7.01. Al sector público</t>
  </si>
  <si>
    <t xml:space="preserve">7.02. A personas </t>
  </si>
  <si>
    <t>7.03. Entidades privadas sin fines de lucro</t>
  </si>
  <si>
    <t>7.04. A empresas privadas</t>
  </si>
  <si>
    <t>7.05. Al sector externo</t>
  </si>
  <si>
    <t>8. Amortización</t>
  </si>
  <si>
    <t>9. Cuentas especiales</t>
  </si>
  <si>
    <t>Inflación Temporal</t>
  </si>
  <si>
    <t>OCTUBRE</t>
  </si>
  <si>
    <t>NOVIEMBRE</t>
  </si>
  <si>
    <t>DICIEMBRE</t>
  </si>
  <si>
    <t>FODESAF (Ley, Inciso H, Inciso K, Emergencias )</t>
  </si>
  <si>
    <t>INFLACIÓN</t>
  </si>
  <si>
    <t>Mejoramiento de Vivienda</t>
  </si>
  <si>
    <t xml:space="preserve">     Atención a Familias</t>
  </si>
  <si>
    <t xml:space="preserve">     Emergencias</t>
  </si>
  <si>
    <t xml:space="preserve">     Inflación Temporal</t>
  </si>
  <si>
    <t xml:space="preserve">     Veda</t>
  </si>
  <si>
    <t xml:space="preserve">     Procesos Formativos</t>
  </si>
  <si>
    <t xml:space="preserve">     Emprendimientos Productivos Individuales</t>
  </si>
  <si>
    <t xml:space="preserve">     Capacitación Tecnica</t>
  </si>
  <si>
    <t xml:space="preserve">     Atención Situaciones de Violencia</t>
  </si>
  <si>
    <t xml:space="preserve">     Mejoramiento de vivienda</t>
  </si>
  <si>
    <t xml:space="preserve">     Compra de Lote</t>
  </si>
  <si>
    <t xml:space="preserve">     Fideicomiso</t>
  </si>
  <si>
    <t xml:space="preserve">     Interes cuenta Avancemos</t>
  </si>
  <si>
    <t xml:space="preserve">     Ajuste contable</t>
  </si>
  <si>
    <t xml:space="preserve">     TMC-Personas Trabajadoras Menores Edad</t>
  </si>
  <si>
    <t xml:space="preserve">                      Transferencias corrientes a Órganos Desconcentrados</t>
  </si>
  <si>
    <t xml:space="preserve">Reporte de ingresos efectivos girados por el FODESAF </t>
  </si>
  <si>
    <t xml:space="preserve">     Inciso  B)</t>
  </si>
  <si>
    <t xml:space="preserve">     Inciso  H)</t>
  </si>
  <si>
    <t xml:space="preserve">     Inciso  B) Superávit 2020</t>
  </si>
  <si>
    <t xml:space="preserve">     Inciso  H) Superávit 2020</t>
  </si>
  <si>
    <t xml:space="preserve">     Inciso  K) Superávit 2021</t>
  </si>
  <si>
    <t>Mejoramiento de VIVIENDA</t>
  </si>
  <si>
    <t xml:space="preserve">                  Reintegros en efectivo y otros</t>
  </si>
  <si>
    <t xml:space="preserve">    Reintegros en efectivo y otros</t>
  </si>
  <si>
    <t xml:space="preserve">FODESAF AVANCEMOS </t>
  </si>
  <si>
    <t xml:space="preserve">     Superávit 2021</t>
  </si>
  <si>
    <t xml:space="preserve">     Reintegros en efectivo y otros</t>
  </si>
  <si>
    <t xml:space="preserve">Reintegros y Devoluciones </t>
  </si>
  <si>
    <t xml:space="preserve">Suma de los trimestres </t>
  </si>
  <si>
    <t xml:space="preserve">Diferencia entre trim. y anual </t>
  </si>
  <si>
    <t>Superávit específico 2021</t>
  </si>
  <si>
    <t xml:space="preserve">SUMA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</si>
</sst>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[$-140A]General"/>
    <numFmt numFmtId="165" formatCode="[$-140A]#,##0"/>
    <numFmt numFmtId="166" formatCode="[$-140A]#,##0.00"/>
    <numFmt numFmtId="167" formatCode="&quot; &quot;#,##0.00&quot; &quot;;&quot;-&quot;#,##0.00&quot; &quot;;&quot; -&quot;00&quot; &quot;;&quot; &quot;@&quot; &quot;"/>
    <numFmt numFmtId="168" formatCode="&quot; &quot;#,##0.00&quot; &quot;;&quot; (&quot;#,##0.00&quot;)&quot;;&quot; -&quot;#&quot; &quot;;&quot; &quot;@&quot; &quot;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00&quot; &quot;;&quot; &quot;@&quot; &quot;"/>
    <numFmt numFmtId="171" formatCode="[$-140A]0%"/>
    <numFmt numFmtId="172" formatCode="_(* #,##0.00_);_(* \(#,##0.00\);_(* &quot;-&quot;??_);_(@_)"/>
    <numFmt numFmtId="173" formatCode="_(* #,##0_);_(* \(#,##0\);_(* &quot;-&quot;??_);_(@_)"/>
    <numFmt numFmtId="174" formatCode="_(* #,##0.0000_);_(* \(#,##0.0000\);_(* &quot;-&quot;??_);_(@_)"/>
    <numFmt numFmtId="175" formatCode="&quot; &quot;#,##0&quot; &quot;;&quot;-&quot;#,##0&quot; &quot;;&quot; -&quot;00&quot; &quot;;&quot; &quot;@&quot; &quot;"/>
    <numFmt numFmtId="176" formatCode="_-* #,##0_-;\-* #,##0_-;_-* &quot;-&quot;??_-;_-@_-"/>
    <numFmt numFmtId="177" formatCode="&quot; &quot;#,##0&quot; &quot;;&quot; (&quot;#,##0&quot;)&quot;;&quot; -&quot;00&quot; &quot;;&quot; &quot;@&quot; &quot;"/>
  </numFmts>
  <fonts count="54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3333FF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i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3333FF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3333FF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i/>
      <sz val="11"/>
      <color rgb="FF3333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rgb="FF3333FF"/>
      <name val="Calibri"/>
      <family val="2"/>
      <scheme val="minor"/>
    </font>
    <font>
      <b/>
      <sz val="12"/>
      <name val="Arial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b/>
      <sz val="10"/>
      <color rgb="FF3333FF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376092"/>
        <bgColor rgb="FF376092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rgb="FFFFE699"/>
      </patternFill>
    </fill>
    <fill>
      <patternFill patternType="solid">
        <fgColor rgb="FFB4C6E7"/>
        <bgColor rgb="FFB4C6E7"/>
      </patternFill>
    </fill>
    <fill>
      <patternFill patternType="solid">
        <fgColor rgb="FFD9E1F2"/>
        <bgColor rgb="FFD9E1F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21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8" fontId="2" fillId="0" borderId="0" applyBorder="0" applyProtection="0"/>
    <xf numFmtId="169" fontId="2" fillId="0" borderId="0" applyBorder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164" fontId="2" fillId="0" borderId="0" applyBorder="0" applyProtection="0"/>
    <xf numFmtId="171" fontId="2" fillId="0" borderId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43" fontId="12" fillId="0" borderId="0" applyFont="0" applyFill="0" applyBorder="0" applyAlignment="0" applyProtection="0"/>
  </cellStyleXfs>
  <cellXfs count="335">
    <xf numFmtId="0" fontId="0" fillId="0" borderId="0" xfId="0"/>
    <xf numFmtId="0" fontId="1" fillId="0" borderId="0" xfId="1"/>
    <xf numFmtId="164" fontId="2" fillId="0" borderId="0" xfId="3" applyFont="1" applyFill="1" applyAlignment="1">
      <alignment horizontal="left" wrapText="1"/>
    </xf>
    <xf numFmtId="164" fontId="2" fillId="0" borderId="0" xfId="3" applyFont="1" applyFill="1" applyAlignment="1">
      <alignment horizontal="center" wrapText="1"/>
    </xf>
    <xf numFmtId="164" fontId="2" fillId="0" borderId="0" xfId="3" applyFont="1" applyFill="1" applyAlignment="1"/>
    <xf numFmtId="164" fontId="6" fillId="0" borderId="0" xfId="3" applyFont="1" applyFill="1" applyAlignment="1">
      <alignment horizontal="right"/>
    </xf>
    <xf numFmtId="164" fontId="7" fillId="0" borderId="0" xfId="3" applyFont="1" applyFill="1" applyAlignment="1"/>
    <xf numFmtId="164" fontId="8" fillId="0" borderId="0" xfId="3" applyFont="1" applyFill="1" applyAlignment="1"/>
    <xf numFmtId="164" fontId="7" fillId="0" borderId="0" xfId="3" applyFont="1" applyFill="1" applyAlignment="1">
      <alignment horizontal="left"/>
    </xf>
    <xf numFmtId="164" fontId="8" fillId="0" borderId="0" xfId="3" applyFont="1" applyFill="1" applyAlignment="1">
      <alignment horizontal="center"/>
    </xf>
    <xf numFmtId="164" fontId="9" fillId="2" borderId="1" xfId="3" applyFont="1" applyFill="1" applyBorder="1" applyAlignment="1">
      <alignment horizontal="center"/>
    </xf>
    <xf numFmtId="164" fontId="9" fillId="2" borderId="2" xfId="3" applyFont="1" applyFill="1" applyBorder="1" applyAlignment="1">
      <alignment horizontal="center"/>
    </xf>
    <xf numFmtId="165" fontId="2" fillId="0" borderId="0" xfId="3" applyNumberFormat="1" applyFont="1" applyFill="1" applyAlignment="1"/>
    <xf numFmtId="165" fontId="2" fillId="0" borderId="0" xfId="3" applyNumberFormat="1" applyFont="1" applyFill="1" applyAlignment="1">
      <alignment horizontal="center" vertical="center"/>
    </xf>
    <xf numFmtId="164" fontId="2" fillId="0" borderId="0" xfId="3" applyFont="1" applyFill="1" applyAlignment="1">
      <alignment horizontal="left"/>
    </xf>
    <xf numFmtId="166" fontId="2" fillId="0" borderId="0" xfId="3" applyNumberFormat="1" applyFont="1" applyFill="1" applyAlignment="1">
      <alignment horizontal="left" vertical="center"/>
    </xf>
    <xf numFmtId="164" fontId="10" fillId="0" borderId="0" xfId="3" applyFont="1" applyFill="1" applyAlignment="1">
      <alignment vertical="center"/>
    </xf>
    <xf numFmtId="165" fontId="2" fillId="0" borderId="0" xfId="3" applyNumberFormat="1" applyFont="1" applyFill="1" applyAlignment="1">
      <alignment horizontal="left"/>
    </xf>
    <xf numFmtId="164" fontId="10" fillId="0" borderId="0" xfId="3" applyFont="1" applyFill="1" applyAlignment="1"/>
    <xf numFmtId="164" fontId="8" fillId="0" borderId="3" xfId="3" applyFont="1" applyFill="1" applyBorder="1" applyAlignment="1">
      <alignment vertical="center"/>
    </xf>
    <xf numFmtId="165" fontId="8" fillId="0" borderId="3" xfId="3" applyNumberFormat="1" applyFont="1" applyFill="1" applyBorder="1" applyAlignment="1">
      <alignment horizontal="left" vertical="center"/>
    </xf>
    <xf numFmtId="165" fontId="8" fillId="0" borderId="3" xfId="3" applyNumberFormat="1" applyFont="1" applyFill="1" applyBorder="1" applyAlignment="1">
      <alignment horizontal="center" vertical="center"/>
    </xf>
    <xf numFmtId="164" fontId="11" fillId="0" borderId="0" xfId="3" applyFont="1" applyFill="1" applyAlignment="1">
      <alignment vertical="center" wrapText="1"/>
    </xf>
    <xf numFmtId="164" fontId="2" fillId="3" borderId="0" xfId="3" applyFont="1" applyFill="1" applyAlignment="1">
      <alignment horizontal="center" wrapText="1"/>
    </xf>
    <xf numFmtId="164" fontId="8" fillId="0" borderId="0" xfId="3" applyFont="1" applyFill="1" applyAlignment="1">
      <alignment horizontal="center"/>
    </xf>
    <xf numFmtId="164" fontId="10" fillId="0" borderId="0" xfId="3" applyFont="1" applyFill="1" applyAlignment="1">
      <alignment vertical="center"/>
    </xf>
    <xf numFmtId="173" fontId="14" fillId="0" borderId="0" xfId="20" applyNumberFormat="1" applyFont="1" applyFill="1" applyAlignment="1">
      <alignment horizontal="center"/>
    </xf>
    <xf numFmtId="173" fontId="14" fillId="0" borderId="0" xfId="20" applyNumberFormat="1" applyFont="1" applyFill="1" applyAlignment="1"/>
    <xf numFmtId="173" fontId="17" fillId="0" borderId="0" xfId="20" applyNumberFormat="1" applyFont="1" applyFill="1" applyBorder="1" applyAlignment="1">
      <alignment horizontal="center"/>
    </xf>
    <xf numFmtId="173" fontId="18" fillId="0" borderId="0" xfId="20" applyNumberFormat="1" applyFont="1" applyFill="1" applyBorder="1"/>
    <xf numFmtId="173" fontId="12" fillId="0" borderId="0" xfId="20" applyNumberFormat="1" applyFont="1" applyFill="1" applyBorder="1" applyAlignment="1">
      <alignment horizontal="left" indent="4"/>
    </xf>
    <xf numFmtId="173" fontId="18" fillId="0" borderId="0" xfId="20" applyNumberFormat="1" applyFont="1" applyFill="1" applyBorder="1" applyAlignment="1">
      <alignment horizontal="left" indent="4"/>
    </xf>
    <xf numFmtId="173" fontId="19" fillId="0" borderId="0" xfId="20" applyNumberFormat="1" applyFont="1" applyFill="1" applyBorder="1" applyAlignment="1">
      <alignment horizontal="left" indent="7"/>
    </xf>
    <xf numFmtId="173" fontId="20" fillId="0" borderId="0" xfId="20" applyNumberFormat="1" applyFont="1" applyFill="1" applyBorder="1" applyAlignment="1">
      <alignment horizontal="left" indent="7"/>
    </xf>
    <xf numFmtId="173" fontId="21" fillId="0" borderId="0" xfId="20" applyNumberFormat="1" applyFont="1" applyFill="1" applyBorder="1" applyAlignment="1">
      <alignment horizontal="left" indent="7"/>
    </xf>
    <xf numFmtId="173" fontId="22" fillId="0" borderId="0" xfId="20" applyNumberFormat="1" applyFont="1" applyFill="1" applyBorder="1" applyAlignment="1">
      <alignment horizontal="left"/>
    </xf>
    <xf numFmtId="173" fontId="14" fillId="0" borderId="0" xfId="20" applyNumberFormat="1" applyFont="1" applyFill="1" applyBorder="1" applyAlignment="1">
      <alignment horizontal="center"/>
    </xf>
    <xf numFmtId="172" fontId="18" fillId="0" borderId="0" xfId="20" applyNumberFormat="1" applyFont="1" applyFill="1" applyBorder="1" applyAlignment="1">
      <alignment horizontal="right" vertical="center"/>
    </xf>
    <xf numFmtId="172" fontId="16" fillId="0" borderId="0" xfId="20" applyNumberFormat="1" applyFont="1" applyFill="1"/>
    <xf numFmtId="172" fontId="22" fillId="0" borderId="0" xfId="20" applyNumberFormat="1" applyFont="1" applyFill="1" applyBorder="1" applyAlignment="1">
      <alignment horizontal="right" vertical="center"/>
    </xf>
    <xf numFmtId="172" fontId="22" fillId="0" borderId="0" xfId="20" applyNumberFormat="1" applyFont="1" applyFill="1"/>
    <xf numFmtId="172" fontId="16" fillId="0" borderId="0" xfId="20" applyNumberFormat="1" applyFont="1" applyFill="1" applyAlignment="1">
      <alignment vertical="center"/>
    </xf>
    <xf numFmtId="172" fontId="18" fillId="0" borderId="0" xfId="20" applyNumberFormat="1" applyFont="1" applyFill="1" applyBorder="1" applyAlignment="1">
      <alignment horizontal="left" vertical="top"/>
    </xf>
    <xf numFmtId="173" fontId="22" fillId="0" borderId="0" xfId="20" applyNumberFormat="1" applyFont="1" applyFill="1"/>
    <xf numFmtId="172" fontId="16" fillId="0" borderId="0" xfId="20" applyNumberFormat="1" applyFont="1" applyFill="1" applyAlignment="1">
      <alignment wrapText="1"/>
    </xf>
    <xf numFmtId="172" fontId="23" fillId="0" borderId="0" xfId="20" applyNumberFormat="1" applyFont="1" applyFill="1" applyBorder="1"/>
    <xf numFmtId="173" fontId="18" fillId="0" borderId="0" xfId="20" applyNumberFormat="1" applyFont="1" applyFill="1"/>
    <xf numFmtId="173" fontId="22" fillId="0" borderId="0" xfId="20" applyNumberFormat="1" applyFont="1" applyFill="1" applyAlignment="1">
      <alignment horizontal="left" indent="3"/>
    </xf>
    <xf numFmtId="173" fontId="19" fillId="0" borderId="0" xfId="20" applyNumberFormat="1" applyFont="1" applyFill="1" applyAlignment="1">
      <alignment horizontal="left" indent="3"/>
    </xf>
    <xf numFmtId="173" fontId="24" fillId="0" borderId="0" xfId="20" applyNumberFormat="1" applyFont="1" applyFill="1" applyAlignment="1">
      <alignment horizontal="left"/>
    </xf>
    <xf numFmtId="173" fontId="20" fillId="0" borderId="0" xfId="20" applyNumberFormat="1" applyFont="1" applyFill="1" applyAlignment="1">
      <alignment horizontal="left" indent="3"/>
    </xf>
    <xf numFmtId="173" fontId="22" fillId="0" borderId="0" xfId="20" applyNumberFormat="1" applyFont="1" applyFill="1" applyBorder="1"/>
    <xf numFmtId="172" fontId="18" fillId="0" borderId="0" xfId="20" applyNumberFormat="1" applyFont="1" applyFill="1"/>
    <xf numFmtId="173" fontId="22" fillId="4" borderId="0" xfId="20" applyNumberFormat="1" applyFont="1" applyFill="1"/>
    <xf numFmtId="173" fontId="25" fillId="4" borderId="0" xfId="20" applyNumberFormat="1" applyFont="1" applyFill="1"/>
    <xf numFmtId="0" fontId="0" fillId="4" borderId="0" xfId="0" applyFill="1"/>
    <xf numFmtId="172" fontId="26" fillId="4" borderId="0" xfId="20" applyNumberFormat="1" applyFont="1" applyFill="1"/>
    <xf numFmtId="172" fontId="14" fillId="4" borderId="0" xfId="20" applyNumberFormat="1" applyFont="1" applyFill="1"/>
    <xf numFmtId="173" fontId="17" fillId="4" borderId="0" xfId="20" applyNumberFormat="1" applyFont="1" applyFill="1"/>
    <xf numFmtId="173" fontId="19" fillId="4" borderId="0" xfId="20" applyNumberFormat="1" applyFont="1" applyFill="1" applyAlignment="1">
      <alignment horizontal="left" indent="3"/>
    </xf>
    <xf numFmtId="172" fontId="12" fillId="4" borderId="0" xfId="20" applyNumberFormat="1" applyFont="1" applyFill="1"/>
    <xf numFmtId="172" fontId="27" fillId="4" borderId="8" xfId="0" applyNumberFormat="1" applyFont="1" applyFill="1" applyBorder="1"/>
    <xf numFmtId="173" fontId="22" fillId="4" borderId="8" xfId="20" applyNumberFormat="1" applyFont="1" applyFill="1" applyBorder="1"/>
    <xf numFmtId="173" fontId="13" fillId="5" borderId="5" xfId="20" applyNumberFormat="1" applyFont="1" applyFill="1" applyBorder="1" applyAlignment="1">
      <alignment horizontal="center"/>
    </xf>
    <xf numFmtId="173" fontId="13" fillId="5" borderId="6" xfId="20" applyNumberFormat="1" applyFont="1" applyFill="1" applyBorder="1"/>
    <xf numFmtId="172" fontId="13" fillId="5" borderId="7" xfId="20" applyNumberFormat="1" applyFont="1" applyFill="1" applyBorder="1"/>
    <xf numFmtId="173" fontId="15" fillId="5" borderId="8" xfId="20" applyNumberFormat="1" applyFont="1" applyFill="1" applyBorder="1"/>
    <xf numFmtId="172" fontId="13" fillId="5" borderId="8" xfId="20" applyNumberFormat="1" applyFont="1" applyFill="1" applyBorder="1"/>
    <xf numFmtId="164" fontId="8" fillId="0" borderId="0" xfId="3" applyFont="1" applyFill="1" applyAlignment="1">
      <alignment horizontal="center"/>
    </xf>
    <xf numFmtId="164" fontId="10" fillId="0" borderId="0" xfId="3" applyFont="1" applyFill="1" applyAlignment="1">
      <alignment vertical="center"/>
    </xf>
    <xf numFmtId="173" fontId="22" fillId="0" borderId="0" xfId="20" applyNumberFormat="1" applyFont="1" applyFill="1" applyBorder="1" applyAlignment="1">
      <alignment horizontal="left" wrapText="1"/>
    </xf>
    <xf numFmtId="172" fontId="28" fillId="0" borderId="0" xfId="20" applyNumberFormat="1" applyFont="1" applyFill="1" applyBorder="1" applyAlignment="1">
      <alignment horizontal="left" vertical="top"/>
    </xf>
    <xf numFmtId="172" fontId="22" fillId="0" borderId="0" xfId="20" applyNumberFormat="1" applyFont="1" applyFill="1" applyBorder="1"/>
    <xf numFmtId="173" fontId="12" fillId="0" borderId="0" xfId="20" applyNumberFormat="1" applyFont="1" applyFill="1" applyBorder="1" applyAlignment="1">
      <alignment horizontal="right" vertical="center"/>
    </xf>
    <xf numFmtId="172" fontId="29" fillId="0" borderId="0" xfId="20" applyNumberFormat="1" applyFont="1" applyFill="1" applyBorder="1" applyAlignment="1">
      <alignment horizontal="right" vertical="center"/>
    </xf>
    <xf numFmtId="173" fontId="12" fillId="0" borderId="0" xfId="20" applyNumberFormat="1" applyFont="1" applyFill="1"/>
    <xf numFmtId="173" fontId="12" fillId="0" borderId="0" xfId="20" applyNumberFormat="1" applyFont="1" applyFill="1" applyAlignment="1">
      <alignment horizontal="left" indent="3"/>
    </xf>
    <xf numFmtId="173" fontId="12" fillId="0" borderId="0" xfId="20" applyNumberFormat="1" applyFont="1" applyFill="1" applyAlignment="1">
      <alignment horizontal="left"/>
    </xf>
    <xf numFmtId="172" fontId="16" fillId="0" borderId="0" xfId="0" applyNumberFormat="1" applyFont="1" applyAlignment="1">
      <alignment horizontal="left" wrapText="1"/>
    </xf>
    <xf numFmtId="172" fontId="14" fillId="0" borderId="0" xfId="20" applyNumberFormat="1" applyFont="1" applyFill="1"/>
    <xf numFmtId="172" fontId="12" fillId="0" borderId="0" xfId="20" applyNumberFormat="1" applyFont="1" applyFill="1" applyAlignment="1">
      <alignment horizontal="left" indent="3"/>
    </xf>
    <xf numFmtId="172" fontId="19" fillId="0" borderId="0" xfId="20" applyNumberFormat="1" applyFont="1" applyFill="1" applyAlignment="1">
      <alignment horizontal="left" indent="3"/>
    </xf>
    <xf numFmtId="172" fontId="14" fillId="0" borderId="0" xfId="20" applyNumberFormat="1" applyFont="1" applyFill="1" applyAlignment="1">
      <alignment horizontal="left"/>
    </xf>
    <xf numFmtId="172" fontId="20" fillId="0" borderId="0" xfId="20" applyNumberFormat="1" applyFont="1" applyFill="1" applyAlignment="1">
      <alignment horizontal="left" indent="3"/>
    </xf>
    <xf numFmtId="172" fontId="12" fillId="0" borderId="0" xfId="20" applyNumberFormat="1" applyFont="1" applyFill="1" applyAlignment="1">
      <alignment horizontal="left"/>
    </xf>
    <xf numFmtId="173" fontId="13" fillId="6" borderId="8" xfId="20" applyNumberFormat="1" applyFont="1" applyFill="1" applyBorder="1"/>
    <xf numFmtId="172" fontId="13" fillId="6" borderId="8" xfId="20" applyNumberFormat="1" applyFont="1" applyFill="1" applyBorder="1"/>
    <xf numFmtId="173" fontId="13" fillId="6" borderId="5" xfId="20" applyNumberFormat="1" applyFont="1" applyFill="1" applyBorder="1" applyAlignment="1">
      <alignment horizontal="center"/>
    </xf>
    <xf numFmtId="173" fontId="13" fillId="6" borderId="9" xfId="20" applyNumberFormat="1" applyFont="1" applyFill="1" applyBorder="1" applyAlignment="1">
      <alignment horizontal="center"/>
    </xf>
    <xf numFmtId="173" fontId="13" fillId="6" borderId="6" xfId="20" applyNumberFormat="1" applyFont="1" applyFill="1" applyBorder="1"/>
    <xf numFmtId="172" fontId="13" fillId="6" borderId="7" xfId="20" applyNumberFormat="1" applyFont="1" applyFill="1" applyBorder="1"/>
    <xf numFmtId="172" fontId="13" fillId="6" borderId="10" xfId="20" applyNumberFormat="1" applyFont="1" applyFill="1" applyBorder="1"/>
    <xf numFmtId="173" fontId="13" fillId="6" borderId="9" xfId="20" applyNumberFormat="1" applyFont="1" applyFill="1" applyBorder="1" applyAlignment="1">
      <alignment horizontal="center" vertical="center"/>
    </xf>
    <xf numFmtId="173" fontId="31" fillId="4" borderId="0" xfId="20" applyNumberFormat="1" applyFont="1" applyFill="1"/>
    <xf numFmtId="173" fontId="30" fillId="4" borderId="0" xfId="20" applyNumberFormat="1" applyFont="1" applyFill="1"/>
    <xf numFmtId="173" fontId="30" fillId="4" borderId="0" xfId="20" applyNumberFormat="1" applyFont="1" applyFill="1" applyBorder="1"/>
    <xf numFmtId="172" fontId="27" fillId="4" borderId="0" xfId="0" applyNumberFormat="1" applyFont="1" applyFill="1"/>
    <xf numFmtId="173" fontId="33" fillId="5" borderId="5" xfId="20" applyNumberFormat="1" applyFont="1" applyFill="1" applyBorder="1" applyAlignment="1">
      <alignment horizontal="center"/>
    </xf>
    <xf numFmtId="172" fontId="34" fillId="4" borderId="0" xfId="20" applyNumberFormat="1" applyFont="1" applyFill="1"/>
    <xf numFmtId="172" fontId="30" fillId="4" borderId="0" xfId="20" applyNumberFormat="1" applyFont="1" applyFill="1"/>
    <xf numFmtId="172" fontId="36" fillId="4" borderId="0" xfId="20" applyNumberFormat="1" applyFont="1" applyFill="1"/>
    <xf numFmtId="172" fontId="35" fillId="4" borderId="0" xfId="20" applyNumberFormat="1" applyFont="1" applyFill="1" applyAlignment="1">
      <alignment horizontal="left" indent="3"/>
    </xf>
    <xf numFmtId="172" fontId="31" fillId="4" borderId="0" xfId="20" applyNumberFormat="1" applyFont="1" applyFill="1"/>
    <xf numFmtId="174" fontId="22" fillId="4" borderId="8" xfId="20" applyNumberFormat="1" applyFont="1" applyFill="1" applyBorder="1"/>
    <xf numFmtId="174" fontId="22" fillId="4" borderId="8" xfId="20" applyNumberFormat="1" applyFont="1" applyFill="1" applyBorder="1" applyAlignment="1">
      <alignment horizontal="left"/>
    </xf>
    <xf numFmtId="165" fontId="2" fillId="0" borderId="0" xfId="3" applyNumberFormat="1" applyFont="1" applyFill="1" applyAlignment="1">
      <alignment horizontal="center"/>
    </xf>
    <xf numFmtId="165" fontId="2" fillId="0" borderId="11" xfId="3" applyNumberFormat="1" applyFont="1" applyFill="1" applyBorder="1" applyAlignment="1">
      <alignment horizontal="center" vertical="center"/>
    </xf>
    <xf numFmtId="165" fontId="8" fillId="0" borderId="0" xfId="3" applyNumberFormat="1" applyFont="1" applyFill="1" applyAlignment="1">
      <alignment horizontal="center" vertical="center"/>
    </xf>
    <xf numFmtId="173" fontId="14" fillId="0" borderId="0" xfId="20" applyNumberFormat="1" applyFont="1" applyFill="1" applyAlignment="1">
      <alignment horizontal="right"/>
    </xf>
    <xf numFmtId="173" fontId="14" fillId="0" borderId="0" xfId="20" applyNumberFormat="1" applyFont="1" applyFill="1" applyBorder="1"/>
    <xf numFmtId="173" fontId="18" fillId="0" borderId="0" xfId="20" applyNumberFormat="1" applyFont="1" applyFill="1" applyBorder="1" applyAlignment="1">
      <alignment horizontal="right" vertical="center"/>
    </xf>
    <xf numFmtId="173" fontId="22" fillId="0" borderId="0" xfId="20" applyNumberFormat="1" applyFont="1" applyFill="1" applyBorder="1" applyAlignment="1">
      <alignment horizontal="right" vertical="center"/>
    </xf>
    <xf numFmtId="173" fontId="35" fillId="0" borderId="0" xfId="20" applyNumberFormat="1" applyFont="1" applyFill="1" applyBorder="1" applyAlignment="1">
      <alignment horizontal="left" indent="7"/>
    </xf>
    <xf numFmtId="173" fontId="31" fillId="0" borderId="0" xfId="20" applyNumberFormat="1" applyFont="1" applyFill="1" applyBorder="1" applyAlignment="1">
      <alignment horizontal="left" indent="7"/>
    </xf>
    <xf numFmtId="173" fontId="14" fillId="0" borderId="0" xfId="20" applyNumberFormat="1" applyFont="1" applyFill="1" applyBorder="1" applyAlignment="1">
      <alignment horizontal="right" vertical="center"/>
    </xf>
    <xf numFmtId="172" fontId="14" fillId="0" borderId="0" xfId="20" applyNumberFormat="1" applyFont="1" applyFill="1" applyBorder="1" applyAlignment="1">
      <alignment horizontal="right" vertical="center"/>
    </xf>
    <xf numFmtId="173" fontId="13" fillId="5" borderId="9" xfId="20" applyNumberFormat="1" applyFont="1" applyFill="1" applyBorder="1"/>
    <xf numFmtId="173" fontId="13" fillId="5" borderId="9" xfId="20" applyNumberFormat="1" applyFont="1" applyFill="1" applyBorder="1" applyAlignment="1">
      <alignment horizontal="center"/>
    </xf>
    <xf numFmtId="173" fontId="17" fillId="0" borderId="0" xfId="20" applyNumberFormat="1" applyFont="1" applyFill="1"/>
    <xf numFmtId="173" fontId="14" fillId="0" borderId="0" xfId="20" applyNumberFormat="1" applyFont="1" applyFill="1" applyAlignment="1">
      <alignment horizontal="left"/>
    </xf>
    <xf numFmtId="173" fontId="12" fillId="4" borderId="0" xfId="20" applyNumberFormat="1" applyFont="1" applyFill="1" applyAlignment="1">
      <alignment horizontal="left" indent="3"/>
    </xf>
    <xf numFmtId="173" fontId="35" fillId="4" borderId="0" xfId="20" applyNumberFormat="1" applyFont="1" applyFill="1" applyAlignment="1">
      <alignment horizontal="left" indent="3"/>
    </xf>
    <xf numFmtId="172" fontId="17" fillId="4" borderId="0" xfId="20" applyNumberFormat="1" applyFont="1" applyFill="1"/>
    <xf numFmtId="172" fontId="22" fillId="4" borderId="0" xfId="20" applyNumberFormat="1" applyFont="1" applyFill="1"/>
    <xf numFmtId="165" fontId="2" fillId="0" borderId="0" xfId="3" applyNumberFormat="1" applyFill="1" applyAlignment="1">
      <alignment horizontal="center" vertical="center"/>
    </xf>
    <xf numFmtId="165" fontId="2" fillId="0" borderId="11" xfId="3" applyNumberFormat="1" applyFill="1" applyBorder="1" applyAlignment="1">
      <alignment horizontal="center" vertical="center"/>
    </xf>
    <xf numFmtId="173" fontId="17" fillId="0" borderId="0" xfId="20" applyNumberFormat="1" applyFont="1" applyFill="1" applyAlignment="1"/>
    <xf numFmtId="173" fontId="17" fillId="0" borderId="0" xfId="20" applyNumberFormat="1" applyFont="1" applyFill="1" applyBorder="1" applyAlignment="1">
      <alignment horizontal="center" vertical="center"/>
    </xf>
    <xf numFmtId="172" fontId="18" fillId="0" borderId="0" xfId="20" applyNumberFormat="1" applyFont="1" applyFill="1" applyBorder="1"/>
    <xf numFmtId="43" fontId="22" fillId="0" borderId="0" xfId="20" applyNumberFormat="1" applyFont="1" applyFill="1" applyBorder="1" applyAlignment="1">
      <alignment horizontal="right" vertical="center"/>
    </xf>
    <xf numFmtId="173" fontId="14" fillId="0" borderId="0" xfId="20" applyNumberFormat="1" applyFont="1" applyFill="1"/>
    <xf numFmtId="172" fontId="17" fillId="0" borderId="0" xfId="20" applyNumberFormat="1" applyFont="1" applyFill="1" applyAlignment="1">
      <alignment horizontal="left"/>
    </xf>
    <xf numFmtId="172" fontId="17" fillId="0" borderId="0" xfId="20" applyNumberFormat="1" applyFont="1" applyFill="1"/>
    <xf numFmtId="0" fontId="0" fillId="4" borderId="0" xfId="0" applyFill="1" applyBorder="1"/>
    <xf numFmtId="173" fontId="17" fillId="4" borderId="0" xfId="20" applyNumberFormat="1" applyFont="1" applyFill="1" applyBorder="1" applyAlignment="1">
      <alignment horizontal="center"/>
    </xf>
    <xf numFmtId="173" fontId="22" fillId="4" borderId="0" xfId="20" applyNumberFormat="1" applyFont="1" applyFill="1" applyBorder="1"/>
    <xf numFmtId="172" fontId="17" fillId="4" borderId="0" xfId="20" applyNumberFormat="1" applyFont="1" applyFill="1" applyBorder="1" applyAlignment="1">
      <alignment horizontal="left"/>
    </xf>
    <xf numFmtId="172" fontId="22" fillId="4" borderId="0" xfId="20" applyNumberFormat="1" applyFont="1" applyFill="1" applyBorder="1"/>
    <xf numFmtId="172" fontId="17" fillId="4" borderId="0" xfId="20" applyNumberFormat="1" applyFont="1" applyFill="1" applyBorder="1"/>
    <xf numFmtId="173" fontId="13" fillId="5" borderId="6" xfId="20" applyNumberFormat="1" applyFont="1" applyFill="1" applyBorder="1" applyAlignment="1">
      <alignment horizontal="center"/>
    </xf>
    <xf numFmtId="173" fontId="13" fillId="5" borderId="7" xfId="20" applyNumberFormat="1" applyFont="1" applyFill="1" applyBorder="1" applyAlignment="1">
      <alignment horizontal="center"/>
    </xf>
    <xf numFmtId="173" fontId="13" fillId="5" borderId="10" xfId="20" applyNumberFormat="1" applyFont="1" applyFill="1" applyBorder="1" applyAlignment="1">
      <alignment horizontal="center"/>
    </xf>
    <xf numFmtId="173" fontId="13" fillId="5" borderId="8" xfId="20" applyNumberFormat="1" applyFont="1" applyFill="1" applyBorder="1"/>
    <xf numFmtId="172" fontId="13" fillId="5" borderId="8" xfId="20" applyNumberFormat="1" applyFont="1" applyFill="1" applyBorder="1" applyAlignment="1">
      <alignment horizontal="left"/>
    </xf>
    <xf numFmtId="173" fontId="27" fillId="4" borderId="0" xfId="20" applyNumberFormat="1" applyFont="1" applyFill="1"/>
    <xf numFmtId="172" fontId="27" fillId="4" borderId="8" xfId="20" applyNumberFormat="1" applyFont="1" applyFill="1" applyBorder="1"/>
    <xf numFmtId="173" fontId="22" fillId="4" borderId="8" xfId="20" applyNumberFormat="1" applyFont="1" applyFill="1" applyBorder="1" applyAlignment="1">
      <alignment horizontal="left"/>
    </xf>
    <xf numFmtId="173" fontId="38" fillId="0" borderId="0" xfId="20" applyNumberFormat="1" applyFont="1" applyFill="1" applyBorder="1" applyAlignment="1">
      <alignment horizontal="left" indent="4"/>
    </xf>
    <xf numFmtId="173" fontId="36" fillId="0" borderId="0" xfId="20" applyNumberFormat="1" applyFont="1" applyFill="1" applyBorder="1" applyAlignment="1">
      <alignment horizontal="left" indent="7"/>
    </xf>
    <xf numFmtId="172" fontId="17" fillId="0" borderId="0" xfId="20" applyNumberFormat="1" applyFont="1" applyFill="1" applyBorder="1" applyAlignment="1">
      <alignment horizontal="right" vertical="center"/>
    </xf>
    <xf numFmtId="173" fontId="22" fillId="0" borderId="0" xfId="20" applyNumberFormat="1" applyFont="1" applyFill="1" applyBorder="1" applyAlignment="1">
      <alignment horizontal="center" wrapText="1"/>
    </xf>
    <xf numFmtId="164" fontId="10" fillId="0" borderId="0" xfId="3" applyFont="1" applyAlignment="1">
      <alignment vertical="center"/>
    </xf>
    <xf numFmtId="164" fontId="8" fillId="0" borderId="0" xfId="3" applyFont="1" applyAlignment="1"/>
    <xf numFmtId="164" fontId="8" fillId="0" borderId="0" xfId="3" applyFont="1"/>
    <xf numFmtId="164" fontId="2" fillId="0" borderId="0" xfId="3"/>
    <xf numFmtId="164" fontId="10" fillId="0" borderId="0" xfId="3" applyFont="1"/>
    <xf numFmtId="164" fontId="8" fillId="0" borderId="3" xfId="3" applyFont="1" applyBorder="1" applyAlignment="1">
      <alignment vertical="center"/>
    </xf>
    <xf numFmtId="165" fontId="2" fillId="0" borderId="0" xfId="3" applyNumberFormat="1"/>
    <xf numFmtId="166" fontId="2" fillId="0" borderId="0" xfId="3" applyNumberFormat="1" applyAlignment="1">
      <alignment horizontal="left" vertical="center"/>
    </xf>
    <xf numFmtId="165" fontId="2" fillId="0" borderId="0" xfId="3" applyNumberFormat="1" applyAlignment="1">
      <alignment horizontal="left"/>
    </xf>
    <xf numFmtId="165" fontId="8" fillId="0" borderId="3" xfId="3" applyNumberFormat="1" applyFont="1" applyBorder="1" applyAlignment="1">
      <alignment horizontal="left" vertical="center"/>
    </xf>
    <xf numFmtId="175" fontId="2" fillId="0" borderId="0" xfId="2" applyNumberFormat="1" applyFont="1" applyFill="1" applyAlignment="1">
      <alignment horizontal="center" vertical="center"/>
    </xf>
    <xf numFmtId="165" fontId="2" fillId="0" borderId="0" xfId="3" applyNumberFormat="1" applyAlignment="1">
      <alignment horizontal="center" vertical="center"/>
    </xf>
    <xf numFmtId="176" fontId="2" fillId="0" borderId="0" xfId="2" applyNumberFormat="1" applyFont="1" applyFill="1" applyAlignment="1">
      <alignment vertical="center" wrapText="1"/>
    </xf>
    <xf numFmtId="175" fontId="8" fillId="0" borderId="3" xfId="2" applyNumberFormat="1" applyFont="1" applyFill="1" applyBorder="1" applyAlignment="1">
      <alignment horizontal="center" vertical="center"/>
    </xf>
    <xf numFmtId="164" fontId="6" fillId="0" borderId="0" xfId="3" applyFont="1" applyFill="1" applyAlignment="1"/>
    <xf numFmtId="175" fontId="2" fillId="0" borderId="0" xfId="2" applyNumberFormat="1" applyFont="1" applyFill="1" applyAlignment="1">
      <alignment horizontal="right" vertical="center"/>
    </xf>
    <xf numFmtId="175" fontId="2" fillId="0" borderId="0" xfId="2" applyNumberFormat="1" applyFont="1" applyFill="1" applyAlignment="1"/>
    <xf numFmtId="165" fontId="2" fillId="0" borderId="0" xfId="3" applyNumberFormat="1" applyBorder="1" applyAlignment="1">
      <alignment horizontal="center" vertical="center"/>
    </xf>
    <xf numFmtId="165" fontId="2" fillId="0" borderId="11" xfId="3" applyNumberFormat="1" applyBorder="1" applyAlignment="1">
      <alignment horizontal="center" vertical="center"/>
    </xf>
    <xf numFmtId="165" fontId="8" fillId="0" borderId="13" xfId="3" applyNumberFormat="1" applyFont="1" applyBorder="1" applyAlignment="1">
      <alignment horizontal="left" vertical="center"/>
    </xf>
    <xf numFmtId="165" fontId="8" fillId="0" borderId="13" xfId="3" applyNumberFormat="1" applyFont="1" applyBorder="1" applyAlignment="1">
      <alignment horizontal="center" vertical="center"/>
    </xf>
    <xf numFmtId="0" fontId="11" fillId="0" borderId="0" xfId="15" applyFont="1" applyProtection="1"/>
    <xf numFmtId="0" fontId="40" fillId="8" borderId="9" xfId="15" applyFont="1" applyFill="1" applyBorder="1" applyAlignment="1" applyProtection="1">
      <alignment horizontal="center" vertical="center" wrapText="1"/>
    </xf>
    <xf numFmtId="0" fontId="40" fillId="8" borderId="9" xfId="15" applyFont="1" applyFill="1" applyBorder="1" applyAlignment="1" applyProtection="1">
      <alignment horizontal="center" vertical="center"/>
    </xf>
    <xf numFmtId="0" fontId="11" fillId="0" borderId="16" xfId="15" applyFont="1" applyBorder="1" applyProtection="1"/>
    <xf numFmtId="0" fontId="11" fillId="0" borderId="17" xfId="15" applyFont="1" applyBorder="1" applyProtection="1"/>
    <xf numFmtId="175" fontId="11" fillId="0" borderId="17" xfId="2" applyNumberFormat="1" applyFont="1" applyBorder="1"/>
    <xf numFmtId="175" fontId="11" fillId="0" borderId="17" xfId="2" applyNumberFormat="1" applyFont="1" applyBorder="1" applyProtection="1"/>
    <xf numFmtId="175" fontId="11" fillId="0" borderId="18" xfId="2" applyNumberFormat="1" applyFont="1" applyBorder="1" applyProtection="1"/>
    <xf numFmtId="0" fontId="11" fillId="0" borderId="19" xfId="15" applyFont="1" applyBorder="1" applyProtection="1"/>
    <xf numFmtId="0" fontId="11" fillId="0" borderId="0" xfId="15" applyFont="1" applyBorder="1" applyProtection="1"/>
    <xf numFmtId="175" fontId="11" fillId="0" borderId="0" xfId="2" applyNumberFormat="1" applyFont="1" applyBorder="1"/>
    <xf numFmtId="175" fontId="11" fillId="0" borderId="0" xfId="2" applyNumberFormat="1" applyFont="1" applyBorder="1" applyProtection="1"/>
    <xf numFmtId="175" fontId="11" fillId="0" borderId="20" xfId="2" applyNumberFormat="1" applyFont="1" applyBorder="1" applyProtection="1"/>
    <xf numFmtId="0" fontId="11" fillId="0" borderId="21" xfId="15" applyFont="1" applyBorder="1" applyProtection="1"/>
    <xf numFmtId="0" fontId="11" fillId="0" borderId="12" xfId="15" applyFont="1" applyBorder="1" applyProtection="1"/>
    <xf numFmtId="175" fontId="11" fillId="0" borderId="12" xfId="2" applyNumberFormat="1" applyFont="1" applyBorder="1"/>
    <xf numFmtId="175" fontId="11" fillId="0" borderId="12" xfId="2" applyNumberFormat="1" applyFont="1" applyBorder="1" applyProtection="1"/>
    <xf numFmtId="175" fontId="11" fillId="0" borderId="22" xfId="2" applyNumberFormat="1" applyFont="1" applyBorder="1" applyProtection="1"/>
    <xf numFmtId="175" fontId="11" fillId="0" borderId="26" xfId="2" applyNumberFormat="1" applyFont="1" applyBorder="1"/>
    <xf numFmtId="175" fontId="11" fillId="0" borderId="26" xfId="2" applyNumberFormat="1" applyFont="1" applyBorder="1" applyProtection="1"/>
    <xf numFmtId="175" fontId="11" fillId="0" borderId="27" xfId="2" applyNumberFormat="1" applyFont="1" applyBorder="1" applyProtection="1"/>
    <xf numFmtId="175" fontId="11" fillId="0" borderId="31" xfId="2" applyNumberFormat="1" applyFont="1" applyBorder="1" applyProtection="1"/>
    <xf numFmtId="175" fontId="11" fillId="0" borderId="34" xfId="2" applyNumberFormat="1" applyFont="1" applyBorder="1"/>
    <xf numFmtId="175" fontId="11" fillId="0" borderId="34" xfId="2" applyNumberFormat="1" applyFont="1" applyBorder="1" applyProtection="1"/>
    <xf numFmtId="175" fontId="11" fillId="0" borderId="35" xfId="2" applyNumberFormat="1" applyFont="1" applyBorder="1" applyProtection="1"/>
    <xf numFmtId="175" fontId="11" fillId="0" borderId="0" xfId="10" applyNumberFormat="1" applyFont="1"/>
    <xf numFmtId="0" fontId="2" fillId="0" borderId="0" xfId="14"/>
    <xf numFmtId="0" fontId="41" fillId="10" borderId="36" xfId="14" applyFont="1" applyFill="1" applyBorder="1" applyAlignment="1">
      <alignment horizontal="center" vertical="center"/>
    </xf>
    <xf numFmtId="0" fontId="42" fillId="0" borderId="36" xfId="14" applyFont="1" applyBorder="1"/>
    <xf numFmtId="177" fontId="42" fillId="0" borderId="36" xfId="9" applyNumberFormat="1" applyFont="1" applyFill="1" applyBorder="1"/>
    <xf numFmtId="0" fontId="41" fillId="0" borderId="36" xfId="14" applyFont="1" applyBorder="1"/>
    <xf numFmtId="177" fontId="41" fillId="0" borderId="36" xfId="9" applyNumberFormat="1" applyFont="1" applyFill="1" applyBorder="1"/>
    <xf numFmtId="0" fontId="13" fillId="11" borderId="17" xfId="0" applyFont="1" applyFill="1" applyBorder="1" applyAlignment="1">
      <alignment horizontal="center"/>
    </xf>
    <xf numFmtId="0" fontId="13" fillId="11" borderId="37" xfId="0" applyFont="1" applyFill="1" applyBorder="1" applyAlignment="1">
      <alignment horizontal="center"/>
    </xf>
    <xf numFmtId="0" fontId="14" fillId="0" borderId="0" xfId="0" applyFont="1"/>
    <xf numFmtId="4" fontId="44" fillId="0" borderId="0" xfId="0" applyNumberFormat="1" applyFont="1" applyFill="1"/>
    <xf numFmtId="0" fontId="0" fillId="0" borderId="0" xfId="0" applyAlignment="1">
      <alignment horizontal="left" indent="2"/>
    </xf>
    <xf numFmtId="4" fontId="0" fillId="0" borderId="0" xfId="0" applyNumberFormat="1" applyFill="1"/>
    <xf numFmtId="0" fontId="0" fillId="0" borderId="0" xfId="0" applyAlignment="1">
      <alignment horizontal="left" indent="4"/>
    </xf>
    <xf numFmtId="0" fontId="0" fillId="0" borderId="0" xfId="0" applyAlignment="1">
      <alignment horizontal="left" indent="6"/>
    </xf>
    <xf numFmtId="0" fontId="0" fillId="0" borderId="0" xfId="0" applyFill="1"/>
    <xf numFmtId="172" fontId="0" fillId="0" borderId="0" xfId="0" applyNumberFormat="1" applyFill="1"/>
    <xf numFmtId="167" fontId="0" fillId="0" borderId="0" xfId="2" applyFont="1" applyFill="1"/>
    <xf numFmtId="0" fontId="15" fillId="11" borderId="17" xfId="0" applyFont="1" applyFill="1" applyBorder="1" applyAlignment="1">
      <alignment horizontal="center" vertical="center"/>
    </xf>
    <xf numFmtId="0" fontId="15" fillId="11" borderId="17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/>
    </xf>
    <xf numFmtId="0" fontId="15" fillId="11" borderId="37" xfId="0" applyFont="1" applyFill="1" applyBorder="1" applyAlignment="1">
      <alignment horizontal="center" vertical="center" wrapText="1"/>
    </xf>
    <xf numFmtId="0" fontId="13" fillId="11" borderId="37" xfId="0" applyFont="1" applyFill="1" applyBorder="1" applyAlignment="1">
      <alignment horizontal="center" vertical="center"/>
    </xf>
    <xf numFmtId="0" fontId="14" fillId="0" borderId="0" xfId="0" applyFont="1" applyFill="1"/>
    <xf numFmtId="43" fontId="12" fillId="0" borderId="0" xfId="2" applyNumberFormat="1" applyFont="1" applyFill="1"/>
    <xf numFmtId="43" fontId="14" fillId="0" borderId="0" xfId="2" applyNumberFormat="1" applyFont="1" applyFill="1"/>
    <xf numFmtId="4" fontId="14" fillId="0" borderId="0" xfId="0" applyNumberFormat="1" applyFont="1" applyFill="1"/>
    <xf numFmtId="0" fontId="0" fillId="0" borderId="0" xfId="0" applyFill="1" applyAlignment="1">
      <alignment horizontal="left" indent="2"/>
    </xf>
    <xf numFmtId="4" fontId="0" fillId="0" borderId="0" xfId="0" applyNumberFormat="1"/>
    <xf numFmtId="172" fontId="0" fillId="0" borderId="0" xfId="0" applyNumberFormat="1"/>
    <xf numFmtId="0" fontId="0" fillId="0" borderId="37" xfId="0" applyBorder="1"/>
    <xf numFmtId="167" fontId="4" fillId="0" borderId="0" xfId="2" applyFont="1"/>
    <xf numFmtId="167" fontId="0" fillId="0" borderId="0" xfId="2" applyFont="1"/>
    <xf numFmtId="173" fontId="19" fillId="12" borderId="0" xfId="20" applyNumberFormat="1" applyFont="1" applyFill="1" applyBorder="1" applyAlignment="1">
      <alignment horizontal="left" indent="7"/>
    </xf>
    <xf numFmtId="173" fontId="45" fillId="0" borderId="0" xfId="20" applyNumberFormat="1" applyFont="1" applyFill="1" applyBorder="1" applyAlignment="1">
      <alignment horizontal="left" indent="7"/>
    </xf>
    <xf numFmtId="172" fontId="22" fillId="12" borderId="0" xfId="20" applyNumberFormat="1" applyFont="1" applyFill="1"/>
    <xf numFmtId="49" fontId="16" fillId="0" borderId="0" xfId="0" applyNumberFormat="1" applyFont="1" applyAlignment="1">
      <alignment wrapText="1"/>
    </xf>
    <xf numFmtId="173" fontId="17" fillId="4" borderId="5" xfId="20" applyNumberFormat="1" applyFont="1" applyFill="1" applyBorder="1" applyAlignment="1">
      <alignment horizontal="center" wrapText="1"/>
    </xf>
    <xf numFmtId="173" fontId="13" fillId="11" borderId="5" xfId="20" applyNumberFormat="1" applyFont="1" applyFill="1" applyBorder="1" applyAlignment="1">
      <alignment horizontal="center" wrapText="1"/>
    </xf>
    <xf numFmtId="173" fontId="13" fillId="11" borderId="8" xfId="20" applyNumberFormat="1" applyFont="1" applyFill="1" applyBorder="1"/>
    <xf numFmtId="172" fontId="13" fillId="11" borderId="8" xfId="20" applyNumberFormat="1" applyFont="1" applyFill="1" applyBorder="1" applyAlignment="1">
      <alignment horizontal="left"/>
    </xf>
    <xf numFmtId="173" fontId="13" fillId="11" borderId="5" xfId="20" applyNumberFormat="1" applyFont="1" applyFill="1" applyBorder="1" applyAlignment="1">
      <alignment horizontal="center"/>
    </xf>
    <xf numFmtId="173" fontId="13" fillId="11" borderId="6" xfId="20" applyNumberFormat="1" applyFont="1" applyFill="1" applyBorder="1" applyAlignment="1">
      <alignment horizontal="center"/>
    </xf>
    <xf numFmtId="173" fontId="13" fillId="11" borderId="7" xfId="20" applyNumberFormat="1" applyFont="1" applyFill="1" applyBorder="1" applyAlignment="1">
      <alignment horizontal="center"/>
    </xf>
    <xf numFmtId="173" fontId="13" fillId="11" borderId="10" xfId="20" applyNumberFormat="1" applyFont="1" applyFill="1" applyBorder="1" applyAlignment="1">
      <alignment horizontal="center"/>
    </xf>
    <xf numFmtId="172" fontId="13" fillId="11" borderId="8" xfId="20" applyNumberFormat="1" applyFont="1" applyFill="1" applyBorder="1"/>
    <xf numFmtId="173" fontId="12" fillId="0" borderId="0" xfId="20" applyNumberFormat="1" applyFont="1" applyFill="1" applyBorder="1" applyAlignment="1"/>
    <xf numFmtId="173" fontId="18" fillId="0" borderId="0" xfId="20" applyNumberFormat="1" applyFont="1" applyFill="1" applyBorder="1" applyAlignment="1"/>
    <xf numFmtId="173" fontId="19" fillId="0" borderId="0" xfId="20" applyNumberFormat="1" applyFont="1" applyFill="1" applyBorder="1" applyAlignment="1"/>
    <xf numFmtId="173" fontId="20" fillId="0" borderId="0" xfId="20" applyNumberFormat="1" applyFont="1" applyFill="1" applyBorder="1" applyAlignment="1"/>
    <xf numFmtId="173" fontId="13" fillId="11" borderId="9" xfId="20" applyNumberFormat="1" applyFont="1" applyFill="1" applyBorder="1" applyAlignment="1">
      <alignment horizontal="center"/>
    </xf>
    <xf numFmtId="173" fontId="13" fillId="11" borderId="9" xfId="20" applyNumberFormat="1" applyFont="1" applyFill="1" applyBorder="1"/>
    <xf numFmtId="172" fontId="13" fillId="11" borderId="9" xfId="20" applyNumberFormat="1" applyFont="1" applyFill="1" applyBorder="1"/>
    <xf numFmtId="173" fontId="14" fillId="4" borderId="0" xfId="20" applyNumberFormat="1" applyFont="1" applyFill="1" applyBorder="1" applyAlignment="1">
      <alignment horizontal="center"/>
    </xf>
    <xf numFmtId="173" fontId="13" fillId="13" borderId="9" xfId="20" applyNumberFormat="1" applyFont="1" applyFill="1" applyBorder="1" applyAlignment="1">
      <alignment horizontal="center"/>
    </xf>
    <xf numFmtId="173" fontId="13" fillId="13" borderId="9" xfId="20" applyNumberFormat="1" applyFont="1" applyFill="1" applyBorder="1"/>
    <xf numFmtId="172" fontId="13" fillId="13" borderId="9" xfId="20" applyNumberFormat="1" applyFont="1" applyFill="1" applyBorder="1"/>
    <xf numFmtId="173" fontId="21" fillId="0" borderId="0" xfId="20" applyNumberFormat="1" applyFont="1" applyFill="1" applyAlignment="1">
      <alignment horizontal="left" indent="3"/>
    </xf>
    <xf numFmtId="173" fontId="46" fillId="0" borderId="0" xfId="20" applyNumberFormat="1" applyFont="1" applyFill="1" applyAlignment="1">
      <alignment horizontal="left" indent="3"/>
    </xf>
    <xf numFmtId="172" fontId="47" fillId="0" borderId="0" xfId="20" applyNumberFormat="1" applyFont="1" applyFill="1"/>
    <xf numFmtId="172" fontId="48" fillId="0" borderId="0" xfId="20" applyNumberFormat="1" applyFont="1" applyFill="1" applyAlignment="1">
      <alignment horizontal="left" indent="3"/>
    </xf>
    <xf numFmtId="172" fontId="49" fillId="0" borderId="0" xfId="20" applyNumberFormat="1" applyFont="1" applyFill="1" applyAlignment="1">
      <alignment horizontal="left" indent="3"/>
    </xf>
    <xf numFmtId="172" fontId="50" fillId="0" borderId="0" xfId="20" applyNumberFormat="1" applyFont="1" applyFill="1"/>
    <xf numFmtId="172" fontId="51" fillId="0" borderId="0" xfId="20" applyNumberFormat="1" applyFont="1" applyFill="1"/>
    <xf numFmtId="173" fontId="13" fillId="13" borderId="5" xfId="20" applyNumberFormat="1" applyFont="1" applyFill="1" applyBorder="1" applyAlignment="1">
      <alignment horizontal="center"/>
    </xf>
    <xf numFmtId="172" fontId="30" fillId="4" borderId="0" xfId="20" applyNumberFormat="1" applyFont="1" applyFill="1" applyBorder="1"/>
    <xf numFmtId="172" fontId="17" fillId="14" borderId="0" xfId="20" applyNumberFormat="1" applyFont="1" applyFill="1"/>
    <xf numFmtId="165" fontId="8" fillId="15" borderId="3" xfId="3" applyNumberFormat="1" applyFont="1" applyFill="1" applyBorder="1" applyAlignment="1">
      <alignment horizontal="center" vertical="center"/>
    </xf>
    <xf numFmtId="165" fontId="1" fillId="15" borderId="0" xfId="1" applyNumberFormat="1" applyFill="1"/>
    <xf numFmtId="43" fontId="0" fillId="0" borderId="0" xfId="0" applyNumberFormat="1"/>
    <xf numFmtId="173" fontId="20" fillId="15" borderId="0" xfId="20" applyNumberFormat="1" applyFont="1" applyFill="1" applyBorder="1" applyAlignment="1">
      <alignment horizontal="left" indent="7"/>
    </xf>
    <xf numFmtId="172" fontId="22" fillId="15" borderId="0" xfId="20" applyNumberFormat="1" applyFont="1" applyFill="1" applyBorder="1" applyAlignment="1">
      <alignment horizontal="right" vertical="center"/>
    </xf>
    <xf numFmtId="172" fontId="22" fillId="15" borderId="0" xfId="20" applyNumberFormat="1" applyFont="1" applyFill="1"/>
    <xf numFmtId="43" fontId="0" fillId="15" borderId="0" xfId="0" applyNumberFormat="1" applyFill="1"/>
    <xf numFmtId="165" fontId="0" fillId="0" borderId="0" xfId="0" applyNumberFormat="1"/>
    <xf numFmtId="165" fontId="0" fillId="15" borderId="0" xfId="0" applyNumberFormat="1" applyFill="1"/>
    <xf numFmtId="173" fontId="0" fillId="0" borderId="0" xfId="0" applyNumberFormat="1"/>
    <xf numFmtId="175" fontId="0" fillId="0" borderId="0" xfId="0" applyNumberFormat="1"/>
    <xf numFmtId="173" fontId="20" fillId="12" borderId="0" xfId="20" applyNumberFormat="1" applyFont="1" applyFill="1" applyBorder="1" applyAlignment="1">
      <alignment horizontal="left" indent="7"/>
    </xf>
    <xf numFmtId="173" fontId="22" fillId="12" borderId="0" xfId="20" applyNumberFormat="1" applyFont="1" applyFill="1" applyBorder="1" applyAlignment="1">
      <alignment horizontal="right" vertical="center"/>
    </xf>
    <xf numFmtId="0" fontId="0" fillId="12" borderId="0" xfId="0" applyFill="1"/>
    <xf numFmtId="165" fontId="8" fillId="14" borderId="0" xfId="3" applyNumberFormat="1" applyFont="1" applyFill="1" applyAlignment="1">
      <alignment horizontal="center" vertical="center"/>
    </xf>
    <xf numFmtId="175" fontId="8" fillId="14" borderId="3" xfId="2" applyNumberFormat="1" applyFont="1" applyFill="1" applyBorder="1" applyAlignment="1">
      <alignment horizontal="center" vertical="center"/>
    </xf>
    <xf numFmtId="175" fontId="0" fillId="14" borderId="0" xfId="0" applyNumberFormat="1" applyFill="1"/>
    <xf numFmtId="173" fontId="19" fillId="14" borderId="0" xfId="20" applyNumberFormat="1" applyFont="1" applyFill="1" applyBorder="1" applyAlignment="1">
      <alignment horizontal="left" indent="7"/>
    </xf>
    <xf numFmtId="172" fontId="22" fillId="14" borderId="0" xfId="20" applyNumberFormat="1" applyFont="1" applyFill="1"/>
    <xf numFmtId="172" fontId="22" fillId="14" borderId="0" xfId="20" applyNumberFormat="1" applyFont="1" applyFill="1" applyBorder="1"/>
    <xf numFmtId="172" fontId="22" fillId="14" borderId="0" xfId="20" applyNumberFormat="1" applyFont="1" applyFill="1" applyBorder="1" applyAlignment="1">
      <alignment horizontal="right" vertical="center"/>
    </xf>
    <xf numFmtId="172" fontId="29" fillId="14" borderId="0" xfId="20" applyNumberFormat="1" applyFont="1" applyFill="1" applyBorder="1" applyAlignment="1">
      <alignment horizontal="right" vertical="center"/>
    </xf>
    <xf numFmtId="165" fontId="8" fillId="14" borderId="13" xfId="3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12" borderId="0" xfId="0" applyFill="1" applyAlignment="1">
      <alignment horizontal="center" vertical="center"/>
    </xf>
    <xf numFmtId="172" fontId="25" fillId="12" borderId="0" xfId="20" applyNumberFormat="1" applyFont="1" applyFill="1"/>
    <xf numFmtId="4" fontId="0" fillId="12" borderId="0" xfId="0" applyNumberFormat="1" applyFill="1" applyAlignment="1">
      <alignment horizontal="center" vertical="center"/>
    </xf>
    <xf numFmtId="4" fontId="14" fillId="14" borderId="0" xfId="0" applyNumberFormat="1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7" borderId="0" xfId="0" applyNumberFormat="1" applyFill="1" applyAlignment="1">
      <alignment horizontal="center" vertical="center"/>
    </xf>
    <xf numFmtId="164" fontId="11" fillId="3" borderId="4" xfId="3" applyFont="1" applyFill="1" applyBorder="1" applyAlignment="1">
      <alignment horizontal="left" vertical="center" wrapText="1"/>
    </xf>
    <xf numFmtId="164" fontId="2" fillId="3" borderId="0" xfId="3" applyFont="1" applyFill="1" applyAlignment="1">
      <alignment horizontal="left" vertical="top" wrapText="1"/>
    </xf>
    <xf numFmtId="164" fontId="8" fillId="0" borderId="0" xfId="3" applyFont="1" applyFill="1" applyAlignment="1">
      <alignment horizontal="center"/>
    </xf>
    <xf numFmtId="164" fontId="10" fillId="0" borderId="0" xfId="3" applyFont="1" applyFill="1" applyAlignment="1">
      <alignment vertical="center"/>
    </xf>
    <xf numFmtId="164" fontId="11" fillId="3" borderId="0" xfId="3" applyFont="1" applyFill="1" applyAlignment="1">
      <alignment horizontal="left" vertical="center" wrapText="1"/>
    </xf>
    <xf numFmtId="173" fontId="14" fillId="0" borderId="0" xfId="20" applyNumberFormat="1" applyFont="1" applyFill="1" applyAlignment="1">
      <alignment horizontal="center"/>
    </xf>
    <xf numFmtId="0" fontId="1" fillId="3" borderId="0" xfId="1" applyFill="1"/>
    <xf numFmtId="173" fontId="14" fillId="0" borderId="0" xfId="2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0" fillId="0" borderId="0" xfId="3" applyFont="1" applyAlignment="1">
      <alignment vertical="center"/>
    </xf>
    <xf numFmtId="0" fontId="0" fillId="3" borderId="0" xfId="0" applyFill="1"/>
    <xf numFmtId="173" fontId="17" fillId="0" borderId="0" xfId="20" applyNumberFormat="1" applyFont="1" applyFill="1" applyAlignment="1">
      <alignment horizontal="center"/>
    </xf>
    <xf numFmtId="173" fontId="17" fillId="0" borderId="12" xfId="20" applyNumberFormat="1" applyFont="1" applyFill="1" applyBorder="1" applyAlignment="1">
      <alignment horizontal="left"/>
    </xf>
    <xf numFmtId="164" fontId="10" fillId="0" borderId="0" xfId="3" applyFont="1" applyFill="1" applyAlignment="1">
      <alignment horizontal="left" vertical="center"/>
    </xf>
    <xf numFmtId="164" fontId="6" fillId="0" borderId="0" xfId="3" applyFont="1" applyFill="1" applyAlignment="1">
      <alignment horizontal="center"/>
    </xf>
    <xf numFmtId="164" fontId="2" fillId="3" borderId="0" xfId="3" applyFill="1" applyAlignment="1">
      <alignment horizontal="left" vertical="top" wrapText="1"/>
    </xf>
    <xf numFmtId="164" fontId="8" fillId="0" borderId="0" xfId="3" applyFont="1" applyAlignment="1">
      <alignment horizontal="center"/>
    </xf>
    <xf numFmtId="164" fontId="6" fillId="0" borderId="0" xfId="3" applyFont="1" applyAlignment="1">
      <alignment horizontal="center"/>
    </xf>
    <xf numFmtId="0" fontId="40" fillId="7" borderId="32" xfId="15" applyFont="1" applyFill="1" applyBorder="1" applyAlignment="1" applyProtection="1">
      <alignment horizontal="left"/>
    </xf>
    <xf numFmtId="0" fontId="40" fillId="7" borderId="5" xfId="15" applyFont="1" applyFill="1" applyBorder="1" applyAlignment="1" applyProtection="1">
      <alignment horizontal="left"/>
    </xf>
    <xf numFmtId="0" fontId="40" fillId="7" borderId="33" xfId="15" applyFont="1" applyFill="1" applyBorder="1" applyAlignment="1" applyProtection="1">
      <alignment horizontal="left"/>
    </xf>
    <xf numFmtId="0" fontId="40" fillId="7" borderId="9" xfId="15" applyFont="1" applyFill="1" applyBorder="1" applyAlignment="1" applyProtection="1">
      <alignment horizontal="center"/>
    </xf>
    <xf numFmtId="0" fontId="40" fillId="7" borderId="28" xfId="15" applyFont="1" applyFill="1" applyBorder="1" applyAlignment="1" applyProtection="1">
      <alignment horizontal="left"/>
    </xf>
    <xf numFmtId="0" fontId="40" fillId="7" borderId="29" xfId="15" applyFont="1" applyFill="1" applyBorder="1" applyAlignment="1" applyProtection="1">
      <alignment horizontal="left"/>
    </xf>
    <xf numFmtId="0" fontId="40" fillId="7" borderId="30" xfId="15" applyFont="1" applyFill="1" applyBorder="1" applyAlignment="1" applyProtection="1">
      <alignment horizontal="left"/>
    </xf>
    <xf numFmtId="0" fontId="40" fillId="7" borderId="23" xfId="15" applyFont="1" applyFill="1" applyBorder="1" applyAlignment="1" applyProtection="1">
      <alignment horizontal="left"/>
    </xf>
    <xf numFmtId="0" fontId="40" fillId="7" borderId="24" xfId="15" applyFont="1" applyFill="1" applyBorder="1" applyAlignment="1" applyProtection="1">
      <alignment horizontal="left"/>
    </xf>
    <xf numFmtId="0" fontId="40" fillId="7" borderId="25" xfId="15" applyFont="1" applyFill="1" applyBorder="1" applyAlignment="1" applyProtection="1">
      <alignment horizontal="left"/>
    </xf>
    <xf numFmtId="0" fontId="40" fillId="7" borderId="14" xfId="15" applyFont="1" applyFill="1" applyBorder="1" applyAlignment="1" applyProtection="1">
      <alignment horizontal="center" vertical="center"/>
    </xf>
    <xf numFmtId="0" fontId="40" fillId="7" borderId="15" xfId="15" applyFont="1" applyFill="1" applyBorder="1" applyAlignment="1" applyProtection="1">
      <alignment horizontal="center" vertical="center"/>
    </xf>
    <xf numFmtId="175" fontId="40" fillId="7" borderId="9" xfId="10" applyNumberFormat="1" applyFont="1" applyFill="1" applyBorder="1" applyAlignment="1">
      <alignment horizontal="center"/>
    </xf>
    <xf numFmtId="0" fontId="40" fillId="9" borderId="36" xfId="14" applyFont="1" applyFill="1" applyBorder="1" applyAlignment="1">
      <alignment horizontal="center" vertical="center" wrapText="1"/>
    </xf>
    <xf numFmtId="0" fontId="41" fillId="10" borderId="36" xfId="14" applyFont="1" applyFill="1" applyBorder="1" applyAlignment="1">
      <alignment horizontal="center" vertical="center"/>
    </xf>
    <xf numFmtId="0" fontId="43" fillId="0" borderId="2" xfId="14" applyFont="1" applyBorder="1" applyAlignment="1">
      <alignment horizontal="left"/>
    </xf>
    <xf numFmtId="0" fontId="13" fillId="11" borderId="17" xfId="0" applyFont="1" applyFill="1" applyBorder="1" applyAlignment="1">
      <alignment horizontal="center" vertical="center"/>
    </xf>
    <xf numFmtId="0" fontId="13" fillId="11" borderId="37" xfId="0" applyFont="1" applyFill="1" applyBorder="1" applyAlignment="1">
      <alignment horizontal="center" vertical="center"/>
    </xf>
    <xf numFmtId="0" fontId="15" fillId="11" borderId="17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 wrapText="1"/>
    </xf>
    <xf numFmtId="0" fontId="15" fillId="11" borderId="29" xfId="0" applyFont="1" applyFill="1" applyBorder="1" applyAlignment="1">
      <alignment horizontal="center" vertical="center"/>
    </xf>
  </cellXfs>
  <cellStyles count="21">
    <cellStyle name="Excel Built-in Normal" xfId="3" xr:uid="{00000000-0005-0000-0000-000000000000}"/>
    <cellStyle name="Heading" xfId="4" xr:uid="{00000000-0005-0000-0000-000001000000}"/>
    <cellStyle name="Heading1" xfId="5" xr:uid="{00000000-0005-0000-0000-000002000000}"/>
    <cellStyle name="Millares" xfId="20" builtinId="3"/>
    <cellStyle name="Millares 2" xfId="2" xr:uid="{00000000-0005-0000-0000-000004000000}"/>
    <cellStyle name="Millares 2 2" xfId="6" xr:uid="{00000000-0005-0000-0000-000005000000}"/>
    <cellStyle name="Millares 3" xfId="7" xr:uid="{00000000-0005-0000-0000-000006000000}"/>
    <cellStyle name="Millares 4" xfId="8" xr:uid="{00000000-0005-0000-0000-000007000000}"/>
    <cellStyle name="Millares 4 2" xfId="9" xr:uid="{00000000-0005-0000-0000-000008000000}"/>
    <cellStyle name="Millares 5" xfId="10" xr:uid="{00000000-0005-0000-0000-000009000000}"/>
    <cellStyle name="Normal" xfId="0" builtinId="0"/>
    <cellStyle name="Normal 2" xfId="1" xr:uid="{00000000-0005-0000-0000-00000B000000}"/>
    <cellStyle name="Normal 2 2" xfId="11" xr:uid="{00000000-0005-0000-0000-00000C000000}"/>
    <cellStyle name="Normal 3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 2" xfId="17" xr:uid="{00000000-0005-0000-0000-000012000000}"/>
    <cellStyle name="Result" xfId="18" xr:uid="{00000000-0005-0000-0000-000013000000}"/>
    <cellStyle name="Result2" xfId="19" xr:uid="{00000000-0005-0000-0000-000014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vegag/Desktop/TEMAS%202022/Informes%20trimestrales%20Fodesaf/II%20Semestre/Informes%20Trimestrales%20%20FODESAF%202022%20presupue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vegag/Downloads/Informe%20FODESAF%20Tercer%20trimestre%20y%20acumulado%20enero%20a%20set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T"/>
      <sheetName val="2 T"/>
      <sheetName val="3 T"/>
      <sheetName val="3 T Acumulado"/>
      <sheetName val="4 T "/>
      <sheetName val="Trimestral"/>
      <sheetName val="Anual"/>
      <sheetName val="Trimestrales"/>
      <sheetName val="semestral.."/>
      <sheetName val="Acumulado"/>
    </sheetNames>
    <sheetDataSet>
      <sheetData sheetId="0">
        <row r="57">
          <cell r="G57">
            <v>1765000</v>
          </cell>
        </row>
      </sheetData>
      <sheetData sheetId="1">
        <row r="57">
          <cell r="H57">
            <v>163560000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Trimestre"/>
      <sheetName val="II_Trimestre"/>
      <sheetName val="III_Trimestre"/>
      <sheetName val="IV_Trimestre"/>
      <sheetName val="_I_Semestre"/>
      <sheetName val="3T_Acumulado"/>
      <sheetName val="II_y_III_Trimestre_Acumulado"/>
      <sheetName val="Anual"/>
    </sheetNames>
    <sheetDataSet>
      <sheetData sheetId="0">
        <row r="10">
          <cell r="F10">
            <v>40931</v>
          </cell>
        </row>
        <row r="11">
          <cell r="F11">
            <v>22611</v>
          </cell>
        </row>
        <row r="12">
          <cell r="F12">
            <v>15385</v>
          </cell>
        </row>
        <row r="13">
          <cell r="F13">
            <v>67</v>
          </cell>
        </row>
        <row r="14">
          <cell r="F14">
            <v>1348</v>
          </cell>
        </row>
        <row r="15">
          <cell r="F15">
            <v>168234</v>
          </cell>
        </row>
        <row r="16">
          <cell r="F16">
            <v>119502</v>
          </cell>
        </row>
        <row r="17">
          <cell r="F17" t="str">
            <v>-</v>
          </cell>
        </row>
        <row r="18">
          <cell r="F18" t="str">
            <v>-</v>
          </cell>
        </row>
        <row r="19">
          <cell r="F19">
            <v>7767</v>
          </cell>
        </row>
        <row r="20">
          <cell r="F20">
            <v>159164</v>
          </cell>
        </row>
      </sheetData>
      <sheetData sheetId="1">
        <row r="10">
          <cell r="F10">
            <v>53894</v>
          </cell>
        </row>
        <row r="11">
          <cell r="F11">
            <v>22484</v>
          </cell>
        </row>
        <row r="12">
          <cell r="F12">
            <v>15266</v>
          </cell>
        </row>
        <row r="13">
          <cell r="F13">
            <v>152</v>
          </cell>
        </row>
        <row r="14">
          <cell r="F14">
            <v>1525</v>
          </cell>
        </row>
        <row r="15">
          <cell r="F15">
            <v>175909</v>
          </cell>
        </row>
        <row r="16">
          <cell r="F16">
            <v>122447</v>
          </cell>
        </row>
        <row r="17">
          <cell r="F17" t="str">
            <v>-</v>
          </cell>
        </row>
        <row r="18">
          <cell r="F18" t="str">
            <v>-</v>
          </cell>
        </row>
        <row r="19">
          <cell r="F19">
            <v>8434</v>
          </cell>
        </row>
        <row r="20">
          <cell r="F20">
            <v>169199</v>
          </cell>
        </row>
      </sheetData>
      <sheetData sheetId="2">
        <row r="10">
          <cell r="F10">
            <v>69468</v>
          </cell>
        </row>
        <row r="11">
          <cell r="F11">
            <v>22931</v>
          </cell>
        </row>
        <row r="12">
          <cell r="F12">
            <v>15402</v>
          </cell>
        </row>
        <row r="13">
          <cell r="F13">
            <v>181</v>
          </cell>
        </row>
        <row r="14">
          <cell r="F14">
            <v>1537</v>
          </cell>
        </row>
        <row r="15">
          <cell r="F15">
            <v>372936</v>
          </cell>
        </row>
        <row r="16">
          <cell r="F16">
            <v>219538</v>
          </cell>
        </row>
        <row r="17">
          <cell r="F17" t="str">
            <v>-</v>
          </cell>
        </row>
        <row r="18">
          <cell r="F18" t="str">
            <v>-</v>
          </cell>
        </row>
        <row r="19">
          <cell r="F19">
            <v>10563</v>
          </cell>
        </row>
        <row r="20">
          <cell r="F20">
            <v>255293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"/>
  <sheetViews>
    <sheetView tabSelected="1" zoomScale="80" zoomScaleNormal="80" workbookViewId="0">
      <selection activeCell="A2" sqref="A2"/>
    </sheetView>
  </sheetViews>
  <sheetFormatPr baseColWidth="10" defaultRowHeight="14.4" x14ac:dyDescent="0.3"/>
  <cols>
    <col min="1" max="1" width="54.44140625" customWidth="1"/>
    <col min="2" max="2" width="28.88671875" customWidth="1"/>
    <col min="3" max="3" width="24" bestFit="1" customWidth="1"/>
    <col min="4" max="4" width="24.44140625" bestFit="1" customWidth="1"/>
    <col min="5" max="5" width="29.5546875" customWidth="1"/>
    <col min="6" max="6" width="21" bestFit="1" customWidth="1"/>
  </cols>
  <sheetData>
    <row r="1" spans="1:7" x14ac:dyDescent="0.3">
      <c r="A1" s="2" t="s">
        <v>0</v>
      </c>
      <c r="B1" s="3"/>
      <c r="C1" s="3"/>
      <c r="D1" s="3"/>
      <c r="E1" s="3"/>
      <c r="F1" s="3"/>
      <c r="G1" s="1"/>
    </row>
    <row r="2" spans="1:7" ht="15.6" x14ac:dyDescent="0.3">
      <c r="A2" s="5" t="s">
        <v>1</v>
      </c>
      <c r="B2" s="6" t="s">
        <v>2</v>
      </c>
      <c r="C2" s="7"/>
      <c r="D2" s="7"/>
      <c r="E2" s="7"/>
      <c r="F2" s="7"/>
      <c r="G2" s="1"/>
    </row>
    <row r="3" spans="1:7" ht="15.6" x14ac:dyDescent="0.3">
      <c r="A3" s="5" t="s">
        <v>3</v>
      </c>
      <c r="B3" s="8" t="s">
        <v>4</v>
      </c>
      <c r="C3" s="7"/>
      <c r="D3" s="7"/>
      <c r="E3" s="7"/>
      <c r="F3" s="7"/>
      <c r="G3" s="1"/>
    </row>
    <row r="5" spans="1:7" x14ac:dyDescent="0.3">
      <c r="A5" s="297" t="s">
        <v>5</v>
      </c>
      <c r="B5" s="297"/>
      <c r="C5" s="297"/>
      <c r="D5" s="297"/>
      <c r="E5" s="297"/>
      <c r="F5" s="297"/>
      <c r="G5" s="1"/>
    </row>
    <row r="6" spans="1:7" x14ac:dyDescent="0.3">
      <c r="A6" s="297" t="s">
        <v>6</v>
      </c>
      <c r="B6" s="297"/>
      <c r="C6" s="297"/>
      <c r="D6" s="297"/>
      <c r="E6" s="297"/>
      <c r="F6" s="297"/>
      <c r="G6" s="1"/>
    </row>
    <row r="7" spans="1:7" x14ac:dyDescent="0.3">
      <c r="A7" s="9"/>
      <c r="B7" s="1"/>
      <c r="C7" s="1"/>
      <c r="D7" s="1"/>
      <c r="E7" s="1"/>
      <c r="F7" s="1"/>
      <c r="G7" s="1"/>
    </row>
    <row r="8" spans="1:7" x14ac:dyDescent="0.3">
      <c r="A8" s="10" t="s">
        <v>7</v>
      </c>
      <c r="B8" s="10" t="s">
        <v>8</v>
      </c>
      <c r="C8" s="11" t="s">
        <v>9</v>
      </c>
      <c r="D8" s="11" t="s">
        <v>10</v>
      </c>
      <c r="E8" s="11" t="s">
        <v>11</v>
      </c>
      <c r="F8" s="11" t="s">
        <v>12</v>
      </c>
      <c r="G8" s="1"/>
    </row>
    <row r="9" spans="1:7" x14ac:dyDescent="0.3">
      <c r="A9" s="7"/>
      <c r="B9" s="12"/>
      <c r="C9" s="13"/>
      <c r="D9" s="13"/>
      <c r="E9" s="13"/>
      <c r="F9" s="13"/>
      <c r="G9" s="1"/>
    </row>
    <row r="10" spans="1:7" x14ac:dyDescent="0.3">
      <c r="A10" s="14" t="s">
        <v>13</v>
      </c>
      <c r="B10" s="15" t="s">
        <v>14</v>
      </c>
      <c r="C10" s="13">
        <v>27372</v>
      </c>
      <c r="D10" s="13">
        <v>31939</v>
      </c>
      <c r="E10" s="13">
        <v>40140</v>
      </c>
      <c r="F10" s="13">
        <v>40931</v>
      </c>
      <c r="G10" s="12">
        <f>+C10+D10+E10</f>
        <v>99451</v>
      </c>
    </row>
    <row r="11" spans="1:7" x14ac:dyDescent="0.3">
      <c r="A11" s="298" t="s">
        <v>15</v>
      </c>
      <c r="B11" s="17" t="s">
        <v>16</v>
      </c>
      <c r="C11" s="13">
        <v>21438</v>
      </c>
      <c r="D11" s="13">
        <v>21156</v>
      </c>
      <c r="E11" s="13">
        <v>21118</v>
      </c>
      <c r="F11" s="13">
        <v>22611</v>
      </c>
      <c r="G11" s="12">
        <f t="shared" ref="G11:G19" si="0">+C11+D11+E11</f>
        <v>63712</v>
      </c>
    </row>
    <row r="12" spans="1:7" x14ac:dyDescent="0.3">
      <c r="A12" s="298"/>
      <c r="B12" s="17" t="s">
        <v>17</v>
      </c>
      <c r="C12" s="13">
        <v>14630</v>
      </c>
      <c r="D12" s="13">
        <v>14434</v>
      </c>
      <c r="E12" s="13">
        <v>14435</v>
      </c>
      <c r="F12" s="13">
        <v>15385</v>
      </c>
      <c r="G12" s="12"/>
    </row>
    <row r="13" spans="1:7" x14ac:dyDescent="0.3">
      <c r="A13" s="18" t="s">
        <v>18</v>
      </c>
      <c r="B13" s="17" t="s">
        <v>17</v>
      </c>
      <c r="C13" s="13">
        <v>0</v>
      </c>
      <c r="D13" s="13">
        <v>0</v>
      </c>
      <c r="E13" s="13">
        <v>67</v>
      </c>
      <c r="F13" s="13">
        <v>67</v>
      </c>
      <c r="G13" s="12">
        <f t="shared" si="0"/>
        <v>67</v>
      </c>
    </row>
    <row r="14" spans="1:7" x14ac:dyDescent="0.3">
      <c r="A14" s="18" t="s">
        <v>19</v>
      </c>
      <c r="B14" s="17" t="s">
        <v>17</v>
      </c>
      <c r="C14" s="13">
        <v>1142</v>
      </c>
      <c r="D14" s="13">
        <v>1193</v>
      </c>
      <c r="E14" s="13">
        <v>1321</v>
      </c>
      <c r="F14" s="13">
        <v>1348</v>
      </c>
      <c r="G14" s="12">
        <f t="shared" si="0"/>
        <v>3656</v>
      </c>
    </row>
    <row r="15" spans="1:7" x14ac:dyDescent="0.3">
      <c r="A15" s="298" t="s">
        <v>20</v>
      </c>
      <c r="B15" s="17" t="s">
        <v>21</v>
      </c>
      <c r="C15" s="13">
        <v>161283</v>
      </c>
      <c r="D15" s="13">
        <v>163156</v>
      </c>
      <c r="E15" s="13">
        <v>165386</v>
      </c>
      <c r="F15" s="13">
        <v>168234</v>
      </c>
      <c r="G15" s="12">
        <f t="shared" si="0"/>
        <v>489825</v>
      </c>
    </row>
    <row r="16" spans="1:7" x14ac:dyDescent="0.3">
      <c r="A16" s="298"/>
      <c r="B16" s="17" t="s">
        <v>17</v>
      </c>
      <c r="C16" s="13">
        <v>115680</v>
      </c>
      <c r="D16" s="13">
        <v>116914</v>
      </c>
      <c r="E16" s="13">
        <v>117429</v>
      </c>
      <c r="F16" s="13">
        <v>119502</v>
      </c>
      <c r="G16" s="12"/>
    </row>
    <row r="17" spans="1:7" x14ac:dyDescent="0.3">
      <c r="A17" s="298" t="s">
        <v>22</v>
      </c>
      <c r="B17" s="17" t="s">
        <v>21</v>
      </c>
      <c r="C17" s="13" t="s">
        <v>23</v>
      </c>
      <c r="D17" s="13" t="s">
        <v>23</v>
      </c>
      <c r="E17" s="13" t="s">
        <v>23</v>
      </c>
      <c r="F17" s="13" t="s">
        <v>23</v>
      </c>
      <c r="G17" s="12"/>
    </row>
    <row r="18" spans="1:7" x14ac:dyDescent="0.3">
      <c r="A18" s="298"/>
      <c r="B18" s="17" t="s">
        <v>17</v>
      </c>
      <c r="C18" s="13" t="s">
        <v>23</v>
      </c>
      <c r="D18" s="13" t="s">
        <v>23</v>
      </c>
      <c r="E18" s="13" t="s">
        <v>23</v>
      </c>
      <c r="F18" s="13" t="s">
        <v>23</v>
      </c>
      <c r="G18" s="12"/>
    </row>
    <row r="19" spans="1:7" x14ac:dyDescent="0.3">
      <c r="A19" s="16" t="s">
        <v>24</v>
      </c>
      <c r="B19" s="15" t="s">
        <v>17</v>
      </c>
      <c r="C19" s="13">
        <v>7524</v>
      </c>
      <c r="D19" s="13">
        <v>7534</v>
      </c>
      <c r="E19" s="13">
        <v>7634</v>
      </c>
      <c r="F19" s="13">
        <v>7767</v>
      </c>
      <c r="G19" s="12">
        <f t="shared" si="0"/>
        <v>22692</v>
      </c>
    </row>
    <row r="20" spans="1:7" ht="15" thickBot="1" x14ac:dyDescent="0.35">
      <c r="A20" s="19" t="s">
        <v>25</v>
      </c>
      <c r="B20" s="20" t="s">
        <v>26</v>
      </c>
      <c r="C20" s="21">
        <v>147412</v>
      </c>
      <c r="D20" s="21">
        <v>151236</v>
      </c>
      <c r="E20" s="21">
        <v>156087</v>
      </c>
      <c r="F20" s="264">
        <v>159164</v>
      </c>
      <c r="G20" s="265">
        <f>+G19+G16+G15+G14+G13+G12+G11+G10</f>
        <v>679403</v>
      </c>
    </row>
    <row r="21" spans="1:7" ht="15" thickTop="1" x14ac:dyDescent="0.3">
      <c r="A21" s="295" t="s">
        <v>27</v>
      </c>
      <c r="B21" s="295"/>
      <c r="C21" s="295"/>
      <c r="D21" s="295"/>
      <c r="E21" s="295"/>
      <c r="F21" s="295"/>
      <c r="G21" s="1"/>
    </row>
    <row r="22" spans="1:7" x14ac:dyDescent="0.3">
      <c r="A22" s="299" t="s">
        <v>28</v>
      </c>
      <c r="B22" s="299"/>
      <c r="C22" s="299"/>
      <c r="D22" s="299"/>
      <c r="E22" s="299"/>
      <c r="F22" s="299"/>
      <c r="G22" s="1"/>
    </row>
    <row r="23" spans="1:7" x14ac:dyDescent="0.3">
      <c r="A23" s="299" t="s">
        <v>29</v>
      </c>
      <c r="B23" s="299"/>
      <c r="C23" s="299"/>
      <c r="D23" s="299"/>
      <c r="E23" s="299"/>
      <c r="F23" s="299"/>
      <c r="G23" s="22"/>
    </row>
    <row r="24" spans="1:7" x14ac:dyDescent="0.3">
      <c r="A24" s="299" t="s">
        <v>30</v>
      </c>
      <c r="B24" s="299"/>
      <c r="C24" s="299"/>
      <c r="D24" s="299"/>
      <c r="E24" s="299"/>
      <c r="F24" s="299"/>
      <c r="G24" s="22"/>
    </row>
    <row r="25" spans="1:7" x14ac:dyDescent="0.3">
      <c r="A25" s="296" t="s">
        <v>31</v>
      </c>
      <c r="B25" s="296"/>
      <c r="C25" s="296"/>
      <c r="D25" s="296"/>
      <c r="E25" s="296"/>
      <c r="F25" s="296"/>
      <c r="G25" s="1"/>
    </row>
    <row r="26" spans="1:7" x14ac:dyDescent="0.3">
      <c r="A26" s="301"/>
      <c r="B26" s="301"/>
      <c r="C26" s="23"/>
      <c r="D26" s="23"/>
      <c r="E26" s="23"/>
      <c r="F26" s="23"/>
      <c r="G26" s="1"/>
    </row>
    <row r="28" spans="1:7" x14ac:dyDescent="0.3">
      <c r="A28" s="300" t="s">
        <v>32</v>
      </c>
      <c r="B28" s="300"/>
      <c r="C28" s="300"/>
      <c r="D28" s="300"/>
      <c r="E28" s="300"/>
      <c r="F28" s="300"/>
      <c r="G28" s="27"/>
    </row>
    <row r="29" spans="1:7" x14ac:dyDescent="0.3">
      <c r="A29" s="300" t="s">
        <v>33</v>
      </c>
      <c r="B29" s="300"/>
      <c r="C29" s="300"/>
      <c r="D29" s="300"/>
      <c r="E29" s="300"/>
      <c r="F29" s="300"/>
      <c r="G29" s="27"/>
    </row>
    <row r="30" spans="1:7" x14ac:dyDescent="0.3">
      <c r="A30" s="300" t="s">
        <v>34</v>
      </c>
      <c r="B30" s="300"/>
      <c r="C30" s="300"/>
      <c r="D30" s="300"/>
      <c r="E30" s="300"/>
      <c r="F30" s="300"/>
      <c r="G30" s="27"/>
    </row>
    <row r="31" spans="1:7" ht="15" thickBot="1" x14ac:dyDescent="0.35">
      <c r="A31" s="63" t="s">
        <v>35</v>
      </c>
      <c r="B31" s="63" t="s">
        <v>9</v>
      </c>
      <c r="C31" s="63" t="s">
        <v>10</v>
      </c>
      <c r="D31" s="63" t="s">
        <v>11</v>
      </c>
      <c r="E31" s="63" t="s">
        <v>12</v>
      </c>
      <c r="F31" s="1"/>
      <c r="G31" s="1"/>
    </row>
    <row r="32" spans="1:7" x14ac:dyDescent="0.3">
      <c r="A32" s="28"/>
      <c r="B32" s="36"/>
      <c r="C32" s="36"/>
      <c r="D32" s="36"/>
      <c r="E32" s="36"/>
      <c r="F32" s="1"/>
      <c r="G32" s="1"/>
    </row>
    <row r="33" spans="1:6" x14ac:dyDescent="0.3">
      <c r="A33" s="29" t="s">
        <v>36</v>
      </c>
      <c r="B33" s="37">
        <v>11303633493</v>
      </c>
      <c r="C33" s="37">
        <v>11931561518</v>
      </c>
      <c r="D33" s="37">
        <v>12977487735</v>
      </c>
      <c r="E33" s="37">
        <v>36212682746</v>
      </c>
    </row>
    <row r="34" spans="1:6" x14ac:dyDescent="0.3">
      <c r="A34" s="30" t="s">
        <v>20</v>
      </c>
      <c r="B34" s="38">
        <v>4626634000</v>
      </c>
      <c r="C34" s="40">
        <v>4670468000</v>
      </c>
      <c r="D34" s="40">
        <v>4786375000</v>
      </c>
      <c r="E34" s="39">
        <v>14083477000</v>
      </c>
    </row>
    <row r="35" spans="1:6" x14ac:dyDescent="0.3">
      <c r="A35" s="30" t="s">
        <v>37</v>
      </c>
      <c r="B35" s="38">
        <v>1307329000</v>
      </c>
      <c r="C35" s="40">
        <v>1320211000</v>
      </c>
      <c r="D35" s="40">
        <v>1356211000</v>
      </c>
      <c r="E35" s="39">
        <v>3983751000</v>
      </c>
      <c r="F35" s="266">
        <f>+E35+E34</f>
        <v>18067228000</v>
      </c>
    </row>
    <row r="36" spans="1:6" x14ac:dyDescent="0.3">
      <c r="A36" s="30" t="s">
        <v>38</v>
      </c>
      <c r="B36" s="39">
        <v>2113238327.9999998</v>
      </c>
      <c r="C36" s="40">
        <v>2134197518.0000002</v>
      </c>
      <c r="D36" s="40">
        <v>2142877357.0000012</v>
      </c>
      <c r="E36" s="39">
        <v>6390313203.000001</v>
      </c>
    </row>
    <row r="37" spans="1:6" x14ac:dyDescent="0.3">
      <c r="A37" s="30" t="s">
        <v>39</v>
      </c>
      <c r="B37" s="39">
        <v>625532165</v>
      </c>
      <c r="C37" s="40">
        <v>603376595</v>
      </c>
      <c r="D37" s="40">
        <v>591700621</v>
      </c>
      <c r="E37" s="39">
        <v>1820609381</v>
      </c>
      <c r="F37" s="266">
        <f>+E37+E36</f>
        <v>8210922584.000001</v>
      </c>
    </row>
    <row r="38" spans="1:6" x14ac:dyDescent="0.3">
      <c r="A38" s="30" t="s">
        <v>24</v>
      </c>
      <c r="B38" s="40">
        <v>550500000</v>
      </c>
      <c r="C38" s="40">
        <v>553895000</v>
      </c>
      <c r="D38" s="40">
        <v>566010000</v>
      </c>
      <c r="E38" s="39">
        <v>1670405000</v>
      </c>
    </row>
    <row r="39" spans="1:6" x14ac:dyDescent="0.3">
      <c r="A39" s="30" t="s">
        <v>40</v>
      </c>
      <c r="B39" s="41">
        <v>114200000</v>
      </c>
      <c r="C39" s="40">
        <v>120865000</v>
      </c>
      <c r="D39" s="40">
        <v>140910000</v>
      </c>
      <c r="E39" s="39">
        <v>375975000</v>
      </c>
    </row>
    <row r="40" spans="1:6" x14ac:dyDescent="0.3">
      <c r="A40" s="30" t="s">
        <v>41</v>
      </c>
      <c r="B40" s="41">
        <v>0</v>
      </c>
      <c r="C40" s="40">
        <v>0</v>
      </c>
      <c r="D40" s="40">
        <v>28051000</v>
      </c>
      <c r="E40" s="39">
        <v>28051000</v>
      </c>
    </row>
    <row r="41" spans="1:6" x14ac:dyDescent="0.3">
      <c r="A41" s="31" t="s">
        <v>42</v>
      </c>
      <c r="B41" s="42">
        <v>1966200000</v>
      </c>
      <c r="C41" s="42">
        <v>2528548405</v>
      </c>
      <c r="D41" s="42">
        <v>3365352757</v>
      </c>
      <c r="E41" s="42">
        <v>7860101162</v>
      </c>
    </row>
    <row r="42" spans="1:6" x14ac:dyDescent="0.3">
      <c r="A42" s="32" t="s">
        <v>43</v>
      </c>
      <c r="B42" s="38">
        <v>1943955000</v>
      </c>
      <c r="C42" s="40">
        <v>2409731095</v>
      </c>
      <c r="D42" s="40">
        <v>2816048996</v>
      </c>
      <c r="E42" s="39">
        <v>7169735091</v>
      </c>
      <c r="F42" s="266">
        <f>+E42+E43+E48+E49+E50+E51+E52+E53+E58</f>
        <v>7810101162</v>
      </c>
    </row>
    <row r="43" spans="1:6" ht="14.25" customHeight="1" x14ac:dyDescent="0.3">
      <c r="A43" s="32" t="s">
        <v>44</v>
      </c>
      <c r="B43" s="38"/>
      <c r="C43" s="40">
        <v>11571731</v>
      </c>
      <c r="D43" s="40">
        <v>47336230.999999993</v>
      </c>
      <c r="E43" s="39">
        <v>58907961.999999993</v>
      </c>
    </row>
    <row r="44" spans="1:6" x14ac:dyDescent="0.3">
      <c r="A44" s="32"/>
      <c r="B44" s="43"/>
      <c r="C44" s="43"/>
      <c r="D44" s="43"/>
      <c r="E44" s="43"/>
    </row>
    <row r="45" spans="1:6" x14ac:dyDescent="0.3">
      <c r="A45" s="32"/>
      <c r="B45" s="43"/>
      <c r="C45" s="43"/>
      <c r="D45" s="43"/>
      <c r="E45" s="43"/>
    </row>
    <row r="46" spans="1:6" x14ac:dyDescent="0.3">
      <c r="A46" s="32"/>
      <c r="B46" s="43"/>
      <c r="C46" s="43"/>
      <c r="D46" s="43"/>
      <c r="E46" s="43"/>
    </row>
    <row r="47" spans="1:6" x14ac:dyDescent="0.3">
      <c r="A47" s="32"/>
      <c r="B47" s="43"/>
      <c r="C47" s="43"/>
      <c r="D47" s="43"/>
      <c r="E47" s="43"/>
    </row>
    <row r="48" spans="1:6" x14ac:dyDescent="0.3">
      <c r="A48" s="32" t="s">
        <v>45</v>
      </c>
      <c r="B48" s="44"/>
      <c r="C48" s="40">
        <v>290000</v>
      </c>
      <c r="D48" s="40">
        <v>1475000</v>
      </c>
      <c r="E48" s="39">
        <v>1765000</v>
      </c>
    </row>
    <row r="49" spans="1:7" x14ac:dyDescent="0.3">
      <c r="A49" s="33" t="s">
        <v>46</v>
      </c>
      <c r="B49" s="41"/>
      <c r="C49" s="40">
        <v>0</v>
      </c>
      <c r="D49" s="40">
        <v>347535000</v>
      </c>
      <c r="E49" s="39">
        <v>347535000</v>
      </c>
    </row>
    <row r="50" spans="1:7" x14ac:dyDescent="0.3">
      <c r="A50" s="32" t="s">
        <v>47</v>
      </c>
      <c r="B50" s="39"/>
      <c r="C50" s="40">
        <v>8990916</v>
      </c>
      <c r="D50" s="40">
        <v>41947794.999999993</v>
      </c>
      <c r="E50" s="39">
        <v>50938710.999999993</v>
      </c>
    </row>
    <row r="51" spans="1:7" x14ac:dyDescent="0.3">
      <c r="A51" s="32" t="s">
        <v>48</v>
      </c>
      <c r="B51" s="39"/>
      <c r="C51" s="40">
        <v>2262666</v>
      </c>
      <c r="D51" s="40">
        <v>19162177.999999996</v>
      </c>
      <c r="E51" s="39">
        <v>21424843.999999996</v>
      </c>
    </row>
    <row r="52" spans="1:7" x14ac:dyDescent="0.3">
      <c r="A52" s="32" t="s">
        <v>49</v>
      </c>
      <c r="B52" s="38">
        <v>125000</v>
      </c>
      <c r="C52" s="40">
        <v>17981997</v>
      </c>
      <c r="D52" s="40">
        <v>38782179.999999993</v>
      </c>
      <c r="E52" s="39">
        <v>56889176.999999993</v>
      </c>
    </row>
    <row r="53" spans="1:7" x14ac:dyDescent="0.3">
      <c r="A53" s="34" t="s">
        <v>50</v>
      </c>
      <c r="B53" s="40"/>
      <c r="C53" s="40">
        <v>0</v>
      </c>
      <c r="D53" s="40">
        <v>28635377</v>
      </c>
      <c r="E53" s="39">
        <v>28635377</v>
      </c>
    </row>
    <row r="54" spans="1:7" x14ac:dyDescent="0.3">
      <c r="A54" s="32" t="s">
        <v>51</v>
      </c>
      <c r="B54" s="39"/>
      <c r="C54" s="40">
        <v>0</v>
      </c>
      <c r="D54" s="40">
        <v>0</v>
      </c>
      <c r="E54" s="39">
        <v>0</v>
      </c>
    </row>
    <row r="55" spans="1:7" x14ac:dyDescent="0.3">
      <c r="A55" s="267" t="s">
        <v>52</v>
      </c>
      <c r="B55" s="268"/>
      <c r="C55" s="269">
        <v>50000000</v>
      </c>
      <c r="D55" s="269">
        <v>0</v>
      </c>
      <c r="E55" s="268">
        <v>50000000</v>
      </c>
    </row>
    <row r="56" spans="1:7" x14ac:dyDescent="0.3">
      <c r="A56" s="33" t="s">
        <v>53</v>
      </c>
      <c r="B56" s="39"/>
      <c r="C56" s="40"/>
      <c r="D56" s="40">
        <v>0</v>
      </c>
      <c r="E56" s="39">
        <v>0</v>
      </c>
    </row>
    <row r="57" spans="1:7" x14ac:dyDescent="0.3">
      <c r="A57" s="33"/>
      <c r="B57" s="45"/>
      <c r="C57" s="40">
        <v>0</v>
      </c>
      <c r="D57" s="40">
        <v>0</v>
      </c>
      <c r="E57" s="39">
        <v>0</v>
      </c>
    </row>
    <row r="58" spans="1:7" x14ac:dyDescent="0.3">
      <c r="A58" s="33" t="s">
        <v>54</v>
      </c>
      <c r="B58" s="39">
        <v>22120000</v>
      </c>
      <c r="C58" s="40">
        <v>27720000</v>
      </c>
      <c r="D58" s="40">
        <v>24430000</v>
      </c>
      <c r="E58" s="39">
        <v>74270000</v>
      </c>
    </row>
    <row r="59" spans="1:7" ht="15" thickBot="1" x14ac:dyDescent="0.35">
      <c r="A59" s="33"/>
      <c r="B59" s="39"/>
      <c r="C59" s="40"/>
      <c r="D59" s="40"/>
      <c r="E59" s="39">
        <v>0</v>
      </c>
    </row>
    <row r="60" spans="1:7" ht="15" thickBot="1" x14ac:dyDescent="0.35">
      <c r="A60" s="64" t="s">
        <v>55</v>
      </c>
      <c r="B60" s="65">
        <v>11303633493</v>
      </c>
      <c r="C60" s="65">
        <v>11931561518</v>
      </c>
      <c r="D60" s="65">
        <v>12977487735</v>
      </c>
      <c r="E60" s="65">
        <v>36212682746</v>
      </c>
      <c r="F60" s="270">
        <f>+E58+E55+E53+E52+E51+E50+E49+E48+E43+E42+E40+E39+E38+E37+E36+E35+E34</f>
        <v>36212682746</v>
      </c>
    </row>
    <row r="61" spans="1:7" x14ac:dyDescent="0.3">
      <c r="A61" s="35" t="s">
        <v>56</v>
      </c>
      <c r="B61" s="43"/>
    </row>
    <row r="63" spans="1:7" x14ac:dyDescent="0.3">
      <c r="A63" s="302" t="s">
        <v>57</v>
      </c>
      <c r="B63" s="302"/>
      <c r="C63" s="302"/>
      <c r="D63" s="302"/>
      <c r="E63" s="302"/>
      <c r="F63" s="302"/>
      <c r="G63" s="302"/>
    </row>
    <row r="64" spans="1:7" x14ac:dyDescent="0.3">
      <c r="A64" s="300" t="s">
        <v>58</v>
      </c>
      <c r="B64" s="300"/>
      <c r="C64" s="300"/>
      <c r="D64" s="300"/>
      <c r="E64" s="300"/>
      <c r="F64" s="300"/>
      <c r="G64" s="300"/>
    </row>
    <row r="65" spans="1:7" x14ac:dyDescent="0.3">
      <c r="A65" s="300" t="s">
        <v>34</v>
      </c>
      <c r="B65" s="300"/>
      <c r="C65" s="300"/>
      <c r="D65" s="300"/>
      <c r="E65" s="300"/>
      <c r="F65" s="300"/>
      <c r="G65" s="300"/>
    </row>
    <row r="67" spans="1:7" ht="15" thickBot="1" x14ac:dyDescent="0.35">
      <c r="A67" s="63" t="s">
        <v>59</v>
      </c>
      <c r="B67" s="63" t="s">
        <v>9</v>
      </c>
      <c r="C67" s="63" t="s">
        <v>10</v>
      </c>
      <c r="D67" s="63" t="s">
        <v>11</v>
      </c>
      <c r="E67" s="63" t="s">
        <v>12</v>
      </c>
    </row>
    <row r="68" spans="1:7" x14ac:dyDescent="0.3">
      <c r="A68" s="43"/>
      <c r="B68" s="43"/>
      <c r="C68" s="43"/>
      <c r="D68" s="43"/>
      <c r="E68" s="43"/>
    </row>
    <row r="69" spans="1:7" x14ac:dyDescent="0.3">
      <c r="A69" s="46" t="s">
        <v>60</v>
      </c>
      <c r="B69" s="52">
        <v>11303633493</v>
      </c>
      <c r="C69" s="52">
        <v>11881561518</v>
      </c>
      <c r="D69" s="52">
        <v>12948852358.000002</v>
      </c>
      <c r="E69" s="52">
        <v>36134047369</v>
      </c>
    </row>
    <row r="70" spans="1:7" x14ac:dyDescent="0.3">
      <c r="A70" s="47" t="s">
        <v>61</v>
      </c>
      <c r="B70" s="40">
        <v>11303633493</v>
      </c>
      <c r="C70" s="40">
        <v>11881561518</v>
      </c>
      <c r="D70" s="40">
        <v>12948852358.000002</v>
      </c>
      <c r="E70" s="40">
        <v>36134047369</v>
      </c>
    </row>
    <row r="71" spans="1:7" x14ac:dyDescent="0.3">
      <c r="A71" s="46" t="s">
        <v>62</v>
      </c>
      <c r="B71" s="52">
        <v>0</v>
      </c>
      <c r="C71" s="52">
        <v>0</v>
      </c>
      <c r="D71" s="52">
        <v>28635377</v>
      </c>
      <c r="E71" s="52">
        <v>28635377</v>
      </c>
    </row>
    <row r="72" spans="1:7" x14ac:dyDescent="0.3">
      <c r="A72" s="48" t="s">
        <v>61</v>
      </c>
      <c r="B72" s="40">
        <v>0</v>
      </c>
      <c r="C72" s="40">
        <v>0</v>
      </c>
      <c r="D72" s="40">
        <v>28635377</v>
      </c>
      <c r="E72" s="40">
        <v>28635377</v>
      </c>
    </row>
    <row r="73" spans="1:7" x14ac:dyDescent="0.3">
      <c r="A73" s="49" t="s">
        <v>63</v>
      </c>
      <c r="B73" s="52">
        <v>0</v>
      </c>
      <c r="C73" s="52">
        <v>50000000</v>
      </c>
      <c r="D73" s="52">
        <v>0</v>
      </c>
      <c r="E73" s="52">
        <v>50000000</v>
      </c>
    </row>
    <row r="74" spans="1:7" x14ac:dyDescent="0.3">
      <c r="A74" s="48"/>
      <c r="B74" s="40"/>
      <c r="C74" s="40"/>
      <c r="D74" s="40"/>
      <c r="E74" s="40"/>
    </row>
    <row r="75" spans="1:7" x14ac:dyDescent="0.3">
      <c r="A75" s="50" t="s">
        <v>64</v>
      </c>
      <c r="B75" s="40">
        <v>0</v>
      </c>
      <c r="C75" s="40">
        <v>0</v>
      </c>
      <c r="D75" s="40">
        <v>0</v>
      </c>
      <c r="E75" s="40">
        <v>0</v>
      </c>
    </row>
    <row r="76" spans="1:7" x14ac:dyDescent="0.3">
      <c r="A76" s="48" t="s">
        <v>52</v>
      </c>
      <c r="B76" s="40">
        <v>0</v>
      </c>
      <c r="C76" s="40">
        <v>50000000</v>
      </c>
      <c r="D76" s="40">
        <v>0</v>
      </c>
      <c r="E76" s="40">
        <v>50000000</v>
      </c>
    </row>
    <row r="77" spans="1:7" ht="15" thickBot="1" x14ac:dyDescent="0.35">
      <c r="A77" s="66" t="s">
        <v>65</v>
      </c>
      <c r="B77" s="67">
        <v>11303633493</v>
      </c>
      <c r="C77" s="67">
        <v>11931561518</v>
      </c>
      <c r="D77" s="67">
        <v>12977487735.000002</v>
      </c>
      <c r="E77" s="67">
        <v>36212682746</v>
      </c>
    </row>
    <row r="78" spans="1:7" ht="15" thickTop="1" x14ac:dyDescent="0.3">
      <c r="A78" s="51" t="s">
        <v>56</v>
      </c>
    </row>
    <row r="79" spans="1:7" x14ac:dyDescent="0.3">
      <c r="A79" s="51"/>
    </row>
    <row r="80" spans="1:7" x14ac:dyDescent="0.3">
      <c r="A80" s="303" t="s">
        <v>67</v>
      </c>
      <c r="B80" s="303"/>
      <c r="C80" s="303"/>
      <c r="D80" s="303"/>
      <c r="E80" s="303"/>
    </row>
    <row r="81" spans="1:7" x14ac:dyDescent="0.3">
      <c r="A81" s="303" t="s">
        <v>66</v>
      </c>
      <c r="B81" s="303"/>
      <c r="C81" s="303"/>
      <c r="D81" s="303"/>
      <c r="E81" s="303"/>
      <c r="F81" s="304"/>
      <c r="G81" s="304"/>
    </row>
    <row r="82" spans="1:7" x14ac:dyDescent="0.3">
      <c r="A82" s="300" t="s">
        <v>34</v>
      </c>
      <c r="B82" s="300"/>
      <c r="C82" s="300"/>
      <c r="D82" s="300"/>
      <c r="E82" s="300"/>
      <c r="F82" s="27"/>
      <c r="G82" s="27"/>
    </row>
    <row r="84" spans="1:7" ht="15" thickBot="1" x14ac:dyDescent="0.35">
      <c r="A84" s="63" t="s">
        <v>59</v>
      </c>
      <c r="B84" s="63" t="s">
        <v>9</v>
      </c>
      <c r="C84" s="63" t="s">
        <v>10</v>
      </c>
      <c r="D84" s="63" t="s">
        <v>11</v>
      </c>
      <c r="E84" s="63" t="s">
        <v>12</v>
      </c>
    </row>
    <row r="85" spans="1:7" x14ac:dyDescent="0.3">
      <c r="A85" s="53"/>
      <c r="B85" s="54"/>
      <c r="C85" s="54"/>
      <c r="D85" s="54"/>
      <c r="E85" s="54"/>
      <c r="F85" s="55"/>
    </row>
    <row r="86" spans="1:7" x14ac:dyDescent="0.3">
      <c r="A86" s="53" t="s">
        <v>68</v>
      </c>
      <c r="B86" s="56">
        <v>841715553.08999157</v>
      </c>
      <c r="C86" s="57">
        <v>3258733231.4299927</v>
      </c>
      <c r="D86" s="57">
        <v>5047822883.7699928</v>
      </c>
      <c r="E86" s="57">
        <v>841715553.08999157</v>
      </c>
      <c r="F86" s="55"/>
    </row>
    <row r="87" spans="1:7" x14ac:dyDescent="0.3">
      <c r="A87" s="58" t="s">
        <v>69</v>
      </c>
      <c r="B87" s="57">
        <v>13720651171.34</v>
      </c>
      <c r="C87" s="57">
        <v>13720651170.34</v>
      </c>
      <c r="D87" s="57">
        <v>13720651170.34</v>
      </c>
      <c r="E87" s="57">
        <v>41161953512.020004</v>
      </c>
      <c r="F87" s="270">
        <f>+E88+E89+E90+E91+E92</f>
        <v>41161953512.020004</v>
      </c>
    </row>
    <row r="88" spans="1:7" x14ac:dyDescent="0.3">
      <c r="A88" s="59" t="s">
        <v>70</v>
      </c>
      <c r="B88" s="60">
        <v>4481058045.3900003</v>
      </c>
      <c r="C88" s="60">
        <v>4481058045.3900003</v>
      </c>
      <c r="D88" s="60">
        <v>4481058045.3900003</v>
      </c>
      <c r="E88" s="60">
        <v>13443174136.170002</v>
      </c>
      <c r="F88" s="55"/>
    </row>
    <row r="89" spans="1:7" x14ac:dyDescent="0.3">
      <c r="A89" s="59" t="s">
        <v>71</v>
      </c>
      <c r="B89" s="60">
        <v>1682311278.1099999</v>
      </c>
      <c r="C89" s="60">
        <v>1682311278.1099999</v>
      </c>
      <c r="D89" s="60">
        <v>1682311278.1099999</v>
      </c>
      <c r="E89" s="60">
        <v>5046933834.3299999</v>
      </c>
      <c r="F89" s="55"/>
    </row>
    <row r="90" spans="1:7" x14ac:dyDescent="0.3">
      <c r="A90" s="59" t="s">
        <v>72</v>
      </c>
      <c r="B90" s="60">
        <v>2165867382.4200001</v>
      </c>
      <c r="C90" s="60">
        <v>2165867382.4200001</v>
      </c>
      <c r="D90" s="60">
        <v>2165867382.4200001</v>
      </c>
      <c r="E90" s="60">
        <v>6497602147.2600002</v>
      </c>
      <c r="F90" s="55"/>
    </row>
    <row r="91" spans="1:7" x14ac:dyDescent="0.3">
      <c r="A91" s="59" t="s">
        <v>73</v>
      </c>
      <c r="B91" s="60">
        <v>4826001010</v>
      </c>
      <c r="C91" s="60">
        <v>4826001009</v>
      </c>
      <c r="D91" s="60">
        <v>4826001009</v>
      </c>
      <c r="E91" s="60">
        <v>14478003028</v>
      </c>
      <c r="F91" s="55"/>
    </row>
    <row r="92" spans="1:7" x14ac:dyDescent="0.3">
      <c r="A92" s="59" t="s">
        <v>74</v>
      </c>
      <c r="B92" s="60">
        <v>565413455.41999996</v>
      </c>
      <c r="C92" s="60">
        <v>565413455.41999996</v>
      </c>
      <c r="D92" s="60">
        <v>565413455.41999996</v>
      </c>
      <c r="E92" s="60">
        <v>1696240366.2599998</v>
      </c>
      <c r="F92" s="55"/>
    </row>
    <row r="93" spans="1:7" x14ac:dyDescent="0.3">
      <c r="A93" s="53" t="s">
        <v>75</v>
      </c>
      <c r="B93" s="57">
        <v>14562366724.429993</v>
      </c>
      <c r="C93" s="57">
        <v>16979384401.769993</v>
      </c>
      <c r="D93" s="57">
        <v>18768474054.109993</v>
      </c>
      <c r="E93" s="57">
        <v>42003669065.109993</v>
      </c>
      <c r="F93" s="55"/>
    </row>
    <row r="94" spans="1:7" ht="16.2" thickBot="1" x14ac:dyDescent="0.35">
      <c r="A94" s="53" t="s">
        <v>76</v>
      </c>
      <c r="B94" s="61">
        <v>11303633493</v>
      </c>
      <c r="C94" s="61">
        <v>11931561518</v>
      </c>
      <c r="D94" s="61">
        <v>12977487735.000002</v>
      </c>
      <c r="E94" s="61">
        <v>36212682746</v>
      </c>
      <c r="F94" s="55"/>
    </row>
    <row r="95" spans="1:7" ht="15" thickTop="1" x14ac:dyDescent="0.3">
      <c r="A95" s="58" t="s">
        <v>77</v>
      </c>
      <c r="B95" s="57">
        <v>3258733231.4299927</v>
      </c>
      <c r="C95" s="57">
        <v>5047822883.7699928</v>
      </c>
      <c r="D95" s="57">
        <v>5790986319.1099911</v>
      </c>
      <c r="E95" s="57">
        <v>5790986319.109993</v>
      </c>
      <c r="F95" s="55"/>
    </row>
    <row r="96" spans="1:7" ht="15" thickBot="1" x14ac:dyDescent="0.35">
      <c r="A96" s="62"/>
      <c r="B96" s="62"/>
      <c r="C96" s="62"/>
      <c r="D96" s="62"/>
      <c r="E96" s="62"/>
      <c r="F96" s="55"/>
    </row>
    <row r="97" spans="1:6" ht="15" thickTop="1" x14ac:dyDescent="0.3">
      <c r="A97" s="53"/>
      <c r="B97" s="53"/>
      <c r="C97" s="53"/>
      <c r="D97" s="53"/>
      <c r="E97" s="53"/>
      <c r="F97" s="55"/>
    </row>
  </sheetData>
  <mergeCells count="21">
    <mergeCell ref="A82:E82"/>
    <mergeCell ref="A28:F28"/>
    <mergeCell ref="A29:F29"/>
    <mergeCell ref="A30:F30"/>
    <mergeCell ref="A26:B26"/>
    <mergeCell ref="A63:G63"/>
    <mergeCell ref="A64:G64"/>
    <mergeCell ref="A65:G65"/>
    <mergeCell ref="A80:E80"/>
    <mergeCell ref="A81:E81"/>
    <mergeCell ref="F81:G81"/>
    <mergeCell ref="A21:F21"/>
    <mergeCell ref="A25:F25"/>
    <mergeCell ref="A5:F5"/>
    <mergeCell ref="A6:F6"/>
    <mergeCell ref="A11:A12"/>
    <mergeCell ref="A15:A16"/>
    <mergeCell ref="A17:A18"/>
    <mergeCell ref="A22:F22"/>
    <mergeCell ref="A23:F23"/>
    <mergeCell ref="A24:F2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2"/>
  <sheetViews>
    <sheetView workbookViewId="0">
      <selection sqref="A1:D3"/>
    </sheetView>
  </sheetViews>
  <sheetFormatPr baseColWidth="10" defaultColWidth="11.44140625" defaultRowHeight="14.4" x14ac:dyDescent="0.3"/>
  <cols>
    <col min="1" max="1" width="56" customWidth="1"/>
    <col min="2" max="3" width="22.33203125" customWidth="1"/>
    <col min="4" max="4" width="24.33203125" customWidth="1"/>
  </cols>
  <sheetData>
    <row r="1" spans="1:4" x14ac:dyDescent="0.3">
      <c r="A1" s="330" t="s">
        <v>242</v>
      </c>
      <c r="B1" s="204" t="s">
        <v>243</v>
      </c>
      <c r="C1" s="204" t="s">
        <v>243</v>
      </c>
      <c r="D1" s="204" t="s">
        <v>244</v>
      </c>
    </row>
    <row r="2" spans="1:4" ht="15" thickBot="1" x14ac:dyDescent="0.35">
      <c r="A2" s="331"/>
      <c r="B2" s="205" t="s">
        <v>245</v>
      </c>
      <c r="C2" s="205" t="s">
        <v>246</v>
      </c>
      <c r="D2" s="205" t="s">
        <v>247</v>
      </c>
    </row>
    <row r="3" spans="1:4" ht="15" thickTop="1" x14ac:dyDescent="0.3">
      <c r="A3" s="206" t="s">
        <v>65</v>
      </c>
      <c r="B3" s="207">
        <v>149783820.29314145</v>
      </c>
      <c r="C3" s="207">
        <v>182017168.61718148</v>
      </c>
      <c r="D3" s="207">
        <v>182170258.45243001</v>
      </c>
    </row>
    <row r="4" spans="1:4" x14ac:dyDescent="0.3">
      <c r="A4" t="s">
        <v>248</v>
      </c>
      <c r="B4" s="207">
        <v>148445820.29314145</v>
      </c>
      <c r="C4" s="207">
        <v>180807453.06409147</v>
      </c>
      <c r="D4" s="207">
        <v>180960542.89932999</v>
      </c>
    </row>
    <row r="5" spans="1:4" x14ac:dyDescent="0.3">
      <c r="A5" s="208" t="s">
        <v>249</v>
      </c>
      <c r="B5" s="209"/>
      <c r="C5" s="209"/>
      <c r="D5" s="209"/>
    </row>
    <row r="6" spans="1:4" x14ac:dyDescent="0.3">
      <c r="A6" s="208" t="s">
        <v>250</v>
      </c>
      <c r="B6" s="209"/>
      <c r="C6" s="209"/>
      <c r="D6" s="209"/>
    </row>
    <row r="7" spans="1:4" x14ac:dyDescent="0.3">
      <c r="A7" s="208" t="s">
        <v>251</v>
      </c>
      <c r="B7" s="209">
        <v>31228.949701472502</v>
      </c>
      <c r="C7" s="209">
        <v>119887.74661147248</v>
      </c>
      <c r="D7" s="209">
        <v>272977.58029000001</v>
      </c>
    </row>
    <row r="8" spans="1:4" x14ac:dyDescent="0.3">
      <c r="A8" s="208" t="s">
        <v>252</v>
      </c>
      <c r="B8" s="207">
        <v>148414591.34344</v>
      </c>
      <c r="C8" s="207">
        <v>180687565.31748</v>
      </c>
      <c r="D8" s="207">
        <v>180687565.31904</v>
      </c>
    </row>
    <row r="9" spans="1:4" x14ac:dyDescent="0.3">
      <c r="A9" s="210" t="s">
        <v>253</v>
      </c>
      <c r="B9" s="207">
        <v>148414591.34344</v>
      </c>
      <c r="C9" s="207">
        <v>180687565.31748</v>
      </c>
      <c r="D9" s="207">
        <v>180687565.31904</v>
      </c>
    </row>
    <row r="10" spans="1:4" x14ac:dyDescent="0.3">
      <c r="A10" s="211" t="s">
        <v>254</v>
      </c>
      <c r="B10" s="209">
        <v>54052151.553000003</v>
      </c>
      <c r="C10" s="209">
        <v>54052151.553000003</v>
      </c>
      <c r="D10" s="209">
        <v>54052151.554000005</v>
      </c>
    </row>
    <row r="11" spans="1:4" x14ac:dyDescent="0.3">
      <c r="A11" s="211" t="s">
        <v>255</v>
      </c>
      <c r="B11" s="209">
        <v>94362439.790439993</v>
      </c>
      <c r="C11" s="209">
        <v>126635413.76447999</v>
      </c>
      <c r="D11" s="209">
        <v>126635413.76504</v>
      </c>
    </row>
    <row r="12" spans="1:4" x14ac:dyDescent="0.3">
      <c r="A12" s="211" t="s">
        <v>256</v>
      </c>
      <c r="B12" s="212"/>
      <c r="C12" s="212"/>
      <c r="D12" s="212"/>
    </row>
    <row r="13" spans="1:4" x14ac:dyDescent="0.3">
      <c r="A13" s="210" t="s">
        <v>257</v>
      </c>
      <c r="B13" s="212"/>
      <c r="C13" s="212"/>
      <c r="D13" s="212"/>
    </row>
    <row r="14" spans="1:4" x14ac:dyDescent="0.3">
      <c r="A14" s="210" t="s">
        <v>258</v>
      </c>
      <c r="B14" s="212"/>
      <c r="C14" s="212"/>
      <c r="D14" s="213"/>
    </row>
    <row r="15" spans="1:4" x14ac:dyDescent="0.3">
      <c r="A15" t="s">
        <v>259</v>
      </c>
      <c r="B15" s="207">
        <v>368000</v>
      </c>
      <c r="C15" s="207">
        <v>368000</v>
      </c>
      <c r="D15" s="207">
        <v>368000.00001000002</v>
      </c>
    </row>
    <row r="16" spans="1:4" x14ac:dyDescent="0.3">
      <c r="A16" s="208" t="s">
        <v>260</v>
      </c>
      <c r="B16" s="212"/>
      <c r="C16" s="212"/>
      <c r="D16" s="212"/>
    </row>
    <row r="17" spans="1:4" x14ac:dyDescent="0.3">
      <c r="A17" s="208" t="s">
        <v>261</v>
      </c>
      <c r="B17" s="212"/>
      <c r="C17" s="212"/>
      <c r="D17" s="212"/>
    </row>
    <row r="18" spans="1:4" x14ac:dyDescent="0.3">
      <c r="A18" s="208" t="s">
        <v>262</v>
      </c>
      <c r="B18" s="212"/>
      <c r="C18" s="212"/>
      <c r="D18" s="212"/>
    </row>
    <row r="19" spans="1:4" x14ac:dyDescent="0.3">
      <c r="A19" s="208" t="s">
        <v>263</v>
      </c>
      <c r="B19" s="207">
        <v>368000</v>
      </c>
      <c r="C19" s="207">
        <v>368000</v>
      </c>
      <c r="D19" s="207">
        <v>368000.00001000002</v>
      </c>
    </row>
    <row r="20" spans="1:4" x14ac:dyDescent="0.3">
      <c r="A20" s="210" t="s">
        <v>264</v>
      </c>
      <c r="B20" s="212"/>
      <c r="C20" s="212"/>
      <c r="D20" s="212"/>
    </row>
    <row r="21" spans="1:4" x14ac:dyDescent="0.3">
      <c r="A21" s="211" t="s">
        <v>265</v>
      </c>
      <c r="B21" s="212"/>
      <c r="C21" s="212"/>
      <c r="D21" s="212"/>
    </row>
    <row r="22" spans="1:4" x14ac:dyDescent="0.3">
      <c r="A22" s="211" t="s">
        <v>266</v>
      </c>
      <c r="B22" s="209">
        <v>368000</v>
      </c>
      <c r="C22" s="209">
        <v>368000</v>
      </c>
      <c r="D22" s="209">
        <v>368000.00001000002</v>
      </c>
    </row>
    <row r="23" spans="1:4" x14ac:dyDescent="0.3">
      <c r="A23" s="211" t="s">
        <v>267</v>
      </c>
      <c r="B23" s="212"/>
      <c r="C23" s="212"/>
      <c r="D23" s="212"/>
    </row>
    <row r="24" spans="1:4" x14ac:dyDescent="0.3">
      <c r="A24" s="210" t="s">
        <v>268</v>
      </c>
      <c r="B24" s="212"/>
      <c r="C24" s="212"/>
      <c r="D24" s="212"/>
    </row>
    <row r="25" spans="1:4" x14ac:dyDescent="0.3">
      <c r="A25" s="210" t="s">
        <v>269</v>
      </c>
      <c r="B25" s="212"/>
      <c r="C25" s="212"/>
      <c r="D25" s="212"/>
    </row>
    <row r="26" spans="1:4" x14ac:dyDescent="0.3">
      <c r="A26" s="208" t="s">
        <v>270</v>
      </c>
      <c r="B26" s="212"/>
      <c r="C26" s="212"/>
      <c r="D26" s="212"/>
    </row>
    <row r="27" spans="1:4" x14ac:dyDescent="0.3">
      <c r="A27" s="206" t="s">
        <v>271</v>
      </c>
      <c r="B27" s="207">
        <v>970000</v>
      </c>
      <c r="C27" s="207">
        <v>841715.55309000006</v>
      </c>
      <c r="D27" s="207">
        <v>841715.55309000006</v>
      </c>
    </row>
    <row r="28" spans="1:4" x14ac:dyDescent="0.3">
      <c r="A28" s="208" t="s">
        <v>272</v>
      </c>
      <c r="B28" s="212"/>
      <c r="C28" s="212"/>
      <c r="D28" s="212"/>
    </row>
    <row r="29" spans="1:4" x14ac:dyDescent="0.3">
      <c r="A29" s="208" t="s">
        <v>273</v>
      </c>
      <c r="B29" s="212"/>
      <c r="C29" s="212"/>
      <c r="D29" s="212"/>
    </row>
    <row r="30" spans="1:4" x14ac:dyDescent="0.3">
      <c r="A30" s="208" t="s">
        <v>274</v>
      </c>
      <c r="B30" s="209">
        <v>970000</v>
      </c>
      <c r="C30" s="209">
        <v>841715.55309000006</v>
      </c>
      <c r="D30" s="209">
        <v>841715.55309000006</v>
      </c>
    </row>
    <row r="31" spans="1:4" x14ac:dyDescent="0.3">
      <c r="B31" s="212"/>
      <c r="C31" s="212"/>
      <c r="D31" s="212"/>
    </row>
    <row r="32" spans="1:4" x14ac:dyDescent="0.3">
      <c r="B32" s="212"/>
      <c r="C32" s="212"/>
      <c r="D32" s="212"/>
    </row>
    <row r="33" spans="2:4" x14ac:dyDescent="0.3">
      <c r="B33" s="214"/>
      <c r="C33" s="214"/>
      <c r="D33" s="214"/>
    </row>
    <row r="34" spans="2:4" x14ac:dyDescent="0.3">
      <c r="B34" s="214"/>
      <c r="C34" s="214"/>
      <c r="D34" s="214"/>
    </row>
    <row r="35" spans="2:4" x14ac:dyDescent="0.3">
      <c r="B35" s="212"/>
      <c r="C35" s="212"/>
      <c r="D35" s="212"/>
    </row>
    <row r="36" spans="2:4" x14ac:dyDescent="0.3">
      <c r="B36" s="212"/>
      <c r="C36" s="212"/>
      <c r="D36" s="212"/>
    </row>
    <row r="37" spans="2:4" x14ac:dyDescent="0.3">
      <c r="B37" s="212"/>
      <c r="C37" s="212"/>
      <c r="D37" s="212"/>
    </row>
    <row r="38" spans="2:4" x14ac:dyDescent="0.3">
      <c r="B38" s="212"/>
      <c r="C38" s="212"/>
      <c r="D38" s="212"/>
    </row>
    <row r="39" spans="2:4" x14ac:dyDescent="0.3">
      <c r="B39" s="212"/>
      <c r="C39" s="212"/>
      <c r="D39" s="212"/>
    </row>
    <row r="40" spans="2:4" x14ac:dyDescent="0.3">
      <c r="B40" s="212"/>
      <c r="C40" s="212"/>
      <c r="D40" s="212"/>
    </row>
    <row r="41" spans="2:4" x14ac:dyDescent="0.3">
      <c r="B41" s="212"/>
      <c r="C41" s="212"/>
      <c r="D41" s="212"/>
    </row>
    <row r="42" spans="2:4" x14ac:dyDescent="0.3">
      <c r="B42" s="212"/>
      <c r="C42" s="212"/>
      <c r="D42" s="212"/>
    </row>
  </sheetData>
  <mergeCells count="1">
    <mergeCell ref="A1:A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3"/>
  <sheetViews>
    <sheetView workbookViewId="0">
      <selection sqref="A1:A2"/>
    </sheetView>
  </sheetViews>
  <sheetFormatPr baseColWidth="10" defaultColWidth="11.44140625" defaultRowHeight="14.4" x14ac:dyDescent="0.3"/>
  <cols>
    <col min="1" max="1" width="45.33203125" customWidth="1"/>
    <col min="2" max="2" width="17.44140625" customWidth="1"/>
    <col min="3" max="3" width="15.88671875" customWidth="1"/>
    <col min="4" max="4" width="20.5546875" customWidth="1"/>
    <col min="5" max="5" width="5.44140625" customWidth="1"/>
    <col min="6" max="6" width="17" customWidth="1"/>
    <col min="7" max="7" width="15.109375" customWidth="1"/>
    <col min="8" max="8" width="13.88671875" customWidth="1"/>
    <col min="9" max="9" width="16.6640625" customWidth="1"/>
    <col min="12" max="12" width="15.33203125" bestFit="1" customWidth="1"/>
  </cols>
  <sheetData>
    <row r="1" spans="1:12" x14ac:dyDescent="0.3">
      <c r="A1" s="332" t="s">
        <v>275</v>
      </c>
      <c r="B1" s="215" t="s">
        <v>243</v>
      </c>
      <c r="C1" s="215" t="s">
        <v>243</v>
      </c>
      <c r="D1" s="215" t="s">
        <v>276</v>
      </c>
      <c r="E1" s="216"/>
      <c r="F1" s="334" t="s">
        <v>277</v>
      </c>
      <c r="G1" s="334"/>
      <c r="H1" s="334"/>
      <c r="I1" s="334"/>
      <c r="J1" s="334"/>
    </row>
    <row r="2" spans="1:12" ht="29.4" thickBot="1" x14ac:dyDescent="0.35">
      <c r="A2" s="333"/>
      <c r="B2" s="217" t="s">
        <v>245</v>
      </c>
      <c r="C2" s="217" t="s">
        <v>246</v>
      </c>
      <c r="D2" s="217" t="s">
        <v>247</v>
      </c>
      <c r="E2" s="218"/>
      <c r="F2" s="219" t="s">
        <v>55</v>
      </c>
      <c r="G2" s="217" t="s">
        <v>70</v>
      </c>
      <c r="H2" s="217" t="s">
        <v>278</v>
      </c>
      <c r="I2" s="218" t="s">
        <v>279</v>
      </c>
      <c r="J2" s="217" t="s">
        <v>280</v>
      </c>
    </row>
    <row r="3" spans="1:12" ht="15" thickTop="1" x14ac:dyDescent="0.3">
      <c r="F3" s="206"/>
    </row>
    <row r="4" spans="1:12" x14ac:dyDescent="0.3">
      <c r="A4" s="206" t="s">
        <v>65</v>
      </c>
      <c r="B4" s="207">
        <v>95510395.138999999</v>
      </c>
      <c r="C4" s="207">
        <v>182005881.33499998</v>
      </c>
      <c r="D4" s="207">
        <v>175288226.87199998</v>
      </c>
      <c r="E4" s="212"/>
      <c r="F4" s="207">
        <v>175288226.87199998</v>
      </c>
      <c r="G4" s="207">
        <v>121140813.87199998</v>
      </c>
      <c r="H4" s="209"/>
      <c r="I4" s="207">
        <v>54147413</v>
      </c>
      <c r="J4" s="220"/>
    </row>
    <row r="5" spans="1:12" x14ac:dyDescent="0.3">
      <c r="A5" t="s">
        <v>281</v>
      </c>
      <c r="B5" s="212"/>
      <c r="C5" s="212"/>
      <c r="D5" s="212"/>
      <c r="E5" s="212"/>
      <c r="F5" s="220"/>
      <c r="G5" s="212"/>
      <c r="H5" s="209"/>
      <c r="I5" s="212"/>
      <c r="J5" s="212"/>
    </row>
    <row r="6" spans="1:12" x14ac:dyDescent="0.3">
      <c r="A6" s="212" t="s">
        <v>282</v>
      </c>
      <c r="B6" s="212"/>
      <c r="C6" s="209"/>
      <c r="D6" s="221"/>
      <c r="E6" s="212"/>
      <c r="F6" s="222"/>
      <c r="G6" s="212"/>
      <c r="H6" s="212"/>
      <c r="I6" s="221"/>
      <c r="J6" s="212"/>
    </row>
    <row r="7" spans="1:12" x14ac:dyDescent="0.3">
      <c r="A7" s="212" t="s">
        <v>283</v>
      </c>
      <c r="B7" s="212"/>
      <c r="C7" s="209"/>
      <c r="D7" s="209"/>
      <c r="E7" s="212"/>
      <c r="F7" s="223"/>
      <c r="G7" s="212"/>
      <c r="H7" s="212"/>
      <c r="I7" s="209"/>
      <c r="J7" s="212"/>
    </row>
    <row r="8" spans="1:12" x14ac:dyDescent="0.3">
      <c r="A8" s="212" t="s">
        <v>284</v>
      </c>
      <c r="B8" s="212"/>
      <c r="C8" s="212"/>
      <c r="D8" s="212"/>
      <c r="E8" s="212"/>
      <c r="F8" s="220"/>
      <c r="G8" s="212"/>
      <c r="H8" s="212"/>
      <c r="I8" s="212"/>
      <c r="J8" s="212"/>
    </row>
    <row r="9" spans="1:12" x14ac:dyDescent="0.3">
      <c r="A9" s="212" t="s">
        <v>285</v>
      </c>
      <c r="B9" s="212"/>
      <c r="C9" s="212"/>
      <c r="D9" s="212"/>
      <c r="E9" s="212"/>
      <c r="F9" s="220"/>
      <c r="G9" s="212"/>
      <c r="H9" s="212"/>
      <c r="I9" s="212"/>
      <c r="J9" s="212"/>
    </row>
    <row r="10" spans="1:12" x14ac:dyDescent="0.3">
      <c r="A10" s="212" t="s">
        <v>286</v>
      </c>
      <c r="B10" s="212"/>
      <c r="C10" s="212"/>
      <c r="D10" s="212"/>
      <c r="E10" s="212"/>
      <c r="F10" s="220"/>
      <c r="G10" s="212"/>
      <c r="H10" s="212"/>
      <c r="I10" s="212"/>
      <c r="J10" s="212"/>
    </row>
    <row r="11" spans="1:12" x14ac:dyDescent="0.3">
      <c r="A11" s="212" t="s">
        <v>287</v>
      </c>
      <c r="B11" s="207">
        <v>95142395.138999999</v>
      </c>
      <c r="C11" s="207">
        <v>181637881.33499998</v>
      </c>
      <c r="D11" s="207">
        <v>174960937.67499998</v>
      </c>
      <c r="E11" s="212"/>
      <c r="F11" s="207">
        <v>174960937.67499998</v>
      </c>
      <c r="G11" s="207">
        <v>120813524.67499998</v>
      </c>
      <c r="H11" s="221"/>
      <c r="I11" s="207">
        <v>54147413</v>
      </c>
      <c r="J11" s="209"/>
    </row>
    <row r="12" spans="1:12" x14ac:dyDescent="0.3">
      <c r="A12" s="224" t="s">
        <v>288</v>
      </c>
      <c r="B12" s="209">
        <v>350000</v>
      </c>
      <c r="C12" s="209">
        <v>50000</v>
      </c>
      <c r="D12" s="209">
        <v>50000</v>
      </c>
      <c r="E12" s="221"/>
      <c r="F12" s="207">
        <v>50000</v>
      </c>
      <c r="G12" s="209">
        <v>50000</v>
      </c>
      <c r="H12" s="221"/>
      <c r="I12" s="209"/>
      <c r="J12" s="209"/>
    </row>
    <row r="13" spans="1:12" x14ac:dyDescent="0.3">
      <c r="A13" s="224" t="s">
        <v>289</v>
      </c>
      <c r="B13" s="209">
        <v>94792395.138999999</v>
      </c>
      <c r="C13" s="209">
        <v>181587881.33499998</v>
      </c>
      <c r="D13" s="209">
        <v>174910937.67499998</v>
      </c>
      <c r="E13" s="224"/>
      <c r="F13" s="207">
        <v>174910937.67499998</v>
      </c>
      <c r="G13" s="209">
        <v>120763524.67499998</v>
      </c>
      <c r="H13" s="209"/>
      <c r="I13" s="209">
        <v>54147413</v>
      </c>
      <c r="J13" s="209"/>
      <c r="L13" s="225"/>
    </row>
    <row r="14" spans="1:12" x14ac:dyDescent="0.3">
      <c r="A14" s="224" t="s">
        <v>290</v>
      </c>
      <c r="B14" s="209"/>
      <c r="C14" s="209"/>
      <c r="D14" s="209"/>
      <c r="E14" s="224"/>
      <c r="F14" s="223"/>
      <c r="G14" s="209"/>
      <c r="H14" s="209"/>
      <c r="I14" s="209"/>
      <c r="J14" s="209"/>
      <c r="L14" s="225"/>
    </row>
    <row r="15" spans="1:12" x14ac:dyDescent="0.3">
      <c r="A15" s="224" t="s">
        <v>291</v>
      </c>
      <c r="B15" s="209"/>
      <c r="C15" s="209"/>
      <c r="D15" s="209"/>
      <c r="E15" s="224"/>
      <c r="F15" s="223"/>
      <c r="G15" s="209"/>
      <c r="H15" s="209"/>
      <c r="I15" s="209"/>
      <c r="J15" s="209"/>
      <c r="L15" s="225"/>
    </row>
    <row r="16" spans="1:12" x14ac:dyDescent="0.3">
      <c r="A16" s="224" t="s">
        <v>292</v>
      </c>
      <c r="B16" s="209"/>
      <c r="C16" s="209"/>
      <c r="D16" s="209"/>
      <c r="E16" s="224"/>
      <c r="F16" s="223"/>
      <c r="G16" s="209"/>
      <c r="H16" s="209"/>
      <c r="I16" s="209"/>
      <c r="J16" s="209"/>
    </row>
    <row r="17" spans="1:10" x14ac:dyDescent="0.3">
      <c r="A17" s="224" t="s">
        <v>293</v>
      </c>
      <c r="B17" s="209"/>
      <c r="C17" s="209"/>
      <c r="D17" s="209"/>
      <c r="E17" s="224"/>
      <c r="F17" s="223"/>
      <c r="G17" s="209"/>
      <c r="H17" s="209"/>
      <c r="I17" s="209"/>
      <c r="J17" s="209"/>
    </row>
    <row r="18" spans="1:10" x14ac:dyDescent="0.3">
      <c r="A18" s="224" t="s">
        <v>294</v>
      </c>
      <c r="B18" s="209"/>
      <c r="C18" s="209"/>
      <c r="D18" s="209"/>
      <c r="E18" s="224"/>
      <c r="F18" s="223"/>
      <c r="G18" s="209"/>
      <c r="H18" s="209"/>
      <c r="I18" s="209"/>
      <c r="J18" s="209"/>
    </row>
    <row r="19" spans="1:10" x14ac:dyDescent="0.3">
      <c r="A19" s="212" t="s">
        <v>295</v>
      </c>
      <c r="B19" s="207">
        <v>368000</v>
      </c>
      <c r="C19" s="207">
        <v>368000</v>
      </c>
      <c r="D19" s="207">
        <v>327289.19699999999</v>
      </c>
      <c r="E19" s="220"/>
      <c r="F19" s="207">
        <v>327289.19699999999</v>
      </c>
      <c r="G19" s="207">
        <v>327289.19699999999</v>
      </c>
      <c r="H19" s="209"/>
      <c r="I19" s="209"/>
      <c r="J19" s="209"/>
    </row>
    <row r="20" spans="1:10" x14ac:dyDescent="0.3">
      <c r="A20" s="224" t="s">
        <v>296</v>
      </c>
      <c r="B20" s="209"/>
      <c r="C20" s="209"/>
      <c r="D20" s="209"/>
      <c r="E20" s="224"/>
      <c r="F20" s="223"/>
      <c r="G20" s="209"/>
      <c r="H20" s="209"/>
      <c r="I20" s="209"/>
      <c r="J20" s="209"/>
    </row>
    <row r="21" spans="1:10" x14ac:dyDescent="0.3">
      <c r="A21" s="224" t="s">
        <v>297</v>
      </c>
      <c r="B21" s="209">
        <v>368000</v>
      </c>
      <c r="C21" s="209">
        <v>368000</v>
      </c>
      <c r="D21" s="209">
        <v>327289.19699999999</v>
      </c>
      <c r="E21" s="224"/>
      <c r="F21" s="207">
        <v>327289.19699999999</v>
      </c>
      <c r="G21" s="209">
        <v>327289.19699999999</v>
      </c>
      <c r="H21" s="209"/>
      <c r="I21" s="209"/>
      <c r="J21" s="209"/>
    </row>
    <row r="22" spans="1:10" x14ac:dyDescent="0.3">
      <c r="A22" s="224" t="s">
        <v>298</v>
      </c>
      <c r="B22" s="224"/>
      <c r="C22" s="224"/>
      <c r="D22" s="224"/>
      <c r="E22" s="224"/>
      <c r="F22" s="209"/>
      <c r="G22" s="209"/>
      <c r="H22" s="209"/>
      <c r="I22" s="209"/>
      <c r="J22" s="209"/>
    </row>
    <row r="23" spans="1:10" x14ac:dyDescent="0.3">
      <c r="A23" s="224" t="s">
        <v>299</v>
      </c>
      <c r="B23" s="224"/>
      <c r="C23" s="224"/>
      <c r="D23" s="224"/>
      <c r="E23" s="224"/>
      <c r="F23" s="212"/>
      <c r="G23" s="212"/>
      <c r="H23" s="212"/>
      <c r="I23" s="212"/>
      <c r="J23" s="212"/>
    </row>
    <row r="24" spans="1:10" x14ac:dyDescent="0.3">
      <c r="A24" s="208" t="s">
        <v>300</v>
      </c>
      <c r="B24" s="208"/>
      <c r="C24" s="208"/>
      <c r="D24" s="208"/>
      <c r="E24" s="208"/>
      <c r="F24" s="226"/>
    </row>
    <row r="25" spans="1:10" x14ac:dyDescent="0.3">
      <c r="A25" t="s">
        <v>301</v>
      </c>
      <c r="F25" s="226"/>
    </row>
    <row r="26" spans="1:10" x14ac:dyDescent="0.3">
      <c r="A26" t="s">
        <v>302</v>
      </c>
    </row>
    <row r="27" spans="1:10" ht="15" thickBot="1" x14ac:dyDescent="0.35">
      <c r="A27" s="227"/>
      <c r="B27" s="227"/>
      <c r="C27" s="227"/>
      <c r="D27" s="227"/>
      <c r="E27" s="227"/>
      <c r="F27" s="227"/>
      <c r="G27" s="227"/>
      <c r="H27" s="227"/>
      <c r="I27" s="227"/>
      <c r="J27" s="227"/>
    </row>
    <row r="28" spans="1:10" ht="15" thickTop="1" x14ac:dyDescent="0.3"/>
    <row r="31" spans="1:10" x14ac:dyDescent="0.3">
      <c r="C31" s="228"/>
      <c r="D31" s="228"/>
      <c r="G31" s="228"/>
    </row>
    <row r="32" spans="1:10" x14ac:dyDescent="0.3">
      <c r="C32" s="229"/>
      <c r="D32" s="228"/>
      <c r="G32" s="228"/>
    </row>
    <row r="33" spans="7:7" x14ac:dyDescent="0.3">
      <c r="G33" s="228"/>
    </row>
  </sheetData>
  <mergeCells count="2">
    <mergeCell ref="A1:A2"/>
    <mergeCell ref="F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1"/>
  <sheetViews>
    <sheetView zoomScale="80" zoomScaleNormal="80" workbookViewId="0">
      <selection activeCell="A2" sqref="A2"/>
    </sheetView>
  </sheetViews>
  <sheetFormatPr baseColWidth="10" defaultRowHeight="14.4" x14ac:dyDescent="0.3"/>
  <cols>
    <col min="1" max="1" width="53.6640625" customWidth="1"/>
    <col min="2" max="2" width="39.109375" bestFit="1" customWidth="1"/>
    <col min="3" max="3" width="26" bestFit="1" customWidth="1"/>
    <col min="4" max="4" width="25.6640625" bestFit="1" customWidth="1"/>
    <col min="5" max="5" width="26.44140625" bestFit="1" customWidth="1"/>
    <col min="6" max="6" width="21" bestFit="1" customWidth="1"/>
  </cols>
  <sheetData>
    <row r="1" spans="1:7" x14ac:dyDescent="0.3">
      <c r="A1" s="2"/>
      <c r="B1" s="3"/>
      <c r="C1" s="3"/>
      <c r="D1" s="3"/>
      <c r="E1" s="3"/>
      <c r="F1" s="3"/>
    </row>
    <row r="2" spans="1:7" ht="15.6" x14ac:dyDescent="0.3">
      <c r="A2" s="5" t="s">
        <v>1</v>
      </c>
      <c r="B2" s="6" t="s">
        <v>2</v>
      </c>
      <c r="C2" s="7"/>
      <c r="D2" s="7"/>
      <c r="E2" s="7"/>
      <c r="F2" s="7"/>
    </row>
    <row r="3" spans="1:7" ht="15.6" x14ac:dyDescent="0.3">
      <c r="A3" s="5" t="s">
        <v>3</v>
      </c>
      <c r="B3" s="8" t="s">
        <v>78</v>
      </c>
      <c r="C3" s="7"/>
      <c r="D3" s="7"/>
      <c r="E3" s="7"/>
      <c r="F3" s="7"/>
    </row>
    <row r="4" spans="1:7" x14ac:dyDescent="0.3">
      <c r="A4" s="4"/>
      <c r="B4" s="4"/>
      <c r="C4" s="4"/>
      <c r="D4" s="4"/>
      <c r="E4" s="4"/>
      <c r="F4" s="4"/>
    </row>
    <row r="5" spans="1:7" x14ac:dyDescent="0.3">
      <c r="A5" s="297" t="s">
        <v>5</v>
      </c>
      <c r="B5" s="297"/>
      <c r="C5" s="297"/>
      <c r="D5" s="297"/>
      <c r="E5" s="297"/>
      <c r="F5" s="297"/>
    </row>
    <row r="6" spans="1:7" x14ac:dyDescent="0.3">
      <c r="A6" s="297" t="s">
        <v>6</v>
      </c>
      <c r="B6" s="297"/>
      <c r="C6" s="297"/>
      <c r="D6" s="297"/>
      <c r="E6" s="297"/>
      <c r="F6" s="297"/>
    </row>
    <row r="7" spans="1:7" x14ac:dyDescent="0.3">
      <c r="A7" s="24"/>
      <c r="B7" s="4"/>
      <c r="C7" s="4"/>
      <c r="D7" s="4"/>
      <c r="E7" s="4"/>
      <c r="F7" s="4"/>
    </row>
    <row r="8" spans="1:7" x14ac:dyDescent="0.3">
      <c r="A8" s="10" t="s">
        <v>7</v>
      </c>
      <c r="B8" s="10" t="s">
        <v>8</v>
      </c>
      <c r="C8" s="10" t="s">
        <v>79</v>
      </c>
      <c r="D8" s="10" t="s">
        <v>80</v>
      </c>
      <c r="E8" s="10" t="s">
        <v>81</v>
      </c>
      <c r="F8" s="10" t="s">
        <v>82</v>
      </c>
    </row>
    <row r="9" spans="1:7" x14ac:dyDescent="0.3">
      <c r="A9" s="7"/>
      <c r="B9" s="12"/>
      <c r="C9" s="12"/>
      <c r="D9" s="12"/>
      <c r="E9" s="12"/>
      <c r="F9" s="12"/>
    </row>
    <row r="10" spans="1:7" x14ac:dyDescent="0.3">
      <c r="A10" s="4" t="s">
        <v>13</v>
      </c>
      <c r="B10" s="15" t="s">
        <v>14</v>
      </c>
      <c r="C10" s="13">
        <v>44606</v>
      </c>
      <c r="D10" s="13">
        <v>49114</v>
      </c>
      <c r="E10" s="13">
        <v>52584</v>
      </c>
      <c r="F10" s="13">
        <v>53894</v>
      </c>
      <c r="G10" s="271">
        <f>+C10+D10+E10</f>
        <v>146304</v>
      </c>
    </row>
    <row r="11" spans="1:7" x14ac:dyDescent="0.3">
      <c r="A11" s="298" t="s">
        <v>15</v>
      </c>
      <c r="B11" s="17" t="s">
        <v>16</v>
      </c>
      <c r="C11" s="13">
        <v>20631</v>
      </c>
      <c r="D11" s="13">
        <v>20479</v>
      </c>
      <c r="E11" s="13">
        <v>20779</v>
      </c>
      <c r="F11" s="13">
        <v>22484</v>
      </c>
      <c r="G11" s="271">
        <f t="shared" ref="G11:G19" si="0">+C11+D11+E11</f>
        <v>61889</v>
      </c>
    </row>
    <row r="12" spans="1:7" x14ac:dyDescent="0.3">
      <c r="A12" s="298"/>
      <c r="B12" s="17" t="s">
        <v>17</v>
      </c>
      <c r="C12" s="13">
        <v>14085</v>
      </c>
      <c r="D12" s="13">
        <v>13969</v>
      </c>
      <c r="E12" s="13">
        <v>14145</v>
      </c>
      <c r="F12" s="13">
        <v>15266</v>
      </c>
      <c r="G12" s="271"/>
    </row>
    <row r="13" spans="1:7" x14ac:dyDescent="0.3">
      <c r="A13" s="18" t="s">
        <v>18</v>
      </c>
      <c r="B13" s="17" t="s">
        <v>17</v>
      </c>
      <c r="C13" s="13">
        <v>124</v>
      </c>
      <c r="D13" s="13">
        <v>140</v>
      </c>
      <c r="E13" s="13">
        <v>147</v>
      </c>
      <c r="F13" s="13">
        <v>152</v>
      </c>
      <c r="G13" s="271">
        <f t="shared" si="0"/>
        <v>411</v>
      </c>
    </row>
    <row r="14" spans="1:7" x14ac:dyDescent="0.3">
      <c r="A14" s="18" t="s">
        <v>19</v>
      </c>
      <c r="B14" s="17" t="s">
        <v>17</v>
      </c>
      <c r="C14" s="13">
        <v>1412</v>
      </c>
      <c r="D14" s="13">
        <v>1485</v>
      </c>
      <c r="E14" s="13">
        <v>1506</v>
      </c>
      <c r="F14" s="13">
        <v>1525</v>
      </c>
      <c r="G14" s="271">
        <f t="shared" si="0"/>
        <v>4403</v>
      </c>
    </row>
    <row r="15" spans="1:7" x14ac:dyDescent="0.3">
      <c r="A15" s="25" t="s">
        <v>20</v>
      </c>
      <c r="B15" s="17" t="s">
        <v>21</v>
      </c>
      <c r="C15" s="13">
        <v>168881</v>
      </c>
      <c r="D15" s="13">
        <v>165952</v>
      </c>
      <c r="E15" s="13">
        <v>170741</v>
      </c>
      <c r="F15" s="13">
        <v>175909</v>
      </c>
      <c r="G15" s="271">
        <f t="shared" si="0"/>
        <v>505574</v>
      </c>
    </row>
    <row r="16" spans="1:7" x14ac:dyDescent="0.3">
      <c r="A16" s="25"/>
      <c r="B16" s="17" t="s">
        <v>17</v>
      </c>
      <c r="C16" s="13">
        <v>118911</v>
      </c>
      <c r="D16" s="13">
        <v>116547</v>
      </c>
      <c r="E16" s="13">
        <v>118901</v>
      </c>
      <c r="F16" s="13">
        <v>122447</v>
      </c>
      <c r="G16" s="271"/>
    </row>
    <row r="17" spans="1:8" x14ac:dyDescent="0.3">
      <c r="A17" s="305" t="s">
        <v>22</v>
      </c>
      <c r="B17" s="17" t="s">
        <v>21</v>
      </c>
      <c r="C17" s="13" t="s">
        <v>23</v>
      </c>
      <c r="D17" s="13" t="s">
        <v>23</v>
      </c>
      <c r="E17" s="13" t="s">
        <v>23</v>
      </c>
      <c r="F17" s="13" t="s">
        <v>23</v>
      </c>
      <c r="G17" s="271"/>
    </row>
    <row r="18" spans="1:8" x14ac:dyDescent="0.3">
      <c r="A18" s="305"/>
      <c r="B18" s="17" t="s">
        <v>17</v>
      </c>
      <c r="C18" s="13" t="s">
        <v>23</v>
      </c>
      <c r="D18" s="13" t="s">
        <v>23</v>
      </c>
      <c r="E18" s="13" t="s">
        <v>23</v>
      </c>
      <c r="F18" s="13" t="s">
        <v>23</v>
      </c>
      <c r="G18" s="271"/>
    </row>
    <row r="19" spans="1:8" x14ac:dyDescent="0.3">
      <c r="A19" s="25" t="s">
        <v>24</v>
      </c>
      <c r="B19" s="15" t="s">
        <v>17</v>
      </c>
      <c r="C19" s="13">
        <v>7984</v>
      </c>
      <c r="D19" s="13">
        <v>7793</v>
      </c>
      <c r="E19" s="13">
        <v>7791</v>
      </c>
      <c r="F19" s="13">
        <v>8434</v>
      </c>
      <c r="G19" s="271">
        <f t="shared" si="0"/>
        <v>23568</v>
      </c>
    </row>
    <row r="20" spans="1:8" ht="25.5" customHeight="1" thickBot="1" x14ac:dyDescent="0.35">
      <c r="A20" s="19" t="s">
        <v>25</v>
      </c>
      <c r="B20" s="20" t="s">
        <v>26</v>
      </c>
      <c r="C20" s="21">
        <v>159910</v>
      </c>
      <c r="D20" s="21">
        <v>160610</v>
      </c>
      <c r="E20" s="21">
        <v>164767</v>
      </c>
      <c r="F20" s="264">
        <v>169199</v>
      </c>
      <c r="G20" s="272">
        <f>+G19+G16+G15+G14+G13+G12+G11+G10</f>
        <v>742149</v>
      </c>
    </row>
    <row r="21" spans="1:8" ht="15" thickTop="1" x14ac:dyDescent="0.3">
      <c r="A21" s="295" t="s">
        <v>27</v>
      </c>
      <c r="B21" s="295"/>
      <c r="C21" s="295"/>
      <c r="D21" s="295"/>
      <c r="E21" s="295"/>
      <c r="F21" s="295"/>
    </row>
    <row r="22" spans="1:8" x14ac:dyDescent="0.3">
      <c r="A22" s="299" t="s">
        <v>28</v>
      </c>
      <c r="B22" s="299"/>
      <c r="C22" s="299"/>
      <c r="D22" s="299"/>
      <c r="E22" s="299"/>
      <c r="F22" s="299"/>
    </row>
    <row r="23" spans="1:8" x14ac:dyDescent="0.3">
      <c r="A23" s="299" t="s">
        <v>29</v>
      </c>
      <c r="B23" s="299"/>
      <c r="C23" s="299"/>
      <c r="D23" s="299"/>
      <c r="E23" s="299"/>
      <c r="F23" s="299"/>
    </row>
    <row r="24" spans="1:8" x14ac:dyDescent="0.3">
      <c r="A24" s="299" t="s">
        <v>30</v>
      </c>
      <c r="B24" s="299"/>
      <c r="C24" s="299"/>
      <c r="D24" s="299"/>
      <c r="E24" s="299"/>
      <c r="F24" s="299"/>
    </row>
    <row r="25" spans="1:8" x14ac:dyDescent="0.3">
      <c r="A25" s="296" t="s">
        <v>83</v>
      </c>
      <c r="B25" s="296"/>
      <c r="C25" s="296"/>
      <c r="D25" s="296"/>
      <c r="E25" s="296"/>
      <c r="F25" s="296"/>
    </row>
    <row r="26" spans="1:8" x14ac:dyDescent="0.3">
      <c r="A26" s="306"/>
      <c r="B26" s="306"/>
      <c r="C26" s="23"/>
      <c r="D26" s="23"/>
      <c r="E26" s="23"/>
      <c r="F26" s="23"/>
    </row>
    <row r="28" spans="1:8" x14ac:dyDescent="0.3">
      <c r="A28" s="307" t="s">
        <v>32</v>
      </c>
      <c r="B28" s="307"/>
      <c r="C28" s="307"/>
      <c r="D28" s="307"/>
      <c r="E28" s="307"/>
      <c r="F28" s="307"/>
      <c r="G28" s="307"/>
      <c r="H28" s="307"/>
    </row>
    <row r="29" spans="1:8" x14ac:dyDescent="0.3">
      <c r="A29" s="300" t="s">
        <v>33</v>
      </c>
      <c r="B29" s="300"/>
      <c r="C29" s="300"/>
      <c r="D29" s="300"/>
      <c r="E29" s="300"/>
      <c r="F29" s="300"/>
      <c r="G29" s="300"/>
      <c r="H29" s="300"/>
    </row>
    <row r="30" spans="1:8" x14ac:dyDescent="0.3">
      <c r="A30" s="300" t="s">
        <v>84</v>
      </c>
      <c r="B30" s="300"/>
      <c r="C30" s="300"/>
      <c r="D30" s="300"/>
      <c r="E30" s="300"/>
      <c r="F30" s="300"/>
      <c r="G30" s="300"/>
      <c r="H30" s="300"/>
    </row>
    <row r="33" spans="1:6" x14ac:dyDescent="0.3">
      <c r="A33" s="92" t="s">
        <v>35</v>
      </c>
      <c r="B33" s="92" t="s">
        <v>79</v>
      </c>
      <c r="C33" s="92" t="s">
        <v>80</v>
      </c>
      <c r="D33" s="92" t="s">
        <v>81</v>
      </c>
      <c r="E33" s="92" t="s">
        <v>82</v>
      </c>
    </row>
    <row r="34" spans="1:6" x14ac:dyDescent="0.3">
      <c r="A34" s="28"/>
      <c r="B34" s="28"/>
      <c r="C34" s="28"/>
      <c r="D34" s="28"/>
      <c r="E34" s="28"/>
    </row>
    <row r="35" spans="1:6" x14ac:dyDescent="0.3">
      <c r="A35" s="29" t="s">
        <v>85</v>
      </c>
      <c r="B35" s="71">
        <v>13502046895.999998</v>
      </c>
      <c r="C35" s="71">
        <v>13753071254.999998</v>
      </c>
      <c r="D35" s="71">
        <v>14338451138.000008</v>
      </c>
      <c r="E35" s="71">
        <v>41593569289</v>
      </c>
    </row>
    <row r="36" spans="1:6" x14ac:dyDescent="0.3">
      <c r="A36" s="30" t="s">
        <v>20</v>
      </c>
      <c r="B36" s="72">
        <v>4943737000</v>
      </c>
      <c r="C36" s="43">
        <v>4769700000</v>
      </c>
      <c r="D36" s="40">
        <v>4990946000</v>
      </c>
      <c r="E36" s="74">
        <v>14704383000</v>
      </c>
    </row>
    <row r="37" spans="1:6" x14ac:dyDescent="0.3">
      <c r="A37" s="30" t="s">
        <v>86</v>
      </c>
      <c r="B37" s="72">
        <v>1534450000</v>
      </c>
      <c r="C37" s="43">
        <v>1559071000</v>
      </c>
      <c r="D37" s="40">
        <v>1640916000</v>
      </c>
      <c r="E37" s="74">
        <v>4734437000</v>
      </c>
      <c r="F37" s="266">
        <f>+E36+E37</f>
        <v>19438820000</v>
      </c>
    </row>
    <row r="38" spans="1:6" x14ac:dyDescent="0.3">
      <c r="A38" s="30" t="s">
        <v>38</v>
      </c>
      <c r="B38" s="72">
        <v>2100861774.999999</v>
      </c>
      <c r="C38" s="43">
        <v>2086745252.9999981</v>
      </c>
      <c r="D38" s="40">
        <v>2112480984.0000038</v>
      </c>
      <c r="E38" s="74">
        <v>6300088012.000001</v>
      </c>
    </row>
    <row r="39" spans="1:6" x14ac:dyDescent="0.3">
      <c r="A39" s="30" t="s">
        <v>39</v>
      </c>
      <c r="B39" s="72">
        <v>553039608</v>
      </c>
      <c r="C39" s="43">
        <v>557743476</v>
      </c>
      <c r="D39" s="40">
        <v>573646041.99999952</v>
      </c>
      <c r="E39" s="74">
        <v>1684429125.9999995</v>
      </c>
      <c r="F39" s="266">
        <f>+E39+E38</f>
        <v>7984517138</v>
      </c>
    </row>
    <row r="40" spans="1:6" x14ac:dyDescent="0.3">
      <c r="A40" s="30" t="s">
        <v>24</v>
      </c>
      <c r="B40" s="72">
        <v>596730000</v>
      </c>
      <c r="C40" s="43">
        <v>571766000</v>
      </c>
      <c r="D40" s="40">
        <v>565346000</v>
      </c>
      <c r="E40" s="74">
        <v>1733842000</v>
      </c>
    </row>
    <row r="41" spans="1:6" x14ac:dyDescent="0.3">
      <c r="A41" s="30" t="s">
        <v>87</v>
      </c>
      <c r="B41" s="72">
        <v>149032600</v>
      </c>
      <c r="C41" s="43">
        <v>152562300</v>
      </c>
      <c r="D41" s="40">
        <v>153294300</v>
      </c>
      <c r="E41" s="74">
        <v>454889200</v>
      </c>
    </row>
    <row r="42" spans="1:6" x14ac:dyDescent="0.3">
      <c r="A42" s="30" t="s">
        <v>88</v>
      </c>
      <c r="B42" s="72">
        <v>41234000</v>
      </c>
      <c r="C42" s="43">
        <v>32260000</v>
      </c>
      <c r="D42" s="40">
        <v>32369000</v>
      </c>
      <c r="E42" s="74">
        <v>105863000</v>
      </c>
    </row>
    <row r="43" spans="1:6" x14ac:dyDescent="0.3">
      <c r="A43" s="31" t="s">
        <v>42</v>
      </c>
      <c r="B43" s="71">
        <v>3582961912.9999981</v>
      </c>
      <c r="C43" s="71">
        <v>4023223226</v>
      </c>
      <c r="D43" s="71">
        <v>4269452812.0000038</v>
      </c>
      <c r="E43" s="71">
        <v>11875637951.000002</v>
      </c>
    </row>
    <row r="44" spans="1:6" x14ac:dyDescent="0.3">
      <c r="A44" s="32" t="s">
        <v>43</v>
      </c>
      <c r="B44" s="72">
        <v>2994827526.9999981</v>
      </c>
      <c r="C44" s="43">
        <v>3303376397</v>
      </c>
      <c r="D44" s="40">
        <v>3523962008.0000038</v>
      </c>
      <c r="E44" s="74">
        <v>9822165932.0000019</v>
      </c>
      <c r="F44" s="266">
        <f>+E44+E45+E46+E47+E48+E49+E50+E51+E54</f>
        <v>11875637951.000002</v>
      </c>
    </row>
    <row r="45" spans="1:6" x14ac:dyDescent="0.3">
      <c r="A45" s="32" t="s">
        <v>44</v>
      </c>
      <c r="B45" s="72">
        <v>14877058.000000007</v>
      </c>
      <c r="C45" s="43">
        <v>22459855</v>
      </c>
      <c r="D45" s="40">
        <v>47152549</v>
      </c>
      <c r="E45" s="74">
        <v>84489462</v>
      </c>
    </row>
    <row r="46" spans="1:6" x14ac:dyDescent="0.3">
      <c r="A46" s="32" t="s">
        <v>45</v>
      </c>
      <c r="B46" s="72"/>
      <c r="C46" s="43">
        <v>80475000</v>
      </c>
      <c r="D46" s="40">
        <v>83085000</v>
      </c>
      <c r="E46" s="74">
        <v>163560000</v>
      </c>
    </row>
    <row r="47" spans="1:6" x14ac:dyDescent="0.3">
      <c r="A47" s="33" t="s">
        <v>46</v>
      </c>
      <c r="B47" s="72">
        <v>368585000</v>
      </c>
      <c r="C47" s="43">
        <v>359922500</v>
      </c>
      <c r="D47" s="40">
        <v>350822500</v>
      </c>
      <c r="E47" s="74">
        <v>1079330000</v>
      </c>
    </row>
    <row r="48" spans="1:6" x14ac:dyDescent="0.3">
      <c r="A48" t="s">
        <v>89</v>
      </c>
      <c r="B48" s="72">
        <v>46059399.000000022</v>
      </c>
      <c r="C48" s="43">
        <v>74654640.999999985</v>
      </c>
      <c r="D48" s="40">
        <v>55415115</v>
      </c>
      <c r="E48" s="74">
        <v>176129155</v>
      </c>
    </row>
    <row r="49" spans="1:8" x14ac:dyDescent="0.3">
      <c r="A49" s="32" t="s">
        <v>48</v>
      </c>
      <c r="B49" s="72">
        <v>67125510</v>
      </c>
      <c r="C49" s="43">
        <v>78978435</v>
      </c>
      <c r="D49" s="40">
        <v>95445208.99999997</v>
      </c>
      <c r="E49" s="74">
        <v>241549153.99999997</v>
      </c>
    </row>
    <row r="50" spans="1:8" x14ac:dyDescent="0.3">
      <c r="A50" s="32" t="s">
        <v>49</v>
      </c>
      <c r="B50" s="72">
        <v>48431300.000000022</v>
      </c>
      <c r="C50" s="43">
        <v>61900899.999999985</v>
      </c>
      <c r="D50" s="40">
        <v>72990661</v>
      </c>
      <c r="E50" s="74">
        <v>183322861</v>
      </c>
    </row>
    <row r="51" spans="1:8" x14ac:dyDescent="0.3">
      <c r="A51" s="32" t="s">
        <v>50</v>
      </c>
      <c r="B51" s="72">
        <v>18836119</v>
      </c>
      <c r="C51" s="43">
        <v>17725498</v>
      </c>
      <c r="D51" s="40">
        <v>16359770.000000015</v>
      </c>
      <c r="E51" s="74">
        <v>52921387.000000015</v>
      </c>
    </row>
    <row r="52" spans="1:8" x14ac:dyDescent="0.3">
      <c r="A52" s="32" t="s">
        <v>51</v>
      </c>
      <c r="B52" s="72">
        <f ca="1">+C52-'[1]1 T'!G56</f>
        <v>0</v>
      </c>
      <c r="C52" s="43">
        <f t="shared" ref="C52:D53" ca="1" si="1">+D52-B52</f>
        <v>0</v>
      </c>
      <c r="D52" s="40">
        <f t="shared" ca="1" si="1"/>
        <v>0</v>
      </c>
      <c r="E52" s="74">
        <f t="shared" ref="E52" ca="1" si="2">+#REF!+A52+C52</f>
        <v>0</v>
      </c>
    </row>
    <row r="53" spans="1:8" x14ac:dyDescent="0.3">
      <c r="A53" s="33" t="s">
        <v>52</v>
      </c>
      <c r="B53" s="72">
        <f ca="1">+C53-'[1]1 T'!G57</f>
        <v>0</v>
      </c>
      <c r="C53" s="43">
        <f t="shared" ca="1" si="1"/>
        <v>0</v>
      </c>
      <c r="D53" s="40">
        <f t="shared" ca="1" si="1"/>
        <v>0</v>
      </c>
      <c r="E53" s="74"/>
    </row>
    <row r="54" spans="1:8" x14ac:dyDescent="0.3">
      <c r="A54" s="33" t="s">
        <v>54</v>
      </c>
      <c r="B54" s="72">
        <v>24220000</v>
      </c>
      <c r="C54" s="43">
        <v>23730000</v>
      </c>
      <c r="D54" s="40">
        <v>24220000</v>
      </c>
      <c r="E54" s="74">
        <v>72170000</v>
      </c>
    </row>
    <row r="55" spans="1:8" ht="15" thickBot="1" x14ac:dyDescent="0.35">
      <c r="A55" s="33"/>
      <c r="B55" s="72"/>
      <c r="C55" s="72"/>
      <c r="D55" s="40"/>
      <c r="E55" s="74"/>
    </row>
    <row r="56" spans="1:8" ht="15" thickBot="1" x14ac:dyDescent="0.35">
      <c r="A56" s="89" t="s">
        <v>55</v>
      </c>
      <c r="B56" s="90">
        <f>+B35</f>
        <v>13502046895.999998</v>
      </c>
      <c r="C56" s="90">
        <f t="shared" ref="C56:D56" si="3">+C35</f>
        <v>13753071254.999998</v>
      </c>
      <c r="D56" s="90">
        <f t="shared" si="3"/>
        <v>14338451138.000008</v>
      </c>
      <c r="E56" s="91">
        <f>+E35</f>
        <v>41593569289</v>
      </c>
      <c r="F56" s="270">
        <f>+E36+E37+E38+E39+E40+E41+E42+E44+E45+E46+E47+E48+E49+E50+E51+E54</f>
        <v>41593569289</v>
      </c>
    </row>
    <row r="57" spans="1:8" x14ac:dyDescent="0.3">
      <c r="A57" s="70" t="s">
        <v>56</v>
      </c>
      <c r="B57" s="70"/>
      <c r="C57" s="43"/>
      <c r="D57" s="73"/>
      <c r="E57" s="73"/>
    </row>
    <row r="59" spans="1:8" x14ac:dyDescent="0.3">
      <c r="A59" s="300" t="s">
        <v>57</v>
      </c>
      <c r="B59" s="300"/>
      <c r="C59" s="300"/>
      <c r="D59" s="300"/>
      <c r="E59" s="300"/>
      <c r="F59" s="300"/>
      <c r="G59" s="300"/>
      <c r="H59" s="300"/>
    </row>
    <row r="60" spans="1:8" x14ac:dyDescent="0.3">
      <c r="A60" s="300" t="s">
        <v>58</v>
      </c>
      <c r="B60" s="300"/>
      <c r="C60" s="300"/>
      <c r="D60" s="300"/>
      <c r="E60" s="300"/>
      <c r="F60" s="300"/>
      <c r="G60" s="300"/>
      <c r="H60" s="300"/>
    </row>
    <row r="61" spans="1:8" x14ac:dyDescent="0.3">
      <c r="A61" s="300" t="s">
        <v>84</v>
      </c>
      <c r="B61" s="300"/>
      <c r="C61" s="300"/>
      <c r="D61" s="300"/>
      <c r="E61" s="300"/>
      <c r="F61" s="300"/>
      <c r="G61" s="300"/>
      <c r="H61" s="300"/>
    </row>
    <row r="62" spans="1:8" ht="15" thickBot="1" x14ac:dyDescent="0.35">
      <c r="A62" s="87" t="s">
        <v>59</v>
      </c>
      <c r="B62" s="88" t="s">
        <v>79</v>
      </c>
      <c r="C62" s="88" t="s">
        <v>80</v>
      </c>
      <c r="D62" s="88" t="s">
        <v>81</v>
      </c>
      <c r="E62" s="87" t="s">
        <v>82</v>
      </c>
    </row>
    <row r="63" spans="1:8" x14ac:dyDescent="0.3">
      <c r="A63" s="43"/>
      <c r="B63" s="43"/>
      <c r="C63" s="43"/>
      <c r="D63" s="43"/>
      <c r="E63" s="43"/>
    </row>
    <row r="64" spans="1:8" x14ac:dyDescent="0.3">
      <c r="A64" s="75" t="s">
        <v>60</v>
      </c>
      <c r="B64" s="79">
        <v>13483210776.999998</v>
      </c>
      <c r="C64" s="79">
        <v>13735345756.999998</v>
      </c>
      <c r="D64" s="79">
        <v>14322091368.000008</v>
      </c>
      <c r="E64" s="79">
        <v>41540647902</v>
      </c>
    </row>
    <row r="65" spans="1:8" x14ac:dyDescent="0.3">
      <c r="A65" s="76" t="s">
        <v>61</v>
      </c>
      <c r="B65" s="80">
        <v>13483210776.999998</v>
      </c>
      <c r="C65" s="80">
        <v>13735345756.999998</v>
      </c>
      <c r="D65" s="74">
        <v>14322091368.000008</v>
      </c>
      <c r="E65" s="74">
        <v>41540647902</v>
      </c>
    </row>
    <row r="66" spans="1:8" x14ac:dyDescent="0.3">
      <c r="A66" s="75" t="s">
        <v>62</v>
      </c>
      <c r="B66" s="79">
        <v>18836119</v>
      </c>
      <c r="C66" s="79">
        <v>17725498</v>
      </c>
      <c r="D66" s="79">
        <v>16359770.000000015</v>
      </c>
      <c r="E66" s="79">
        <v>52921387.000000015</v>
      </c>
    </row>
    <row r="67" spans="1:8" x14ac:dyDescent="0.3">
      <c r="A67" s="48" t="s">
        <v>61</v>
      </c>
      <c r="B67" s="81">
        <v>18836119</v>
      </c>
      <c r="C67" s="81">
        <v>17725498</v>
      </c>
      <c r="D67" s="81">
        <v>16359770.000000015</v>
      </c>
      <c r="E67" s="81">
        <v>52921387.000000015</v>
      </c>
    </row>
    <row r="68" spans="1:8" x14ac:dyDescent="0.3">
      <c r="A68" s="77" t="s">
        <v>90</v>
      </c>
      <c r="B68" s="82">
        <v>0</v>
      </c>
      <c r="C68" s="82">
        <v>0</v>
      </c>
      <c r="D68" s="82">
        <v>0</v>
      </c>
      <c r="E68" s="82">
        <v>0</v>
      </c>
    </row>
    <row r="69" spans="1:8" hidden="1" x14ac:dyDescent="0.3">
      <c r="A69" s="78" t="s">
        <v>91</v>
      </c>
      <c r="B69" s="82"/>
      <c r="C69" s="82"/>
      <c r="D69" s="84">
        <v>0</v>
      </c>
      <c r="E69" s="84">
        <v>0</v>
      </c>
    </row>
    <row r="70" spans="1:8" hidden="1" x14ac:dyDescent="0.3">
      <c r="A70" s="48" t="s">
        <v>92</v>
      </c>
      <c r="B70" s="81">
        <v>0</v>
      </c>
      <c r="C70" s="81">
        <v>0</v>
      </c>
      <c r="D70" s="81">
        <v>0</v>
      </c>
      <c r="E70" s="81">
        <v>0</v>
      </c>
    </row>
    <row r="71" spans="1:8" hidden="1" x14ac:dyDescent="0.3">
      <c r="A71" s="50" t="s">
        <v>52</v>
      </c>
      <c r="B71" s="83">
        <v>0</v>
      </c>
      <c r="C71" s="83">
        <v>0</v>
      </c>
      <c r="D71" s="83">
        <v>0</v>
      </c>
      <c r="E71" s="84">
        <v>0</v>
      </c>
    </row>
    <row r="72" spans="1:8" ht="15" thickBot="1" x14ac:dyDescent="0.35">
      <c r="A72" s="85" t="s">
        <v>65</v>
      </c>
      <c r="B72" s="86">
        <v>13502046895.999998</v>
      </c>
      <c r="C72" s="86">
        <v>13753071254.999998</v>
      </c>
      <c r="D72" s="86">
        <v>14338451138.000008</v>
      </c>
      <c r="E72" s="86">
        <v>41593569289</v>
      </c>
    </row>
    <row r="73" spans="1:8" ht="15" thickTop="1" x14ac:dyDescent="0.3">
      <c r="A73" s="51" t="s">
        <v>56</v>
      </c>
      <c r="B73" s="51"/>
      <c r="C73" s="43"/>
      <c r="D73" s="43"/>
      <c r="E73" s="43"/>
    </row>
    <row r="75" spans="1:8" x14ac:dyDescent="0.3">
      <c r="A75" s="300" t="s">
        <v>67</v>
      </c>
      <c r="B75" s="300"/>
      <c r="C75" s="300"/>
      <c r="D75" s="300"/>
      <c r="E75" s="300"/>
      <c r="F75" s="300"/>
      <c r="G75" s="300"/>
      <c r="H75" s="300"/>
    </row>
    <row r="76" spans="1:8" x14ac:dyDescent="0.3">
      <c r="A76" s="300" t="s">
        <v>93</v>
      </c>
      <c r="B76" s="300"/>
      <c r="C76" s="300"/>
      <c r="D76" s="300"/>
      <c r="E76" s="300"/>
      <c r="F76" s="300"/>
      <c r="G76" s="300"/>
      <c r="H76" s="300"/>
    </row>
    <row r="77" spans="1:8" x14ac:dyDescent="0.3">
      <c r="A77" s="300" t="s">
        <v>84</v>
      </c>
      <c r="B77" s="300"/>
      <c r="C77" s="300"/>
      <c r="D77" s="300"/>
      <c r="E77" s="300"/>
      <c r="F77" s="300"/>
      <c r="G77" s="300"/>
      <c r="H77" s="300"/>
    </row>
    <row r="78" spans="1:8" ht="16.2" thickBot="1" x14ac:dyDescent="0.35">
      <c r="A78" s="97" t="s">
        <v>59</v>
      </c>
      <c r="B78" s="97" t="s">
        <v>79</v>
      </c>
      <c r="C78" s="97" t="s">
        <v>80</v>
      </c>
      <c r="D78" s="97" t="s">
        <v>81</v>
      </c>
      <c r="E78" s="97" t="s">
        <v>82</v>
      </c>
    </row>
    <row r="79" spans="1:8" ht="15.6" x14ac:dyDescent="0.3">
      <c r="A79" s="93"/>
      <c r="B79" s="93"/>
      <c r="C79" s="93"/>
      <c r="D79" s="93"/>
      <c r="E79" s="93"/>
    </row>
    <row r="80" spans="1:8" ht="15.6" x14ac:dyDescent="0.3">
      <c r="A80" s="93" t="s">
        <v>94</v>
      </c>
      <c r="B80" s="98">
        <v>5790986319.109993</v>
      </c>
      <c r="C80" s="99">
        <v>7713226594.449995</v>
      </c>
      <c r="D80" s="99">
        <v>8106715510.4500065</v>
      </c>
      <c r="E80" s="99">
        <v>5790986319.109993</v>
      </c>
    </row>
    <row r="81" spans="1:6" ht="15.6" x14ac:dyDescent="0.3">
      <c r="A81" s="94" t="s">
        <v>69</v>
      </c>
      <c r="B81" s="99">
        <v>15424287171.34</v>
      </c>
      <c r="C81" s="99">
        <v>14146560171.00001</v>
      </c>
      <c r="D81" s="99">
        <v>14146560171.330002</v>
      </c>
      <c r="E81" s="100">
        <v>43717407513.670013</v>
      </c>
      <c r="F81" s="270">
        <f>+E82+E83+E84+E85+E86</f>
        <v>43717407513.670013</v>
      </c>
    </row>
    <row r="82" spans="1:6" ht="15.6" x14ac:dyDescent="0.3">
      <c r="A82" s="59" t="s">
        <v>70</v>
      </c>
      <c r="B82" s="101">
        <v>4481058045.3900003</v>
      </c>
      <c r="C82" s="101">
        <v>4481058045.600009</v>
      </c>
      <c r="D82" s="101">
        <v>4481058045.4000006</v>
      </c>
      <c r="E82" s="102">
        <v>13443174136.390011</v>
      </c>
    </row>
    <row r="83" spans="1:6" ht="15.6" x14ac:dyDescent="0.3">
      <c r="A83" s="59" t="s">
        <v>71</v>
      </c>
      <c r="B83" s="101">
        <v>1682311278.1099999</v>
      </c>
      <c r="C83" s="101">
        <v>1682311278</v>
      </c>
      <c r="D83" s="101">
        <v>1682311278.1099999</v>
      </c>
      <c r="E83" s="102">
        <v>5046933834.2199993</v>
      </c>
    </row>
    <row r="84" spans="1:6" ht="15.6" x14ac:dyDescent="0.3">
      <c r="A84" s="59" t="s">
        <v>72</v>
      </c>
      <c r="B84" s="101">
        <v>2165867382.4200001</v>
      </c>
      <c r="C84" s="101">
        <v>2165867382</v>
      </c>
      <c r="D84" s="101">
        <v>2165867382.4099998</v>
      </c>
      <c r="E84" s="102">
        <v>6497602146.8299999</v>
      </c>
    </row>
    <row r="85" spans="1:6" ht="15.6" x14ac:dyDescent="0.3">
      <c r="A85" s="59" t="s">
        <v>73</v>
      </c>
      <c r="B85" s="101">
        <v>6529637010</v>
      </c>
      <c r="C85" s="102">
        <v>5251910010</v>
      </c>
      <c r="D85" s="102">
        <v>5251910010</v>
      </c>
      <c r="E85" s="102">
        <v>17033457030</v>
      </c>
    </row>
    <row r="86" spans="1:6" ht="15.6" x14ac:dyDescent="0.3">
      <c r="A86" s="59" t="s">
        <v>74</v>
      </c>
      <c r="B86" s="101">
        <v>565413455.41999996</v>
      </c>
      <c r="C86" s="102">
        <v>565413455.39999998</v>
      </c>
      <c r="D86" s="102">
        <v>565413455.40999997</v>
      </c>
      <c r="E86" s="102">
        <v>1696240366.23</v>
      </c>
    </row>
    <row r="87" spans="1:6" ht="15.6" x14ac:dyDescent="0.3">
      <c r="A87" s="95" t="s">
        <v>95</v>
      </c>
      <c r="B87" s="99">
        <v>21215273490.449993</v>
      </c>
      <c r="C87" s="99">
        <v>21859786765.450005</v>
      </c>
      <c r="D87" s="99">
        <v>22253275681.780006</v>
      </c>
      <c r="E87" s="100">
        <v>49508393832.780006</v>
      </c>
    </row>
    <row r="88" spans="1:6" ht="16.2" thickBot="1" x14ac:dyDescent="0.35">
      <c r="A88" s="96" t="s">
        <v>76</v>
      </c>
      <c r="B88" s="61">
        <v>13502046895.999998</v>
      </c>
      <c r="C88" s="61">
        <v>13753071254.999998</v>
      </c>
      <c r="D88" s="61">
        <v>14338451138.000008</v>
      </c>
      <c r="E88" s="61">
        <v>41593569289</v>
      </c>
    </row>
    <row r="89" spans="1:6" ht="16.2" thickTop="1" x14ac:dyDescent="0.3">
      <c r="A89" s="94" t="s">
        <v>96</v>
      </c>
      <c r="B89" s="99">
        <v>7713226594.449995</v>
      </c>
      <c r="C89" s="99">
        <v>8106715510.4500065</v>
      </c>
      <c r="D89" s="99">
        <v>7914824543.7799988</v>
      </c>
      <c r="E89" s="100">
        <v>7914824543.7800064</v>
      </c>
    </row>
    <row r="90" spans="1:6" ht="15" thickBot="1" x14ac:dyDescent="0.35">
      <c r="A90" s="62"/>
      <c r="B90" s="103"/>
      <c r="C90" s="104"/>
      <c r="D90" s="103"/>
      <c r="E90" s="103"/>
    </row>
    <row r="91" spans="1:6" ht="15" thickTop="1" x14ac:dyDescent="0.3">
      <c r="A91" s="51" t="s">
        <v>97</v>
      </c>
    </row>
  </sheetData>
  <mergeCells count="19">
    <mergeCell ref="A29:H29"/>
    <mergeCell ref="A5:F5"/>
    <mergeCell ref="A6:F6"/>
    <mergeCell ref="A11:A12"/>
    <mergeCell ref="A17:A18"/>
    <mergeCell ref="A21:F21"/>
    <mergeCell ref="A22:F22"/>
    <mergeCell ref="A23:F23"/>
    <mergeCell ref="A24:F24"/>
    <mergeCell ref="A25:F25"/>
    <mergeCell ref="A26:B26"/>
    <mergeCell ref="A28:H28"/>
    <mergeCell ref="A77:H77"/>
    <mergeCell ref="A30:H30"/>
    <mergeCell ref="A59:H59"/>
    <mergeCell ref="A60:H60"/>
    <mergeCell ref="A61:H61"/>
    <mergeCell ref="A75:H75"/>
    <mergeCell ref="A76:H7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1"/>
  <sheetViews>
    <sheetView zoomScale="80" zoomScaleNormal="80" workbookViewId="0"/>
  </sheetViews>
  <sheetFormatPr baseColWidth="10" defaultRowHeight="14.4" x14ac:dyDescent="0.3"/>
  <cols>
    <col min="1" max="1" width="54.109375" customWidth="1"/>
    <col min="2" max="2" width="21.6640625" customWidth="1"/>
    <col min="3" max="3" width="24.109375" customWidth="1"/>
    <col min="4" max="4" width="24.44140625" bestFit="1" customWidth="1"/>
    <col min="5" max="5" width="17" customWidth="1"/>
  </cols>
  <sheetData>
    <row r="1" spans="1:6" ht="15.6" x14ac:dyDescent="0.3">
      <c r="A1" s="5" t="s">
        <v>1</v>
      </c>
      <c r="B1" s="6" t="s">
        <v>2</v>
      </c>
      <c r="C1" s="7"/>
      <c r="D1" s="7"/>
      <c r="E1" s="7"/>
      <c r="F1" s="4"/>
    </row>
    <row r="2" spans="1:6" ht="15.6" x14ac:dyDescent="0.3">
      <c r="A2" s="5" t="s">
        <v>3</v>
      </c>
      <c r="B2" s="8" t="s">
        <v>98</v>
      </c>
      <c r="C2" s="7"/>
      <c r="D2" s="7"/>
      <c r="E2" s="7"/>
      <c r="F2" s="4"/>
    </row>
    <row r="3" spans="1:6" x14ac:dyDescent="0.3">
      <c r="A3" s="4"/>
      <c r="B3" s="4"/>
      <c r="C3" s="4"/>
      <c r="D3" s="4"/>
      <c r="E3" s="4"/>
      <c r="F3" s="4"/>
    </row>
    <row r="4" spans="1:6" x14ac:dyDescent="0.3">
      <c r="A4" s="297" t="s">
        <v>5</v>
      </c>
      <c r="B4" s="297"/>
      <c r="C4" s="297"/>
      <c r="D4" s="297"/>
      <c r="E4" s="297"/>
      <c r="F4" s="4"/>
    </row>
    <row r="5" spans="1:6" x14ac:dyDescent="0.3">
      <c r="A5" s="297" t="s">
        <v>6</v>
      </c>
      <c r="B5" s="297"/>
      <c r="C5" s="297"/>
      <c r="D5" s="297"/>
      <c r="E5" s="297"/>
      <c r="F5" s="4"/>
    </row>
    <row r="6" spans="1:6" x14ac:dyDescent="0.3">
      <c r="A6" s="24"/>
      <c r="B6" s="4"/>
      <c r="C6" s="4"/>
      <c r="D6" s="4"/>
      <c r="E6" s="4"/>
      <c r="F6" s="4"/>
    </row>
    <row r="7" spans="1:6" x14ac:dyDescent="0.3">
      <c r="A7" s="10" t="s">
        <v>7</v>
      </c>
      <c r="B7" s="10" t="s">
        <v>8</v>
      </c>
      <c r="C7" s="10" t="s">
        <v>12</v>
      </c>
      <c r="D7" s="10" t="s">
        <v>82</v>
      </c>
      <c r="E7" s="10" t="s">
        <v>99</v>
      </c>
      <c r="F7" s="4"/>
    </row>
    <row r="8" spans="1:6" x14ac:dyDescent="0.3">
      <c r="A8" s="7"/>
      <c r="B8" s="12"/>
      <c r="C8" s="13"/>
      <c r="D8" s="12"/>
      <c r="E8" s="12"/>
      <c r="F8" s="4"/>
    </row>
    <row r="9" spans="1:6" x14ac:dyDescent="0.3">
      <c r="A9" s="4" t="s">
        <v>13</v>
      </c>
      <c r="B9" s="15" t="s">
        <v>14</v>
      </c>
      <c r="C9" s="13">
        <v>40931</v>
      </c>
      <c r="D9" s="13">
        <v>53894</v>
      </c>
      <c r="E9" s="13">
        <v>54873</v>
      </c>
      <c r="F9" s="4"/>
    </row>
    <row r="10" spans="1:6" x14ac:dyDescent="0.3">
      <c r="A10" s="298" t="s">
        <v>15</v>
      </c>
      <c r="B10" s="17" t="s">
        <v>100</v>
      </c>
      <c r="C10" s="13">
        <v>22611</v>
      </c>
      <c r="D10" s="13">
        <v>22484</v>
      </c>
      <c r="E10" s="105">
        <v>24865</v>
      </c>
      <c r="F10" s="4"/>
    </row>
    <row r="11" spans="1:6" x14ac:dyDescent="0.3">
      <c r="A11" s="298"/>
      <c r="B11" s="17" t="s">
        <v>101</v>
      </c>
      <c r="C11" s="13">
        <v>15385</v>
      </c>
      <c r="D11" s="13">
        <v>15266</v>
      </c>
      <c r="E11" s="105">
        <v>16807</v>
      </c>
      <c r="F11" s="4"/>
    </row>
    <row r="12" spans="1:6" x14ac:dyDescent="0.3">
      <c r="A12" s="18" t="s">
        <v>18</v>
      </c>
      <c r="B12" s="17" t="s">
        <v>17</v>
      </c>
      <c r="C12" s="13">
        <v>67</v>
      </c>
      <c r="D12" s="13">
        <v>152</v>
      </c>
      <c r="E12" s="105">
        <v>152</v>
      </c>
      <c r="F12" s="4"/>
    </row>
    <row r="13" spans="1:6" x14ac:dyDescent="0.3">
      <c r="A13" s="18" t="s">
        <v>19</v>
      </c>
      <c r="B13" s="17" t="s">
        <v>17</v>
      </c>
      <c r="C13" s="13">
        <v>1348</v>
      </c>
      <c r="D13" s="13">
        <v>1525</v>
      </c>
      <c r="E13" s="105">
        <v>1545</v>
      </c>
      <c r="F13" s="4"/>
    </row>
    <row r="14" spans="1:6" x14ac:dyDescent="0.3">
      <c r="A14" s="309" t="s">
        <v>20</v>
      </c>
      <c r="B14" s="17" t="s">
        <v>21</v>
      </c>
      <c r="C14" s="13">
        <v>168234</v>
      </c>
      <c r="D14" s="13">
        <v>175909</v>
      </c>
      <c r="E14" s="13">
        <v>179849</v>
      </c>
      <c r="F14" s="4"/>
    </row>
    <row r="15" spans="1:6" x14ac:dyDescent="0.3">
      <c r="A15" s="309"/>
      <c r="B15" s="17" t="s">
        <v>17</v>
      </c>
      <c r="C15" s="13">
        <v>119502</v>
      </c>
      <c r="D15" s="13">
        <v>122447</v>
      </c>
      <c r="E15" s="13">
        <v>125118</v>
      </c>
      <c r="F15" s="4"/>
    </row>
    <row r="16" spans="1:6" x14ac:dyDescent="0.3">
      <c r="A16" s="305" t="s">
        <v>22</v>
      </c>
      <c r="B16" s="17" t="s">
        <v>21</v>
      </c>
      <c r="C16" s="13" t="s">
        <v>23</v>
      </c>
      <c r="D16" s="13" t="s">
        <v>23</v>
      </c>
      <c r="E16" s="13" t="s">
        <v>23</v>
      </c>
      <c r="F16" s="13"/>
    </row>
    <row r="17" spans="1:6" x14ac:dyDescent="0.3">
      <c r="A17" s="305"/>
      <c r="B17" s="17" t="s">
        <v>17</v>
      </c>
      <c r="C17" s="13" t="s">
        <v>23</v>
      </c>
      <c r="D17" s="13" t="s">
        <v>23</v>
      </c>
      <c r="E17" s="13" t="s">
        <v>23</v>
      </c>
      <c r="F17" s="13"/>
    </row>
    <row r="18" spans="1:6" x14ac:dyDescent="0.3">
      <c r="A18" s="25" t="s">
        <v>24</v>
      </c>
      <c r="B18" s="15" t="s">
        <v>17</v>
      </c>
      <c r="C18" s="106">
        <v>7767</v>
      </c>
      <c r="D18" s="106">
        <v>8434</v>
      </c>
      <c r="E18" s="13">
        <v>8615</v>
      </c>
      <c r="F18" s="4"/>
    </row>
    <row r="19" spans="1:6" ht="15" thickBot="1" x14ac:dyDescent="0.35">
      <c r="A19" s="19" t="s">
        <v>25</v>
      </c>
      <c r="B19" s="20" t="s">
        <v>26</v>
      </c>
      <c r="C19" s="107">
        <v>159164</v>
      </c>
      <c r="D19" s="107">
        <v>169199</v>
      </c>
      <c r="E19" s="264">
        <v>172992</v>
      </c>
      <c r="F19" s="4"/>
    </row>
    <row r="20" spans="1:6" ht="15" thickTop="1" x14ac:dyDescent="0.3">
      <c r="A20" s="295" t="s">
        <v>27</v>
      </c>
      <c r="B20" s="295"/>
      <c r="C20" s="295"/>
      <c r="D20" s="295"/>
      <c r="E20" s="295"/>
      <c r="F20" s="295"/>
    </row>
    <row r="21" spans="1:6" x14ac:dyDescent="0.3">
      <c r="A21" s="299" t="s">
        <v>28</v>
      </c>
      <c r="B21" s="299"/>
      <c r="C21" s="299"/>
      <c r="D21" s="299"/>
      <c r="E21" s="299"/>
      <c r="F21" s="299"/>
    </row>
    <row r="22" spans="1:6" x14ac:dyDescent="0.3">
      <c r="A22" s="299" t="s">
        <v>29</v>
      </c>
      <c r="B22" s="299"/>
      <c r="C22" s="299"/>
      <c r="D22" s="299"/>
      <c r="E22" s="299"/>
      <c r="F22" s="299"/>
    </row>
    <row r="23" spans="1:6" x14ac:dyDescent="0.3">
      <c r="A23" s="299" t="s">
        <v>30</v>
      </c>
      <c r="B23" s="299"/>
      <c r="C23" s="299"/>
      <c r="D23" s="299"/>
      <c r="E23" s="299"/>
      <c r="F23" s="299"/>
    </row>
    <row r="24" spans="1:6" x14ac:dyDescent="0.3">
      <c r="A24" s="296" t="s">
        <v>83</v>
      </c>
      <c r="B24" s="296"/>
      <c r="C24" s="296"/>
      <c r="D24" s="296"/>
      <c r="E24" s="296"/>
      <c r="F24" s="296"/>
    </row>
    <row r="25" spans="1:6" x14ac:dyDescent="0.3">
      <c r="A25" s="306"/>
      <c r="B25" s="306"/>
      <c r="C25" s="23"/>
      <c r="D25" s="23"/>
      <c r="E25" s="23"/>
      <c r="F25" s="23"/>
    </row>
    <row r="27" spans="1:6" x14ac:dyDescent="0.3">
      <c r="A27" s="300" t="s">
        <v>32</v>
      </c>
      <c r="B27" s="300"/>
      <c r="C27" s="300"/>
      <c r="D27" s="300"/>
    </row>
    <row r="28" spans="1:6" x14ac:dyDescent="0.3">
      <c r="A28" s="300" t="s">
        <v>33</v>
      </c>
      <c r="B28" s="300"/>
      <c r="C28" s="300"/>
      <c r="D28" s="300"/>
    </row>
    <row r="29" spans="1:6" x14ac:dyDescent="0.3">
      <c r="A29" s="300" t="s">
        <v>84</v>
      </c>
      <c r="B29" s="300"/>
      <c r="C29" s="300"/>
      <c r="D29" s="300"/>
    </row>
    <row r="30" spans="1:6" x14ac:dyDescent="0.3">
      <c r="A30" s="108"/>
      <c r="B30" s="26"/>
      <c r="C30" s="26"/>
      <c r="D30" s="26"/>
    </row>
    <row r="31" spans="1:6" x14ac:dyDescent="0.3">
      <c r="A31" s="117" t="s">
        <v>35</v>
      </c>
      <c r="B31" s="117" t="s">
        <v>12</v>
      </c>
      <c r="C31" s="117" t="s">
        <v>82</v>
      </c>
      <c r="D31" s="117" t="s">
        <v>102</v>
      </c>
    </row>
    <row r="32" spans="1:6" x14ac:dyDescent="0.3">
      <c r="A32" s="109"/>
      <c r="B32" s="51"/>
      <c r="C32" s="51"/>
      <c r="D32" s="51"/>
    </row>
    <row r="33" spans="1:5" x14ac:dyDescent="0.3">
      <c r="A33" s="29" t="s">
        <v>85</v>
      </c>
      <c r="B33" s="110">
        <v>36212682746</v>
      </c>
      <c r="C33" s="110">
        <v>41593569289</v>
      </c>
      <c r="D33" s="110">
        <f>SUM(D34:D41)</f>
        <v>77971577035</v>
      </c>
    </row>
    <row r="34" spans="1:5" x14ac:dyDescent="0.3">
      <c r="A34" s="30" t="s">
        <v>20</v>
      </c>
      <c r="B34" s="111">
        <v>14083477000</v>
      </c>
      <c r="C34" s="111">
        <v>14704383000</v>
      </c>
      <c r="D34" s="111">
        <f>+C34+B34</f>
        <v>28787860000</v>
      </c>
    </row>
    <row r="35" spans="1:5" x14ac:dyDescent="0.3">
      <c r="A35" s="30" t="s">
        <v>86</v>
      </c>
      <c r="B35" s="111">
        <v>3983751000</v>
      </c>
      <c r="C35" s="111">
        <v>4734437000</v>
      </c>
      <c r="D35" s="111">
        <f>+C35+B35</f>
        <v>8718188000</v>
      </c>
      <c r="E35" s="273">
        <f>+D34+D35</f>
        <v>37506048000</v>
      </c>
    </row>
    <row r="36" spans="1:5" x14ac:dyDescent="0.3">
      <c r="A36" s="30" t="s">
        <v>38</v>
      </c>
      <c r="B36" s="111">
        <v>6390313203.000001</v>
      </c>
      <c r="C36" s="111">
        <v>6300088012.000001</v>
      </c>
      <c r="D36" s="111">
        <f>+C36+B36</f>
        <v>12690401215.000002</v>
      </c>
    </row>
    <row r="37" spans="1:5" x14ac:dyDescent="0.3">
      <c r="A37" s="30" t="s">
        <v>39</v>
      </c>
      <c r="B37" s="111">
        <v>1820609381</v>
      </c>
      <c r="C37" s="111">
        <v>1684429125.9999995</v>
      </c>
      <c r="D37" s="111">
        <f>+C37+B37</f>
        <v>3505038506.9999995</v>
      </c>
      <c r="E37" s="273">
        <f>+D37+D36</f>
        <v>16195439722.000002</v>
      </c>
    </row>
    <row r="38" spans="1:5" x14ac:dyDescent="0.3">
      <c r="A38" s="30" t="s">
        <v>24</v>
      </c>
      <c r="B38" s="111">
        <v>1670405000</v>
      </c>
      <c r="C38" s="111">
        <v>1733842000</v>
      </c>
      <c r="D38" s="111">
        <f t="shared" ref="D38:D40" si="0">+C38+B38</f>
        <v>3404247000</v>
      </c>
    </row>
    <row r="39" spans="1:5" x14ac:dyDescent="0.3">
      <c r="A39" s="30" t="s">
        <v>87</v>
      </c>
      <c r="B39" s="111">
        <v>375975000</v>
      </c>
      <c r="C39" s="111">
        <v>454889200</v>
      </c>
      <c r="D39" s="111">
        <f t="shared" si="0"/>
        <v>830864200</v>
      </c>
    </row>
    <row r="40" spans="1:5" x14ac:dyDescent="0.3">
      <c r="A40" s="30" t="s">
        <v>88</v>
      </c>
      <c r="B40" s="111">
        <v>28051000</v>
      </c>
      <c r="C40" s="111">
        <v>105863000</v>
      </c>
      <c r="D40" s="111">
        <f t="shared" si="0"/>
        <v>133914000</v>
      </c>
    </row>
    <row r="41" spans="1:5" x14ac:dyDescent="0.3">
      <c r="A41" s="29" t="s">
        <v>42</v>
      </c>
      <c r="B41" s="110">
        <v>7860101162</v>
      </c>
      <c r="C41" s="110">
        <v>11875637951.000002</v>
      </c>
      <c r="D41" s="110">
        <f>+SUM(D42:D54)</f>
        <v>19901064113</v>
      </c>
    </row>
    <row r="42" spans="1:5" ht="15.6" x14ac:dyDescent="0.3">
      <c r="A42" s="112" t="s">
        <v>43</v>
      </c>
      <c r="B42" s="111">
        <v>7169735091</v>
      </c>
      <c r="C42" s="111">
        <v>9822165932.0000019</v>
      </c>
      <c r="D42" s="111">
        <f t="shared" ref="D42:D49" si="1">+C42+B42</f>
        <v>16991901023.000002</v>
      </c>
      <c r="E42" s="273">
        <f>+D42+D43+D44+D45+D46+D47+D48+D49+D54</f>
        <v>19685739113</v>
      </c>
    </row>
    <row r="43" spans="1:5" ht="15.6" x14ac:dyDescent="0.3">
      <c r="A43" s="112" t="s">
        <v>44</v>
      </c>
      <c r="B43" s="111">
        <v>58907961.999999993</v>
      </c>
      <c r="C43" s="111">
        <v>84489462</v>
      </c>
      <c r="D43" s="111">
        <f t="shared" si="1"/>
        <v>143397424</v>
      </c>
    </row>
    <row r="44" spans="1:5" ht="21.75" customHeight="1" x14ac:dyDescent="0.3">
      <c r="A44" s="112" t="s">
        <v>45</v>
      </c>
      <c r="B44" s="111">
        <v>1765000</v>
      </c>
      <c r="C44" s="111">
        <v>163560000</v>
      </c>
      <c r="D44" s="111">
        <f t="shared" si="1"/>
        <v>165325000</v>
      </c>
    </row>
    <row r="45" spans="1:5" ht="21.75" customHeight="1" x14ac:dyDescent="0.3">
      <c r="A45" s="113" t="s">
        <v>46</v>
      </c>
      <c r="B45" s="111">
        <v>347535000</v>
      </c>
      <c r="C45" s="111">
        <v>1079330000</v>
      </c>
      <c r="D45" s="111">
        <f t="shared" si="1"/>
        <v>1426865000</v>
      </c>
    </row>
    <row r="46" spans="1:5" x14ac:dyDescent="0.3">
      <c r="A46" t="s">
        <v>89</v>
      </c>
      <c r="B46" s="111">
        <v>50938710.999999993</v>
      </c>
      <c r="C46" s="111">
        <v>176129155</v>
      </c>
      <c r="D46" s="111">
        <f t="shared" si="1"/>
        <v>227067866</v>
      </c>
    </row>
    <row r="47" spans="1:5" ht="15.6" x14ac:dyDescent="0.3">
      <c r="A47" s="112" t="s">
        <v>103</v>
      </c>
      <c r="B47" s="111">
        <v>21424843.999999996</v>
      </c>
      <c r="C47" s="111">
        <v>241549153.99999997</v>
      </c>
      <c r="D47" s="111">
        <f t="shared" si="1"/>
        <v>262973997.99999997</v>
      </c>
    </row>
    <row r="48" spans="1:5" ht="15.6" x14ac:dyDescent="0.3">
      <c r="A48" s="112" t="s">
        <v>49</v>
      </c>
      <c r="B48" s="111">
        <v>56889176.999999993</v>
      </c>
      <c r="C48" s="111">
        <v>183322861</v>
      </c>
      <c r="D48" s="111">
        <f t="shared" si="1"/>
        <v>240212038</v>
      </c>
    </row>
    <row r="49" spans="1:5" ht="15.6" x14ac:dyDescent="0.3">
      <c r="A49" s="112" t="s">
        <v>50</v>
      </c>
      <c r="B49" s="111">
        <v>28635377</v>
      </c>
      <c r="C49" s="111">
        <v>52921387.000000015</v>
      </c>
      <c r="D49" s="111">
        <f t="shared" si="1"/>
        <v>81556764.000000015</v>
      </c>
    </row>
    <row r="50" spans="1:5" ht="15.6" x14ac:dyDescent="0.3">
      <c r="A50" s="112" t="s">
        <v>51</v>
      </c>
      <c r="B50" s="111">
        <v>0</v>
      </c>
      <c r="C50" s="111">
        <f>+'[1]2 T'!H54</f>
        <v>0</v>
      </c>
      <c r="D50" s="111">
        <f t="shared" ref="D50:D53" si="2">+C50+B50</f>
        <v>0</v>
      </c>
    </row>
    <row r="51" spans="1:5" x14ac:dyDescent="0.3">
      <c r="A51" s="33" t="s">
        <v>52</v>
      </c>
      <c r="B51" s="111">
        <v>50000000</v>
      </c>
      <c r="C51" s="111">
        <v>0</v>
      </c>
      <c r="D51" s="111">
        <f>+C51+B51</f>
        <v>50000000</v>
      </c>
    </row>
    <row r="52" spans="1:5" x14ac:dyDescent="0.3">
      <c r="A52" s="33" t="s">
        <v>104</v>
      </c>
      <c r="B52" s="111">
        <f>+'[1]1 T'!G56</f>
        <v>0</v>
      </c>
      <c r="C52" s="111">
        <f>+'[1]2 T'!H56</f>
        <v>0</v>
      </c>
      <c r="D52" s="111">
        <f t="shared" si="2"/>
        <v>0</v>
      </c>
    </row>
    <row r="53" spans="1:5" s="277" customFormat="1" x14ac:dyDescent="0.3">
      <c r="A53" s="275" t="s">
        <v>105</v>
      </c>
      <c r="B53" s="276">
        <f>+'[1]1 T'!G57</f>
        <v>1765000</v>
      </c>
      <c r="C53" s="276">
        <f>+'[1]2 T'!H57</f>
        <v>163560000</v>
      </c>
      <c r="D53" s="276">
        <f t="shared" si="2"/>
        <v>165325000</v>
      </c>
    </row>
    <row r="54" spans="1:5" x14ac:dyDescent="0.3">
      <c r="A54" s="33" t="s">
        <v>54</v>
      </c>
      <c r="B54" s="111">
        <v>74270000</v>
      </c>
      <c r="C54" s="111">
        <v>72170000</v>
      </c>
      <c r="D54" s="111">
        <f>+C54+B54</f>
        <v>146440000</v>
      </c>
      <c r="E54" s="273"/>
    </row>
    <row r="55" spans="1:5" x14ac:dyDescent="0.3">
      <c r="A55" s="116" t="s">
        <v>55</v>
      </c>
      <c r="B55" s="116">
        <v>36212682746</v>
      </c>
      <c r="C55" s="116">
        <v>41593569289</v>
      </c>
      <c r="D55" s="116">
        <f t="shared" ref="D55" si="3">+D33</f>
        <v>77971577035</v>
      </c>
    </row>
    <row r="56" spans="1:5" x14ac:dyDescent="0.3">
      <c r="A56" s="35" t="s">
        <v>56</v>
      </c>
      <c r="B56" s="114"/>
      <c r="C56" s="114"/>
      <c r="D56" s="115"/>
    </row>
    <row r="57" spans="1:5" x14ac:dyDescent="0.3">
      <c r="A57" s="302" t="s">
        <v>57</v>
      </c>
      <c r="B57" s="302"/>
      <c r="C57" s="302"/>
      <c r="D57" s="302"/>
    </row>
    <row r="58" spans="1:5" x14ac:dyDescent="0.3">
      <c r="A58" s="300" t="s">
        <v>58</v>
      </c>
      <c r="B58" s="300"/>
      <c r="C58" s="300"/>
      <c r="D58" s="300"/>
    </row>
    <row r="59" spans="1:5" x14ac:dyDescent="0.3">
      <c r="A59" s="300" t="s">
        <v>84</v>
      </c>
      <c r="B59" s="300"/>
      <c r="C59" s="300"/>
      <c r="D59" s="300"/>
    </row>
    <row r="60" spans="1:5" x14ac:dyDescent="0.3">
      <c r="A60" s="308"/>
      <c r="B60" s="308"/>
      <c r="C60" s="308"/>
      <c r="D60" s="308"/>
    </row>
    <row r="61" spans="1:5" x14ac:dyDescent="0.3">
      <c r="A61" s="117" t="s">
        <v>59</v>
      </c>
      <c r="B61" s="117" t="s">
        <v>12</v>
      </c>
      <c r="C61" s="117" t="s">
        <v>82</v>
      </c>
      <c r="D61" s="117" t="s">
        <v>102</v>
      </c>
    </row>
    <row r="62" spans="1:5" x14ac:dyDescent="0.3">
      <c r="A62" s="43"/>
      <c r="B62" s="43"/>
      <c r="C62" s="43"/>
      <c r="D62" s="43"/>
    </row>
    <row r="63" spans="1:5" x14ac:dyDescent="0.3">
      <c r="A63" s="118" t="s">
        <v>60</v>
      </c>
      <c r="B63" s="118">
        <v>36134047369</v>
      </c>
      <c r="C63" s="118">
        <v>41540647902</v>
      </c>
      <c r="D63" s="118">
        <f>B63+C63</f>
        <v>77674695271</v>
      </c>
    </row>
    <row r="64" spans="1:5" x14ac:dyDescent="0.3">
      <c r="A64" s="47" t="s">
        <v>61</v>
      </c>
      <c r="B64" s="43">
        <v>36134047369</v>
      </c>
      <c r="C64" s="43">
        <v>41540647902</v>
      </c>
      <c r="D64" s="118">
        <f t="shared" ref="D64:D69" si="4">B64+C64</f>
        <v>77674695271</v>
      </c>
    </row>
    <row r="65" spans="1:4" x14ac:dyDescent="0.3">
      <c r="A65" s="118" t="s">
        <v>62</v>
      </c>
      <c r="B65" s="118">
        <v>28635377</v>
      </c>
      <c r="C65" s="118">
        <v>52921387.000000015</v>
      </c>
      <c r="D65" s="118">
        <f t="shared" si="4"/>
        <v>81556764.000000015</v>
      </c>
    </row>
    <row r="66" spans="1:4" x14ac:dyDescent="0.3">
      <c r="A66" s="48" t="s">
        <v>61</v>
      </c>
      <c r="B66" s="43">
        <v>28635377</v>
      </c>
      <c r="C66" s="43">
        <v>52921387.000000015</v>
      </c>
      <c r="D66" s="118">
        <f t="shared" si="4"/>
        <v>81556764.000000015</v>
      </c>
    </row>
    <row r="67" spans="1:4" x14ac:dyDescent="0.3">
      <c r="A67" s="119" t="s">
        <v>90</v>
      </c>
      <c r="B67" s="118">
        <v>50000000</v>
      </c>
      <c r="C67" s="118">
        <v>0</v>
      </c>
      <c r="D67" s="118">
        <f t="shared" si="4"/>
        <v>50000000</v>
      </c>
    </row>
    <row r="68" spans="1:4" hidden="1" x14ac:dyDescent="0.3">
      <c r="A68" s="78"/>
      <c r="B68" s="118"/>
      <c r="C68" s="118">
        <v>0</v>
      </c>
      <c r="D68" s="118">
        <f t="shared" si="4"/>
        <v>0</v>
      </c>
    </row>
    <row r="69" spans="1:4" hidden="1" x14ac:dyDescent="0.3">
      <c r="A69" s="48"/>
      <c r="B69" s="43">
        <v>0</v>
      </c>
      <c r="C69" s="43">
        <v>0</v>
      </c>
      <c r="D69" s="118">
        <f t="shared" si="4"/>
        <v>0</v>
      </c>
    </row>
    <row r="70" spans="1:4" x14ac:dyDescent="0.3">
      <c r="A70" s="50" t="s">
        <v>106</v>
      </c>
      <c r="B70" s="43">
        <v>50000000</v>
      </c>
      <c r="C70" s="43">
        <v>0</v>
      </c>
      <c r="D70" s="43">
        <f>+B70+C70</f>
        <v>50000000</v>
      </c>
    </row>
    <row r="71" spans="1:4" x14ac:dyDescent="0.3">
      <c r="A71" s="116" t="s">
        <v>65</v>
      </c>
      <c r="B71" s="116">
        <v>36212682746</v>
      </c>
      <c r="C71" s="116">
        <v>41593569289</v>
      </c>
      <c r="D71" s="116">
        <f>+D63+D65+D67</f>
        <v>77806252035</v>
      </c>
    </row>
    <row r="72" spans="1:4" x14ac:dyDescent="0.3">
      <c r="A72" s="51" t="s">
        <v>56</v>
      </c>
      <c r="B72" s="43"/>
      <c r="C72" s="43"/>
      <c r="D72" s="43"/>
    </row>
    <row r="74" spans="1:4" x14ac:dyDescent="0.3">
      <c r="A74" s="302" t="s">
        <v>67</v>
      </c>
      <c r="B74" s="302"/>
      <c r="C74" s="302"/>
      <c r="D74" s="302"/>
    </row>
    <row r="75" spans="1:4" x14ac:dyDescent="0.3">
      <c r="A75" s="300" t="s">
        <v>66</v>
      </c>
      <c r="B75" s="300"/>
      <c r="C75" s="300"/>
      <c r="D75" s="300"/>
    </row>
    <row r="76" spans="1:4" x14ac:dyDescent="0.3">
      <c r="A76" s="300" t="s">
        <v>84</v>
      </c>
      <c r="B76" s="300"/>
      <c r="C76" s="300"/>
      <c r="D76" s="300"/>
    </row>
    <row r="78" spans="1:4" ht="15" thickBot="1" x14ac:dyDescent="0.35">
      <c r="A78" s="63" t="s">
        <v>59</v>
      </c>
      <c r="B78" s="63" t="s">
        <v>12</v>
      </c>
      <c r="C78" s="63" t="s">
        <v>82</v>
      </c>
      <c r="D78" s="63" t="s">
        <v>102</v>
      </c>
    </row>
    <row r="79" spans="1:4" x14ac:dyDescent="0.3">
      <c r="A79" s="53"/>
      <c r="B79" s="53"/>
      <c r="C79" s="53"/>
      <c r="D79" s="53"/>
    </row>
    <row r="80" spans="1:4" x14ac:dyDescent="0.3">
      <c r="A80" s="53" t="s">
        <v>107</v>
      </c>
      <c r="B80" s="56">
        <v>841715553.08999157</v>
      </c>
      <c r="C80" s="56">
        <v>5790986319.109993</v>
      </c>
      <c r="D80" s="56">
        <v>841715553.08999157</v>
      </c>
    </row>
    <row r="81" spans="1:4" x14ac:dyDescent="0.3">
      <c r="A81" s="58" t="s">
        <v>69</v>
      </c>
      <c r="B81" s="122">
        <v>41161953512.020004</v>
      </c>
      <c r="C81" s="122">
        <v>43717407513.670013</v>
      </c>
      <c r="D81" s="122">
        <v>84879361025.690002</v>
      </c>
    </row>
    <row r="82" spans="1:4" x14ac:dyDescent="0.3">
      <c r="A82" s="59" t="s">
        <v>70</v>
      </c>
      <c r="B82" s="123">
        <v>13443174136.170002</v>
      </c>
      <c r="C82" s="123">
        <v>13443174136.390011</v>
      </c>
      <c r="D82" s="123">
        <v>26886348272.560013</v>
      </c>
    </row>
    <row r="83" spans="1:4" x14ac:dyDescent="0.3">
      <c r="A83" s="120" t="s">
        <v>108</v>
      </c>
      <c r="B83" s="120"/>
      <c r="C83" s="120"/>
      <c r="D83" s="120">
        <v>10093867668.549999</v>
      </c>
    </row>
    <row r="84" spans="1:4" ht="15.6" x14ac:dyDescent="0.3">
      <c r="A84" s="121" t="s">
        <v>109</v>
      </c>
      <c r="B84" s="123">
        <v>6497602147.2600002</v>
      </c>
      <c r="C84" s="123">
        <v>6497602146.8299999</v>
      </c>
      <c r="D84" s="123">
        <v>12995204294.09</v>
      </c>
    </row>
    <row r="85" spans="1:4" x14ac:dyDescent="0.3">
      <c r="A85" s="59" t="s">
        <v>110</v>
      </c>
      <c r="B85" s="123">
        <v>14478003028</v>
      </c>
      <c r="C85" s="123">
        <v>17033457030</v>
      </c>
      <c r="D85" s="123">
        <v>31511460058</v>
      </c>
    </row>
    <row r="86" spans="1:4" x14ac:dyDescent="0.3">
      <c r="A86" s="59" t="s">
        <v>111</v>
      </c>
      <c r="B86" s="123">
        <v>1696240366.2599998</v>
      </c>
      <c r="C86" s="123">
        <v>1696240366.23</v>
      </c>
      <c r="D86" s="123">
        <v>3392480732.4899998</v>
      </c>
    </row>
    <row r="87" spans="1:4" x14ac:dyDescent="0.3">
      <c r="A87" s="58" t="s">
        <v>95</v>
      </c>
      <c r="B87" s="122">
        <v>42003669065.109993</v>
      </c>
      <c r="C87" s="122">
        <v>49508393832.780006</v>
      </c>
      <c r="D87" s="122">
        <v>85721076578.780014</v>
      </c>
    </row>
    <row r="88" spans="1:4" ht="16.2" thickBot="1" x14ac:dyDescent="0.35">
      <c r="A88" s="61" t="s">
        <v>76</v>
      </c>
      <c r="B88" s="61">
        <v>36212682746</v>
      </c>
      <c r="C88" s="61">
        <v>41593569289</v>
      </c>
      <c r="D88" s="61">
        <v>77806252035</v>
      </c>
    </row>
    <row r="89" spans="1:4" ht="15" thickTop="1" x14ac:dyDescent="0.3">
      <c r="A89" s="53" t="s">
        <v>96</v>
      </c>
      <c r="B89" s="123">
        <v>5790986319.109993</v>
      </c>
      <c r="C89" s="123">
        <v>7914824543.7800064</v>
      </c>
      <c r="D89" s="123">
        <v>7914824543.780014</v>
      </c>
    </row>
    <row r="90" spans="1:4" ht="15" thickBot="1" x14ac:dyDescent="0.35">
      <c r="A90" s="62"/>
      <c r="B90" s="62"/>
      <c r="C90" s="62"/>
      <c r="D90" s="62"/>
    </row>
    <row r="91" spans="1:4" ht="15" thickTop="1" x14ac:dyDescent="0.3">
      <c r="A91" s="51" t="s">
        <v>97</v>
      </c>
    </row>
  </sheetData>
  <mergeCells count="21">
    <mergeCell ref="A27:D27"/>
    <mergeCell ref="A4:E4"/>
    <mergeCell ref="A5:E5"/>
    <mergeCell ref="A10:A11"/>
    <mergeCell ref="A14:A15"/>
    <mergeCell ref="A16:A17"/>
    <mergeCell ref="A20:F20"/>
    <mergeCell ref="A21:F21"/>
    <mergeCell ref="A22:F22"/>
    <mergeCell ref="A23:F23"/>
    <mergeCell ref="A24:F24"/>
    <mergeCell ref="A25:B25"/>
    <mergeCell ref="A74:D74"/>
    <mergeCell ref="A75:D75"/>
    <mergeCell ref="A76:D76"/>
    <mergeCell ref="A28:D28"/>
    <mergeCell ref="A29:D29"/>
    <mergeCell ref="A57:D57"/>
    <mergeCell ref="A58:D58"/>
    <mergeCell ref="A59:D59"/>
    <mergeCell ref="A60:D60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5"/>
  <sheetViews>
    <sheetView zoomScale="80" zoomScaleNormal="80" workbookViewId="0"/>
  </sheetViews>
  <sheetFormatPr baseColWidth="10" defaultRowHeight="14.4" x14ac:dyDescent="0.3"/>
  <cols>
    <col min="1" max="1" width="63.33203125" customWidth="1"/>
    <col min="2" max="2" width="24.109375" customWidth="1"/>
    <col min="3" max="3" width="21.33203125" bestFit="1" customWidth="1"/>
    <col min="4" max="4" width="22.33203125" customWidth="1"/>
    <col min="5" max="5" width="25.109375" customWidth="1"/>
    <col min="6" max="6" width="18.88671875" bestFit="1" customWidth="1"/>
  </cols>
  <sheetData>
    <row r="1" spans="1:7" ht="15.6" x14ac:dyDescent="0.3">
      <c r="A1" s="5" t="s">
        <v>1</v>
      </c>
      <c r="B1" s="6" t="s">
        <v>2</v>
      </c>
      <c r="C1" s="7"/>
      <c r="D1" s="7"/>
      <c r="E1" s="7"/>
      <c r="F1" s="7"/>
    </row>
    <row r="2" spans="1:7" ht="15.6" x14ac:dyDescent="0.3">
      <c r="A2" s="5" t="s">
        <v>3</v>
      </c>
      <c r="B2" s="8" t="s">
        <v>116</v>
      </c>
      <c r="C2" s="7"/>
      <c r="D2" s="7"/>
      <c r="E2" s="7"/>
      <c r="F2" s="7"/>
    </row>
    <row r="3" spans="1:7" x14ac:dyDescent="0.3">
      <c r="A3" s="4"/>
      <c r="B3" s="4"/>
      <c r="C3" s="4"/>
      <c r="D3" s="4"/>
      <c r="E3" s="4"/>
      <c r="F3" s="4"/>
    </row>
    <row r="4" spans="1:7" x14ac:dyDescent="0.3">
      <c r="A4" s="297" t="s">
        <v>5</v>
      </c>
      <c r="B4" s="297"/>
      <c r="C4" s="297"/>
      <c r="D4" s="297"/>
      <c r="E4" s="297"/>
      <c r="F4" s="297"/>
    </row>
    <row r="5" spans="1:7" x14ac:dyDescent="0.3">
      <c r="A5" s="297" t="s">
        <v>6</v>
      </c>
      <c r="B5" s="297"/>
      <c r="C5" s="297"/>
      <c r="D5" s="297"/>
      <c r="E5" s="297"/>
      <c r="F5" s="297"/>
    </row>
    <row r="6" spans="1:7" x14ac:dyDescent="0.3">
      <c r="A6" s="68"/>
      <c r="B6" s="4"/>
      <c r="C6" s="4"/>
      <c r="D6" s="4"/>
      <c r="E6" s="4"/>
      <c r="F6" s="4"/>
    </row>
    <row r="7" spans="1:7" x14ac:dyDescent="0.3">
      <c r="A7" s="10" t="s">
        <v>7</v>
      </c>
      <c r="B7" s="10" t="s">
        <v>8</v>
      </c>
      <c r="C7" s="11" t="s">
        <v>117</v>
      </c>
      <c r="D7" s="11" t="s">
        <v>118</v>
      </c>
      <c r="E7" s="11" t="s">
        <v>119</v>
      </c>
      <c r="F7" s="11" t="s">
        <v>113</v>
      </c>
    </row>
    <row r="8" spans="1:7" x14ac:dyDescent="0.3">
      <c r="A8" s="7"/>
      <c r="B8" s="12"/>
      <c r="C8" s="12"/>
      <c r="D8" s="12"/>
      <c r="E8" s="12"/>
      <c r="F8" s="12"/>
    </row>
    <row r="9" spans="1:7" x14ac:dyDescent="0.3">
      <c r="A9" s="4" t="s">
        <v>13</v>
      </c>
      <c r="B9" s="15" t="s">
        <v>14</v>
      </c>
      <c r="C9" s="124">
        <v>56976</v>
      </c>
      <c r="D9" s="124">
        <v>53448</v>
      </c>
      <c r="E9" s="124">
        <v>53688</v>
      </c>
      <c r="F9" s="124">
        <v>69468</v>
      </c>
      <c r="G9" s="271">
        <f>+C9+D9+E9</f>
        <v>164112</v>
      </c>
    </row>
    <row r="10" spans="1:7" x14ac:dyDescent="0.3">
      <c r="A10" s="298" t="s">
        <v>15</v>
      </c>
      <c r="B10" s="17" t="s">
        <v>16</v>
      </c>
      <c r="C10" s="124">
        <v>21152</v>
      </c>
      <c r="D10" s="124">
        <v>21427</v>
      </c>
      <c r="E10" s="124">
        <v>21925</v>
      </c>
      <c r="F10" s="124">
        <v>22931</v>
      </c>
      <c r="G10" s="271">
        <f t="shared" ref="G10:G18" si="0">+C10+D10+E10</f>
        <v>64504</v>
      </c>
    </row>
    <row r="11" spans="1:7" x14ac:dyDescent="0.3">
      <c r="A11" s="298"/>
      <c r="B11" s="17" t="s">
        <v>17</v>
      </c>
      <c r="C11" s="124">
        <v>14374</v>
      </c>
      <c r="D11" s="124">
        <v>14495</v>
      </c>
      <c r="E11" s="124">
        <v>14732</v>
      </c>
      <c r="F11" s="124">
        <v>15402</v>
      </c>
      <c r="G11" s="271"/>
    </row>
    <row r="12" spans="1:7" x14ac:dyDescent="0.3">
      <c r="A12" s="18" t="s">
        <v>18</v>
      </c>
      <c r="B12" s="17" t="s">
        <v>17</v>
      </c>
      <c r="C12" s="124">
        <v>165</v>
      </c>
      <c r="D12" s="124">
        <v>155</v>
      </c>
      <c r="E12" s="124">
        <v>165</v>
      </c>
      <c r="F12" s="124">
        <v>181</v>
      </c>
      <c r="G12" s="271">
        <f t="shared" si="0"/>
        <v>485</v>
      </c>
    </row>
    <row r="13" spans="1:7" x14ac:dyDescent="0.3">
      <c r="A13" s="18" t="s">
        <v>19</v>
      </c>
      <c r="B13" s="17" t="s">
        <v>17</v>
      </c>
      <c r="C13" s="124">
        <v>1517</v>
      </c>
      <c r="D13" s="124">
        <v>1518</v>
      </c>
      <c r="E13" s="124">
        <v>1500</v>
      </c>
      <c r="F13" s="124">
        <v>1537</v>
      </c>
      <c r="G13" s="271">
        <f t="shared" si="0"/>
        <v>4535</v>
      </c>
    </row>
    <row r="14" spans="1:7" x14ac:dyDescent="0.3">
      <c r="A14" s="298" t="s">
        <v>20</v>
      </c>
      <c r="B14" s="17" t="s">
        <v>21</v>
      </c>
      <c r="C14" s="124">
        <v>366012</v>
      </c>
      <c r="D14" s="124">
        <v>367685</v>
      </c>
      <c r="E14" s="124">
        <v>367685</v>
      </c>
      <c r="F14" s="124">
        <v>372936</v>
      </c>
      <c r="G14" s="271">
        <f t="shared" si="0"/>
        <v>1101382</v>
      </c>
    </row>
    <row r="15" spans="1:7" x14ac:dyDescent="0.3">
      <c r="A15" s="298"/>
      <c r="B15" s="17" t="s">
        <v>17</v>
      </c>
      <c r="C15" s="124">
        <v>215591</v>
      </c>
      <c r="D15" s="124">
        <v>217022</v>
      </c>
      <c r="E15" s="124">
        <v>217022</v>
      </c>
      <c r="F15" s="124">
        <v>219538</v>
      </c>
      <c r="G15" s="271"/>
    </row>
    <row r="16" spans="1:7" x14ac:dyDescent="0.3">
      <c r="A16" s="305" t="s">
        <v>22</v>
      </c>
      <c r="B16" s="17" t="s">
        <v>21</v>
      </c>
      <c r="C16" s="124" t="s">
        <v>23</v>
      </c>
      <c r="D16" s="124" t="s">
        <v>23</v>
      </c>
      <c r="E16" s="124" t="s">
        <v>23</v>
      </c>
      <c r="F16" s="124" t="s">
        <v>23</v>
      </c>
      <c r="G16" s="271"/>
    </row>
    <row r="17" spans="1:8" x14ac:dyDescent="0.3">
      <c r="A17" s="305"/>
      <c r="B17" s="17" t="s">
        <v>17</v>
      </c>
      <c r="C17" s="124" t="s">
        <v>23</v>
      </c>
      <c r="D17" s="124" t="s">
        <v>23</v>
      </c>
      <c r="E17" s="124" t="s">
        <v>23</v>
      </c>
      <c r="F17" s="124" t="s">
        <v>23</v>
      </c>
      <c r="G17" s="271"/>
    </row>
    <row r="18" spans="1:8" x14ac:dyDescent="0.3">
      <c r="A18" s="69" t="s">
        <v>24</v>
      </c>
      <c r="B18" s="15" t="s">
        <v>17</v>
      </c>
      <c r="C18" s="124">
        <v>7771</v>
      </c>
      <c r="D18" s="124">
        <v>7440</v>
      </c>
      <c r="E18" s="124">
        <v>7654</v>
      </c>
      <c r="F18" s="124">
        <v>10563</v>
      </c>
      <c r="G18" s="271">
        <f t="shared" si="0"/>
        <v>22865</v>
      </c>
    </row>
    <row r="19" spans="1:8" ht="15" thickBot="1" x14ac:dyDescent="0.35">
      <c r="A19" s="19" t="s">
        <v>25</v>
      </c>
      <c r="B19" s="20" t="s">
        <v>26</v>
      </c>
      <c r="C19" s="21">
        <v>237346</v>
      </c>
      <c r="D19" s="21">
        <v>247365</v>
      </c>
      <c r="E19" s="21">
        <v>247742</v>
      </c>
      <c r="F19" s="264">
        <v>255293</v>
      </c>
      <c r="G19" s="272">
        <f>+G18+G14+G13+G12+G10+G9</f>
        <v>1357883</v>
      </c>
    </row>
    <row r="20" spans="1:8" ht="15" thickTop="1" x14ac:dyDescent="0.3">
      <c r="A20" s="295" t="s">
        <v>27</v>
      </c>
      <c r="B20" s="295"/>
      <c r="C20" s="295"/>
      <c r="D20" s="295"/>
      <c r="E20" s="295"/>
      <c r="F20" s="295"/>
    </row>
    <row r="21" spans="1:8" x14ac:dyDescent="0.3">
      <c r="A21" s="299" t="s">
        <v>28</v>
      </c>
      <c r="B21" s="299"/>
      <c r="C21" s="299"/>
      <c r="D21" s="299"/>
      <c r="E21" s="299"/>
      <c r="F21" s="299"/>
    </row>
    <row r="22" spans="1:8" x14ac:dyDescent="0.3">
      <c r="A22" s="299" t="s">
        <v>29</v>
      </c>
      <c r="B22" s="299"/>
      <c r="C22" s="299"/>
      <c r="D22" s="299"/>
      <c r="E22" s="299"/>
      <c r="F22" s="299"/>
    </row>
    <row r="23" spans="1:8" x14ac:dyDescent="0.3">
      <c r="A23" s="299" t="s">
        <v>30</v>
      </c>
      <c r="B23" s="299"/>
      <c r="C23" s="299"/>
      <c r="D23" s="299"/>
      <c r="E23" s="299"/>
      <c r="F23" s="299"/>
    </row>
    <row r="24" spans="1:8" x14ac:dyDescent="0.3">
      <c r="A24" s="296" t="s">
        <v>115</v>
      </c>
      <c r="B24" s="296"/>
      <c r="C24" s="296"/>
      <c r="D24" s="296"/>
      <c r="E24" s="296"/>
      <c r="F24" s="296"/>
    </row>
    <row r="25" spans="1:8" x14ac:dyDescent="0.3">
      <c r="A25" s="306"/>
      <c r="B25" s="306"/>
      <c r="C25" s="23"/>
      <c r="D25" s="23"/>
      <c r="E25" s="23"/>
      <c r="F25" s="23"/>
    </row>
    <row r="26" spans="1:8" x14ac:dyDescent="0.3">
      <c r="A26" s="4"/>
      <c r="B26" s="4"/>
      <c r="C26" s="4"/>
      <c r="D26" s="4"/>
      <c r="E26" s="4"/>
      <c r="F26" s="4"/>
    </row>
    <row r="27" spans="1:8" x14ac:dyDescent="0.3">
      <c r="A27" s="307" t="s">
        <v>32</v>
      </c>
      <c r="B27" s="307"/>
      <c r="C27" s="307"/>
      <c r="D27" s="307"/>
      <c r="E27" s="307"/>
      <c r="F27" s="307"/>
      <c r="G27" s="126"/>
      <c r="H27" s="126"/>
    </row>
    <row r="28" spans="1:8" x14ac:dyDescent="0.3">
      <c r="A28" s="300" t="s">
        <v>33</v>
      </c>
      <c r="B28" s="300"/>
      <c r="C28" s="300"/>
      <c r="D28" s="300"/>
      <c r="E28" s="300"/>
      <c r="F28" s="300"/>
      <c r="G28" s="27"/>
      <c r="H28" s="27"/>
    </row>
    <row r="29" spans="1:8" ht="15" thickBot="1" x14ac:dyDescent="0.35">
      <c r="A29" s="300" t="s">
        <v>84</v>
      </c>
      <c r="B29" s="300"/>
      <c r="C29" s="300"/>
      <c r="D29" s="300"/>
      <c r="E29" s="300"/>
      <c r="F29" s="300"/>
      <c r="G29" s="27"/>
      <c r="H29" s="27"/>
    </row>
    <row r="30" spans="1:8" ht="15" thickBot="1" x14ac:dyDescent="0.35">
      <c r="A30" s="139" t="s">
        <v>35</v>
      </c>
      <c r="B30" s="140" t="s">
        <v>117</v>
      </c>
      <c r="C30" s="140" t="s">
        <v>118</v>
      </c>
      <c r="D30" s="140" t="s">
        <v>119</v>
      </c>
      <c r="E30" s="141" t="s">
        <v>113</v>
      </c>
    </row>
    <row r="31" spans="1:8" x14ac:dyDescent="0.3">
      <c r="A31" s="109"/>
      <c r="B31" s="127"/>
      <c r="C31" s="127"/>
      <c r="D31" s="127"/>
      <c r="E31" s="51"/>
    </row>
    <row r="32" spans="1:8" x14ac:dyDescent="0.3">
      <c r="A32" s="29" t="s">
        <v>85</v>
      </c>
      <c r="B32" s="29">
        <v>14175531454.999996</v>
      </c>
      <c r="C32" s="29">
        <v>13909674423.000006</v>
      </c>
      <c r="D32" s="29">
        <v>14175588556.999996</v>
      </c>
      <c r="E32" s="29">
        <v>42260794435</v>
      </c>
    </row>
    <row r="33" spans="1:6" x14ac:dyDescent="0.3">
      <c r="A33" s="30" t="s">
        <v>20</v>
      </c>
      <c r="B33" s="40">
        <v>4853374000</v>
      </c>
      <c r="C33" s="43">
        <v>4864442000</v>
      </c>
      <c r="D33" s="129">
        <v>4800826000</v>
      </c>
      <c r="E33" s="74">
        <v>14518642000</v>
      </c>
    </row>
    <row r="34" spans="1:6" x14ac:dyDescent="0.3">
      <c r="A34" s="30" t="s">
        <v>86</v>
      </c>
      <c r="B34" s="40">
        <v>1594909000</v>
      </c>
      <c r="C34" s="43">
        <v>1595921000</v>
      </c>
      <c r="D34" s="39">
        <v>1580389000</v>
      </c>
      <c r="E34" s="74">
        <v>4771219000</v>
      </c>
      <c r="F34" s="266">
        <f>+E34+E33</f>
        <v>19289861000</v>
      </c>
    </row>
    <row r="35" spans="1:6" x14ac:dyDescent="0.3">
      <c r="A35" s="30" t="s">
        <v>38</v>
      </c>
      <c r="B35" s="40">
        <v>2137936722.9999981</v>
      </c>
      <c r="C35" s="43">
        <v>2177138471.0000019</v>
      </c>
      <c r="D35" s="39">
        <v>2187140193.9999981</v>
      </c>
      <c r="E35" s="74">
        <v>6502215387.9999981</v>
      </c>
    </row>
    <row r="36" spans="1:6" x14ac:dyDescent="0.3">
      <c r="A36" s="30" t="s">
        <v>39</v>
      </c>
      <c r="B36" s="40">
        <v>573505651.00000048</v>
      </c>
      <c r="C36" s="43">
        <v>583512810</v>
      </c>
      <c r="D36" s="39">
        <v>637641411.99999905</v>
      </c>
      <c r="E36" s="74">
        <v>1794659872.9999995</v>
      </c>
      <c r="F36" s="266">
        <f>+E36+E35</f>
        <v>8296875260.9999981</v>
      </c>
    </row>
    <row r="37" spans="1:6" x14ac:dyDescent="0.3">
      <c r="A37" s="30" t="s">
        <v>24</v>
      </c>
      <c r="B37" s="40">
        <v>561385000</v>
      </c>
      <c r="C37" s="43">
        <v>468470000</v>
      </c>
      <c r="D37" s="39">
        <v>552930000</v>
      </c>
      <c r="E37" s="74">
        <v>1582785000</v>
      </c>
    </row>
    <row r="38" spans="1:6" x14ac:dyDescent="0.3">
      <c r="A38" s="30" t="s">
        <v>87</v>
      </c>
      <c r="B38" s="40">
        <v>152330728</v>
      </c>
      <c r="C38" s="43">
        <v>153781014</v>
      </c>
      <c r="D38" s="39">
        <v>151249014</v>
      </c>
      <c r="E38" s="74">
        <v>457360756</v>
      </c>
    </row>
    <row r="39" spans="1:6" x14ac:dyDescent="0.3">
      <c r="A39" s="30" t="s">
        <v>88</v>
      </c>
      <c r="B39" s="40">
        <v>33833996</v>
      </c>
      <c r="C39" s="43">
        <v>29636999.99999997</v>
      </c>
      <c r="D39" s="39">
        <v>34032000</v>
      </c>
      <c r="E39" s="74">
        <v>97502995.99999997</v>
      </c>
    </row>
    <row r="40" spans="1:6" x14ac:dyDescent="0.3">
      <c r="A40" s="31" t="s">
        <v>42</v>
      </c>
      <c r="B40" s="128">
        <v>4268256356.9999981</v>
      </c>
      <c r="C40" s="128">
        <v>4036772128.0000038</v>
      </c>
      <c r="D40" s="128">
        <v>4231380937</v>
      </c>
      <c r="E40" s="128">
        <v>12536409422.000002</v>
      </c>
    </row>
    <row r="41" spans="1:6" x14ac:dyDescent="0.3">
      <c r="A41" s="32" t="s">
        <v>43</v>
      </c>
      <c r="B41" s="40">
        <v>3784612873.9999981</v>
      </c>
      <c r="C41" s="43">
        <v>3295108645.0000038</v>
      </c>
      <c r="D41" s="39">
        <v>3299966700</v>
      </c>
      <c r="E41" s="74">
        <v>10379688219.000002</v>
      </c>
      <c r="F41" s="266">
        <f>+E41+E42+E47+E48+E49+E50+E51+E52+E57</f>
        <v>12536409422.000002</v>
      </c>
    </row>
    <row r="42" spans="1:6" x14ac:dyDescent="0.3">
      <c r="A42" s="32" t="s">
        <v>44</v>
      </c>
      <c r="B42" s="40">
        <v>101240301</v>
      </c>
      <c r="C42" s="43">
        <v>82782042</v>
      </c>
      <c r="D42" s="39">
        <v>214594041</v>
      </c>
      <c r="E42" s="74">
        <v>398616384</v>
      </c>
    </row>
    <row r="43" spans="1:6" x14ac:dyDescent="0.3">
      <c r="A43" s="32"/>
      <c r="B43" s="40"/>
      <c r="C43" s="43"/>
      <c r="D43" s="39"/>
      <c r="E43" s="74"/>
    </row>
    <row r="44" spans="1:6" x14ac:dyDescent="0.3">
      <c r="A44" s="32"/>
      <c r="B44" s="40"/>
      <c r="C44" s="43"/>
      <c r="D44" s="39"/>
      <c r="E44" s="74"/>
    </row>
    <row r="45" spans="1:6" x14ac:dyDescent="0.3">
      <c r="A45" s="32"/>
      <c r="B45" s="40"/>
      <c r="C45" s="43"/>
      <c r="D45" s="39"/>
      <c r="E45" s="74"/>
    </row>
    <row r="46" spans="1:6" x14ac:dyDescent="0.3">
      <c r="A46" s="32"/>
      <c r="B46" s="40"/>
      <c r="C46" s="43"/>
      <c r="D46" s="39"/>
      <c r="E46" s="74"/>
    </row>
    <row r="47" spans="1:6" x14ac:dyDescent="0.3">
      <c r="A47" s="32" t="s">
        <v>45</v>
      </c>
      <c r="B47" s="40">
        <v>83375000</v>
      </c>
      <c r="C47" s="43">
        <v>0</v>
      </c>
      <c r="D47" s="39">
        <v>0</v>
      </c>
      <c r="E47" s="74">
        <v>83375000</v>
      </c>
    </row>
    <row r="48" spans="1:6" x14ac:dyDescent="0.3">
      <c r="A48" s="33" t="s">
        <v>46</v>
      </c>
      <c r="B48" s="40">
        <v>2725000</v>
      </c>
      <c r="C48" s="43">
        <v>353270000</v>
      </c>
      <c r="D48" s="39">
        <v>383457500</v>
      </c>
      <c r="E48" s="74">
        <v>739452500</v>
      </c>
    </row>
    <row r="49" spans="1:8" x14ac:dyDescent="0.3">
      <c r="A49" t="s">
        <v>89</v>
      </c>
      <c r="B49" s="40">
        <v>71223338</v>
      </c>
      <c r="C49" s="43">
        <v>93254858.99999994</v>
      </c>
      <c r="D49" s="39">
        <v>87075284.00000006</v>
      </c>
      <c r="E49" s="74">
        <v>251553481</v>
      </c>
    </row>
    <row r="50" spans="1:8" x14ac:dyDescent="0.3">
      <c r="A50" s="32" t="s">
        <v>48</v>
      </c>
      <c r="B50" s="40">
        <v>91803286.00000003</v>
      </c>
      <c r="C50" s="43">
        <v>88235619</v>
      </c>
      <c r="D50" s="39">
        <v>106186056</v>
      </c>
      <c r="E50" s="74">
        <v>286224961</v>
      </c>
    </row>
    <row r="51" spans="1:8" x14ac:dyDescent="0.3">
      <c r="A51" s="32" t="s">
        <v>49</v>
      </c>
      <c r="B51" s="40">
        <v>75540700</v>
      </c>
      <c r="C51" s="43">
        <v>75032700</v>
      </c>
      <c r="D51" s="39">
        <v>69160700</v>
      </c>
      <c r="E51" s="74">
        <v>219734100</v>
      </c>
    </row>
    <row r="52" spans="1:8" x14ac:dyDescent="0.3">
      <c r="A52" s="32" t="s">
        <v>50</v>
      </c>
      <c r="B52" s="40">
        <v>33025857.999999985</v>
      </c>
      <c r="C52" s="43">
        <v>23748263</v>
      </c>
      <c r="D52" s="39">
        <v>45250656</v>
      </c>
      <c r="E52" s="74">
        <v>102024776.99999999</v>
      </c>
    </row>
    <row r="53" spans="1:8" hidden="1" x14ac:dyDescent="0.3">
      <c r="A53" s="32" t="s">
        <v>51</v>
      </c>
      <c r="B53" s="40">
        <v>0</v>
      </c>
      <c r="C53" s="43">
        <v>0</v>
      </c>
      <c r="D53" s="39">
        <v>0</v>
      </c>
      <c r="E53" s="74">
        <v>0</v>
      </c>
    </row>
    <row r="54" spans="1:8" x14ac:dyDescent="0.3">
      <c r="A54" s="33" t="s">
        <v>52</v>
      </c>
      <c r="B54" s="40">
        <v>0</v>
      </c>
      <c r="C54" s="43">
        <v>0</v>
      </c>
      <c r="D54" s="39">
        <v>0</v>
      </c>
      <c r="E54" s="74">
        <v>0</v>
      </c>
    </row>
    <row r="55" spans="1:8" hidden="1" x14ac:dyDescent="0.3">
      <c r="A55" s="33"/>
      <c r="B55" s="40"/>
      <c r="C55" s="43">
        <v>0</v>
      </c>
      <c r="D55" s="39">
        <v>0</v>
      </c>
      <c r="E55" s="74">
        <v>0</v>
      </c>
    </row>
    <row r="56" spans="1:8" hidden="1" x14ac:dyDescent="0.3">
      <c r="A56" s="33"/>
      <c r="B56" s="40">
        <v>0</v>
      </c>
      <c r="C56" s="43">
        <v>0</v>
      </c>
      <c r="D56" s="39">
        <v>0</v>
      </c>
      <c r="E56" s="74">
        <v>0</v>
      </c>
    </row>
    <row r="57" spans="1:8" x14ac:dyDescent="0.3">
      <c r="A57" s="33" t="s">
        <v>54</v>
      </c>
      <c r="B57" s="40">
        <v>24710000</v>
      </c>
      <c r="C57" s="43">
        <v>25340000</v>
      </c>
      <c r="D57" s="39">
        <v>25690000</v>
      </c>
      <c r="E57" s="74">
        <v>75740000</v>
      </c>
    </row>
    <row r="58" spans="1:8" hidden="1" x14ac:dyDescent="0.3">
      <c r="A58" s="33"/>
      <c r="B58" s="40">
        <v>0</v>
      </c>
      <c r="C58" s="43">
        <v>0</v>
      </c>
      <c r="D58" s="39">
        <v>0</v>
      </c>
      <c r="E58" s="74"/>
    </row>
    <row r="59" spans="1:8" ht="15" thickBot="1" x14ac:dyDescent="0.35">
      <c r="A59" s="142" t="s">
        <v>55</v>
      </c>
      <c r="B59" s="67">
        <v>14175531454.999996</v>
      </c>
      <c r="C59" s="67">
        <v>13909674423.000006</v>
      </c>
      <c r="D59" s="67">
        <v>14175588556.999996</v>
      </c>
      <c r="E59" s="67">
        <v>42260794435</v>
      </c>
    </row>
    <row r="60" spans="1:8" ht="15" thickTop="1" x14ac:dyDescent="0.3"/>
    <row r="61" spans="1:8" x14ac:dyDescent="0.3">
      <c r="A61" s="300" t="s">
        <v>57</v>
      </c>
      <c r="B61" s="300"/>
      <c r="C61" s="300"/>
      <c r="D61" s="300"/>
      <c r="E61" s="300"/>
      <c r="F61" s="27"/>
      <c r="G61" s="27"/>
      <c r="H61" s="27"/>
    </row>
    <row r="62" spans="1:8" x14ac:dyDescent="0.3">
      <c r="A62" s="300" t="s">
        <v>58</v>
      </c>
      <c r="B62" s="300"/>
      <c r="C62" s="300"/>
      <c r="D62" s="300"/>
      <c r="E62" s="300"/>
      <c r="F62" s="27"/>
      <c r="G62" s="27"/>
      <c r="H62" s="27"/>
    </row>
    <row r="63" spans="1:8" x14ac:dyDescent="0.3">
      <c r="A63" s="300" t="s">
        <v>84</v>
      </c>
      <c r="B63" s="300"/>
      <c r="C63" s="300"/>
      <c r="D63" s="300"/>
      <c r="E63" s="300"/>
      <c r="F63" s="27"/>
      <c r="G63" s="27"/>
      <c r="H63" s="27"/>
    </row>
    <row r="64" spans="1:8" x14ac:dyDescent="0.3">
      <c r="F64" s="133"/>
    </row>
    <row r="65" spans="1:8" ht="15" thickBot="1" x14ac:dyDescent="0.35">
      <c r="A65" s="63" t="s">
        <v>59</v>
      </c>
      <c r="B65" s="63" t="s">
        <v>117</v>
      </c>
      <c r="C65" s="63" t="s">
        <v>118</v>
      </c>
      <c r="D65" s="63" t="s">
        <v>119</v>
      </c>
      <c r="E65" s="63" t="s">
        <v>113</v>
      </c>
      <c r="F65" s="134"/>
    </row>
    <row r="66" spans="1:8" x14ac:dyDescent="0.3">
      <c r="A66" s="43"/>
      <c r="B66" s="43"/>
      <c r="C66" s="43"/>
      <c r="D66" s="43"/>
      <c r="E66" s="43"/>
      <c r="F66" s="135"/>
    </row>
    <row r="67" spans="1:8" x14ac:dyDescent="0.3">
      <c r="A67" s="130" t="s">
        <v>60</v>
      </c>
      <c r="B67" s="131">
        <v>14142505596.999996</v>
      </c>
      <c r="C67" s="131">
        <v>13885926160.000006</v>
      </c>
      <c r="D67" s="131">
        <v>14130337900.999996</v>
      </c>
      <c r="E67" s="131">
        <v>42158769658</v>
      </c>
      <c r="F67" s="136"/>
    </row>
    <row r="68" spans="1:8" x14ac:dyDescent="0.3">
      <c r="A68" s="76" t="s">
        <v>61</v>
      </c>
      <c r="B68" s="40">
        <v>14142505596.999996</v>
      </c>
      <c r="C68" s="40">
        <v>13885926160.000006</v>
      </c>
      <c r="D68" s="40">
        <v>14130337900.999996</v>
      </c>
      <c r="E68" s="40">
        <v>42158769658</v>
      </c>
      <c r="F68" s="137"/>
    </row>
    <row r="69" spans="1:8" x14ac:dyDescent="0.3">
      <c r="A69" s="130" t="s">
        <v>62</v>
      </c>
      <c r="B69" s="132">
        <v>33025857.999999985</v>
      </c>
      <c r="C69" s="132">
        <v>23748263</v>
      </c>
      <c r="D69" s="132">
        <v>45250656</v>
      </c>
      <c r="E69" s="132">
        <v>102024776.99999999</v>
      </c>
      <c r="F69" s="138"/>
    </row>
    <row r="70" spans="1:8" x14ac:dyDescent="0.3">
      <c r="A70" s="48" t="s">
        <v>61</v>
      </c>
      <c r="B70" s="40">
        <v>33025857.999999985</v>
      </c>
      <c r="C70" s="40">
        <v>23748263</v>
      </c>
      <c r="D70" s="40">
        <v>45250656</v>
      </c>
      <c r="E70" s="40">
        <v>102024776.99999999</v>
      </c>
      <c r="F70" s="137"/>
    </row>
    <row r="71" spans="1:8" x14ac:dyDescent="0.3">
      <c r="A71" s="119" t="s">
        <v>90</v>
      </c>
      <c r="B71" s="132">
        <v>0</v>
      </c>
      <c r="C71" s="132">
        <v>0</v>
      </c>
      <c r="D71" s="132">
        <v>0</v>
      </c>
      <c r="E71" s="132">
        <v>0</v>
      </c>
      <c r="F71" s="138"/>
    </row>
    <row r="72" spans="1:8" ht="10.5" hidden="1" customHeight="1" x14ac:dyDescent="0.3">
      <c r="A72" s="78" t="s">
        <v>91</v>
      </c>
      <c r="B72" s="132"/>
      <c r="C72" s="132"/>
      <c r="D72" s="132"/>
      <c r="E72" s="132"/>
      <c r="F72" s="138"/>
    </row>
    <row r="73" spans="1:8" ht="10.5" hidden="1" customHeight="1" x14ac:dyDescent="0.3">
      <c r="A73" s="48" t="s">
        <v>120</v>
      </c>
      <c r="B73" s="40"/>
      <c r="C73" s="40">
        <v>0</v>
      </c>
      <c r="D73" s="40">
        <v>0</v>
      </c>
      <c r="E73" s="40">
        <v>0</v>
      </c>
      <c r="F73" s="137"/>
    </row>
    <row r="74" spans="1:8" x14ac:dyDescent="0.3">
      <c r="A74" s="50" t="s">
        <v>52</v>
      </c>
      <c r="B74" s="40">
        <v>0</v>
      </c>
      <c r="C74" s="40">
        <v>0</v>
      </c>
      <c r="D74" s="40">
        <v>0</v>
      </c>
      <c r="E74" s="40">
        <v>0</v>
      </c>
      <c r="F74" s="137">
        <v>0</v>
      </c>
    </row>
    <row r="75" spans="1:8" ht="15" thickBot="1" x14ac:dyDescent="0.35">
      <c r="A75" s="142" t="s">
        <v>65</v>
      </c>
      <c r="B75" s="143">
        <v>14175531454.999996</v>
      </c>
      <c r="C75" s="143">
        <v>13909674423.000006</v>
      </c>
      <c r="D75" s="143">
        <v>14175588556.999996</v>
      </c>
      <c r="E75" s="143">
        <v>42260794435</v>
      </c>
      <c r="F75" s="136"/>
    </row>
    <row r="76" spans="1:8" ht="15" thickTop="1" x14ac:dyDescent="0.3">
      <c r="A76" s="51" t="s">
        <v>56</v>
      </c>
      <c r="B76" s="43">
        <v>0</v>
      </c>
      <c r="C76" s="43"/>
      <c r="D76" s="43">
        <v>0</v>
      </c>
      <c r="E76" s="43"/>
      <c r="F76" s="135">
        <v>0</v>
      </c>
    </row>
    <row r="78" spans="1:8" x14ac:dyDescent="0.3">
      <c r="A78" s="300" t="s">
        <v>67</v>
      </c>
      <c r="B78" s="300"/>
      <c r="C78" s="300"/>
      <c r="D78" s="300"/>
      <c r="E78" s="300"/>
      <c r="F78" s="27"/>
      <c r="G78" s="27"/>
      <c r="H78" s="27"/>
    </row>
    <row r="79" spans="1:8" x14ac:dyDescent="0.3">
      <c r="A79" s="300" t="s">
        <v>93</v>
      </c>
      <c r="B79" s="300"/>
      <c r="C79" s="300"/>
      <c r="D79" s="300"/>
      <c r="E79" s="300"/>
      <c r="F79" s="27"/>
      <c r="G79" s="27"/>
      <c r="H79" s="27"/>
    </row>
    <row r="80" spans="1:8" x14ac:dyDescent="0.3">
      <c r="A80" s="300" t="s">
        <v>84</v>
      </c>
      <c r="B80" s="300"/>
      <c r="C80" s="300"/>
      <c r="D80" s="300"/>
      <c r="E80" s="300"/>
      <c r="F80" s="27"/>
      <c r="G80" s="27"/>
      <c r="H80" s="27"/>
    </row>
    <row r="82" spans="1:5" ht="15" thickBot="1" x14ac:dyDescent="0.35">
      <c r="A82" s="63" t="s">
        <v>59</v>
      </c>
      <c r="B82" s="63" t="s">
        <v>117</v>
      </c>
      <c r="C82" s="63" t="s">
        <v>118</v>
      </c>
      <c r="D82" s="63" t="s">
        <v>119</v>
      </c>
      <c r="E82" s="63" t="s">
        <v>113</v>
      </c>
    </row>
    <row r="83" spans="1:5" x14ac:dyDescent="0.3">
      <c r="A83" s="53"/>
      <c r="B83" s="53"/>
      <c r="C83" s="53"/>
      <c r="D83" s="53"/>
      <c r="E83" s="53"/>
    </row>
    <row r="84" spans="1:5" x14ac:dyDescent="0.3">
      <c r="A84" s="53" t="s">
        <v>107</v>
      </c>
      <c r="B84" s="56">
        <v>7914824543.7800064</v>
      </c>
      <c r="C84" s="122">
        <v>7885853260.1100121</v>
      </c>
      <c r="D84" s="57">
        <v>8122739008.4400043</v>
      </c>
      <c r="E84" s="57">
        <v>7914824543.7800064</v>
      </c>
    </row>
    <row r="85" spans="1:5" x14ac:dyDescent="0.3">
      <c r="A85" s="58" t="s">
        <v>69</v>
      </c>
      <c r="B85" s="57">
        <v>14146560171.33</v>
      </c>
      <c r="C85" s="57">
        <v>14146560171.33</v>
      </c>
      <c r="D85" s="57">
        <v>14146560171.389999</v>
      </c>
      <c r="E85" s="57">
        <v>42439680514.050003</v>
      </c>
    </row>
    <row r="86" spans="1:5" x14ac:dyDescent="0.3">
      <c r="A86" s="59" t="s">
        <v>70</v>
      </c>
      <c r="B86" s="123">
        <v>4481058045.4000006</v>
      </c>
      <c r="C86" s="123">
        <v>4481058045.4000006</v>
      </c>
      <c r="D86" s="123">
        <v>4481058045.2999992</v>
      </c>
      <c r="E86" s="123">
        <v>13443174136.1</v>
      </c>
    </row>
    <row r="87" spans="1:5" x14ac:dyDescent="0.3">
      <c r="A87" s="59" t="s">
        <v>108</v>
      </c>
      <c r="B87" s="123">
        <v>1682311278.1099999</v>
      </c>
      <c r="C87" s="123">
        <v>1682311278.1099999</v>
      </c>
      <c r="D87" s="123">
        <v>1682311278.23</v>
      </c>
      <c r="E87" s="123">
        <v>5046933834.4499998</v>
      </c>
    </row>
    <row r="88" spans="1:5" x14ac:dyDescent="0.3">
      <c r="A88" s="59" t="s">
        <v>109</v>
      </c>
      <c r="B88" s="123">
        <v>2165867382.4099998</v>
      </c>
      <c r="C88" s="123">
        <v>2165867382.4099998</v>
      </c>
      <c r="D88" s="123">
        <v>2165867382.4299998</v>
      </c>
      <c r="E88" s="123">
        <v>6497602147.25</v>
      </c>
    </row>
    <row r="89" spans="1:5" x14ac:dyDescent="0.3">
      <c r="A89" s="59" t="s">
        <v>73</v>
      </c>
      <c r="B89" s="123">
        <v>5251910010</v>
      </c>
      <c r="C89" s="123">
        <v>5251910010</v>
      </c>
      <c r="D89" s="123">
        <v>5251910010</v>
      </c>
      <c r="E89" s="123">
        <v>15755730030</v>
      </c>
    </row>
    <row r="90" spans="1:5" x14ac:dyDescent="0.3">
      <c r="A90" s="59" t="s">
        <v>74</v>
      </c>
      <c r="B90" s="123">
        <v>565413455.40999997</v>
      </c>
      <c r="C90" s="123">
        <v>565413455.40999997</v>
      </c>
      <c r="D90" s="123">
        <v>565413455.42999995</v>
      </c>
      <c r="E90" s="123">
        <v>1696240366.25</v>
      </c>
    </row>
    <row r="91" spans="1:5" x14ac:dyDescent="0.3">
      <c r="A91" s="58" t="s">
        <v>95</v>
      </c>
      <c r="B91" s="57">
        <v>22061384715.110008</v>
      </c>
      <c r="C91" s="57">
        <v>22032413431.44001</v>
      </c>
      <c r="D91" s="57">
        <v>22269299179.830002</v>
      </c>
      <c r="E91" s="57">
        <v>50354505057.830009</v>
      </c>
    </row>
    <row r="92" spans="1:5" ht="16.2" thickBot="1" x14ac:dyDescent="0.35">
      <c r="A92" s="144" t="s">
        <v>76</v>
      </c>
      <c r="B92" s="145">
        <v>14175531454.999996</v>
      </c>
      <c r="C92" s="145">
        <v>13909674423.000006</v>
      </c>
      <c r="D92" s="145">
        <v>14175588556.999996</v>
      </c>
      <c r="E92" s="145">
        <v>42260794435</v>
      </c>
    </row>
    <row r="93" spans="1:5" ht="15" thickTop="1" x14ac:dyDescent="0.3">
      <c r="A93" s="58" t="s">
        <v>96</v>
      </c>
      <c r="B93" s="122">
        <v>7885853260.1100121</v>
      </c>
      <c r="C93" s="122">
        <v>8122739008.4400043</v>
      </c>
      <c r="D93" s="122">
        <v>8093710622.8300056</v>
      </c>
      <c r="E93" s="122">
        <v>8093710622.8300095</v>
      </c>
    </row>
    <row r="94" spans="1:5" ht="15" thickBot="1" x14ac:dyDescent="0.35">
      <c r="A94" s="62"/>
      <c r="B94" s="146"/>
      <c r="C94" s="146"/>
      <c r="D94" s="62"/>
      <c r="E94" s="62"/>
    </row>
    <row r="95" spans="1:5" ht="15" thickTop="1" x14ac:dyDescent="0.3">
      <c r="A95" s="51" t="s">
        <v>97</v>
      </c>
    </row>
  </sheetData>
  <mergeCells count="20">
    <mergeCell ref="A78:E78"/>
    <mergeCell ref="A79:E79"/>
    <mergeCell ref="A80:E80"/>
    <mergeCell ref="A61:E61"/>
    <mergeCell ref="A62:E62"/>
    <mergeCell ref="A63:E63"/>
    <mergeCell ref="A27:F27"/>
    <mergeCell ref="A28:F28"/>
    <mergeCell ref="A29:F29"/>
    <mergeCell ref="A22:F22"/>
    <mergeCell ref="A23:F23"/>
    <mergeCell ref="A24:F24"/>
    <mergeCell ref="A25:B25"/>
    <mergeCell ref="A20:F20"/>
    <mergeCell ref="A21:F21"/>
    <mergeCell ref="A4:F4"/>
    <mergeCell ref="A5:F5"/>
    <mergeCell ref="A14:A15"/>
    <mergeCell ref="A10:A11"/>
    <mergeCell ref="A16:A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7"/>
  <sheetViews>
    <sheetView zoomScale="80" zoomScaleNormal="80" workbookViewId="0">
      <selection activeCell="A2" sqref="A2"/>
    </sheetView>
  </sheetViews>
  <sheetFormatPr baseColWidth="10" defaultRowHeight="14.4" x14ac:dyDescent="0.3"/>
  <cols>
    <col min="1" max="1" width="51.6640625" style="4" customWidth="1"/>
    <col min="2" max="2" width="24.88671875" style="4" customWidth="1"/>
    <col min="3" max="3" width="21.33203125" style="4" customWidth="1"/>
    <col min="4" max="4" width="21.33203125" style="4" bestFit="1" customWidth="1"/>
    <col min="5" max="5" width="22.88671875" style="4" customWidth="1"/>
    <col min="6" max="6" width="21.6640625" style="4" customWidth="1"/>
  </cols>
  <sheetData>
    <row r="1" spans="1:6" x14ac:dyDescent="0.3">
      <c r="A1" s="2"/>
      <c r="B1" s="3"/>
      <c r="C1" s="3"/>
      <c r="D1" s="3"/>
      <c r="E1" s="3"/>
    </row>
    <row r="2" spans="1:6" ht="15.6" x14ac:dyDescent="0.3">
      <c r="A2" s="5" t="s">
        <v>1</v>
      </c>
      <c r="B2" s="6" t="s">
        <v>2</v>
      </c>
      <c r="C2" s="7"/>
      <c r="D2" s="7"/>
      <c r="E2" s="7"/>
    </row>
    <row r="3" spans="1:6" ht="15.6" x14ac:dyDescent="0.3">
      <c r="A3" s="5" t="s">
        <v>3</v>
      </c>
      <c r="B3" s="8" t="s">
        <v>112</v>
      </c>
      <c r="C3" s="7"/>
      <c r="D3" s="7"/>
      <c r="E3" s="7"/>
    </row>
    <row r="5" spans="1:6" x14ac:dyDescent="0.3">
      <c r="A5" s="297" t="s">
        <v>5</v>
      </c>
      <c r="B5" s="297"/>
      <c r="C5" s="297"/>
      <c r="D5" s="297"/>
      <c r="E5" s="297"/>
    </row>
    <row r="6" spans="1:6" x14ac:dyDescent="0.3">
      <c r="A6" s="297" t="s">
        <v>6</v>
      </c>
      <c r="B6" s="297"/>
      <c r="C6" s="297"/>
      <c r="D6" s="297"/>
      <c r="E6" s="297"/>
    </row>
    <row r="7" spans="1:6" x14ac:dyDescent="0.3">
      <c r="A7" s="68"/>
    </row>
    <row r="8" spans="1:6" x14ac:dyDescent="0.3">
      <c r="A8" s="10" t="s">
        <v>7</v>
      </c>
      <c r="B8" s="10" t="s">
        <v>8</v>
      </c>
      <c r="C8" s="10" t="s">
        <v>12</v>
      </c>
      <c r="D8" s="10" t="s">
        <v>82</v>
      </c>
      <c r="E8" s="10" t="s">
        <v>113</v>
      </c>
      <c r="F8" s="10" t="s">
        <v>114</v>
      </c>
    </row>
    <row r="9" spans="1:6" x14ac:dyDescent="0.3">
      <c r="A9" s="7"/>
      <c r="B9" s="12"/>
      <c r="C9" s="12"/>
      <c r="D9" s="12"/>
      <c r="E9" s="12"/>
    </row>
    <row r="10" spans="1:6" x14ac:dyDescent="0.3">
      <c r="A10" s="4" t="s">
        <v>13</v>
      </c>
      <c r="B10" s="15" t="s">
        <v>14</v>
      </c>
      <c r="C10" s="13">
        <f>[2]I_Trimestre!F10</f>
        <v>40931</v>
      </c>
      <c r="D10" s="13">
        <f>[2]II_Trimestre!F10</f>
        <v>53894</v>
      </c>
      <c r="E10" s="13">
        <f>[2]III_Trimestre!F10</f>
        <v>69468</v>
      </c>
      <c r="F10" s="124">
        <v>74078</v>
      </c>
    </row>
    <row r="11" spans="1:6" x14ac:dyDescent="0.3">
      <c r="A11" s="298" t="s">
        <v>15</v>
      </c>
      <c r="B11" s="17" t="s">
        <v>100</v>
      </c>
      <c r="C11" s="13">
        <f>[2]I_Trimestre!F11</f>
        <v>22611</v>
      </c>
      <c r="D11" s="13">
        <f>[2]II_Trimestre!F11</f>
        <v>22484</v>
      </c>
      <c r="E11" s="13">
        <f>[2]III_Trimestre!F11</f>
        <v>22931</v>
      </c>
      <c r="F11" s="124">
        <v>27252</v>
      </c>
    </row>
    <row r="12" spans="1:6" x14ac:dyDescent="0.3">
      <c r="A12" s="298"/>
      <c r="B12" s="17" t="s">
        <v>101</v>
      </c>
      <c r="C12" s="13">
        <f>[2]I_Trimestre!F12</f>
        <v>15385</v>
      </c>
      <c r="D12" s="13">
        <f>[2]II_Trimestre!F12</f>
        <v>15266</v>
      </c>
      <c r="E12" s="13">
        <f>[2]III_Trimestre!F12</f>
        <v>15402</v>
      </c>
      <c r="F12" s="124">
        <v>18197</v>
      </c>
    </row>
    <row r="13" spans="1:6" x14ac:dyDescent="0.3">
      <c r="A13" s="18" t="s">
        <v>18</v>
      </c>
      <c r="B13" s="17" t="s">
        <v>17</v>
      </c>
      <c r="C13" s="13">
        <f>[2]I_Trimestre!F13</f>
        <v>67</v>
      </c>
      <c r="D13" s="13">
        <f>[2]II_Trimestre!F13</f>
        <v>152</v>
      </c>
      <c r="E13" s="13">
        <f>[2]III_Trimestre!F13</f>
        <v>181</v>
      </c>
      <c r="F13" s="124">
        <v>189</v>
      </c>
    </row>
    <row r="14" spans="1:6" x14ac:dyDescent="0.3">
      <c r="A14" s="18" t="s">
        <v>19</v>
      </c>
      <c r="B14" s="17" t="s">
        <v>17</v>
      </c>
      <c r="C14" s="13">
        <f>[2]I_Trimestre!F14</f>
        <v>1348</v>
      </c>
      <c r="D14" s="13">
        <f>[2]II_Trimestre!F14</f>
        <v>1525</v>
      </c>
      <c r="E14" s="13">
        <f>[2]III_Trimestre!F14</f>
        <v>1537</v>
      </c>
      <c r="F14" s="124">
        <v>1583</v>
      </c>
    </row>
    <row r="15" spans="1:6" x14ac:dyDescent="0.3">
      <c r="A15" s="69" t="s">
        <v>20</v>
      </c>
      <c r="B15" s="17" t="s">
        <v>21</v>
      </c>
      <c r="C15" s="13">
        <f>[2]I_Trimestre!F15</f>
        <v>168234</v>
      </c>
      <c r="D15" s="13">
        <f>[2]II_Trimestre!F15</f>
        <v>175909</v>
      </c>
      <c r="E15" s="13">
        <f>[2]III_Trimestre!F15</f>
        <v>372936</v>
      </c>
      <c r="F15" s="124">
        <v>386371</v>
      </c>
    </row>
    <row r="16" spans="1:6" x14ac:dyDescent="0.3">
      <c r="A16" s="69"/>
      <c r="B16" s="17" t="s">
        <v>17</v>
      </c>
      <c r="C16" s="13">
        <f>[2]I_Trimestre!F16</f>
        <v>119502</v>
      </c>
      <c r="D16" s="13">
        <f>[2]II_Trimestre!F16</f>
        <v>122447</v>
      </c>
      <c r="E16" s="13">
        <f>[2]III_Trimestre!F16</f>
        <v>219538</v>
      </c>
      <c r="F16" s="124">
        <v>228050</v>
      </c>
    </row>
    <row r="17" spans="1:6" x14ac:dyDescent="0.3">
      <c r="A17" s="305" t="s">
        <v>22</v>
      </c>
      <c r="B17" s="17" t="s">
        <v>21</v>
      </c>
      <c r="C17" s="13" t="str">
        <f>[2]I_Trimestre!F17</f>
        <v>-</v>
      </c>
      <c r="D17" s="13" t="str">
        <f>[2]II_Trimestre!F17</f>
        <v>-</v>
      </c>
      <c r="E17" s="13" t="str">
        <f>[2]III_Trimestre!F17</f>
        <v>-</v>
      </c>
      <c r="F17" s="124" t="s">
        <v>23</v>
      </c>
    </row>
    <row r="18" spans="1:6" x14ac:dyDescent="0.3">
      <c r="A18" s="305"/>
      <c r="B18" s="17" t="s">
        <v>17</v>
      </c>
      <c r="C18" s="13" t="str">
        <f>[2]I_Trimestre!F18</f>
        <v>-</v>
      </c>
      <c r="D18" s="13" t="str">
        <f>[2]II_Trimestre!F18</f>
        <v>-</v>
      </c>
      <c r="E18" s="13" t="str">
        <f>[2]III_Trimestre!F18</f>
        <v>-</v>
      </c>
      <c r="F18" s="124" t="s">
        <v>23</v>
      </c>
    </row>
    <row r="19" spans="1:6" x14ac:dyDescent="0.3">
      <c r="A19" s="69" t="s">
        <v>24</v>
      </c>
      <c r="B19" s="15" t="s">
        <v>17</v>
      </c>
      <c r="C19" s="106">
        <f>[2]I_Trimestre!F19</f>
        <v>7767</v>
      </c>
      <c r="D19" s="106">
        <f>[2]II_Trimestre!F19</f>
        <v>8434</v>
      </c>
      <c r="E19" s="106">
        <f>[2]III_Trimestre!F19</f>
        <v>10563</v>
      </c>
      <c r="F19" s="125">
        <v>11335</v>
      </c>
    </row>
    <row r="20" spans="1:6" ht="15" thickBot="1" x14ac:dyDescent="0.35">
      <c r="A20" s="19" t="s">
        <v>25</v>
      </c>
      <c r="B20" s="20" t="s">
        <v>26</v>
      </c>
      <c r="C20" s="107">
        <f>[2]I_Trimestre!F20</f>
        <v>159164</v>
      </c>
      <c r="D20" s="107">
        <f>[2]II_Trimestre!F20</f>
        <v>169199</v>
      </c>
      <c r="E20" s="107">
        <f>[2]III_Trimestre!F20</f>
        <v>255293</v>
      </c>
      <c r="F20" s="278">
        <v>265850</v>
      </c>
    </row>
    <row r="21" spans="1:6" ht="15" thickTop="1" x14ac:dyDescent="0.3">
      <c r="A21" s="295" t="s">
        <v>27</v>
      </c>
      <c r="B21" s="295"/>
      <c r="C21" s="295"/>
      <c r="D21" s="295"/>
      <c r="E21" s="295"/>
      <c r="F21" s="295"/>
    </row>
    <row r="22" spans="1:6" x14ac:dyDescent="0.3">
      <c r="A22" s="299" t="s">
        <v>28</v>
      </c>
      <c r="B22" s="299"/>
      <c r="C22" s="299"/>
      <c r="D22" s="299"/>
      <c r="E22" s="299"/>
      <c r="F22" s="299"/>
    </row>
    <row r="23" spans="1:6" x14ac:dyDescent="0.3">
      <c r="A23" s="299" t="s">
        <v>29</v>
      </c>
      <c r="B23" s="299"/>
      <c r="C23" s="299"/>
      <c r="D23" s="299"/>
      <c r="E23" s="299"/>
      <c r="F23" s="299"/>
    </row>
    <row r="24" spans="1:6" x14ac:dyDescent="0.3">
      <c r="A24" s="299" t="s">
        <v>30</v>
      </c>
      <c r="B24" s="299"/>
      <c r="C24" s="299"/>
      <c r="D24" s="299"/>
      <c r="E24" s="299"/>
      <c r="F24" s="299"/>
    </row>
    <row r="25" spans="1:6" x14ac:dyDescent="0.3">
      <c r="A25" s="296" t="s">
        <v>115</v>
      </c>
      <c r="B25" s="296"/>
      <c r="C25" s="296"/>
      <c r="D25" s="296"/>
      <c r="E25" s="296"/>
      <c r="F25" s="296"/>
    </row>
    <row r="26" spans="1:6" x14ac:dyDescent="0.3">
      <c r="A26" s="306"/>
      <c r="B26" s="306"/>
      <c r="C26" s="23"/>
      <c r="D26" s="23"/>
      <c r="E26" s="23"/>
      <c r="F26" s="23"/>
    </row>
    <row r="28" spans="1:6" x14ac:dyDescent="0.3">
      <c r="A28" s="300" t="s">
        <v>32</v>
      </c>
      <c r="B28" s="300"/>
      <c r="C28" s="300"/>
      <c r="D28" s="300"/>
      <c r="E28" s="300"/>
    </row>
    <row r="29" spans="1:6" x14ac:dyDescent="0.3">
      <c r="A29" s="300" t="s">
        <v>33</v>
      </c>
      <c r="B29" s="300"/>
      <c r="C29" s="300"/>
      <c r="D29" s="300"/>
      <c r="E29" s="300"/>
    </row>
    <row r="30" spans="1:6" x14ac:dyDescent="0.3">
      <c r="A30" s="300" t="s">
        <v>84</v>
      </c>
      <c r="B30" s="300"/>
      <c r="C30" s="300"/>
      <c r="D30" s="300"/>
      <c r="E30" s="300"/>
    </row>
    <row r="31" spans="1:6" x14ac:dyDescent="0.3">
      <c r="E31" s="12"/>
    </row>
    <row r="32" spans="1:6" x14ac:dyDescent="0.3">
      <c r="A32" s="117" t="s">
        <v>35</v>
      </c>
      <c r="B32" s="117" t="s">
        <v>12</v>
      </c>
      <c r="C32" s="117" t="s">
        <v>82</v>
      </c>
      <c r="D32" s="117" t="s">
        <v>113</v>
      </c>
      <c r="E32" s="117" t="s">
        <v>114</v>
      </c>
    </row>
    <row r="33" spans="1:5" x14ac:dyDescent="0.3">
      <c r="A33" s="109"/>
      <c r="B33" s="51"/>
      <c r="C33" s="51"/>
      <c r="D33" s="51"/>
      <c r="E33" s="51"/>
    </row>
    <row r="34" spans="1:5" x14ac:dyDescent="0.3">
      <c r="A34" s="29" t="s">
        <v>85</v>
      </c>
      <c r="B34" s="128">
        <v>36212682746</v>
      </c>
      <c r="C34" s="128">
        <v>41593569289</v>
      </c>
      <c r="D34" s="128">
        <v>42260794435</v>
      </c>
      <c r="E34" s="128">
        <v>120067046470</v>
      </c>
    </row>
    <row r="35" spans="1:5" x14ac:dyDescent="0.3">
      <c r="A35" s="30" t="s">
        <v>20</v>
      </c>
      <c r="B35" s="72">
        <v>14083477000</v>
      </c>
      <c r="C35" s="72">
        <v>14704383000</v>
      </c>
      <c r="D35" s="39">
        <v>14518642000</v>
      </c>
      <c r="E35" s="39">
        <v>43306502000</v>
      </c>
    </row>
    <row r="36" spans="1:5" x14ac:dyDescent="0.3">
      <c r="A36" s="30" t="s">
        <v>86</v>
      </c>
      <c r="B36" s="72">
        <v>3983751000</v>
      </c>
      <c r="C36" s="72">
        <v>4734437000</v>
      </c>
      <c r="D36" s="39">
        <v>4771219000</v>
      </c>
      <c r="E36" s="39">
        <v>13489407000</v>
      </c>
    </row>
    <row r="37" spans="1:5" x14ac:dyDescent="0.3">
      <c r="A37" s="30" t="s">
        <v>38</v>
      </c>
      <c r="B37" s="72">
        <v>6390313203.000001</v>
      </c>
      <c r="C37" s="72">
        <v>6300088012.000001</v>
      </c>
      <c r="D37" s="39">
        <v>6502215387.9999981</v>
      </c>
      <c r="E37" s="39">
        <v>19192616603</v>
      </c>
    </row>
    <row r="38" spans="1:5" x14ac:dyDescent="0.3">
      <c r="A38" s="30" t="s">
        <v>39</v>
      </c>
      <c r="B38" s="72">
        <v>1820609381</v>
      </c>
      <c r="C38" s="72">
        <v>1684429125.9999995</v>
      </c>
      <c r="D38" s="39">
        <v>1794659872.9999995</v>
      </c>
      <c r="E38" s="39">
        <v>5299698379.999999</v>
      </c>
    </row>
    <row r="39" spans="1:5" x14ac:dyDescent="0.3">
      <c r="A39" s="30" t="s">
        <v>24</v>
      </c>
      <c r="B39" s="72">
        <v>1670405000</v>
      </c>
      <c r="C39" s="72">
        <v>1733842000</v>
      </c>
      <c r="D39" s="39">
        <v>1582785000</v>
      </c>
      <c r="E39" s="39">
        <v>4987032000</v>
      </c>
    </row>
    <row r="40" spans="1:5" x14ac:dyDescent="0.3">
      <c r="A40" s="30" t="s">
        <v>87</v>
      </c>
      <c r="B40" s="72">
        <v>375975000</v>
      </c>
      <c r="C40" s="72">
        <v>454889200</v>
      </c>
      <c r="D40" s="39">
        <v>457360756</v>
      </c>
      <c r="E40" s="39">
        <v>1288224956</v>
      </c>
    </row>
    <row r="41" spans="1:5" x14ac:dyDescent="0.3">
      <c r="A41" s="30" t="s">
        <v>88</v>
      </c>
      <c r="B41" s="72">
        <v>28051000</v>
      </c>
      <c r="C41" s="72">
        <v>105863000</v>
      </c>
      <c r="D41" s="39">
        <v>97502995.99999997</v>
      </c>
      <c r="E41" s="39">
        <v>231416995.99999997</v>
      </c>
    </row>
    <row r="42" spans="1:5" ht="15.6" x14ac:dyDescent="0.3">
      <c r="A42" s="147" t="s">
        <v>42</v>
      </c>
      <c r="B42" s="128">
        <v>7860101162</v>
      </c>
      <c r="C42" s="128">
        <v>11875637951.000002</v>
      </c>
      <c r="D42" s="128">
        <v>12536409422.000002</v>
      </c>
      <c r="E42" s="128">
        <v>32272148535.000004</v>
      </c>
    </row>
    <row r="43" spans="1:5" ht="15.6" x14ac:dyDescent="0.3">
      <c r="A43" s="112" t="s">
        <v>43</v>
      </c>
      <c r="B43" s="72">
        <v>7169735091</v>
      </c>
      <c r="C43" s="72">
        <v>9822165932.0000019</v>
      </c>
      <c r="D43" s="39">
        <v>10379688219.000002</v>
      </c>
      <c r="E43" s="39">
        <v>27371589242.000004</v>
      </c>
    </row>
    <row r="44" spans="1:5" ht="15.6" x14ac:dyDescent="0.3">
      <c r="A44" s="112" t="s">
        <v>44</v>
      </c>
      <c r="B44" s="72">
        <v>58907961.999999993</v>
      </c>
      <c r="C44" s="72">
        <v>84489462</v>
      </c>
      <c r="D44" s="39">
        <v>398616384</v>
      </c>
      <c r="E44" s="39">
        <v>542013808</v>
      </c>
    </row>
    <row r="45" spans="1:5" x14ac:dyDescent="0.3">
      <c r="A45" s="32"/>
      <c r="B45" s="72"/>
      <c r="C45" s="72"/>
      <c r="D45" s="39"/>
      <c r="E45" s="39"/>
    </row>
    <row r="46" spans="1:5" x14ac:dyDescent="0.3">
      <c r="A46" s="32"/>
      <c r="B46" s="72"/>
      <c r="C46" s="72"/>
      <c r="D46" s="39"/>
      <c r="E46" s="39"/>
    </row>
    <row r="47" spans="1:5" x14ac:dyDescent="0.3">
      <c r="A47" s="32"/>
      <c r="B47" s="72"/>
      <c r="C47" s="72"/>
      <c r="D47" s="39"/>
      <c r="E47" s="39"/>
    </row>
    <row r="48" spans="1:5" x14ac:dyDescent="0.3">
      <c r="A48" s="32"/>
      <c r="B48" s="72"/>
      <c r="C48" s="72"/>
      <c r="D48" s="39"/>
      <c r="E48" s="39"/>
    </row>
    <row r="49" spans="1:5" ht="15.6" x14ac:dyDescent="0.3">
      <c r="A49" s="112" t="s">
        <v>45</v>
      </c>
      <c r="B49" s="72">
        <v>1765000</v>
      </c>
      <c r="C49" s="72">
        <v>163560000</v>
      </c>
      <c r="D49" s="39">
        <v>83375000</v>
      </c>
      <c r="E49" s="39">
        <v>248700000</v>
      </c>
    </row>
    <row r="50" spans="1:5" ht="15.6" x14ac:dyDescent="0.3">
      <c r="A50" s="113" t="s">
        <v>46</v>
      </c>
      <c r="B50" s="72">
        <v>347535000</v>
      </c>
      <c r="C50" s="72">
        <v>1079330000</v>
      </c>
      <c r="D50" s="39">
        <v>739452500</v>
      </c>
      <c r="E50" s="39">
        <v>2166317500</v>
      </c>
    </row>
    <row r="51" spans="1:5" x14ac:dyDescent="0.3">
      <c r="A51" t="s">
        <v>89</v>
      </c>
      <c r="B51" s="72">
        <v>50938710.999999993</v>
      </c>
      <c r="C51" s="72">
        <v>176129155</v>
      </c>
      <c r="D51" s="39">
        <v>251553481</v>
      </c>
      <c r="E51" s="39">
        <v>478621347</v>
      </c>
    </row>
    <row r="52" spans="1:5" ht="15.6" x14ac:dyDescent="0.3">
      <c r="A52" s="112" t="s">
        <v>103</v>
      </c>
      <c r="B52" s="72">
        <v>21424843.999999996</v>
      </c>
      <c r="C52" s="72">
        <v>241549153.99999997</v>
      </c>
      <c r="D52" s="39">
        <v>286224961</v>
      </c>
      <c r="E52" s="39">
        <v>549198959</v>
      </c>
    </row>
    <row r="53" spans="1:5" ht="15.6" x14ac:dyDescent="0.3">
      <c r="A53" s="112" t="s">
        <v>49</v>
      </c>
      <c r="B53" s="72">
        <v>56889176.999999993</v>
      </c>
      <c r="C53" s="72">
        <v>183322861</v>
      </c>
      <c r="D53" s="39">
        <v>219734100</v>
      </c>
      <c r="E53" s="39">
        <v>459946138</v>
      </c>
    </row>
    <row r="54" spans="1:5" ht="15.6" x14ac:dyDescent="0.3">
      <c r="A54" s="148" t="s">
        <v>50</v>
      </c>
      <c r="B54" s="72">
        <v>28635377</v>
      </c>
      <c r="C54" s="72">
        <v>52921387.000000015</v>
      </c>
      <c r="D54" s="39">
        <v>102024776.99999999</v>
      </c>
      <c r="E54" s="149">
        <v>183581541</v>
      </c>
    </row>
    <row r="55" spans="1:5" ht="15.6" x14ac:dyDescent="0.3">
      <c r="A55" s="112" t="s">
        <v>51</v>
      </c>
      <c r="B55" s="72">
        <v>0</v>
      </c>
      <c r="C55" s="72">
        <v>0</v>
      </c>
      <c r="D55" s="39">
        <v>0</v>
      </c>
      <c r="E55" s="39">
        <v>0</v>
      </c>
    </row>
    <row r="56" spans="1:5" x14ac:dyDescent="0.3">
      <c r="A56" s="33" t="s">
        <v>52</v>
      </c>
      <c r="B56" s="72">
        <v>50000000</v>
      </c>
      <c r="C56" s="72">
        <v>0</v>
      </c>
      <c r="D56" s="39">
        <v>0</v>
      </c>
      <c r="E56" s="39">
        <v>50000000</v>
      </c>
    </row>
    <row r="57" spans="1:5" x14ac:dyDescent="0.3">
      <c r="A57" s="33"/>
      <c r="B57" s="72">
        <v>0</v>
      </c>
      <c r="C57" s="72">
        <v>0</v>
      </c>
      <c r="D57" s="39">
        <v>0</v>
      </c>
      <c r="E57" s="39">
        <v>0</v>
      </c>
    </row>
    <row r="58" spans="1:5" x14ac:dyDescent="0.3">
      <c r="A58" s="33"/>
      <c r="B58" s="72">
        <v>0</v>
      </c>
      <c r="C58" s="72">
        <v>0</v>
      </c>
      <c r="D58" s="39"/>
      <c r="E58" s="39">
        <v>0</v>
      </c>
    </row>
    <row r="59" spans="1:5" x14ac:dyDescent="0.3">
      <c r="A59" s="33" t="s">
        <v>54</v>
      </c>
      <c r="B59" s="72">
        <v>74270000</v>
      </c>
      <c r="C59" s="72">
        <v>72170000</v>
      </c>
      <c r="D59" s="39">
        <v>75740000</v>
      </c>
      <c r="E59" s="39">
        <v>222180000</v>
      </c>
    </row>
    <row r="60" spans="1:5" ht="15" thickBot="1" x14ac:dyDescent="0.35">
      <c r="A60" s="142" t="s">
        <v>55</v>
      </c>
      <c r="B60" s="67">
        <v>36212682746</v>
      </c>
      <c r="C60" s="67">
        <v>41593569289</v>
      </c>
      <c r="D60" s="67">
        <v>42260794435</v>
      </c>
      <c r="E60" s="67">
        <v>120067046470</v>
      </c>
    </row>
    <row r="61" spans="1:5" ht="15" thickTop="1" x14ac:dyDescent="0.3">
      <c r="A61" s="35" t="s">
        <v>56</v>
      </c>
      <c r="B61" s="114"/>
      <c r="C61" s="114"/>
      <c r="D61" s="114"/>
      <c r="E61" s="150"/>
    </row>
    <row r="62" spans="1:5" x14ac:dyDescent="0.3">
      <c r="A62" s="35"/>
      <c r="B62" s="114"/>
      <c r="C62" s="114"/>
      <c r="D62" s="114"/>
      <c r="E62" s="114"/>
    </row>
    <row r="63" spans="1:5" x14ac:dyDescent="0.3">
      <c r="A63" s="302" t="s">
        <v>57</v>
      </c>
      <c r="B63" s="302"/>
      <c r="C63" s="302"/>
      <c r="D63" s="302"/>
      <c r="E63" s="302"/>
    </row>
    <row r="64" spans="1:5" x14ac:dyDescent="0.3">
      <c r="A64" s="300" t="s">
        <v>58</v>
      </c>
      <c r="B64" s="300"/>
      <c r="C64" s="300"/>
      <c r="D64" s="300"/>
      <c r="E64" s="300"/>
    </row>
    <row r="65" spans="1:5" x14ac:dyDescent="0.3">
      <c r="A65" s="300" t="s">
        <v>84</v>
      </c>
      <c r="B65" s="300"/>
      <c r="C65" s="300"/>
      <c r="D65" s="300"/>
      <c r="E65" s="300"/>
    </row>
    <row r="66" spans="1:5" x14ac:dyDescent="0.3">
      <c r="A66" s="308"/>
      <c r="B66" s="308"/>
      <c r="C66" s="308"/>
      <c r="D66" s="308"/>
      <c r="E66" s="130"/>
    </row>
    <row r="67" spans="1:5" ht="15" thickBot="1" x14ac:dyDescent="0.35">
      <c r="A67" s="63" t="s">
        <v>59</v>
      </c>
      <c r="B67" s="63" t="s">
        <v>12</v>
      </c>
      <c r="C67" s="63" t="s">
        <v>82</v>
      </c>
      <c r="D67" s="63" t="s">
        <v>113</v>
      </c>
      <c r="E67" s="63" t="s">
        <v>114</v>
      </c>
    </row>
    <row r="68" spans="1:5" x14ac:dyDescent="0.3">
      <c r="A68" s="43"/>
      <c r="B68" s="43"/>
      <c r="C68" s="43"/>
      <c r="D68" s="43"/>
      <c r="E68" s="43"/>
    </row>
    <row r="69" spans="1:5" x14ac:dyDescent="0.3">
      <c r="A69" s="118" t="s">
        <v>60</v>
      </c>
      <c r="B69" s="118">
        <v>36134047369</v>
      </c>
      <c r="C69" s="118">
        <v>41540647902</v>
      </c>
      <c r="D69" s="118">
        <v>42158769658</v>
      </c>
      <c r="E69" s="118">
        <v>119833464929</v>
      </c>
    </row>
    <row r="70" spans="1:5" x14ac:dyDescent="0.3">
      <c r="A70" s="47" t="s">
        <v>61</v>
      </c>
      <c r="B70" s="43">
        <v>36134047369</v>
      </c>
      <c r="C70" s="43">
        <v>41540647902</v>
      </c>
      <c r="D70" s="43">
        <v>42158769658</v>
      </c>
      <c r="E70" s="43">
        <v>119833464929</v>
      </c>
    </row>
    <row r="71" spans="1:5" x14ac:dyDescent="0.3">
      <c r="A71" s="118" t="s">
        <v>62</v>
      </c>
      <c r="B71" s="118">
        <v>28635377</v>
      </c>
      <c r="C71" s="118">
        <v>52921387.000000015</v>
      </c>
      <c r="D71" s="118">
        <v>102024776.99999999</v>
      </c>
      <c r="E71" s="118">
        <v>183581541</v>
      </c>
    </row>
    <row r="72" spans="1:5" x14ac:dyDescent="0.3">
      <c r="A72" s="48" t="s">
        <v>61</v>
      </c>
      <c r="B72" s="43">
        <v>28635377</v>
      </c>
      <c r="C72" s="43">
        <v>52921387.000000015</v>
      </c>
      <c r="D72" s="43">
        <v>102024776.99999999</v>
      </c>
      <c r="E72" s="43">
        <v>183581541</v>
      </c>
    </row>
    <row r="73" spans="1:5" x14ac:dyDescent="0.3">
      <c r="A73" s="119" t="s">
        <v>90</v>
      </c>
      <c r="B73" s="118">
        <v>50000000</v>
      </c>
      <c r="C73" s="118">
        <v>0</v>
      </c>
      <c r="D73" s="118">
        <v>0</v>
      </c>
      <c r="E73" s="118">
        <v>50000000</v>
      </c>
    </row>
    <row r="74" spans="1:5" x14ac:dyDescent="0.3">
      <c r="A74" s="78" t="s">
        <v>121</v>
      </c>
      <c r="B74" s="118"/>
      <c r="C74" s="43">
        <v>0</v>
      </c>
      <c r="D74" s="43"/>
      <c r="E74" s="43">
        <v>0</v>
      </c>
    </row>
    <row r="75" spans="1:5" x14ac:dyDescent="0.3">
      <c r="A75" s="48" t="s">
        <v>120</v>
      </c>
      <c r="B75" s="43">
        <v>0</v>
      </c>
      <c r="C75" s="43">
        <v>0</v>
      </c>
      <c r="D75" s="43">
        <v>0</v>
      </c>
      <c r="E75" s="43">
        <v>0</v>
      </c>
    </row>
    <row r="76" spans="1:5" x14ac:dyDescent="0.3">
      <c r="A76" s="50" t="s">
        <v>106</v>
      </c>
      <c r="B76" s="43">
        <v>50000000</v>
      </c>
      <c r="C76" s="43">
        <v>0</v>
      </c>
      <c r="D76" s="43">
        <v>0</v>
      </c>
      <c r="E76" s="43">
        <v>50000000</v>
      </c>
    </row>
    <row r="77" spans="1:5" ht="15" thickBot="1" x14ac:dyDescent="0.35">
      <c r="A77" s="142" t="s">
        <v>65</v>
      </c>
      <c r="B77" s="142">
        <v>36212682746</v>
      </c>
      <c r="C77" s="142">
        <v>41593569289</v>
      </c>
      <c r="D77" s="142">
        <v>42260794435</v>
      </c>
      <c r="E77" s="142">
        <v>120067046470</v>
      </c>
    </row>
    <row r="78" spans="1:5" ht="15" thickTop="1" x14ac:dyDescent="0.3">
      <c r="A78" s="51" t="s">
        <v>56</v>
      </c>
      <c r="B78" s="43">
        <v>0</v>
      </c>
      <c r="C78" s="43">
        <v>0</v>
      </c>
      <c r="D78" s="43">
        <v>0</v>
      </c>
      <c r="E78" s="43">
        <v>0</v>
      </c>
    </row>
    <row r="80" spans="1:5" x14ac:dyDescent="0.3">
      <c r="A80" s="302" t="s">
        <v>67</v>
      </c>
      <c r="B80" s="302"/>
      <c r="C80" s="302"/>
      <c r="D80" s="302"/>
    </row>
    <row r="81" spans="1:5" x14ac:dyDescent="0.3">
      <c r="A81" s="300" t="s">
        <v>66</v>
      </c>
      <c r="B81" s="300"/>
      <c r="C81" s="300"/>
      <c r="D81" s="300"/>
    </row>
    <row r="82" spans="1:5" x14ac:dyDescent="0.3">
      <c r="A82" s="300" t="s">
        <v>84</v>
      </c>
      <c r="B82" s="300"/>
      <c r="C82" s="300"/>
      <c r="D82" s="300"/>
    </row>
    <row r="84" spans="1:5" ht="15" thickBot="1" x14ac:dyDescent="0.35">
      <c r="A84" s="63" t="s">
        <v>59</v>
      </c>
      <c r="B84" s="63" t="s">
        <v>12</v>
      </c>
      <c r="C84" s="63" t="s">
        <v>82</v>
      </c>
      <c r="D84" s="63" t="s">
        <v>113</v>
      </c>
      <c r="E84" s="63" t="s">
        <v>114</v>
      </c>
    </row>
    <row r="85" spans="1:5" x14ac:dyDescent="0.3">
      <c r="A85" s="53"/>
      <c r="B85" s="53"/>
      <c r="C85" s="53"/>
      <c r="D85" s="53"/>
      <c r="E85" s="53"/>
    </row>
    <row r="86" spans="1:5" x14ac:dyDescent="0.3">
      <c r="A86" s="53" t="s">
        <v>122</v>
      </c>
      <c r="B86" s="56">
        <v>841715553.08999157</v>
      </c>
      <c r="C86" s="56">
        <v>5790986319.109993</v>
      </c>
      <c r="D86" s="56">
        <v>7914824543.7800064</v>
      </c>
      <c r="E86" s="57">
        <v>841715553.08999157</v>
      </c>
    </row>
    <row r="87" spans="1:5" x14ac:dyDescent="0.3">
      <c r="A87" s="58" t="s">
        <v>69</v>
      </c>
      <c r="B87" s="57">
        <v>41161953512.020004</v>
      </c>
      <c r="C87" s="57">
        <v>43717407513.670013</v>
      </c>
      <c r="D87" s="57">
        <v>42439680514.050003</v>
      </c>
      <c r="E87" s="57">
        <v>117225173871.19002</v>
      </c>
    </row>
    <row r="88" spans="1:5" x14ac:dyDescent="0.3">
      <c r="A88" s="59" t="s">
        <v>70</v>
      </c>
      <c r="B88" s="123">
        <v>13443174136.170002</v>
      </c>
      <c r="C88" s="123">
        <v>13443174136.390011</v>
      </c>
      <c r="D88" s="123">
        <v>13443174136.1</v>
      </c>
      <c r="E88" s="123">
        <v>40329522408.660011</v>
      </c>
    </row>
    <row r="89" spans="1:5" x14ac:dyDescent="0.3">
      <c r="A89" s="59" t="s">
        <v>108</v>
      </c>
      <c r="B89" s="123"/>
      <c r="C89" s="123"/>
      <c r="D89" s="123">
        <v>5046933834.4499998</v>
      </c>
      <c r="E89" s="123">
        <v>5046933834.4499998</v>
      </c>
    </row>
    <row r="90" spans="1:5" x14ac:dyDescent="0.3">
      <c r="A90" s="59" t="s">
        <v>109</v>
      </c>
      <c r="B90" s="123">
        <v>6497602147.2600002</v>
      </c>
      <c r="C90" s="123">
        <v>6497602146.8299999</v>
      </c>
      <c r="D90" s="123">
        <v>6497602147.25</v>
      </c>
      <c r="E90" s="123">
        <v>19492806441.34</v>
      </c>
    </row>
    <row r="91" spans="1:5" x14ac:dyDescent="0.3">
      <c r="A91" s="59" t="s">
        <v>110</v>
      </c>
      <c r="B91" s="123">
        <v>14478003028</v>
      </c>
      <c r="C91" s="123">
        <v>17033457030</v>
      </c>
      <c r="D91" s="123">
        <v>15755730030</v>
      </c>
      <c r="E91" s="123">
        <v>47267190088</v>
      </c>
    </row>
    <row r="92" spans="1:5" x14ac:dyDescent="0.3">
      <c r="A92" s="59" t="s">
        <v>111</v>
      </c>
      <c r="B92" s="123">
        <v>1696240366.2599998</v>
      </c>
      <c r="C92" s="123">
        <v>1696240366.23</v>
      </c>
      <c r="D92" s="123">
        <v>1696240366.25</v>
      </c>
      <c r="E92" s="123">
        <v>5088721098.7399998</v>
      </c>
    </row>
    <row r="93" spans="1:5" x14ac:dyDescent="0.3">
      <c r="A93" s="58" t="s">
        <v>95</v>
      </c>
      <c r="B93" s="123">
        <v>42003669065.109993</v>
      </c>
      <c r="C93" s="123">
        <v>49508393832.780006</v>
      </c>
      <c r="D93" s="123">
        <v>50354505057.830009</v>
      </c>
      <c r="E93" s="123">
        <v>118066889424.28001</v>
      </c>
    </row>
    <row r="94" spans="1:5" ht="16.2" thickBot="1" x14ac:dyDescent="0.35">
      <c r="A94" s="58" t="s">
        <v>76</v>
      </c>
      <c r="B94" s="145">
        <v>36212682746</v>
      </c>
      <c r="C94" s="145">
        <v>41593569289</v>
      </c>
      <c r="D94" s="145">
        <v>42260794435</v>
      </c>
      <c r="E94" s="145">
        <v>120067046470</v>
      </c>
    </row>
    <row r="95" spans="1:5" ht="16.8" thickTop="1" thickBot="1" x14ac:dyDescent="0.35">
      <c r="A95" s="144" t="s">
        <v>96</v>
      </c>
      <c r="B95" s="145">
        <v>5790986319.109993</v>
      </c>
      <c r="C95" s="145">
        <v>7914824543.7800064</v>
      </c>
      <c r="D95" s="145">
        <v>8093710622.8300095</v>
      </c>
      <c r="E95" s="145">
        <v>-2000157045.719986</v>
      </c>
    </row>
    <row r="96" spans="1:5" ht="15" thickTop="1" x14ac:dyDescent="0.3">
      <c r="A96" s="58"/>
      <c r="B96" s="122"/>
      <c r="C96" s="122"/>
      <c r="D96" s="122"/>
      <c r="E96" s="122"/>
    </row>
    <row r="97" spans="1:5" x14ac:dyDescent="0.3">
      <c r="A97" s="135" t="s">
        <v>97</v>
      </c>
      <c r="B97" s="53"/>
      <c r="C97" s="53"/>
      <c r="D97" s="53"/>
      <c r="E97" s="53"/>
    </row>
  </sheetData>
  <mergeCells count="20">
    <mergeCell ref="A65:E65"/>
    <mergeCell ref="A66:D66"/>
    <mergeCell ref="A80:D80"/>
    <mergeCell ref="A81:D81"/>
    <mergeCell ref="A82:D82"/>
    <mergeCell ref="A5:E5"/>
    <mergeCell ref="A21:F21"/>
    <mergeCell ref="A64:E64"/>
    <mergeCell ref="A22:F22"/>
    <mergeCell ref="A23:F23"/>
    <mergeCell ref="A24:F24"/>
    <mergeCell ref="A6:E6"/>
    <mergeCell ref="A11:A12"/>
    <mergeCell ref="A17:A18"/>
    <mergeCell ref="A25:F25"/>
    <mergeCell ref="A26:B26"/>
    <mergeCell ref="A28:E28"/>
    <mergeCell ref="A29:E29"/>
    <mergeCell ref="A30:E30"/>
    <mergeCell ref="A63:E6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2"/>
  <sheetViews>
    <sheetView zoomScale="80" zoomScaleNormal="80" workbookViewId="0">
      <selection sqref="A1:F1"/>
    </sheetView>
  </sheetViews>
  <sheetFormatPr baseColWidth="10" defaultRowHeight="14.4" x14ac:dyDescent="0.3"/>
  <cols>
    <col min="1" max="1" width="38.6640625" customWidth="1"/>
    <col min="2" max="2" width="21.33203125" bestFit="1" customWidth="1"/>
    <col min="3" max="3" width="21.44140625" customWidth="1"/>
    <col min="4" max="4" width="21.88671875" customWidth="1"/>
    <col min="5" max="5" width="21.33203125" bestFit="1" customWidth="1"/>
    <col min="6" max="6" width="18.88671875" bestFit="1" customWidth="1"/>
  </cols>
  <sheetData>
    <row r="1" spans="1:13" ht="15.6" x14ac:dyDescent="0.3">
      <c r="A1" s="310" t="s">
        <v>1</v>
      </c>
      <c r="B1" s="310"/>
      <c r="C1" s="310"/>
      <c r="D1" s="310"/>
      <c r="E1" s="310"/>
      <c r="F1" s="310"/>
      <c r="G1" s="165"/>
      <c r="H1" s="165"/>
      <c r="I1" s="165"/>
      <c r="J1" s="165"/>
      <c r="K1" s="165"/>
      <c r="L1" s="165"/>
    </row>
    <row r="2" spans="1:13" ht="15.6" x14ac:dyDescent="0.3">
      <c r="A2" s="310" t="s">
        <v>123</v>
      </c>
      <c r="B2" s="310"/>
      <c r="C2" s="310"/>
      <c r="D2" s="310"/>
      <c r="E2" s="310"/>
      <c r="F2" s="310"/>
      <c r="G2" s="165"/>
      <c r="H2" s="165"/>
      <c r="I2" s="165"/>
      <c r="J2" s="165"/>
      <c r="K2" s="165"/>
      <c r="L2" s="165"/>
    </row>
    <row r="4" spans="1:13" x14ac:dyDescent="0.3">
      <c r="A4" s="312" t="s">
        <v>5</v>
      </c>
      <c r="B4" s="312"/>
      <c r="C4" s="312"/>
      <c r="D4" s="312"/>
      <c r="E4" s="312"/>
      <c r="F4" s="312"/>
      <c r="G4" s="152"/>
      <c r="H4" s="152"/>
      <c r="I4" s="152"/>
      <c r="J4" s="152"/>
      <c r="K4" s="152"/>
      <c r="L4" s="152"/>
      <c r="M4" s="152"/>
    </row>
    <row r="5" spans="1:13" x14ac:dyDescent="0.3">
      <c r="A5" s="312" t="s">
        <v>6</v>
      </c>
      <c r="B5" s="312"/>
      <c r="C5" s="312"/>
      <c r="D5" s="312"/>
      <c r="E5" s="312"/>
      <c r="F5" s="312"/>
      <c r="G5" s="152"/>
      <c r="H5" s="152"/>
      <c r="I5" s="152"/>
      <c r="J5" s="152"/>
      <c r="K5" s="152"/>
      <c r="L5" s="152"/>
      <c r="M5" s="152"/>
    </row>
    <row r="7" spans="1:13" x14ac:dyDescent="0.3">
      <c r="A7" s="10" t="s">
        <v>7</v>
      </c>
      <c r="B7" s="10" t="s">
        <v>8</v>
      </c>
      <c r="C7" s="10" t="s">
        <v>125</v>
      </c>
      <c r="D7" s="10" t="s">
        <v>126</v>
      </c>
      <c r="E7" s="10" t="s">
        <v>127</v>
      </c>
      <c r="F7" s="10" t="s">
        <v>128</v>
      </c>
    </row>
    <row r="8" spans="1:13" x14ac:dyDescent="0.3">
      <c r="A8" s="153"/>
      <c r="B8" s="157"/>
      <c r="C8" s="157"/>
      <c r="D8" s="157"/>
      <c r="E8" s="157"/>
      <c r="F8" s="157"/>
    </row>
    <row r="9" spans="1:13" x14ac:dyDescent="0.3">
      <c r="A9" s="154" t="s">
        <v>13</v>
      </c>
      <c r="B9" s="158" t="s">
        <v>14</v>
      </c>
      <c r="C9" s="161">
        <v>53195</v>
      </c>
      <c r="D9" s="161">
        <v>53594</v>
      </c>
      <c r="E9" s="161">
        <v>65445</v>
      </c>
      <c r="F9" s="161">
        <v>69612</v>
      </c>
      <c r="G9" s="274">
        <f>+E9+D9+C9</f>
        <v>172234</v>
      </c>
    </row>
    <row r="10" spans="1:13" x14ac:dyDescent="0.3">
      <c r="A10" s="305" t="s">
        <v>15</v>
      </c>
      <c r="B10" s="159" t="s">
        <v>16</v>
      </c>
      <c r="C10" s="161">
        <v>22739</v>
      </c>
      <c r="D10" s="161">
        <v>23536</v>
      </c>
      <c r="E10" s="161">
        <v>23999</v>
      </c>
      <c r="F10" s="161">
        <v>24870</v>
      </c>
      <c r="G10" s="274">
        <f t="shared" ref="G10:G18" si="0">+E10+D10+C10</f>
        <v>70274</v>
      </c>
    </row>
    <row r="11" spans="1:13" x14ac:dyDescent="0.3">
      <c r="A11" s="305"/>
      <c r="B11" s="159" t="s">
        <v>17</v>
      </c>
      <c r="C11" s="161">
        <v>15089</v>
      </c>
      <c r="D11" s="161">
        <v>15569</v>
      </c>
      <c r="E11" s="161">
        <v>15852</v>
      </c>
      <c r="F11" s="161">
        <v>16411</v>
      </c>
      <c r="G11" s="274"/>
    </row>
    <row r="12" spans="1:13" x14ac:dyDescent="0.3">
      <c r="A12" s="155" t="s">
        <v>18</v>
      </c>
      <c r="B12" s="159" t="s">
        <v>17</v>
      </c>
      <c r="C12" s="161">
        <v>157</v>
      </c>
      <c r="D12" s="161">
        <v>171</v>
      </c>
      <c r="E12" s="161">
        <v>192</v>
      </c>
      <c r="F12" s="161">
        <v>197</v>
      </c>
      <c r="G12" s="274">
        <f t="shared" si="0"/>
        <v>520</v>
      </c>
    </row>
    <row r="13" spans="1:13" x14ac:dyDescent="0.3">
      <c r="A13" s="155" t="s">
        <v>19</v>
      </c>
      <c r="B13" s="159" t="s">
        <v>17</v>
      </c>
      <c r="C13" s="161">
        <v>1490</v>
      </c>
      <c r="D13" s="161">
        <v>1472</v>
      </c>
      <c r="E13" s="161">
        <v>749</v>
      </c>
      <c r="F13" s="161">
        <v>1501</v>
      </c>
      <c r="G13" s="274">
        <f t="shared" si="0"/>
        <v>3711</v>
      </c>
    </row>
    <row r="14" spans="1:13" x14ac:dyDescent="0.3">
      <c r="A14" s="305" t="s">
        <v>20</v>
      </c>
      <c r="B14" s="159" t="s">
        <v>21</v>
      </c>
      <c r="C14" s="161">
        <v>284488</v>
      </c>
      <c r="D14" s="161">
        <v>315465</v>
      </c>
      <c r="E14" s="161">
        <v>317118</v>
      </c>
      <c r="F14" s="161">
        <v>356233</v>
      </c>
      <c r="G14" s="274">
        <f t="shared" si="0"/>
        <v>917071</v>
      </c>
    </row>
    <row r="15" spans="1:13" x14ac:dyDescent="0.3">
      <c r="A15" s="305"/>
      <c r="B15" s="159" t="s">
        <v>17</v>
      </c>
      <c r="C15" s="161">
        <v>173889</v>
      </c>
      <c r="D15" s="161">
        <v>198628</v>
      </c>
      <c r="E15" s="161">
        <v>199373</v>
      </c>
      <c r="F15" s="161">
        <v>212360</v>
      </c>
      <c r="G15" s="274"/>
    </row>
    <row r="16" spans="1:13" x14ac:dyDescent="0.3">
      <c r="A16" s="305" t="s">
        <v>22</v>
      </c>
      <c r="B16" s="159" t="s">
        <v>21</v>
      </c>
      <c r="C16" s="161" t="s">
        <v>23</v>
      </c>
      <c r="D16" s="161" t="s">
        <v>23</v>
      </c>
      <c r="E16" s="161" t="s">
        <v>23</v>
      </c>
      <c r="F16" s="162" t="s">
        <v>23</v>
      </c>
      <c r="G16" s="274"/>
    </row>
    <row r="17" spans="1:8" x14ac:dyDescent="0.3">
      <c r="A17" s="305"/>
      <c r="B17" s="159" t="s">
        <v>17</v>
      </c>
      <c r="C17" s="161" t="s">
        <v>23</v>
      </c>
      <c r="D17" s="161" t="s">
        <v>23</v>
      </c>
      <c r="E17" s="161" t="s">
        <v>23</v>
      </c>
      <c r="F17" s="162" t="s">
        <v>23</v>
      </c>
      <c r="G17" s="274"/>
    </row>
    <row r="18" spans="1:8" x14ac:dyDescent="0.3">
      <c r="A18" s="151" t="s">
        <v>24</v>
      </c>
      <c r="B18" s="158" t="s">
        <v>17</v>
      </c>
      <c r="C18" s="163">
        <v>8011</v>
      </c>
      <c r="D18" s="163">
        <v>8278</v>
      </c>
      <c r="E18" s="163">
        <v>9159</v>
      </c>
      <c r="F18" s="161">
        <v>9408</v>
      </c>
      <c r="G18" s="274">
        <f t="shared" si="0"/>
        <v>25448</v>
      </c>
    </row>
    <row r="19" spans="1:8" x14ac:dyDescent="0.3">
      <c r="A19" s="151" t="s">
        <v>124</v>
      </c>
      <c r="B19" s="158" t="s">
        <v>17</v>
      </c>
      <c r="C19" s="163" t="s">
        <v>23</v>
      </c>
      <c r="D19" s="163">
        <v>76150</v>
      </c>
      <c r="E19" s="163">
        <v>77922</v>
      </c>
      <c r="F19" s="161">
        <v>79730</v>
      </c>
      <c r="G19" s="274">
        <f>+E19+D19</f>
        <v>154072</v>
      </c>
    </row>
    <row r="20" spans="1:8" ht="15" thickBot="1" x14ac:dyDescent="0.35">
      <c r="A20" s="156" t="s">
        <v>25</v>
      </c>
      <c r="B20" s="160" t="s">
        <v>26</v>
      </c>
      <c r="C20" s="164">
        <v>214552</v>
      </c>
      <c r="D20" s="164">
        <v>308961</v>
      </c>
      <c r="E20" s="164">
        <v>316594</v>
      </c>
      <c r="F20" s="279">
        <v>329734</v>
      </c>
      <c r="G20" s="280">
        <f>+G19+G18+G14+G13+G12+G10+G9</f>
        <v>1343330</v>
      </c>
    </row>
    <row r="21" spans="1:8" ht="15.6" thickTop="1" thickBot="1" x14ac:dyDescent="0.35"/>
    <row r="22" spans="1:8" ht="54.75" customHeight="1" thickTop="1" x14ac:dyDescent="0.3">
      <c r="A22" s="295" t="s">
        <v>27</v>
      </c>
      <c r="B22" s="295"/>
      <c r="C22" s="295"/>
      <c r="D22" s="295"/>
      <c r="E22" s="295"/>
      <c r="F22" s="295"/>
    </row>
    <row r="23" spans="1:8" ht="15.75" customHeight="1" x14ac:dyDescent="0.3">
      <c r="A23" s="299" t="s">
        <v>28</v>
      </c>
      <c r="B23" s="299"/>
      <c r="C23" s="299"/>
      <c r="D23" s="299"/>
      <c r="E23" s="299"/>
      <c r="F23" s="299"/>
    </row>
    <row r="24" spans="1:8" ht="68.25" customHeight="1" x14ac:dyDescent="0.3">
      <c r="A24" s="299" t="s">
        <v>29</v>
      </c>
      <c r="B24" s="299"/>
      <c r="C24" s="299"/>
      <c r="D24" s="299"/>
      <c r="E24" s="299"/>
      <c r="F24" s="299"/>
    </row>
    <row r="25" spans="1:8" ht="24" customHeight="1" x14ac:dyDescent="0.3">
      <c r="A25" s="299" t="s">
        <v>30</v>
      </c>
      <c r="B25" s="299"/>
      <c r="C25" s="299"/>
      <c r="D25" s="299"/>
      <c r="E25" s="299"/>
      <c r="F25" s="299"/>
    </row>
    <row r="26" spans="1:8" x14ac:dyDescent="0.3">
      <c r="A26" s="311" t="s">
        <v>129</v>
      </c>
      <c r="B26" s="311"/>
      <c r="C26" s="311"/>
      <c r="D26" s="311"/>
      <c r="E26" s="311"/>
      <c r="F26" s="311"/>
    </row>
    <row r="29" spans="1:8" x14ac:dyDescent="0.3">
      <c r="A29" s="307" t="s">
        <v>32</v>
      </c>
      <c r="B29" s="307"/>
      <c r="C29" s="307"/>
      <c r="D29" s="307"/>
      <c r="E29" s="307"/>
      <c r="F29" s="126"/>
      <c r="G29" s="126"/>
      <c r="H29" s="126"/>
    </row>
    <row r="30" spans="1:8" x14ac:dyDescent="0.3">
      <c r="A30" s="300" t="s">
        <v>33</v>
      </c>
      <c r="B30" s="300"/>
      <c r="C30" s="300"/>
      <c r="D30" s="300"/>
      <c r="E30" s="300"/>
      <c r="F30" s="27"/>
      <c r="G30" s="27"/>
      <c r="H30" s="27"/>
    </row>
    <row r="31" spans="1:8" x14ac:dyDescent="0.3">
      <c r="A31" s="300" t="s">
        <v>84</v>
      </c>
      <c r="B31" s="300"/>
      <c r="C31" s="300"/>
      <c r="D31" s="300"/>
      <c r="E31" s="300"/>
      <c r="F31" s="27"/>
      <c r="G31" s="27"/>
      <c r="H31" s="27"/>
    </row>
    <row r="32" spans="1:8" ht="15" thickBot="1" x14ac:dyDescent="0.35"/>
    <row r="33" spans="1:6" ht="15" thickBot="1" x14ac:dyDescent="0.35">
      <c r="A33" s="239" t="s">
        <v>35</v>
      </c>
      <c r="B33" s="240" t="s">
        <v>125</v>
      </c>
      <c r="C33" s="240" t="s">
        <v>126</v>
      </c>
      <c r="D33" s="240" t="s">
        <v>127</v>
      </c>
      <c r="E33" s="241" t="s">
        <v>128</v>
      </c>
    </row>
    <row r="34" spans="1:6" x14ac:dyDescent="0.3">
      <c r="A34" s="109"/>
      <c r="B34" s="127"/>
      <c r="C34" s="127"/>
      <c r="D34" s="127"/>
      <c r="E34" s="51"/>
    </row>
    <row r="35" spans="1:6" x14ac:dyDescent="0.3">
      <c r="A35" s="29" t="s">
        <v>85</v>
      </c>
      <c r="B35" s="128">
        <v>12223321727.999998</v>
      </c>
      <c r="C35" s="128">
        <v>22110941962</v>
      </c>
      <c r="D35" s="128">
        <v>20886916712</v>
      </c>
      <c r="E35" s="128">
        <v>55221180402</v>
      </c>
    </row>
    <row r="36" spans="1:6" x14ac:dyDescent="0.3">
      <c r="A36" s="30" t="s">
        <v>20</v>
      </c>
      <c r="B36" s="40">
        <v>3282749000</v>
      </c>
      <c r="C36" s="72">
        <v>415255000</v>
      </c>
      <c r="D36" s="39">
        <v>351297000</v>
      </c>
      <c r="E36" s="74">
        <v>4049301000</v>
      </c>
    </row>
    <row r="37" spans="1:6" x14ac:dyDescent="0.3">
      <c r="A37" s="30" t="s">
        <v>86</v>
      </c>
      <c r="B37" s="40">
        <v>1456630000</v>
      </c>
      <c r="C37" s="72">
        <v>5398163000</v>
      </c>
      <c r="D37" s="39">
        <v>6006787000</v>
      </c>
      <c r="E37" s="74">
        <v>12861580000</v>
      </c>
      <c r="F37" s="266">
        <v>16910881000</v>
      </c>
    </row>
    <row r="38" spans="1:6" x14ac:dyDescent="0.3">
      <c r="A38" s="30" t="s">
        <v>38</v>
      </c>
      <c r="B38" s="40">
        <v>1888317546</v>
      </c>
      <c r="C38" s="72">
        <v>2778049288.0000038</v>
      </c>
      <c r="D38" s="39">
        <v>2892428983.9999962</v>
      </c>
      <c r="E38" s="74">
        <v>7558795818</v>
      </c>
    </row>
    <row r="39" spans="1:6" x14ac:dyDescent="0.3">
      <c r="A39" s="30" t="s">
        <v>39</v>
      </c>
      <c r="B39" s="40">
        <v>570325352</v>
      </c>
      <c r="C39" s="72">
        <v>124555033.00000191</v>
      </c>
      <c r="D39" s="39">
        <v>97844396.999999046</v>
      </c>
      <c r="E39" s="74">
        <v>792724782.00000095</v>
      </c>
      <c r="F39" s="266">
        <f>+E39+E38</f>
        <v>8351520600.000001</v>
      </c>
    </row>
    <row r="40" spans="1:6" x14ac:dyDescent="0.3">
      <c r="A40" s="30" t="s">
        <v>24</v>
      </c>
      <c r="B40" s="40">
        <v>566225000</v>
      </c>
      <c r="C40" s="72">
        <v>577770000</v>
      </c>
      <c r="D40" s="39">
        <v>660583000</v>
      </c>
      <c r="E40" s="74">
        <v>1804578000</v>
      </c>
    </row>
    <row r="41" spans="1:6" x14ac:dyDescent="0.3">
      <c r="A41" s="30" t="s">
        <v>87</v>
      </c>
      <c r="B41" s="40">
        <v>150716014</v>
      </c>
      <c r="C41" s="72">
        <v>148670014</v>
      </c>
      <c r="D41" s="39">
        <v>76616014.000000238</v>
      </c>
      <c r="E41" s="74">
        <v>376002042.00000024</v>
      </c>
    </row>
    <row r="42" spans="1:6" x14ac:dyDescent="0.3">
      <c r="A42" s="30" t="s">
        <v>88</v>
      </c>
      <c r="B42" s="40">
        <v>32649444.00000003</v>
      </c>
      <c r="C42" s="72">
        <v>37442000</v>
      </c>
      <c r="D42" s="39">
        <v>40311000</v>
      </c>
      <c r="E42" s="74">
        <v>110402444.00000003</v>
      </c>
    </row>
    <row r="43" spans="1:6" x14ac:dyDescent="0.3">
      <c r="A43" s="31" t="s">
        <v>42</v>
      </c>
      <c r="B43" s="128">
        <v>4275709371.9999981</v>
      </c>
      <c r="C43" s="128">
        <v>12631037626.999996</v>
      </c>
      <c r="D43" s="128">
        <v>10761049317.000004</v>
      </c>
      <c r="E43" s="128">
        <v>27667796316</v>
      </c>
    </row>
    <row r="44" spans="1:6" x14ac:dyDescent="0.3">
      <c r="A44" s="32" t="s">
        <v>43</v>
      </c>
      <c r="B44" s="40">
        <v>3303544521.9999981</v>
      </c>
      <c r="C44" s="72">
        <v>3334561523.9999962</v>
      </c>
      <c r="D44" s="39">
        <v>4835380366.0000038</v>
      </c>
      <c r="E44" s="74">
        <v>11473486411.999998</v>
      </c>
      <c r="F44" s="266">
        <f>+E44+E45+E51+E52+E53+E54+E55+E60</f>
        <v>13652756315.999998</v>
      </c>
    </row>
    <row r="45" spans="1:6" x14ac:dyDescent="0.3">
      <c r="A45" s="32" t="s">
        <v>44</v>
      </c>
      <c r="B45" s="40">
        <v>212359948</v>
      </c>
      <c r="C45" s="72">
        <v>136094538</v>
      </c>
      <c r="D45" s="39">
        <v>61461855</v>
      </c>
      <c r="E45" s="74">
        <v>409916341</v>
      </c>
    </row>
    <row r="46" spans="1:6" x14ac:dyDescent="0.3">
      <c r="A46" s="281" t="s">
        <v>303</v>
      </c>
      <c r="B46" s="282"/>
      <c r="C46" s="283">
        <v>8398800000</v>
      </c>
      <c r="D46" s="284">
        <v>5616240000</v>
      </c>
      <c r="E46" s="285">
        <v>14015040000</v>
      </c>
    </row>
    <row r="47" spans="1:6" x14ac:dyDescent="0.3">
      <c r="A47" s="230"/>
      <c r="B47" s="232"/>
      <c r="C47" s="72">
        <v>0</v>
      </c>
      <c r="D47" s="39">
        <v>0</v>
      </c>
      <c r="E47" s="74">
        <v>0</v>
      </c>
    </row>
    <row r="48" spans="1:6" x14ac:dyDescent="0.3">
      <c r="A48" s="231"/>
      <c r="B48" s="40"/>
      <c r="C48" s="72">
        <v>0</v>
      </c>
      <c r="D48" s="39">
        <v>0</v>
      </c>
      <c r="E48" s="74">
        <v>0</v>
      </c>
    </row>
    <row r="49" spans="1:8" x14ac:dyDescent="0.3">
      <c r="A49" s="231"/>
      <c r="B49" s="40"/>
      <c r="C49" s="72">
        <v>0</v>
      </c>
      <c r="D49" s="39">
        <v>0</v>
      </c>
      <c r="E49" s="74">
        <v>0</v>
      </c>
    </row>
    <row r="50" spans="1:8" x14ac:dyDescent="0.3">
      <c r="A50" s="32" t="s">
        <v>45</v>
      </c>
      <c r="B50" s="40">
        <v>0</v>
      </c>
      <c r="C50" s="72">
        <v>0</v>
      </c>
      <c r="D50" s="39">
        <v>0</v>
      </c>
      <c r="E50" s="74">
        <v>0</v>
      </c>
    </row>
    <row r="51" spans="1:8" x14ac:dyDescent="0.3">
      <c r="A51" s="33" t="s">
        <v>46</v>
      </c>
      <c r="B51" s="40">
        <v>368472500</v>
      </c>
      <c r="C51" s="72">
        <v>361775000</v>
      </c>
      <c r="D51" s="39">
        <v>3075000</v>
      </c>
      <c r="E51" s="74">
        <v>733322500</v>
      </c>
    </row>
    <row r="52" spans="1:8" x14ac:dyDescent="0.3">
      <c r="A52" s="32" t="s">
        <v>47</v>
      </c>
      <c r="B52" s="40">
        <v>138853638</v>
      </c>
      <c r="C52" s="72">
        <v>173616185</v>
      </c>
      <c r="D52" s="39">
        <v>40369740</v>
      </c>
      <c r="E52" s="74">
        <v>352839563</v>
      </c>
    </row>
    <row r="53" spans="1:8" x14ac:dyDescent="0.3">
      <c r="A53" s="32" t="s">
        <v>48</v>
      </c>
      <c r="B53" s="40">
        <v>98667443.00000003</v>
      </c>
      <c r="C53" s="72">
        <v>103241427</v>
      </c>
      <c r="D53" s="39">
        <v>83080673.999999881</v>
      </c>
      <c r="E53" s="74">
        <v>284989543.99999988</v>
      </c>
    </row>
    <row r="54" spans="1:8" x14ac:dyDescent="0.3">
      <c r="A54" s="32" t="s">
        <v>49</v>
      </c>
      <c r="B54" s="40">
        <v>63770700.000000007</v>
      </c>
      <c r="C54" s="72">
        <v>58644300</v>
      </c>
      <c r="D54" s="39">
        <v>56059300.000000119</v>
      </c>
      <c r="E54" s="74">
        <v>178474300.00000012</v>
      </c>
    </row>
    <row r="55" spans="1:8" x14ac:dyDescent="0.3">
      <c r="A55" s="32" t="s">
        <v>50</v>
      </c>
      <c r="B55" s="40">
        <v>64210620.999999985</v>
      </c>
      <c r="C55" s="72">
        <v>39244653</v>
      </c>
      <c r="D55" s="39">
        <v>40252382</v>
      </c>
      <c r="E55" s="74">
        <v>143707656</v>
      </c>
    </row>
    <row r="56" spans="1:8" x14ac:dyDescent="0.3">
      <c r="A56" s="32" t="s">
        <v>51</v>
      </c>
      <c r="B56" s="40"/>
      <c r="C56" s="72"/>
      <c r="D56" s="39">
        <v>0</v>
      </c>
      <c r="E56" s="74">
        <v>0</v>
      </c>
    </row>
    <row r="57" spans="1:8" x14ac:dyDescent="0.3">
      <c r="A57" s="33" t="s">
        <v>52</v>
      </c>
      <c r="B57" s="40">
        <v>0</v>
      </c>
      <c r="C57" s="72">
        <v>0</v>
      </c>
      <c r="D57" s="39">
        <v>0</v>
      </c>
      <c r="E57" s="74">
        <v>0</v>
      </c>
    </row>
    <row r="58" spans="1:8" x14ac:dyDescent="0.3">
      <c r="A58" s="33"/>
      <c r="B58" s="40"/>
      <c r="C58" s="72">
        <v>0</v>
      </c>
      <c r="D58" s="39"/>
      <c r="E58" s="74">
        <v>0</v>
      </c>
    </row>
    <row r="59" spans="1:8" x14ac:dyDescent="0.3">
      <c r="A59" s="33"/>
      <c r="B59" s="40"/>
      <c r="C59" s="72"/>
      <c r="D59" s="39">
        <v>0</v>
      </c>
      <c r="E59" s="74">
        <v>0</v>
      </c>
    </row>
    <row r="60" spans="1:8" x14ac:dyDescent="0.3">
      <c r="A60" s="33" t="s">
        <v>54</v>
      </c>
      <c r="B60" s="40">
        <v>25830000</v>
      </c>
      <c r="C60" s="72">
        <v>25060000</v>
      </c>
      <c r="D60" s="39">
        <v>25130000</v>
      </c>
      <c r="E60" s="74">
        <v>76020000</v>
      </c>
    </row>
    <row r="61" spans="1:8" ht="15" thickBot="1" x14ac:dyDescent="0.35">
      <c r="A61" s="236" t="s">
        <v>55</v>
      </c>
      <c r="B61" s="242">
        <v>12223321727.999998</v>
      </c>
      <c r="C61" s="242">
        <v>22110941962</v>
      </c>
      <c r="D61" s="242">
        <v>20886916712</v>
      </c>
      <c r="E61" s="242">
        <v>55221180402</v>
      </c>
    </row>
    <row r="62" spans="1:8" ht="15" thickTop="1" x14ac:dyDescent="0.3">
      <c r="A62" s="70" t="s">
        <v>56</v>
      </c>
      <c r="C62" s="114"/>
      <c r="D62" s="114"/>
      <c r="E62" s="114"/>
    </row>
    <row r="64" spans="1:8" x14ac:dyDescent="0.3">
      <c r="A64" s="300" t="s">
        <v>57</v>
      </c>
      <c r="B64" s="300"/>
      <c r="C64" s="300"/>
      <c r="D64" s="300"/>
      <c r="E64" s="300"/>
      <c r="F64" s="27"/>
      <c r="G64" s="27"/>
      <c r="H64" s="27"/>
    </row>
    <row r="65" spans="1:8" x14ac:dyDescent="0.3">
      <c r="A65" s="300" t="s">
        <v>58</v>
      </c>
      <c r="B65" s="300"/>
      <c r="C65" s="300"/>
      <c r="D65" s="300"/>
      <c r="E65" s="300"/>
      <c r="F65" s="27"/>
      <c r="G65" s="27"/>
      <c r="H65" s="27"/>
    </row>
    <row r="66" spans="1:8" x14ac:dyDescent="0.3">
      <c r="A66" s="300" t="s">
        <v>84</v>
      </c>
      <c r="B66" s="300"/>
      <c r="C66" s="300"/>
      <c r="D66" s="300"/>
      <c r="E66" s="300"/>
      <c r="F66" s="27"/>
      <c r="G66" s="27"/>
      <c r="H66" s="27"/>
    </row>
    <row r="68" spans="1:8" ht="15" thickBot="1" x14ac:dyDescent="0.35">
      <c r="A68" s="238" t="s">
        <v>59</v>
      </c>
      <c r="B68" s="238" t="s">
        <v>304</v>
      </c>
      <c r="C68" s="238" t="s">
        <v>305</v>
      </c>
      <c r="D68" s="238" t="s">
        <v>306</v>
      </c>
      <c r="E68" s="238" t="s">
        <v>128</v>
      </c>
    </row>
    <row r="69" spans="1:8" x14ac:dyDescent="0.3">
      <c r="A69" s="43"/>
      <c r="B69" s="43"/>
      <c r="C69" s="43"/>
      <c r="D69" s="43"/>
      <c r="E69" s="43"/>
    </row>
    <row r="70" spans="1:8" x14ac:dyDescent="0.3">
      <c r="A70" s="130" t="s">
        <v>60</v>
      </c>
      <c r="B70" s="131">
        <v>12159111106.999998</v>
      </c>
      <c r="C70" s="131">
        <v>22071697309</v>
      </c>
      <c r="D70" s="131">
        <v>20846664330</v>
      </c>
      <c r="E70" s="131">
        <v>55077472746</v>
      </c>
    </row>
    <row r="71" spans="1:8" x14ac:dyDescent="0.3">
      <c r="A71" s="76" t="s">
        <v>61</v>
      </c>
      <c r="B71" s="40">
        <v>12159111106.999998</v>
      </c>
      <c r="C71" s="40">
        <v>22071697309</v>
      </c>
      <c r="D71" s="40">
        <v>20846664330</v>
      </c>
      <c r="E71" s="40">
        <v>55077472746</v>
      </c>
    </row>
    <row r="72" spans="1:8" x14ac:dyDescent="0.3">
      <c r="A72" s="130" t="s">
        <v>62</v>
      </c>
      <c r="B72" s="132">
        <v>64210620.999999985</v>
      </c>
      <c r="C72" s="132">
        <v>39244653</v>
      </c>
      <c r="D72" s="132">
        <v>40252382</v>
      </c>
      <c r="E72" s="131">
        <v>143707656</v>
      </c>
    </row>
    <row r="73" spans="1:8" x14ac:dyDescent="0.3">
      <c r="A73" s="48" t="s">
        <v>61</v>
      </c>
      <c r="B73" s="40">
        <v>64210620.999999985</v>
      </c>
      <c r="C73" s="40">
        <v>39244653</v>
      </c>
      <c r="D73" s="40">
        <v>40252382</v>
      </c>
      <c r="E73" s="40">
        <v>143707656</v>
      </c>
    </row>
    <row r="74" spans="1:8" x14ac:dyDescent="0.3">
      <c r="A74" s="119" t="s">
        <v>90</v>
      </c>
      <c r="B74" s="132">
        <v>0</v>
      </c>
      <c r="C74" s="132">
        <v>0</v>
      </c>
      <c r="D74" s="132">
        <v>0</v>
      </c>
      <c r="E74" s="131">
        <v>0</v>
      </c>
    </row>
    <row r="75" spans="1:8" ht="27" x14ac:dyDescent="0.3">
      <c r="A75" s="233" t="s">
        <v>121</v>
      </c>
      <c r="B75" s="132"/>
      <c r="C75" s="132"/>
      <c r="D75" s="132"/>
      <c r="E75" s="131"/>
    </row>
    <row r="76" spans="1:8" x14ac:dyDescent="0.3">
      <c r="A76" s="48" t="s">
        <v>120</v>
      </c>
      <c r="B76" s="40">
        <v>0</v>
      </c>
      <c r="C76" s="40">
        <v>0</v>
      </c>
      <c r="D76" s="40">
        <v>0</v>
      </c>
      <c r="E76" s="40">
        <v>0</v>
      </c>
    </row>
    <row r="77" spans="1:8" x14ac:dyDescent="0.3">
      <c r="A77" s="50" t="s">
        <v>52</v>
      </c>
      <c r="B77" s="40">
        <v>0</v>
      </c>
      <c r="C77" s="40">
        <v>0</v>
      </c>
      <c r="D77" s="40">
        <v>0</v>
      </c>
      <c r="E77" s="40">
        <v>0</v>
      </c>
    </row>
    <row r="78" spans="1:8" ht="15" thickBot="1" x14ac:dyDescent="0.35">
      <c r="A78" s="236" t="s">
        <v>65</v>
      </c>
      <c r="B78" s="237">
        <v>12223321727.999998</v>
      </c>
      <c r="C78" s="237">
        <v>22110941962</v>
      </c>
      <c r="D78" s="237">
        <v>20886916712</v>
      </c>
      <c r="E78" s="237">
        <v>55221180402</v>
      </c>
    </row>
    <row r="79" spans="1:8" ht="15" thickTop="1" x14ac:dyDescent="0.3">
      <c r="A79" s="51" t="s">
        <v>56</v>
      </c>
      <c r="B79">
        <v>0</v>
      </c>
      <c r="D79">
        <v>0</v>
      </c>
    </row>
    <row r="81" spans="1:8" x14ac:dyDescent="0.3">
      <c r="A81" s="43"/>
      <c r="B81" s="43"/>
      <c r="C81" s="43"/>
      <c r="D81" s="43"/>
      <c r="E81" s="43"/>
      <c r="F81" s="43"/>
      <c r="G81" s="43"/>
      <c r="H81" s="43"/>
    </row>
    <row r="82" spans="1:8" x14ac:dyDescent="0.3">
      <c r="A82" s="300" t="s">
        <v>67</v>
      </c>
      <c r="B82" s="300"/>
      <c r="C82" s="300"/>
      <c r="D82" s="300"/>
      <c r="E82" s="300"/>
      <c r="F82" s="27"/>
      <c r="G82" s="27"/>
      <c r="H82" s="27"/>
    </row>
    <row r="83" spans="1:8" x14ac:dyDescent="0.3">
      <c r="A83" s="300" t="s">
        <v>93</v>
      </c>
      <c r="B83" s="300"/>
      <c r="C83" s="300"/>
      <c r="D83" s="300"/>
      <c r="E83" s="300"/>
      <c r="F83" s="27"/>
      <c r="G83" s="27"/>
      <c r="H83" s="27"/>
    </row>
    <row r="84" spans="1:8" x14ac:dyDescent="0.3">
      <c r="A84" s="300" t="s">
        <v>84</v>
      </c>
      <c r="B84" s="300"/>
      <c r="C84" s="300"/>
      <c r="D84" s="300"/>
      <c r="E84" s="300"/>
      <c r="F84" s="27"/>
      <c r="G84" s="27"/>
      <c r="H84" s="27"/>
    </row>
    <row r="86" spans="1:8" ht="15" thickBot="1" x14ac:dyDescent="0.35">
      <c r="A86" s="235" t="s">
        <v>59</v>
      </c>
      <c r="B86" s="235" t="s">
        <v>304</v>
      </c>
      <c r="C86" s="235" t="s">
        <v>305</v>
      </c>
      <c r="D86" s="235" t="s">
        <v>306</v>
      </c>
      <c r="E86" s="235" t="s">
        <v>128</v>
      </c>
    </row>
    <row r="87" spans="1:8" x14ac:dyDescent="0.3">
      <c r="A87" s="53"/>
      <c r="B87" s="53"/>
      <c r="C87" s="53"/>
      <c r="D87" s="53"/>
      <c r="E87" s="53"/>
    </row>
    <row r="88" spans="1:8" x14ac:dyDescent="0.3">
      <c r="A88" s="53" t="s">
        <v>122</v>
      </c>
      <c r="B88" s="56">
        <v>8093710622.8300095</v>
      </c>
      <c r="C88" s="57">
        <v>2902238829.5000114</v>
      </c>
      <c r="D88" s="57">
        <v>20096120776.210007</v>
      </c>
      <c r="E88" s="57">
        <v>8093710622.8300095</v>
      </c>
    </row>
    <row r="89" spans="1:8" x14ac:dyDescent="0.3">
      <c r="A89" s="58" t="s">
        <v>69</v>
      </c>
      <c r="B89" s="57">
        <v>7031849934.6700001</v>
      </c>
      <c r="C89" s="57">
        <v>39304823908.709999</v>
      </c>
      <c r="D89" s="57">
        <v>7031849934.9200001</v>
      </c>
      <c r="E89" s="57">
        <v>53736523778.299995</v>
      </c>
    </row>
    <row r="90" spans="1:8" x14ac:dyDescent="0.3">
      <c r="A90" s="59" t="s">
        <v>307</v>
      </c>
      <c r="B90" s="123">
        <v>4300569096.8299999</v>
      </c>
      <c r="C90" s="123">
        <v>4300569096.8299999</v>
      </c>
      <c r="D90" s="123">
        <v>4300569096.6800003</v>
      </c>
      <c r="E90" s="123">
        <v>12901707290.34</v>
      </c>
    </row>
    <row r="91" spans="1:8" x14ac:dyDescent="0.3">
      <c r="A91" s="59" t="s">
        <v>71</v>
      </c>
      <c r="B91" s="123">
        <v>0</v>
      </c>
      <c r="C91" s="123">
        <v>11170000000</v>
      </c>
      <c r="D91" s="123">
        <v>0</v>
      </c>
      <c r="E91" s="123">
        <v>11170000000</v>
      </c>
    </row>
    <row r="92" spans="1:8" x14ac:dyDescent="0.3">
      <c r="A92" s="59" t="s">
        <v>308</v>
      </c>
      <c r="B92" s="123">
        <v>0</v>
      </c>
      <c r="C92" s="123">
        <v>20000000000</v>
      </c>
      <c r="D92" s="123">
        <v>0</v>
      </c>
      <c r="E92" s="123">
        <v>20000000000</v>
      </c>
    </row>
    <row r="93" spans="1:8" x14ac:dyDescent="0.3">
      <c r="A93" s="59" t="s">
        <v>309</v>
      </c>
      <c r="B93" s="123"/>
      <c r="C93" s="123"/>
      <c r="D93" s="123"/>
      <c r="E93" s="123">
        <v>368000000</v>
      </c>
    </row>
    <row r="94" spans="1:8" x14ac:dyDescent="0.3">
      <c r="A94" s="59" t="s">
        <v>72</v>
      </c>
      <c r="B94" s="123">
        <v>2165867382.4200001</v>
      </c>
      <c r="C94" s="123">
        <v>3268841356.46</v>
      </c>
      <c r="D94" s="123">
        <v>2165867382.8200002</v>
      </c>
      <c r="E94" s="123">
        <v>7600576121.7000008</v>
      </c>
    </row>
    <row r="95" spans="1:8" x14ac:dyDescent="0.3">
      <c r="A95" s="59" t="s">
        <v>73</v>
      </c>
      <c r="B95" s="123">
        <v>0</v>
      </c>
      <c r="C95" s="123">
        <v>0</v>
      </c>
      <c r="D95" s="123">
        <v>0</v>
      </c>
      <c r="E95" s="123">
        <v>0</v>
      </c>
    </row>
    <row r="96" spans="1:8" x14ac:dyDescent="0.3">
      <c r="A96" s="59" t="s">
        <v>74</v>
      </c>
      <c r="B96" s="123">
        <v>565413455.41999996</v>
      </c>
      <c r="C96" s="123">
        <v>565413455.41999996</v>
      </c>
      <c r="D96" s="123">
        <v>565413455.41999996</v>
      </c>
      <c r="E96" s="123">
        <v>1696240366.2599998</v>
      </c>
    </row>
    <row r="97" spans="1:5" x14ac:dyDescent="0.3">
      <c r="A97" s="58" t="s">
        <v>95</v>
      </c>
      <c r="B97" s="57">
        <v>15125560557.50001</v>
      </c>
      <c r="C97" s="57">
        <v>42207062738.210007</v>
      </c>
      <c r="D97" s="57">
        <v>27127970711.130005</v>
      </c>
      <c r="E97" s="57">
        <v>61830234401.130005</v>
      </c>
    </row>
    <row r="98" spans="1:5" ht="16.2" thickBot="1" x14ac:dyDescent="0.35">
      <c r="A98" s="144" t="s">
        <v>76</v>
      </c>
      <c r="B98" s="145">
        <v>12223321727.999998</v>
      </c>
      <c r="C98" s="145">
        <v>22110941962</v>
      </c>
      <c r="D98" s="145">
        <v>20886916712</v>
      </c>
      <c r="E98" s="145">
        <v>55221180402</v>
      </c>
    </row>
    <row r="99" spans="1:5" ht="15" thickTop="1" x14ac:dyDescent="0.3">
      <c r="A99" s="58" t="s">
        <v>96</v>
      </c>
      <c r="B99" s="122">
        <v>2902238829.5000114</v>
      </c>
      <c r="C99" s="122">
        <v>20096120776.210007</v>
      </c>
      <c r="D99" s="122">
        <v>6241053999.1300049</v>
      </c>
      <c r="E99" s="122">
        <v>6609053999.1300049</v>
      </c>
    </row>
    <row r="100" spans="1:5" ht="15" thickBot="1" x14ac:dyDescent="0.35">
      <c r="A100" s="62"/>
      <c r="B100" s="146"/>
      <c r="C100" s="62"/>
      <c r="D100" s="62"/>
      <c r="E100" s="62"/>
    </row>
    <row r="101" spans="1:5" ht="15" thickTop="1" x14ac:dyDescent="0.3">
      <c r="A101" s="135" t="s">
        <v>97</v>
      </c>
      <c r="B101" s="55"/>
      <c r="C101" s="55"/>
      <c r="D101" s="55"/>
      <c r="E101" s="55"/>
    </row>
    <row r="102" spans="1:5" ht="15" thickBot="1" x14ac:dyDescent="0.35">
      <c r="A102" s="234"/>
      <c r="B102" s="55"/>
      <c r="C102" s="55"/>
      <c r="D102" s="55"/>
      <c r="E102" s="55"/>
    </row>
  </sheetData>
  <mergeCells count="21">
    <mergeCell ref="A1:F1"/>
    <mergeCell ref="A2:F2"/>
    <mergeCell ref="A31:E31"/>
    <mergeCell ref="A23:F23"/>
    <mergeCell ref="A24:F24"/>
    <mergeCell ref="A25:F25"/>
    <mergeCell ref="A26:F26"/>
    <mergeCell ref="A29:E29"/>
    <mergeCell ref="A30:E30"/>
    <mergeCell ref="A22:F22"/>
    <mergeCell ref="A4:F4"/>
    <mergeCell ref="A5:F5"/>
    <mergeCell ref="A10:A11"/>
    <mergeCell ref="A14:A15"/>
    <mergeCell ref="A16:A17"/>
    <mergeCell ref="A82:E82"/>
    <mergeCell ref="A83:E83"/>
    <mergeCell ref="A84:E84"/>
    <mergeCell ref="A64:E64"/>
    <mergeCell ref="A65:E65"/>
    <mergeCell ref="A66:E6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14"/>
  <sheetViews>
    <sheetView zoomScale="80" zoomScaleNormal="80" workbookViewId="0">
      <selection sqref="A1:J1"/>
    </sheetView>
  </sheetViews>
  <sheetFormatPr baseColWidth="10" defaultRowHeight="14.4" x14ac:dyDescent="0.3"/>
  <cols>
    <col min="1" max="1" width="47.109375" customWidth="1"/>
    <col min="2" max="2" width="21.5546875" bestFit="1" customWidth="1"/>
    <col min="3" max="3" width="25.33203125" customWidth="1"/>
    <col min="4" max="4" width="23" customWidth="1"/>
    <col min="5" max="5" width="22.109375" customWidth="1"/>
    <col min="6" max="6" width="22.44140625" bestFit="1" customWidth="1"/>
    <col min="7" max="7" width="20" bestFit="1" customWidth="1"/>
    <col min="8" max="8" width="27.44140625" customWidth="1"/>
    <col min="9" max="9" width="32" customWidth="1"/>
    <col min="10" max="10" width="19.109375" customWidth="1"/>
  </cols>
  <sheetData>
    <row r="1" spans="1:12" ht="15.6" x14ac:dyDescent="0.3">
      <c r="A1" s="313" t="s">
        <v>1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2" ht="15.6" x14ac:dyDescent="0.3">
      <c r="A2" s="313" t="s">
        <v>130</v>
      </c>
      <c r="B2" s="313"/>
      <c r="C2" s="313"/>
      <c r="D2" s="313"/>
      <c r="E2" s="313"/>
      <c r="F2" s="313"/>
      <c r="G2" s="313"/>
      <c r="H2" s="313"/>
      <c r="I2" s="313"/>
      <c r="J2" s="313"/>
    </row>
    <row r="4" spans="1:12" x14ac:dyDescent="0.3">
      <c r="A4" s="312" t="s">
        <v>5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</row>
    <row r="5" spans="1:12" x14ac:dyDescent="0.3">
      <c r="A5" s="312" t="s">
        <v>6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152"/>
    </row>
    <row r="7" spans="1:12" x14ac:dyDescent="0.3">
      <c r="A7" s="10" t="s">
        <v>7</v>
      </c>
      <c r="B7" s="10" t="s">
        <v>8</v>
      </c>
      <c r="C7" s="10" t="s">
        <v>12</v>
      </c>
      <c r="D7" s="10" t="s">
        <v>82</v>
      </c>
      <c r="E7" s="10" t="s">
        <v>113</v>
      </c>
      <c r="F7" s="10" t="s">
        <v>128</v>
      </c>
      <c r="G7" s="10" t="s">
        <v>131</v>
      </c>
    </row>
    <row r="8" spans="1:12" x14ac:dyDescent="0.3">
      <c r="A8" s="153"/>
      <c r="B8" s="157"/>
      <c r="C8" s="157"/>
      <c r="D8" s="157"/>
      <c r="E8" s="157"/>
      <c r="F8" s="154"/>
      <c r="G8" s="154"/>
    </row>
    <row r="9" spans="1:12" x14ac:dyDescent="0.3">
      <c r="A9" s="154" t="s">
        <v>13</v>
      </c>
      <c r="B9" s="158" t="s">
        <v>14</v>
      </c>
      <c r="C9" s="162">
        <v>40931</v>
      </c>
      <c r="D9" s="162">
        <v>53894</v>
      </c>
      <c r="E9" s="162">
        <v>69468</v>
      </c>
      <c r="F9" s="162">
        <v>69612</v>
      </c>
      <c r="G9" s="166">
        <v>89677</v>
      </c>
    </row>
    <row r="10" spans="1:12" x14ac:dyDescent="0.3">
      <c r="A10" s="305" t="s">
        <v>15</v>
      </c>
      <c r="B10" s="159" t="s">
        <v>100</v>
      </c>
      <c r="C10" s="162">
        <v>22611</v>
      </c>
      <c r="D10" s="162">
        <v>22484</v>
      </c>
      <c r="E10" s="162">
        <v>22931</v>
      </c>
      <c r="F10" s="162">
        <v>24870</v>
      </c>
      <c r="G10" s="166">
        <v>30344</v>
      </c>
    </row>
    <row r="11" spans="1:12" x14ac:dyDescent="0.3">
      <c r="A11" s="305"/>
      <c r="B11" s="159" t="s">
        <v>101</v>
      </c>
      <c r="C11" s="162">
        <v>15385</v>
      </c>
      <c r="D11" s="162">
        <v>15266</v>
      </c>
      <c r="E11" s="162">
        <v>15402</v>
      </c>
      <c r="F11" s="162">
        <v>16411</v>
      </c>
      <c r="G11" s="166">
        <v>19928</v>
      </c>
    </row>
    <row r="12" spans="1:12" x14ac:dyDescent="0.3">
      <c r="A12" s="155" t="s">
        <v>18</v>
      </c>
      <c r="B12" s="159" t="s">
        <v>17</v>
      </c>
      <c r="C12" s="162">
        <v>67</v>
      </c>
      <c r="D12" s="162">
        <v>152</v>
      </c>
      <c r="E12" s="162">
        <v>181</v>
      </c>
      <c r="F12" s="162">
        <v>197</v>
      </c>
      <c r="G12" s="166">
        <v>224</v>
      </c>
    </row>
    <row r="13" spans="1:12" x14ac:dyDescent="0.3">
      <c r="A13" s="155" t="s">
        <v>19</v>
      </c>
      <c r="B13" s="159" t="s">
        <v>17</v>
      </c>
      <c r="C13" s="162">
        <v>1348</v>
      </c>
      <c r="D13" s="162">
        <v>1525</v>
      </c>
      <c r="E13" s="162">
        <v>1537</v>
      </c>
      <c r="F13" s="162">
        <v>1501</v>
      </c>
      <c r="G13" s="166">
        <v>1594</v>
      </c>
    </row>
    <row r="14" spans="1:12" x14ac:dyDescent="0.3">
      <c r="A14" s="305" t="s">
        <v>20</v>
      </c>
      <c r="B14" s="159" t="s">
        <v>21</v>
      </c>
      <c r="C14" s="162">
        <v>168234</v>
      </c>
      <c r="D14" s="162">
        <v>175909</v>
      </c>
      <c r="E14" s="162">
        <v>372936</v>
      </c>
      <c r="F14" s="162">
        <v>356233</v>
      </c>
      <c r="G14" s="166">
        <v>387582</v>
      </c>
    </row>
    <row r="15" spans="1:12" x14ac:dyDescent="0.3">
      <c r="A15" s="305"/>
      <c r="B15" s="159" t="s">
        <v>17</v>
      </c>
      <c r="C15" s="162">
        <v>119502</v>
      </c>
      <c r="D15" s="162">
        <v>122447</v>
      </c>
      <c r="E15" s="162">
        <v>219538</v>
      </c>
      <c r="F15" s="162">
        <v>212360</v>
      </c>
      <c r="G15" s="166">
        <v>228740</v>
      </c>
    </row>
    <row r="16" spans="1:12" x14ac:dyDescent="0.3">
      <c r="A16" s="305" t="s">
        <v>22</v>
      </c>
      <c r="B16" s="159" t="s">
        <v>21</v>
      </c>
      <c r="C16" s="162" t="s">
        <v>23</v>
      </c>
      <c r="D16" s="162" t="s">
        <v>23</v>
      </c>
      <c r="E16" s="162" t="s">
        <v>23</v>
      </c>
      <c r="F16" s="162" t="s">
        <v>23</v>
      </c>
      <c r="G16" s="167" t="s">
        <v>23</v>
      </c>
    </row>
    <row r="17" spans="1:7" x14ac:dyDescent="0.3">
      <c r="A17" s="305"/>
      <c r="B17" s="159" t="s">
        <v>17</v>
      </c>
      <c r="C17" s="162" t="s">
        <v>23</v>
      </c>
      <c r="D17" s="162" t="s">
        <v>23</v>
      </c>
      <c r="E17" s="162" t="s">
        <v>23</v>
      </c>
      <c r="F17" s="162" t="s">
        <v>23</v>
      </c>
      <c r="G17" s="167" t="s">
        <v>23</v>
      </c>
    </row>
    <row r="18" spans="1:7" x14ac:dyDescent="0.3">
      <c r="A18" s="151" t="s">
        <v>24</v>
      </c>
      <c r="B18" s="158" t="s">
        <v>17</v>
      </c>
      <c r="C18" s="168">
        <v>7767</v>
      </c>
      <c r="D18" s="168">
        <v>8434</v>
      </c>
      <c r="E18" s="168">
        <v>10563</v>
      </c>
      <c r="F18" s="168">
        <v>9408</v>
      </c>
      <c r="G18" s="166">
        <v>13122</v>
      </c>
    </row>
    <row r="19" spans="1:7" x14ac:dyDescent="0.3">
      <c r="A19" s="151" t="s">
        <v>124</v>
      </c>
      <c r="B19" s="158" t="s">
        <v>17</v>
      </c>
      <c r="C19" s="169">
        <v>159164</v>
      </c>
      <c r="D19" s="169">
        <v>169199</v>
      </c>
      <c r="E19" s="169">
        <v>255293</v>
      </c>
      <c r="F19" s="169">
        <v>79730</v>
      </c>
      <c r="G19" s="166">
        <v>79730</v>
      </c>
    </row>
    <row r="20" spans="1:7" ht="15" thickBot="1" x14ac:dyDescent="0.35">
      <c r="A20" s="156" t="s">
        <v>25</v>
      </c>
      <c r="B20" s="170" t="s">
        <v>26</v>
      </c>
      <c r="C20" s="171">
        <v>159164</v>
      </c>
      <c r="D20" s="171">
        <v>169199</v>
      </c>
      <c r="E20" s="171">
        <v>255293</v>
      </c>
      <c r="F20" s="171">
        <v>329734</v>
      </c>
      <c r="G20" s="286">
        <v>351015</v>
      </c>
    </row>
    <row r="21" spans="1:7" ht="60" customHeight="1" thickTop="1" x14ac:dyDescent="0.3">
      <c r="A21" s="295" t="s">
        <v>27</v>
      </c>
      <c r="B21" s="295"/>
      <c r="C21" s="295"/>
      <c r="D21" s="295"/>
      <c r="E21" s="295"/>
      <c r="F21" s="295"/>
    </row>
    <row r="22" spans="1:7" ht="41.25" customHeight="1" x14ac:dyDescent="0.3">
      <c r="A22" s="299" t="s">
        <v>28</v>
      </c>
      <c r="B22" s="299"/>
      <c r="C22" s="299"/>
      <c r="D22" s="299"/>
      <c r="E22" s="299"/>
      <c r="F22" s="299"/>
    </row>
    <row r="23" spans="1:7" ht="69.75" customHeight="1" x14ac:dyDescent="0.3">
      <c r="A23" s="299" t="s">
        <v>29</v>
      </c>
      <c r="B23" s="299"/>
      <c r="C23" s="299"/>
      <c r="D23" s="299"/>
      <c r="E23" s="299"/>
      <c r="F23" s="299"/>
    </row>
    <row r="24" spans="1:7" x14ac:dyDescent="0.3">
      <c r="A24" s="299" t="s">
        <v>30</v>
      </c>
      <c r="B24" s="299"/>
      <c r="C24" s="299"/>
      <c r="D24" s="299"/>
      <c r="E24" s="299"/>
      <c r="F24" s="299"/>
    </row>
    <row r="25" spans="1:7" x14ac:dyDescent="0.3">
      <c r="A25" s="311" t="s">
        <v>129</v>
      </c>
      <c r="B25" s="311"/>
      <c r="C25" s="311"/>
      <c r="D25" s="311"/>
      <c r="E25" s="311"/>
      <c r="F25" s="311"/>
    </row>
    <row r="28" spans="1:7" x14ac:dyDescent="0.3">
      <c r="A28" s="300" t="s">
        <v>32</v>
      </c>
      <c r="B28" s="300"/>
      <c r="C28" s="300"/>
      <c r="D28" s="300"/>
      <c r="E28" s="300"/>
      <c r="F28" s="300"/>
      <c r="G28" s="300"/>
    </row>
    <row r="29" spans="1:7" x14ac:dyDescent="0.3">
      <c r="A29" s="300" t="s">
        <v>33</v>
      </c>
      <c r="B29" s="300"/>
      <c r="C29" s="300"/>
      <c r="D29" s="300"/>
      <c r="E29" s="300"/>
      <c r="F29" s="300"/>
      <c r="G29" s="300"/>
    </row>
    <row r="30" spans="1:7" x14ac:dyDescent="0.3">
      <c r="A30" s="300" t="s">
        <v>84</v>
      </c>
      <c r="B30" s="300"/>
      <c r="C30" s="300"/>
      <c r="D30" s="300"/>
      <c r="E30" s="300"/>
      <c r="F30" s="300"/>
      <c r="G30" s="300"/>
    </row>
    <row r="32" spans="1:7" x14ac:dyDescent="0.3">
      <c r="A32" s="247" t="s">
        <v>35</v>
      </c>
      <c r="B32" s="247" t="s">
        <v>12</v>
      </c>
      <c r="C32" s="247" t="s">
        <v>82</v>
      </c>
      <c r="D32" s="247" t="s">
        <v>113</v>
      </c>
      <c r="E32" s="247" t="s">
        <v>128</v>
      </c>
      <c r="F32" s="247" t="s">
        <v>131</v>
      </c>
    </row>
    <row r="33" spans="1:6" x14ac:dyDescent="0.3">
      <c r="A33" s="109"/>
      <c r="B33" s="51"/>
      <c r="C33" s="51"/>
      <c r="D33" s="51"/>
      <c r="E33" s="51"/>
      <c r="F33" s="43"/>
    </row>
    <row r="34" spans="1:6" x14ac:dyDescent="0.3">
      <c r="A34" s="29" t="s">
        <v>85</v>
      </c>
      <c r="B34" s="128">
        <v>36212682746</v>
      </c>
      <c r="C34" s="128">
        <v>41593569289</v>
      </c>
      <c r="D34" s="128">
        <v>42260794435</v>
      </c>
      <c r="E34" s="128">
        <v>55221180402</v>
      </c>
      <c r="F34" s="128">
        <v>175288226872</v>
      </c>
    </row>
    <row r="35" spans="1:6" x14ac:dyDescent="0.3">
      <c r="A35" s="243" t="s">
        <v>20</v>
      </c>
      <c r="B35" s="72">
        <v>14083477000</v>
      </c>
      <c r="C35" s="72">
        <v>14704383000</v>
      </c>
      <c r="D35" s="39">
        <v>14518642000</v>
      </c>
      <c r="E35" s="39">
        <v>4049301000</v>
      </c>
      <c r="F35" s="39">
        <v>47355803000</v>
      </c>
    </row>
    <row r="36" spans="1:6" x14ac:dyDescent="0.3">
      <c r="A36" s="243" t="s">
        <v>86</v>
      </c>
      <c r="B36" s="72">
        <v>3983751000</v>
      </c>
      <c r="C36" s="72">
        <v>4734437000</v>
      </c>
      <c r="D36" s="39">
        <v>4771219000</v>
      </c>
      <c r="E36" s="39">
        <v>12861580000</v>
      </c>
      <c r="F36" s="39">
        <v>26350987000</v>
      </c>
    </row>
    <row r="37" spans="1:6" x14ac:dyDescent="0.3">
      <c r="A37" s="243" t="s">
        <v>38</v>
      </c>
      <c r="B37" s="72">
        <v>6390313203.000001</v>
      </c>
      <c r="C37" s="72">
        <v>6300088012.000001</v>
      </c>
      <c r="D37" s="39">
        <v>6502215387.9999981</v>
      </c>
      <c r="E37" s="39">
        <v>7558795818</v>
      </c>
      <c r="F37" s="39">
        <v>26751412421</v>
      </c>
    </row>
    <row r="38" spans="1:6" x14ac:dyDescent="0.3">
      <c r="A38" s="243" t="s">
        <v>39</v>
      </c>
      <c r="B38" s="72">
        <v>1820609381</v>
      </c>
      <c r="C38" s="72">
        <v>1684429125.9999995</v>
      </c>
      <c r="D38" s="39">
        <v>1794659872.9999995</v>
      </c>
      <c r="E38" s="39">
        <v>792724782.00000095</v>
      </c>
      <c r="F38" s="39">
        <v>6092423162</v>
      </c>
    </row>
    <row r="39" spans="1:6" x14ac:dyDescent="0.3">
      <c r="A39" s="243" t="s">
        <v>24</v>
      </c>
      <c r="B39" s="72">
        <v>1670405000</v>
      </c>
      <c r="C39" s="72">
        <v>1733842000</v>
      </c>
      <c r="D39" s="39">
        <v>1582785000</v>
      </c>
      <c r="E39" s="39">
        <v>1804578000</v>
      </c>
      <c r="F39" s="39">
        <v>6791610000</v>
      </c>
    </row>
    <row r="40" spans="1:6" x14ac:dyDescent="0.3">
      <c r="A40" s="243" t="s">
        <v>87</v>
      </c>
      <c r="B40" s="72">
        <v>375975000</v>
      </c>
      <c r="C40" s="72">
        <v>454889200</v>
      </c>
      <c r="D40" s="39">
        <v>457360756</v>
      </c>
      <c r="E40" s="39">
        <v>376002042.00000024</v>
      </c>
      <c r="F40" s="39">
        <v>1664226998.0000002</v>
      </c>
    </row>
    <row r="41" spans="1:6" x14ac:dyDescent="0.3">
      <c r="A41" s="243" t="s">
        <v>88</v>
      </c>
      <c r="B41" s="72">
        <v>28051000</v>
      </c>
      <c r="C41" s="72">
        <v>105863000</v>
      </c>
      <c r="D41" s="39">
        <v>97502995.99999997</v>
      </c>
      <c r="E41" s="39">
        <v>110402444.00000003</v>
      </c>
      <c r="F41" s="39">
        <v>341819440</v>
      </c>
    </row>
    <row r="42" spans="1:6" x14ac:dyDescent="0.3">
      <c r="A42" s="244" t="s">
        <v>42</v>
      </c>
      <c r="B42" s="128">
        <v>7860101162</v>
      </c>
      <c r="C42" s="128">
        <v>11875637951.000002</v>
      </c>
      <c r="D42" s="128">
        <v>12536409422.000002</v>
      </c>
      <c r="E42" s="128">
        <v>27667796316</v>
      </c>
      <c r="F42" s="128">
        <v>59939944851</v>
      </c>
    </row>
    <row r="43" spans="1:6" x14ac:dyDescent="0.3">
      <c r="A43" s="245" t="s">
        <v>310</v>
      </c>
      <c r="B43" s="72">
        <v>7169735091</v>
      </c>
      <c r="C43" s="72">
        <v>9822165932.0000019</v>
      </c>
      <c r="D43" s="39">
        <v>10379688219.000002</v>
      </c>
      <c r="E43" s="39">
        <v>11473486411.999998</v>
      </c>
      <c r="F43" s="39">
        <v>38845075654</v>
      </c>
    </row>
    <row r="44" spans="1:6" x14ac:dyDescent="0.3">
      <c r="A44" s="245" t="s">
        <v>311</v>
      </c>
      <c r="B44" s="72">
        <v>58907961.999999993</v>
      </c>
      <c r="C44" s="72">
        <v>84489462</v>
      </c>
      <c r="D44" s="39">
        <v>398616384</v>
      </c>
      <c r="E44" s="39">
        <v>409916341</v>
      </c>
      <c r="F44" s="39">
        <v>951930149</v>
      </c>
    </row>
    <row r="45" spans="1:6" x14ac:dyDescent="0.3">
      <c r="A45" s="245" t="s">
        <v>312</v>
      </c>
      <c r="B45" s="72"/>
      <c r="C45" s="72"/>
      <c r="D45" s="39"/>
      <c r="E45" s="39">
        <v>14015040000</v>
      </c>
      <c r="F45" s="39">
        <v>14015040000</v>
      </c>
    </row>
    <row r="46" spans="1:6" hidden="1" x14ac:dyDescent="0.3">
      <c r="A46" s="245"/>
      <c r="B46" s="72"/>
      <c r="C46" s="72"/>
      <c r="D46" s="39"/>
      <c r="E46" s="39">
        <v>0</v>
      </c>
      <c r="F46" s="39">
        <v>0</v>
      </c>
    </row>
    <row r="47" spans="1:6" hidden="1" x14ac:dyDescent="0.3">
      <c r="A47" s="245"/>
      <c r="B47" s="72"/>
      <c r="C47" s="72"/>
      <c r="D47" s="39"/>
      <c r="E47" s="39">
        <v>0</v>
      </c>
      <c r="F47" s="39">
        <v>0</v>
      </c>
    </row>
    <row r="48" spans="1:6" hidden="1" x14ac:dyDescent="0.3">
      <c r="A48" s="245"/>
      <c r="B48" s="72"/>
      <c r="C48" s="72"/>
      <c r="D48" s="39"/>
      <c r="E48" s="39">
        <v>0</v>
      </c>
      <c r="F48" s="39">
        <v>0</v>
      </c>
    </row>
    <row r="49" spans="1:6" x14ac:dyDescent="0.3">
      <c r="A49" s="245" t="s">
        <v>313</v>
      </c>
      <c r="B49" s="72">
        <v>1765000</v>
      </c>
      <c r="C49" s="72">
        <v>163560000</v>
      </c>
      <c r="D49" s="39">
        <v>83375000</v>
      </c>
      <c r="E49" s="39">
        <v>0</v>
      </c>
      <c r="F49" s="39">
        <v>248700000</v>
      </c>
    </row>
    <row r="50" spans="1:6" x14ac:dyDescent="0.3">
      <c r="A50" s="246" t="s">
        <v>314</v>
      </c>
      <c r="B50" s="72">
        <v>347535000</v>
      </c>
      <c r="C50" s="72">
        <v>1079330000</v>
      </c>
      <c r="D50" s="39">
        <v>739452500</v>
      </c>
      <c r="E50" s="39">
        <v>733322500</v>
      </c>
      <c r="F50" s="39">
        <v>2899640000</v>
      </c>
    </row>
    <row r="51" spans="1:6" x14ac:dyDescent="0.3">
      <c r="A51" s="246" t="s">
        <v>315</v>
      </c>
      <c r="B51" s="72">
        <v>50938710.999999993</v>
      </c>
      <c r="C51" s="72">
        <v>176129155</v>
      </c>
      <c r="D51" s="39">
        <v>251553481</v>
      </c>
      <c r="E51" s="39">
        <v>352839563</v>
      </c>
      <c r="F51" s="39">
        <v>831460910</v>
      </c>
    </row>
    <row r="52" spans="1:6" x14ac:dyDescent="0.3">
      <c r="A52" s="245" t="s">
        <v>316</v>
      </c>
      <c r="B52" s="72">
        <v>21424843.999999996</v>
      </c>
      <c r="C52" s="72">
        <v>241549153.99999997</v>
      </c>
      <c r="D52" s="39">
        <v>286224961</v>
      </c>
      <c r="E52" s="39">
        <v>284989543.99999988</v>
      </c>
      <c r="F52" s="39">
        <v>834188502.99999988</v>
      </c>
    </row>
    <row r="53" spans="1:6" x14ac:dyDescent="0.3">
      <c r="A53" s="243" t="s">
        <v>317</v>
      </c>
      <c r="B53" s="72">
        <v>56889176.999999993</v>
      </c>
      <c r="C53" s="72">
        <v>183322861</v>
      </c>
      <c r="D53" s="39">
        <v>219734100</v>
      </c>
      <c r="E53" s="39">
        <v>178474300.00000012</v>
      </c>
      <c r="F53" s="39">
        <v>638420438.00000012</v>
      </c>
    </row>
    <row r="54" spans="1:6" x14ac:dyDescent="0.3">
      <c r="A54" s="245" t="s">
        <v>318</v>
      </c>
      <c r="B54" s="72">
        <v>28635377</v>
      </c>
      <c r="C54" s="72">
        <v>52921387.000000015</v>
      </c>
      <c r="D54" s="39">
        <v>102024776.99999999</v>
      </c>
      <c r="E54" s="39">
        <v>143707656</v>
      </c>
      <c r="F54" s="39">
        <v>327289197</v>
      </c>
    </row>
    <row r="55" spans="1:6" x14ac:dyDescent="0.3">
      <c r="A55" s="245" t="s">
        <v>319</v>
      </c>
      <c r="B55" s="72">
        <v>0</v>
      </c>
      <c r="C55" s="72">
        <v>0</v>
      </c>
      <c r="D55" s="39">
        <v>0</v>
      </c>
      <c r="E55" s="39">
        <v>0</v>
      </c>
      <c r="F55" s="39">
        <v>0</v>
      </c>
    </row>
    <row r="56" spans="1:6" x14ac:dyDescent="0.3">
      <c r="A56" s="246" t="s">
        <v>320</v>
      </c>
      <c r="B56" s="72">
        <v>50000000</v>
      </c>
      <c r="C56" s="72">
        <v>0</v>
      </c>
      <c r="D56" s="39">
        <v>0</v>
      </c>
      <c r="E56" s="39">
        <v>0</v>
      </c>
      <c r="F56" s="39">
        <v>50000000</v>
      </c>
    </row>
    <row r="57" spans="1:6" x14ac:dyDescent="0.3">
      <c r="A57" s="246" t="s">
        <v>321</v>
      </c>
      <c r="B57" s="72">
        <v>0</v>
      </c>
      <c r="C57" s="72">
        <v>0</v>
      </c>
      <c r="D57" s="39">
        <v>0</v>
      </c>
      <c r="E57" s="39">
        <v>0</v>
      </c>
      <c r="F57" s="39">
        <v>0</v>
      </c>
    </row>
    <row r="58" spans="1:6" x14ac:dyDescent="0.3">
      <c r="A58" s="246" t="s">
        <v>322</v>
      </c>
      <c r="B58" s="72">
        <v>0</v>
      </c>
      <c r="C58" s="72">
        <v>0</v>
      </c>
      <c r="D58" s="39"/>
      <c r="E58" s="39">
        <v>0</v>
      </c>
      <c r="F58" s="39">
        <v>0</v>
      </c>
    </row>
    <row r="59" spans="1:6" x14ac:dyDescent="0.3">
      <c r="A59" s="246" t="s">
        <v>323</v>
      </c>
      <c r="B59" s="72">
        <v>74270000</v>
      </c>
      <c r="C59" s="72">
        <v>72170000</v>
      </c>
      <c r="D59" s="39">
        <v>75740000</v>
      </c>
      <c r="E59" s="39">
        <v>76020000</v>
      </c>
      <c r="F59" s="39">
        <v>298200000</v>
      </c>
    </row>
    <row r="60" spans="1:6" x14ac:dyDescent="0.3">
      <c r="A60" s="248" t="s">
        <v>55</v>
      </c>
      <c r="B60" s="249">
        <v>36212682746</v>
      </c>
      <c r="C60" s="249">
        <v>41593569289</v>
      </c>
      <c r="D60" s="249">
        <v>42260794435</v>
      </c>
      <c r="E60" s="249">
        <v>55221180402</v>
      </c>
      <c r="F60" s="249">
        <v>175288226872</v>
      </c>
    </row>
    <row r="61" spans="1:6" x14ac:dyDescent="0.3">
      <c r="A61" s="35" t="s">
        <v>56</v>
      </c>
    </row>
    <row r="62" spans="1:6" x14ac:dyDescent="0.3">
      <c r="A62" s="250"/>
    </row>
    <row r="64" spans="1:6" x14ac:dyDescent="0.3">
      <c r="A64" s="302" t="s">
        <v>57</v>
      </c>
      <c r="B64" s="302"/>
      <c r="C64" s="302"/>
      <c r="D64" s="302"/>
      <c r="E64" s="302"/>
    </row>
    <row r="65" spans="1:6" x14ac:dyDescent="0.3">
      <c r="A65" s="300" t="s">
        <v>58</v>
      </c>
      <c r="B65" s="300"/>
      <c r="C65" s="300"/>
      <c r="D65" s="300"/>
      <c r="E65" s="300"/>
    </row>
    <row r="66" spans="1:6" x14ac:dyDescent="0.3">
      <c r="A66" s="300" t="s">
        <v>84</v>
      </c>
      <c r="B66" s="300"/>
      <c r="C66" s="300"/>
      <c r="D66" s="300"/>
      <c r="E66" s="300"/>
    </row>
    <row r="68" spans="1:6" x14ac:dyDescent="0.3">
      <c r="A68" s="251" t="s">
        <v>59</v>
      </c>
      <c r="B68" s="251" t="s">
        <v>12</v>
      </c>
      <c r="C68" s="251" t="s">
        <v>82</v>
      </c>
      <c r="D68" s="251" t="s">
        <v>113</v>
      </c>
      <c r="E68" s="251" t="s">
        <v>128</v>
      </c>
      <c r="F68" s="251" t="s">
        <v>131</v>
      </c>
    </row>
    <row r="69" spans="1:6" x14ac:dyDescent="0.3">
      <c r="A69" s="43"/>
      <c r="B69" s="43"/>
      <c r="C69" s="43"/>
      <c r="D69" s="43"/>
      <c r="E69" s="43"/>
      <c r="F69" s="43"/>
    </row>
    <row r="70" spans="1:6" ht="15.6" x14ac:dyDescent="0.3">
      <c r="A70" s="148" t="s">
        <v>60</v>
      </c>
      <c r="B70" s="118">
        <v>36134047369</v>
      </c>
      <c r="C70" s="118">
        <v>41540647902</v>
      </c>
      <c r="D70" s="118">
        <v>42158769658</v>
      </c>
      <c r="E70" s="118">
        <v>55077472746</v>
      </c>
      <c r="F70" s="118">
        <v>174910937675</v>
      </c>
    </row>
    <row r="71" spans="1:6" ht="15.6" x14ac:dyDescent="0.3">
      <c r="A71" s="112" t="s">
        <v>61</v>
      </c>
      <c r="B71" s="43">
        <v>36134047369</v>
      </c>
      <c r="C71" s="43">
        <v>41540647902</v>
      </c>
      <c r="D71" s="43">
        <v>42158769658</v>
      </c>
      <c r="E71" s="43">
        <v>55077472746</v>
      </c>
      <c r="F71" s="43">
        <v>174910937675</v>
      </c>
    </row>
    <row r="72" spans="1:6" ht="15.6" x14ac:dyDescent="0.3">
      <c r="A72" s="148" t="s">
        <v>62</v>
      </c>
      <c r="B72" s="118">
        <v>28635377</v>
      </c>
      <c r="C72" s="118">
        <v>52921387.000000015</v>
      </c>
      <c r="D72" s="118">
        <v>102024776.99999999</v>
      </c>
      <c r="E72" s="118">
        <v>143707656</v>
      </c>
      <c r="F72" s="118">
        <v>327289197</v>
      </c>
    </row>
    <row r="73" spans="1:6" ht="15.6" x14ac:dyDescent="0.3">
      <c r="A73" s="112" t="s">
        <v>61</v>
      </c>
      <c r="B73" s="43">
        <v>28635377</v>
      </c>
      <c r="C73" s="43">
        <v>52921387.000000015</v>
      </c>
      <c r="D73" s="43">
        <v>102024776.99999999</v>
      </c>
      <c r="E73" s="43">
        <v>143707656</v>
      </c>
      <c r="F73" s="43">
        <v>327289197</v>
      </c>
    </row>
    <row r="74" spans="1:6" ht="15.6" x14ac:dyDescent="0.3">
      <c r="A74" s="148" t="s">
        <v>90</v>
      </c>
      <c r="B74" s="118">
        <v>50000000</v>
      </c>
      <c r="C74" s="118">
        <v>0</v>
      </c>
      <c r="D74" s="118">
        <v>0</v>
      </c>
      <c r="E74" s="118">
        <v>0</v>
      </c>
      <c r="F74" s="118">
        <v>50000000</v>
      </c>
    </row>
    <row r="75" spans="1:6" ht="27" x14ac:dyDescent="0.3">
      <c r="A75" s="233" t="s">
        <v>324</v>
      </c>
      <c r="B75" s="118"/>
      <c r="C75" s="118">
        <v>0</v>
      </c>
      <c r="D75" s="118"/>
      <c r="E75" s="118"/>
      <c r="F75" s="118">
        <v>0</v>
      </c>
    </row>
    <row r="76" spans="1:6" ht="15.6" x14ac:dyDescent="0.3">
      <c r="A76" s="112" t="s">
        <v>120</v>
      </c>
      <c r="B76" s="43">
        <v>0</v>
      </c>
      <c r="C76" s="43">
        <v>0</v>
      </c>
      <c r="D76" s="43">
        <v>0</v>
      </c>
      <c r="E76" s="43">
        <v>0</v>
      </c>
      <c r="F76" s="43">
        <v>0</v>
      </c>
    </row>
    <row r="77" spans="1:6" ht="15.6" x14ac:dyDescent="0.3">
      <c r="A77" s="112" t="s">
        <v>52</v>
      </c>
      <c r="B77" s="43">
        <v>50000000</v>
      </c>
      <c r="C77" s="43">
        <v>0</v>
      </c>
      <c r="D77" s="43">
        <v>0</v>
      </c>
      <c r="E77" s="43">
        <v>0</v>
      </c>
      <c r="F77" s="43">
        <v>50000000</v>
      </c>
    </row>
    <row r="78" spans="1:6" x14ac:dyDescent="0.3">
      <c r="A78" s="252" t="s">
        <v>65</v>
      </c>
      <c r="B78" s="253">
        <v>36212682746</v>
      </c>
      <c r="C78" s="253">
        <v>41593569289</v>
      </c>
      <c r="D78" s="253">
        <v>42260794435</v>
      </c>
      <c r="E78" s="253">
        <v>55221180402</v>
      </c>
      <c r="F78" s="253">
        <v>175288226872</v>
      </c>
    </row>
    <row r="79" spans="1:6" x14ac:dyDescent="0.3">
      <c r="A79" s="51" t="s">
        <v>56</v>
      </c>
      <c r="B79" s="43">
        <v>0</v>
      </c>
    </row>
    <row r="81" spans="1:9" x14ac:dyDescent="0.3">
      <c r="A81" s="302" t="s">
        <v>67</v>
      </c>
      <c r="B81" s="302"/>
      <c r="C81" s="302"/>
      <c r="D81" s="302"/>
      <c r="E81" s="302"/>
      <c r="F81" s="302"/>
    </row>
    <row r="82" spans="1:9" x14ac:dyDescent="0.3">
      <c r="A82" s="300" t="s">
        <v>325</v>
      </c>
      <c r="B82" s="300"/>
      <c r="C82" s="300"/>
      <c r="D82" s="300"/>
      <c r="E82" s="300"/>
      <c r="F82" s="300"/>
    </row>
    <row r="83" spans="1:9" x14ac:dyDescent="0.3">
      <c r="A83" s="300" t="s">
        <v>84</v>
      </c>
      <c r="B83" s="300"/>
      <c r="C83" s="300"/>
      <c r="D83" s="300"/>
      <c r="E83" s="300"/>
      <c r="F83" s="300"/>
    </row>
    <row r="85" spans="1:9" ht="15" thickBot="1" x14ac:dyDescent="0.35">
      <c r="A85" s="261" t="s">
        <v>59</v>
      </c>
      <c r="B85" s="261" t="s">
        <v>12</v>
      </c>
      <c r="C85" s="261" t="s">
        <v>82</v>
      </c>
      <c r="D85" s="261" t="s">
        <v>113</v>
      </c>
      <c r="E85" s="261" t="s">
        <v>128</v>
      </c>
      <c r="F85" s="261" t="s">
        <v>131</v>
      </c>
    </row>
    <row r="86" spans="1:9" x14ac:dyDescent="0.3">
      <c r="A86" s="53"/>
      <c r="B86" s="53"/>
      <c r="C86" s="53"/>
      <c r="D86" s="53"/>
      <c r="E86" s="53"/>
      <c r="F86" s="53"/>
    </row>
    <row r="87" spans="1:9" x14ac:dyDescent="0.3">
      <c r="A87" s="53" t="s">
        <v>122</v>
      </c>
      <c r="B87" s="56">
        <v>841715553.08999157</v>
      </c>
      <c r="C87" s="122">
        <v>6295354938.9899902</v>
      </c>
      <c r="D87" s="122">
        <v>8875651982.6699982</v>
      </c>
      <c r="E87" s="122">
        <v>9054538061.7200012</v>
      </c>
      <c r="F87" s="56">
        <v>0</v>
      </c>
    </row>
    <row r="88" spans="1:9" x14ac:dyDescent="0.3">
      <c r="A88" s="58" t="s">
        <v>69</v>
      </c>
      <c r="B88" s="122">
        <v>41666322131.900002</v>
      </c>
      <c r="C88" s="122">
        <v>44173866332.680008</v>
      </c>
      <c r="D88" s="122">
        <v>42439680514.050003</v>
      </c>
      <c r="E88" s="122">
        <v>53368523778.300003</v>
      </c>
      <c r="F88" s="263">
        <v>182170258452.42001</v>
      </c>
      <c r="G88" s="266"/>
      <c r="H88" s="291">
        <f>+'I Trimestre'!E87+'II Trimestre'!E81+'III Trimestre'!E85+'IV Trimestre'!E89</f>
        <v>181055565318.04001</v>
      </c>
      <c r="I88" s="292" t="s">
        <v>338</v>
      </c>
    </row>
    <row r="89" spans="1:9" x14ac:dyDescent="0.3">
      <c r="A89" s="254" t="s">
        <v>70</v>
      </c>
      <c r="B89" s="132">
        <v>13947542755.049999</v>
      </c>
      <c r="C89" s="132">
        <v>13899632955.400002</v>
      </c>
      <c r="D89" s="132">
        <v>13443174136.099998</v>
      </c>
      <c r="E89" s="132">
        <v>12901707290.34</v>
      </c>
      <c r="F89" s="132">
        <v>54322420661.760002</v>
      </c>
      <c r="H89" s="290">
        <f>+F88-H88</f>
        <v>1114693134.3800049</v>
      </c>
      <c r="I89" s="288" t="s">
        <v>339</v>
      </c>
    </row>
    <row r="90" spans="1:9" x14ac:dyDescent="0.3">
      <c r="A90" s="255" t="s">
        <v>326</v>
      </c>
      <c r="B90" s="257">
        <v>12495607156.290001</v>
      </c>
      <c r="C90" s="257">
        <v>13307807424.870001</v>
      </c>
      <c r="D90" s="257">
        <v>12901707290.499998</v>
      </c>
      <c r="E90" s="257">
        <v>12901707290.34</v>
      </c>
      <c r="F90" s="132">
        <v>51606829162</v>
      </c>
    </row>
    <row r="91" spans="1:9" x14ac:dyDescent="0.3">
      <c r="A91" s="255" t="s">
        <v>327</v>
      </c>
      <c r="B91" s="257">
        <v>541466845.67999995</v>
      </c>
      <c r="C91" s="257">
        <v>541466845.72000027</v>
      </c>
      <c r="D91" s="257">
        <v>541466845.60000002</v>
      </c>
      <c r="E91" s="257">
        <v>0</v>
      </c>
      <c r="F91" s="132">
        <v>1624400537</v>
      </c>
      <c r="H91" s="287" t="s">
        <v>340</v>
      </c>
      <c r="I91" s="293">
        <v>841715553.28999996</v>
      </c>
    </row>
    <row r="92" spans="1:9" x14ac:dyDescent="0.3">
      <c r="A92" s="255" t="s">
        <v>328</v>
      </c>
      <c r="B92" s="258">
        <v>192468753.08000001</v>
      </c>
      <c r="C92" s="258"/>
      <c r="D92" s="258"/>
      <c r="E92" s="258"/>
      <c r="F92" s="260">
        <v>192468753.08000001</v>
      </c>
      <c r="H92" s="287" t="s">
        <v>337</v>
      </c>
      <c r="I92" s="293">
        <v>272977580.29000002</v>
      </c>
    </row>
    <row r="93" spans="1:9" x14ac:dyDescent="0.3">
      <c r="A93" s="255" t="s">
        <v>329</v>
      </c>
      <c r="B93" s="258"/>
      <c r="C93" s="258">
        <v>41245106.109999999</v>
      </c>
      <c r="D93" s="258"/>
      <c r="E93" s="258"/>
      <c r="F93" s="260">
        <v>41245106.109999999</v>
      </c>
      <c r="H93" s="287" t="s">
        <v>341</v>
      </c>
      <c r="I93" s="294">
        <f>+I91+I92</f>
        <v>1114693133.5799999</v>
      </c>
    </row>
    <row r="94" spans="1:9" x14ac:dyDescent="0.3">
      <c r="A94" s="255" t="s">
        <v>330</v>
      </c>
      <c r="B94" s="258">
        <v>350000000</v>
      </c>
      <c r="C94" s="258">
        <v>9113578.7000000123</v>
      </c>
      <c r="D94" s="258"/>
      <c r="E94" s="258"/>
      <c r="F94" s="260">
        <v>359113578.69999999</v>
      </c>
    </row>
    <row r="95" spans="1:9" x14ac:dyDescent="0.3">
      <c r="A95" s="255" t="s">
        <v>331</v>
      </c>
      <c r="B95" s="258">
        <v>368000000</v>
      </c>
      <c r="C95" s="258"/>
      <c r="D95" s="258"/>
      <c r="E95" s="258"/>
      <c r="F95" s="132">
        <v>368000000</v>
      </c>
    </row>
    <row r="96" spans="1:9" x14ac:dyDescent="0.3">
      <c r="A96" s="256" t="s">
        <v>332</v>
      </c>
      <c r="B96" s="258"/>
      <c r="C96" s="258"/>
      <c r="D96" s="258"/>
      <c r="E96" s="258"/>
      <c r="F96" s="289">
        <v>130363524.87</v>
      </c>
    </row>
    <row r="97" spans="1:10" x14ac:dyDescent="0.3">
      <c r="A97" s="254" t="s">
        <v>137</v>
      </c>
      <c r="B97" s="132"/>
      <c r="C97" s="132"/>
      <c r="D97" s="132"/>
      <c r="E97" s="132">
        <v>20000000000</v>
      </c>
      <c r="F97" s="132">
        <v>20000000000</v>
      </c>
    </row>
    <row r="98" spans="1:10" x14ac:dyDescent="0.3">
      <c r="A98" s="255" t="s">
        <v>333</v>
      </c>
      <c r="B98" s="259"/>
      <c r="C98" s="259"/>
      <c r="D98" s="259"/>
      <c r="E98" s="259"/>
      <c r="F98" s="289">
        <v>5976823.4900000002</v>
      </c>
      <c r="G98" s="266"/>
      <c r="H98" s="266"/>
      <c r="J98" s="266"/>
    </row>
    <row r="99" spans="1:10" x14ac:dyDescent="0.3">
      <c r="A99" s="254" t="s">
        <v>334</v>
      </c>
      <c r="B99" s="132">
        <v>5046933834.3299999</v>
      </c>
      <c r="C99" s="132">
        <v>5046933834.2199993</v>
      </c>
      <c r="D99" s="132">
        <v>5046933834.4500008</v>
      </c>
      <c r="E99" s="132">
        <v>11169999999.999998</v>
      </c>
      <c r="F99" s="132">
        <v>26310801503</v>
      </c>
      <c r="H99" s="266"/>
    </row>
    <row r="100" spans="1:10" x14ac:dyDescent="0.3">
      <c r="A100" s="255" t="s">
        <v>335</v>
      </c>
      <c r="B100" s="258">
        <v>149706115.58000001</v>
      </c>
      <c r="C100" s="132"/>
      <c r="D100" s="132"/>
      <c r="E100" s="132"/>
      <c r="F100" s="260">
        <v>149706115.58000001</v>
      </c>
      <c r="H100" s="266"/>
    </row>
    <row r="101" spans="1:10" x14ac:dyDescent="0.3">
      <c r="A101" s="254" t="s">
        <v>109</v>
      </c>
      <c r="B101" s="132">
        <v>6497602147.2600002</v>
      </c>
      <c r="C101" s="132">
        <v>6497602146.8300009</v>
      </c>
      <c r="D101" s="132">
        <v>6497602147.249999</v>
      </c>
      <c r="E101" s="132">
        <v>7600576121.7000008</v>
      </c>
      <c r="F101" s="132">
        <v>27093382563.040001</v>
      </c>
      <c r="H101" s="266"/>
    </row>
    <row r="102" spans="1:10" x14ac:dyDescent="0.3">
      <c r="A102" s="255" t="s">
        <v>336</v>
      </c>
      <c r="B102" s="259"/>
      <c r="C102" s="259"/>
      <c r="D102" s="259"/>
      <c r="E102" s="259"/>
      <c r="F102" s="289">
        <v>50942949.079999998</v>
      </c>
    </row>
    <row r="103" spans="1:10" x14ac:dyDescent="0.3">
      <c r="A103" s="255" t="s">
        <v>335</v>
      </c>
      <c r="B103" s="258">
        <v>34752779.960000001</v>
      </c>
      <c r="C103" s="258"/>
      <c r="D103" s="258"/>
      <c r="E103" s="258"/>
      <c r="F103" s="260">
        <v>34752779.960000001</v>
      </c>
      <c r="H103" s="266"/>
    </row>
    <row r="104" spans="1:10" x14ac:dyDescent="0.3">
      <c r="A104" s="254" t="s">
        <v>73</v>
      </c>
      <c r="B104" s="132">
        <v>14478003029</v>
      </c>
      <c r="C104" s="132">
        <v>17033457030.000002</v>
      </c>
      <c r="D104" s="132">
        <v>15755730030.000002</v>
      </c>
      <c r="E104" s="132">
        <v>0</v>
      </c>
      <c r="F104" s="132">
        <v>47267190089</v>
      </c>
      <c r="H104" s="266"/>
    </row>
    <row r="105" spans="1:10" x14ac:dyDescent="0.3">
      <c r="A105" s="255" t="s">
        <v>336</v>
      </c>
      <c r="B105" s="259"/>
      <c r="C105" s="259"/>
      <c r="D105" s="259"/>
      <c r="E105" s="259"/>
      <c r="F105" s="289">
        <v>85694282.849999994</v>
      </c>
    </row>
    <row r="106" spans="1:10" x14ac:dyDescent="0.3">
      <c r="A106" s="255" t="s">
        <v>335</v>
      </c>
      <c r="B106" s="259"/>
      <c r="C106" s="259">
        <v>51805804.659999996</v>
      </c>
      <c r="D106" s="259"/>
      <c r="E106" s="259"/>
      <c r="F106" s="260">
        <v>51805804.659999996</v>
      </c>
    </row>
    <row r="107" spans="1:10" x14ac:dyDescent="0.3">
      <c r="A107" s="254" t="s">
        <v>74</v>
      </c>
      <c r="B107" s="132">
        <v>1696240366.26</v>
      </c>
      <c r="C107" s="132">
        <v>1696240366.2299998</v>
      </c>
      <c r="D107" s="132">
        <v>1696240366.2499995</v>
      </c>
      <c r="E107" s="132">
        <v>1696240366.2600009</v>
      </c>
      <c r="F107" s="132">
        <v>6784961465.000001</v>
      </c>
    </row>
    <row r="108" spans="1:10" x14ac:dyDescent="0.3">
      <c r="A108" s="255" t="s">
        <v>335</v>
      </c>
      <c r="B108" s="258">
        <v>12623415</v>
      </c>
      <c r="C108" s="132"/>
      <c r="D108" s="132"/>
      <c r="E108" s="132"/>
      <c r="F108" s="260">
        <v>12623415</v>
      </c>
    </row>
    <row r="109" spans="1:10" ht="15.6" x14ac:dyDescent="0.3">
      <c r="A109" s="93" t="s">
        <v>95</v>
      </c>
      <c r="B109" s="262">
        <v>42508037684.98999</v>
      </c>
      <c r="C109" s="262">
        <v>50469221271.669998</v>
      </c>
      <c r="D109" s="262">
        <v>51315332496.720001</v>
      </c>
      <c r="E109" s="262">
        <v>62423061840.020004</v>
      </c>
      <c r="F109" s="262">
        <v>182170258452.41998</v>
      </c>
    </row>
    <row r="110" spans="1:10" ht="16.2" thickBot="1" x14ac:dyDescent="0.35">
      <c r="A110" s="61" t="s">
        <v>76</v>
      </c>
      <c r="B110" s="61">
        <v>36212682746</v>
      </c>
      <c r="C110" s="61">
        <v>41593569289</v>
      </c>
      <c r="D110" s="61">
        <v>42260794435</v>
      </c>
      <c r="E110" s="61">
        <v>55221180402</v>
      </c>
      <c r="F110" s="61">
        <v>175288226872</v>
      </c>
    </row>
    <row r="111" spans="1:10" ht="15" thickTop="1" x14ac:dyDescent="0.3">
      <c r="A111" s="58" t="s">
        <v>96</v>
      </c>
      <c r="B111" s="122">
        <v>6295354938.9899902</v>
      </c>
      <c r="C111" s="122">
        <v>8875651982.6699982</v>
      </c>
      <c r="D111" s="122">
        <v>9054538061.7200012</v>
      </c>
      <c r="E111" s="122">
        <v>7201881438.0200043</v>
      </c>
      <c r="F111" s="122">
        <v>6882031580.4199829</v>
      </c>
    </row>
    <row r="112" spans="1:10" ht="15" thickBot="1" x14ac:dyDescent="0.35">
      <c r="A112" s="62"/>
      <c r="B112" s="62"/>
      <c r="C112" s="62"/>
      <c r="D112" s="62"/>
      <c r="E112" s="62"/>
      <c r="F112" s="62"/>
    </row>
    <row r="113" spans="1:1" ht="15" thickTop="1" x14ac:dyDescent="0.3">
      <c r="A113" s="51" t="s">
        <v>97</v>
      </c>
    </row>
    <row r="114" spans="1:1" x14ac:dyDescent="0.3">
      <c r="A114" s="43"/>
    </row>
  </sheetData>
  <mergeCells count="21">
    <mergeCell ref="A1:J1"/>
    <mergeCell ref="A2:J2"/>
    <mergeCell ref="A4:K4"/>
    <mergeCell ref="A5:K5"/>
    <mergeCell ref="A64:E64"/>
    <mergeCell ref="A10:A11"/>
    <mergeCell ref="A14:A15"/>
    <mergeCell ref="A16:A17"/>
    <mergeCell ref="A21:F21"/>
    <mergeCell ref="A22:F22"/>
    <mergeCell ref="A23:F23"/>
    <mergeCell ref="A24:F24"/>
    <mergeCell ref="A25:F25"/>
    <mergeCell ref="A28:G28"/>
    <mergeCell ref="A29:G29"/>
    <mergeCell ref="A30:G30"/>
    <mergeCell ref="A65:E65"/>
    <mergeCell ref="A66:E66"/>
    <mergeCell ref="A81:F81"/>
    <mergeCell ref="A82:F82"/>
    <mergeCell ref="A83:F8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93"/>
  <sheetViews>
    <sheetView workbookViewId="0">
      <selection sqref="A1:D3"/>
    </sheetView>
  </sheetViews>
  <sheetFormatPr baseColWidth="10" defaultColWidth="12.5546875" defaultRowHeight="13.8" x14ac:dyDescent="0.3"/>
  <cols>
    <col min="1" max="4" width="12.5546875" style="172"/>
    <col min="5" max="6" width="12.6640625" style="197" bestFit="1" customWidth="1"/>
    <col min="7" max="7" width="17" style="172" bestFit="1" customWidth="1"/>
    <col min="8" max="8" width="12.6640625" style="172" bestFit="1" customWidth="1"/>
    <col min="9" max="9" width="14.44140625" style="172" bestFit="1" customWidth="1"/>
    <col min="10" max="10" width="12.6640625" style="172" bestFit="1" customWidth="1"/>
    <col min="11" max="11" width="17" style="172" bestFit="1" customWidth="1"/>
    <col min="12" max="13" width="12.6640625" style="172" bestFit="1" customWidth="1"/>
    <col min="14" max="14" width="17" style="172" bestFit="1" customWidth="1"/>
    <col min="15" max="15" width="12.6640625" style="172" bestFit="1" customWidth="1"/>
    <col min="16" max="16" width="16" style="172" bestFit="1" customWidth="1"/>
    <col min="17" max="17" width="12.6640625" style="172" bestFit="1" customWidth="1"/>
    <col min="18" max="18" width="14.44140625" style="172" bestFit="1" customWidth="1"/>
    <col min="19" max="19" width="12.6640625" style="172" bestFit="1" customWidth="1"/>
    <col min="20" max="20" width="16" style="172" bestFit="1" customWidth="1"/>
    <col min="21" max="16384" width="12.5546875" style="172"/>
  </cols>
  <sheetData>
    <row r="1" spans="1:20" ht="14.25" customHeight="1" x14ac:dyDescent="0.3">
      <c r="A1" s="324" t="s">
        <v>132</v>
      </c>
      <c r="B1" s="324" t="s">
        <v>133</v>
      </c>
      <c r="C1" s="324" t="s">
        <v>134</v>
      </c>
      <c r="D1" s="324" t="s">
        <v>135</v>
      </c>
      <c r="E1" s="326" t="s">
        <v>15</v>
      </c>
      <c r="F1" s="326"/>
      <c r="G1" s="326"/>
      <c r="H1" s="317" t="s">
        <v>19</v>
      </c>
      <c r="I1" s="317"/>
      <c r="J1" s="317" t="s">
        <v>136</v>
      </c>
      <c r="K1" s="317"/>
      <c r="L1" s="317" t="s">
        <v>20</v>
      </c>
      <c r="M1" s="317"/>
      <c r="N1" s="317"/>
      <c r="O1" s="317" t="s">
        <v>137</v>
      </c>
      <c r="P1" s="317"/>
      <c r="Q1" s="317" t="s">
        <v>18</v>
      </c>
      <c r="R1" s="317"/>
      <c r="S1" s="317" t="s">
        <v>24</v>
      </c>
      <c r="T1" s="317"/>
    </row>
    <row r="2" spans="1:20" ht="27.6" x14ac:dyDescent="0.3">
      <c r="A2" s="325"/>
      <c r="B2" s="325"/>
      <c r="C2" s="325"/>
      <c r="D2" s="325"/>
      <c r="E2" s="173" t="s">
        <v>17</v>
      </c>
      <c r="F2" s="174" t="s">
        <v>16</v>
      </c>
      <c r="G2" s="173" t="s">
        <v>138</v>
      </c>
      <c r="H2" s="173" t="s">
        <v>17</v>
      </c>
      <c r="I2" s="173" t="s">
        <v>138</v>
      </c>
      <c r="J2" s="173" t="s">
        <v>17</v>
      </c>
      <c r="K2" s="173" t="s">
        <v>138</v>
      </c>
      <c r="L2" s="173" t="s">
        <v>17</v>
      </c>
      <c r="M2" s="174" t="s">
        <v>21</v>
      </c>
      <c r="N2" s="173" t="s">
        <v>138</v>
      </c>
      <c r="O2" s="173" t="s">
        <v>17</v>
      </c>
      <c r="P2" s="173" t="s">
        <v>138</v>
      </c>
      <c r="Q2" s="173" t="s">
        <v>17</v>
      </c>
      <c r="R2" s="173" t="s">
        <v>138</v>
      </c>
      <c r="S2" s="173" t="s">
        <v>17</v>
      </c>
      <c r="T2" s="173" t="s">
        <v>138</v>
      </c>
    </row>
    <row r="3" spans="1:20" x14ac:dyDescent="0.3">
      <c r="A3" s="175">
        <v>1</v>
      </c>
      <c r="B3" s="176" t="s">
        <v>139</v>
      </c>
      <c r="C3" s="176">
        <v>1</v>
      </c>
      <c r="D3" s="176" t="s">
        <v>139</v>
      </c>
      <c r="E3" s="177">
        <v>1604</v>
      </c>
      <c r="F3" s="177">
        <v>2367</v>
      </c>
      <c r="G3" s="178">
        <v>2661474243</v>
      </c>
      <c r="H3" s="178">
        <v>102</v>
      </c>
      <c r="I3" s="178">
        <v>106828000</v>
      </c>
      <c r="J3" s="178">
        <v>4987</v>
      </c>
      <c r="K3" s="178">
        <v>2419904331</v>
      </c>
      <c r="L3" s="178">
        <v>9191</v>
      </c>
      <c r="M3" s="178">
        <v>15254</v>
      </c>
      <c r="N3" s="178">
        <v>4038779000</v>
      </c>
      <c r="O3" s="178">
        <v>4195</v>
      </c>
      <c r="P3" s="178">
        <v>727920000</v>
      </c>
      <c r="Q3" s="178">
        <v>13</v>
      </c>
      <c r="R3" s="178">
        <v>18710000</v>
      </c>
      <c r="S3" s="178">
        <v>1</v>
      </c>
      <c r="T3" s="179">
        <v>525000</v>
      </c>
    </row>
    <row r="4" spans="1:20" x14ac:dyDescent="0.3">
      <c r="A4" s="180"/>
      <c r="B4" s="181"/>
      <c r="C4" s="181">
        <v>2</v>
      </c>
      <c r="D4" s="181" t="s">
        <v>140</v>
      </c>
      <c r="E4" s="182">
        <v>317</v>
      </c>
      <c r="F4" s="182">
        <v>469</v>
      </c>
      <c r="G4" s="183">
        <v>566011167</v>
      </c>
      <c r="H4" s="183">
        <v>5</v>
      </c>
      <c r="I4" s="183">
        <v>4000000</v>
      </c>
      <c r="J4" s="183">
        <v>321</v>
      </c>
      <c r="K4" s="183">
        <v>166566500</v>
      </c>
      <c r="L4" s="183">
        <v>655</v>
      </c>
      <c r="M4" s="183">
        <v>1078</v>
      </c>
      <c r="N4" s="183">
        <v>287614000</v>
      </c>
      <c r="O4" s="183">
        <v>458</v>
      </c>
      <c r="P4" s="183">
        <v>79980000</v>
      </c>
      <c r="Q4" s="183">
        <v>2</v>
      </c>
      <c r="R4" s="183">
        <v>2440000</v>
      </c>
      <c r="S4" s="183"/>
      <c r="T4" s="184"/>
    </row>
    <row r="5" spans="1:20" x14ac:dyDescent="0.3">
      <c r="A5" s="180"/>
      <c r="B5" s="181"/>
      <c r="C5" s="181">
        <v>3</v>
      </c>
      <c r="D5" s="181" t="s">
        <v>141</v>
      </c>
      <c r="E5" s="182">
        <v>801</v>
      </c>
      <c r="F5" s="182">
        <v>1361</v>
      </c>
      <c r="G5" s="183">
        <v>1700317586</v>
      </c>
      <c r="H5" s="183">
        <v>31</v>
      </c>
      <c r="I5" s="183">
        <v>30792000</v>
      </c>
      <c r="J5" s="183">
        <v>2625</v>
      </c>
      <c r="K5" s="183">
        <v>1436630629</v>
      </c>
      <c r="L5" s="183">
        <v>6404</v>
      </c>
      <c r="M5" s="183">
        <v>10173</v>
      </c>
      <c r="N5" s="183">
        <v>2774153000</v>
      </c>
      <c r="O5" s="183">
        <v>3445</v>
      </c>
      <c r="P5" s="183">
        <v>607380000</v>
      </c>
      <c r="Q5" s="183">
        <v>9</v>
      </c>
      <c r="R5" s="183">
        <v>8404000</v>
      </c>
      <c r="S5" s="183"/>
      <c r="T5" s="184"/>
    </row>
    <row r="6" spans="1:20" x14ac:dyDescent="0.3">
      <c r="A6" s="180"/>
      <c r="B6" s="181"/>
      <c r="C6" s="181">
        <v>4</v>
      </c>
      <c r="D6" s="181" t="s">
        <v>142</v>
      </c>
      <c r="E6" s="182">
        <v>64</v>
      </c>
      <c r="F6" s="182">
        <v>76</v>
      </c>
      <c r="G6" s="183">
        <v>100338148</v>
      </c>
      <c r="H6" s="183">
        <v>7</v>
      </c>
      <c r="I6" s="183">
        <v>7200000</v>
      </c>
      <c r="J6" s="183">
        <v>731</v>
      </c>
      <c r="K6" s="183">
        <v>408402170</v>
      </c>
      <c r="L6" s="183">
        <v>1461</v>
      </c>
      <c r="M6" s="183">
        <v>2223</v>
      </c>
      <c r="N6" s="183">
        <v>657284000</v>
      </c>
      <c r="O6" s="183">
        <v>540</v>
      </c>
      <c r="P6" s="183">
        <v>94380000</v>
      </c>
      <c r="Q6" s="183">
        <v>1</v>
      </c>
      <c r="R6" s="183">
        <v>350000</v>
      </c>
      <c r="S6" s="183">
        <v>1</v>
      </c>
      <c r="T6" s="184">
        <v>150000</v>
      </c>
    </row>
    <row r="7" spans="1:20" x14ac:dyDescent="0.3">
      <c r="A7" s="180"/>
      <c r="B7" s="181"/>
      <c r="C7" s="181">
        <v>5</v>
      </c>
      <c r="D7" s="181" t="s">
        <v>143</v>
      </c>
      <c r="E7" s="182">
        <v>151</v>
      </c>
      <c r="F7" s="182">
        <v>212</v>
      </c>
      <c r="G7" s="183">
        <v>76805606</v>
      </c>
      <c r="H7" s="183">
        <v>6</v>
      </c>
      <c r="I7" s="183">
        <v>6300000</v>
      </c>
      <c r="J7" s="183">
        <v>528</v>
      </c>
      <c r="K7" s="183">
        <v>248758500</v>
      </c>
      <c r="L7" s="183">
        <v>1043</v>
      </c>
      <c r="M7" s="183">
        <v>1740</v>
      </c>
      <c r="N7" s="183">
        <v>464569000</v>
      </c>
      <c r="O7" s="183">
        <v>361</v>
      </c>
      <c r="P7" s="183">
        <v>64440000</v>
      </c>
      <c r="Q7" s="183"/>
      <c r="R7" s="183"/>
      <c r="S7" s="183">
        <v>2</v>
      </c>
      <c r="T7" s="184">
        <v>390000</v>
      </c>
    </row>
    <row r="8" spans="1:20" x14ac:dyDescent="0.3">
      <c r="A8" s="180"/>
      <c r="B8" s="181"/>
      <c r="C8" s="181">
        <v>6</v>
      </c>
      <c r="D8" s="181" t="s">
        <v>144</v>
      </c>
      <c r="E8" s="182">
        <v>149</v>
      </c>
      <c r="F8" s="182">
        <v>265</v>
      </c>
      <c r="G8" s="183">
        <v>295078613</v>
      </c>
      <c r="H8" s="183">
        <v>91</v>
      </c>
      <c r="I8" s="183">
        <v>102614000</v>
      </c>
      <c r="J8" s="183">
        <v>1274</v>
      </c>
      <c r="K8" s="183">
        <v>768779317</v>
      </c>
      <c r="L8" s="183">
        <v>3123</v>
      </c>
      <c r="M8" s="183">
        <v>4897</v>
      </c>
      <c r="N8" s="183">
        <v>1386917000</v>
      </c>
      <c r="O8" s="183">
        <v>1150</v>
      </c>
      <c r="P8" s="183">
        <v>203280000</v>
      </c>
      <c r="Q8" s="183"/>
      <c r="R8" s="183"/>
      <c r="S8" s="183"/>
      <c r="T8" s="184"/>
    </row>
    <row r="9" spans="1:20" x14ac:dyDescent="0.3">
      <c r="A9" s="180"/>
      <c r="B9" s="181"/>
      <c r="C9" s="181">
        <v>7</v>
      </c>
      <c r="D9" s="181" t="s">
        <v>145</v>
      </c>
      <c r="E9" s="182">
        <v>74</v>
      </c>
      <c r="F9" s="182">
        <v>112</v>
      </c>
      <c r="G9" s="183">
        <v>124496644</v>
      </c>
      <c r="H9" s="183">
        <v>4</v>
      </c>
      <c r="I9" s="183">
        <v>4100000</v>
      </c>
      <c r="J9" s="183">
        <v>383</v>
      </c>
      <c r="K9" s="183">
        <v>221988500</v>
      </c>
      <c r="L9" s="183">
        <v>785</v>
      </c>
      <c r="M9" s="183">
        <v>1223</v>
      </c>
      <c r="N9" s="183">
        <v>350239000</v>
      </c>
      <c r="O9" s="183">
        <v>405</v>
      </c>
      <c r="P9" s="183">
        <v>71160000</v>
      </c>
      <c r="Q9" s="183"/>
      <c r="R9" s="183"/>
      <c r="S9" s="183">
        <v>1</v>
      </c>
      <c r="T9" s="184">
        <v>525000</v>
      </c>
    </row>
    <row r="10" spans="1:20" x14ac:dyDescent="0.3">
      <c r="A10" s="180"/>
      <c r="B10" s="181"/>
      <c r="C10" s="181">
        <v>8</v>
      </c>
      <c r="D10" s="181" t="s">
        <v>146</v>
      </c>
      <c r="E10" s="182">
        <v>1097</v>
      </c>
      <c r="F10" s="182">
        <v>1829</v>
      </c>
      <c r="G10" s="183">
        <v>2283132777</v>
      </c>
      <c r="H10" s="183">
        <v>88</v>
      </c>
      <c r="I10" s="183">
        <v>97300000</v>
      </c>
      <c r="J10" s="183">
        <v>1436</v>
      </c>
      <c r="K10" s="183">
        <v>794474416</v>
      </c>
      <c r="L10" s="183">
        <v>3413</v>
      </c>
      <c r="M10" s="183">
        <v>5686</v>
      </c>
      <c r="N10" s="183">
        <v>1553212000</v>
      </c>
      <c r="O10" s="183">
        <v>1791</v>
      </c>
      <c r="P10" s="183">
        <v>315120000</v>
      </c>
      <c r="Q10" s="183">
        <v>8</v>
      </c>
      <c r="R10" s="183">
        <v>16152000</v>
      </c>
      <c r="S10" s="183"/>
      <c r="T10" s="184"/>
    </row>
    <row r="11" spans="1:20" x14ac:dyDescent="0.3">
      <c r="A11" s="180"/>
      <c r="B11" s="181"/>
      <c r="C11" s="181">
        <v>9</v>
      </c>
      <c r="D11" s="181" t="s">
        <v>147</v>
      </c>
      <c r="E11" s="182">
        <v>84</v>
      </c>
      <c r="F11" s="182">
        <v>122</v>
      </c>
      <c r="G11" s="183">
        <v>139966403</v>
      </c>
      <c r="H11" s="183">
        <v>7</v>
      </c>
      <c r="I11" s="183">
        <v>7700000</v>
      </c>
      <c r="J11" s="183">
        <v>230</v>
      </c>
      <c r="K11" s="183">
        <v>118518230</v>
      </c>
      <c r="L11" s="183">
        <v>536</v>
      </c>
      <c r="M11" s="183">
        <v>842</v>
      </c>
      <c r="N11" s="183">
        <v>226532000</v>
      </c>
      <c r="O11" s="183">
        <v>385</v>
      </c>
      <c r="P11" s="183">
        <v>67920000</v>
      </c>
      <c r="Q11" s="183">
        <v>2</v>
      </c>
      <c r="R11" s="183">
        <v>3272000</v>
      </c>
      <c r="S11" s="183"/>
      <c r="T11" s="184"/>
    </row>
    <row r="12" spans="1:20" x14ac:dyDescent="0.3">
      <c r="A12" s="180"/>
      <c r="B12" s="181"/>
      <c r="C12" s="181">
        <v>10</v>
      </c>
      <c r="D12" s="181" t="s">
        <v>148</v>
      </c>
      <c r="E12" s="182">
        <v>516</v>
      </c>
      <c r="F12" s="182">
        <v>834</v>
      </c>
      <c r="G12" s="183">
        <v>926307780</v>
      </c>
      <c r="H12" s="183">
        <v>77</v>
      </c>
      <c r="I12" s="183">
        <v>82500000</v>
      </c>
      <c r="J12" s="183">
        <v>2107</v>
      </c>
      <c r="K12" s="183">
        <v>968076611</v>
      </c>
      <c r="L12" s="183">
        <v>3636</v>
      </c>
      <c r="M12" s="183">
        <v>6126</v>
      </c>
      <c r="N12" s="183">
        <v>1644841000</v>
      </c>
      <c r="O12" s="183">
        <v>1803</v>
      </c>
      <c r="P12" s="183">
        <v>315420000</v>
      </c>
      <c r="Q12" s="183">
        <v>7</v>
      </c>
      <c r="R12" s="183">
        <v>6170000</v>
      </c>
      <c r="S12" s="183">
        <v>4</v>
      </c>
      <c r="T12" s="184">
        <v>750000</v>
      </c>
    </row>
    <row r="13" spans="1:20" x14ac:dyDescent="0.3">
      <c r="A13" s="180"/>
      <c r="B13" s="181"/>
      <c r="C13" s="181">
        <v>11</v>
      </c>
      <c r="D13" s="181" t="s">
        <v>149</v>
      </c>
      <c r="E13" s="182">
        <v>125</v>
      </c>
      <c r="F13" s="182">
        <v>205</v>
      </c>
      <c r="G13" s="183">
        <v>244237092</v>
      </c>
      <c r="H13" s="183">
        <v>20</v>
      </c>
      <c r="I13" s="183">
        <v>19300000</v>
      </c>
      <c r="J13" s="183">
        <v>487</v>
      </c>
      <c r="K13" s="183">
        <v>257812581</v>
      </c>
      <c r="L13" s="183">
        <v>1094</v>
      </c>
      <c r="M13" s="183">
        <v>1739</v>
      </c>
      <c r="N13" s="183">
        <v>474095000</v>
      </c>
      <c r="O13" s="183">
        <v>811</v>
      </c>
      <c r="P13" s="183">
        <v>142080000</v>
      </c>
      <c r="Q13" s="183">
        <v>12</v>
      </c>
      <c r="R13" s="183">
        <v>24500000</v>
      </c>
      <c r="S13" s="183"/>
      <c r="T13" s="184"/>
    </row>
    <row r="14" spans="1:20" x14ac:dyDescent="0.3">
      <c r="A14" s="180"/>
      <c r="B14" s="181"/>
      <c r="C14" s="181">
        <v>12</v>
      </c>
      <c r="D14" s="181" t="s">
        <v>150</v>
      </c>
      <c r="E14" s="182">
        <v>113</v>
      </c>
      <c r="F14" s="182">
        <v>153</v>
      </c>
      <c r="G14" s="183">
        <v>142549616</v>
      </c>
      <c r="H14" s="183">
        <v>43</v>
      </c>
      <c r="I14" s="183">
        <v>46900000</v>
      </c>
      <c r="J14" s="183">
        <v>875</v>
      </c>
      <c r="K14" s="183">
        <v>494213662</v>
      </c>
      <c r="L14" s="183">
        <v>1599</v>
      </c>
      <c r="M14" s="183">
        <v>2495</v>
      </c>
      <c r="N14" s="183">
        <v>718431000</v>
      </c>
      <c r="O14" s="183">
        <v>413</v>
      </c>
      <c r="P14" s="183">
        <v>73140000</v>
      </c>
      <c r="Q14" s="183"/>
      <c r="R14" s="183"/>
      <c r="S14" s="183">
        <v>2</v>
      </c>
      <c r="T14" s="184">
        <v>675000</v>
      </c>
    </row>
    <row r="15" spans="1:20" x14ac:dyDescent="0.3">
      <c r="A15" s="180"/>
      <c r="B15" s="181"/>
      <c r="C15" s="181">
        <v>13</v>
      </c>
      <c r="D15" s="181" t="s">
        <v>151</v>
      </c>
      <c r="E15" s="182">
        <v>225</v>
      </c>
      <c r="F15" s="182">
        <v>388</v>
      </c>
      <c r="G15" s="183">
        <v>440244947</v>
      </c>
      <c r="H15" s="183">
        <v>15</v>
      </c>
      <c r="I15" s="183">
        <v>15740000</v>
      </c>
      <c r="J15" s="183">
        <v>676</v>
      </c>
      <c r="K15" s="183">
        <v>385988770</v>
      </c>
      <c r="L15" s="183">
        <v>1310</v>
      </c>
      <c r="M15" s="183">
        <v>2143</v>
      </c>
      <c r="N15" s="183">
        <v>561254000</v>
      </c>
      <c r="O15" s="183">
        <v>666</v>
      </c>
      <c r="P15" s="183">
        <v>116640000</v>
      </c>
      <c r="Q15" s="183">
        <v>5</v>
      </c>
      <c r="R15" s="183">
        <v>10100000</v>
      </c>
      <c r="S15" s="183"/>
      <c r="T15" s="184"/>
    </row>
    <row r="16" spans="1:20" x14ac:dyDescent="0.3">
      <c r="A16" s="180"/>
      <c r="B16" s="181"/>
      <c r="C16" s="181">
        <v>14</v>
      </c>
      <c r="D16" s="181" t="s">
        <v>152</v>
      </c>
      <c r="E16" s="182">
        <v>83</v>
      </c>
      <c r="F16" s="182">
        <v>142</v>
      </c>
      <c r="G16" s="183">
        <v>166955052</v>
      </c>
      <c r="H16" s="183">
        <v>14</v>
      </c>
      <c r="I16" s="183">
        <v>15600000</v>
      </c>
      <c r="J16" s="183">
        <v>331</v>
      </c>
      <c r="K16" s="183">
        <v>177520000</v>
      </c>
      <c r="L16" s="183">
        <v>819</v>
      </c>
      <c r="M16" s="183">
        <v>1286</v>
      </c>
      <c r="N16" s="183">
        <v>370305000</v>
      </c>
      <c r="O16" s="183">
        <v>558</v>
      </c>
      <c r="P16" s="183">
        <v>97860000</v>
      </c>
      <c r="Q16" s="183">
        <v>4</v>
      </c>
      <c r="R16" s="183">
        <v>7250000</v>
      </c>
      <c r="S16" s="183"/>
      <c r="T16" s="184"/>
    </row>
    <row r="17" spans="1:20" x14ac:dyDescent="0.3">
      <c r="A17" s="180"/>
      <c r="B17" s="181"/>
      <c r="C17" s="181">
        <v>15</v>
      </c>
      <c r="D17" s="181" t="s">
        <v>153</v>
      </c>
      <c r="E17" s="182">
        <v>97</v>
      </c>
      <c r="F17" s="182">
        <v>142</v>
      </c>
      <c r="G17" s="183">
        <v>184648607</v>
      </c>
      <c r="H17" s="183">
        <v>3</v>
      </c>
      <c r="I17" s="183">
        <v>3200000</v>
      </c>
      <c r="J17" s="183">
        <v>229</v>
      </c>
      <c r="K17" s="183">
        <v>130512035</v>
      </c>
      <c r="L17" s="183">
        <v>392</v>
      </c>
      <c r="M17" s="183">
        <v>610</v>
      </c>
      <c r="N17" s="183">
        <v>143366000</v>
      </c>
      <c r="O17" s="183">
        <v>348</v>
      </c>
      <c r="P17" s="183">
        <v>61260000</v>
      </c>
      <c r="Q17" s="183">
        <v>6</v>
      </c>
      <c r="R17" s="183">
        <v>3559440</v>
      </c>
      <c r="S17" s="183"/>
      <c r="T17" s="184"/>
    </row>
    <row r="18" spans="1:20" x14ac:dyDescent="0.3">
      <c r="A18" s="180"/>
      <c r="B18" s="181"/>
      <c r="C18" s="181">
        <v>16</v>
      </c>
      <c r="D18" s="181" t="s">
        <v>154</v>
      </c>
      <c r="E18" s="182"/>
      <c r="F18" s="182"/>
      <c r="G18" s="183"/>
      <c r="H18" s="183">
        <v>9</v>
      </c>
      <c r="I18" s="183">
        <v>9456000</v>
      </c>
      <c r="J18" s="183">
        <v>240</v>
      </c>
      <c r="K18" s="183">
        <v>122478500</v>
      </c>
      <c r="L18" s="183">
        <v>411</v>
      </c>
      <c r="M18" s="183">
        <v>674</v>
      </c>
      <c r="N18" s="183">
        <v>192489000</v>
      </c>
      <c r="O18" s="183">
        <v>150</v>
      </c>
      <c r="P18" s="183">
        <v>25980000</v>
      </c>
      <c r="Q18" s="183"/>
      <c r="R18" s="183"/>
      <c r="S18" s="183"/>
      <c r="T18" s="184"/>
    </row>
    <row r="19" spans="1:20" x14ac:dyDescent="0.3">
      <c r="A19" s="180"/>
      <c r="B19" s="181"/>
      <c r="C19" s="181">
        <v>17</v>
      </c>
      <c r="D19" s="181" t="s">
        <v>155</v>
      </c>
      <c r="E19" s="182"/>
      <c r="F19" s="182"/>
      <c r="G19" s="183"/>
      <c r="H19" s="183">
        <v>2</v>
      </c>
      <c r="I19" s="183">
        <v>2100000</v>
      </c>
      <c r="J19" s="183">
        <v>127</v>
      </c>
      <c r="K19" s="183">
        <v>57291500</v>
      </c>
      <c r="L19" s="183">
        <v>425</v>
      </c>
      <c r="M19" s="183">
        <v>693</v>
      </c>
      <c r="N19" s="183">
        <v>187728000</v>
      </c>
      <c r="O19" s="183">
        <v>172</v>
      </c>
      <c r="P19" s="183">
        <v>30600000</v>
      </c>
      <c r="Q19" s="183"/>
      <c r="R19" s="183"/>
      <c r="S19" s="183"/>
      <c r="T19" s="184"/>
    </row>
    <row r="20" spans="1:20" x14ac:dyDescent="0.3">
      <c r="A20" s="180"/>
      <c r="B20" s="181"/>
      <c r="C20" s="181">
        <v>18</v>
      </c>
      <c r="D20" s="181" t="s">
        <v>156</v>
      </c>
      <c r="E20" s="182">
        <v>181</v>
      </c>
      <c r="F20" s="182">
        <v>239</v>
      </c>
      <c r="G20" s="183">
        <v>253666651</v>
      </c>
      <c r="H20" s="183">
        <v>15</v>
      </c>
      <c r="I20" s="183">
        <v>16300000</v>
      </c>
      <c r="J20" s="183">
        <v>599</v>
      </c>
      <c r="K20" s="183">
        <v>326664717</v>
      </c>
      <c r="L20" s="183">
        <v>1306</v>
      </c>
      <c r="M20" s="183">
        <v>2150</v>
      </c>
      <c r="N20" s="183">
        <v>580624000</v>
      </c>
      <c r="O20" s="183">
        <v>764</v>
      </c>
      <c r="P20" s="183">
        <v>133500000</v>
      </c>
      <c r="Q20" s="183">
        <v>3</v>
      </c>
      <c r="R20" s="183">
        <v>4450000</v>
      </c>
      <c r="S20" s="183"/>
      <c r="T20" s="184"/>
    </row>
    <row r="21" spans="1:20" x14ac:dyDescent="0.3">
      <c r="A21" s="180"/>
      <c r="B21" s="181"/>
      <c r="C21" s="181">
        <v>19</v>
      </c>
      <c r="D21" s="181" t="s">
        <v>157</v>
      </c>
      <c r="E21" s="182">
        <v>339</v>
      </c>
      <c r="F21" s="182">
        <v>518</v>
      </c>
      <c r="G21" s="183">
        <v>510325556</v>
      </c>
      <c r="H21" s="183">
        <v>177</v>
      </c>
      <c r="I21" s="183">
        <v>189600000</v>
      </c>
      <c r="J21" s="183">
        <v>5227</v>
      </c>
      <c r="K21" s="183">
        <v>2664781242</v>
      </c>
      <c r="L21" s="183">
        <v>12485</v>
      </c>
      <c r="M21" s="183">
        <v>20322</v>
      </c>
      <c r="N21" s="183">
        <v>5563148000</v>
      </c>
      <c r="O21" s="183">
        <v>2748</v>
      </c>
      <c r="P21" s="183">
        <v>483960000</v>
      </c>
      <c r="Q21" s="183">
        <v>1</v>
      </c>
      <c r="R21" s="183">
        <v>900000</v>
      </c>
      <c r="S21" s="183">
        <v>2</v>
      </c>
      <c r="T21" s="184">
        <v>600000</v>
      </c>
    </row>
    <row r="22" spans="1:20" ht="13.5" customHeight="1" x14ac:dyDescent="0.3">
      <c r="A22" s="185"/>
      <c r="B22" s="186"/>
      <c r="C22" s="186">
        <v>20</v>
      </c>
      <c r="D22" s="186" t="s">
        <v>158</v>
      </c>
      <c r="E22" s="187">
        <v>24</v>
      </c>
      <c r="F22" s="187">
        <v>36</v>
      </c>
      <c r="G22" s="188">
        <v>6003000</v>
      </c>
      <c r="H22" s="188">
        <v>3</v>
      </c>
      <c r="I22" s="188">
        <v>3200000</v>
      </c>
      <c r="J22" s="188">
        <v>383</v>
      </c>
      <c r="K22" s="188">
        <v>171935672</v>
      </c>
      <c r="L22" s="188">
        <v>898</v>
      </c>
      <c r="M22" s="188">
        <v>1401</v>
      </c>
      <c r="N22" s="188">
        <v>373702000</v>
      </c>
      <c r="O22" s="188">
        <v>269</v>
      </c>
      <c r="P22" s="188">
        <v>48240000</v>
      </c>
      <c r="Q22" s="188"/>
      <c r="R22" s="188"/>
      <c r="S22" s="188"/>
      <c r="T22" s="189"/>
    </row>
    <row r="23" spans="1:20" x14ac:dyDescent="0.3">
      <c r="A23" s="175">
        <v>2</v>
      </c>
      <c r="B23" s="176" t="s">
        <v>159</v>
      </c>
      <c r="C23" s="176">
        <v>1</v>
      </c>
      <c r="D23" s="176" t="s">
        <v>159</v>
      </c>
      <c r="E23" s="177">
        <v>491</v>
      </c>
      <c r="F23" s="177">
        <v>846</v>
      </c>
      <c r="G23" s="178">
        <v>1054455410</v>
      </c>
      <c r="H23" s="178">
        <v>39</v>
      </c>
      <c r="I23" s="178">
        <v>37180000</v>
      </c>
      <c r="J23" s="178">
        <v>2600</v>
      </c>
      <c r="K23" s="178">
        <v>1236336207</v>
      </c>
      <c r="L23" s="178">
        <v>7651</v>
      </c>
      <c r="M23" s="178">
        <v>12117</v>
      </c>
      <c r="N23" s="178">
        <v>3463592000</v>
      </c>
      <c r="O23" s="178">
        <v>3365</v>
      </c>
      <c r="P23" s="178">
        <v>592800000</v>
      </c>
      <c r="Q23" s="178">
        <v>3</v>
      </c>
      <c r="R23" s="178">
        <v>4506000</v>
      </c>
      <c r="S23" s="178">
        <v>2</v>
      </c>
      <c r="T23" s="179">
        <v>195000</v>
      </c>
    </row>
    <row r="24" spans="1:20" x14ac:dyDescent="0.3">
      <c r="A24" s="180"/>
      <c r="B24" s="181"/>
      <c r="C24" s="181">
        <v>2</v>
      </c>
      <c r="D24" s="181" t="s">
        <v>160</v>
      </c>
      <c r="E24" s="182">
        <v>462</v>
      </c>
      <c r="F24" s="182">
        <v>793</v>
      </c>
      <c r="G24" s="183">
        <v>899059943</v>
      </c>
      <c r="H24" s="183">
        <v>13</v>
      </c>
      <c r="I24" s="183">
        <v>12475000</v>
      </c>
      <c r="J24" s="183">
        <v>1461</v>
      </c>
      <c r="K24" s="183">
        <v>762797024</v>
      </c>
      <c r="L24" s="183">
        <v>4729</v>
      </c>
      <c r="M24" s="183">
        <v>7566</v>
      </c>
      <c r="N24" s="183">
        <v>2195947000</v>
      </c>
      <c r="O24" s="183">
        <v>1422</v>
      </c>
      <c r="P24" s="183">
        <v>249360000</v>
      </c>
      <c r="Q24" s="183"/>
      <c r="R24" s="183"/>
      <c r="S24" s="183">
        <v>2</v>
      </c>
      <c r="T24" s="184">
        <v>585000</v>
      </c>
    </row>
    <row r="25" spans="1:20" x14ac:dyDescent="0.3">
      <c r="A25" s="180"/>
      <c r="B25" s="181"/>
      <c r="C25" s="181">
        <v>3</v>
      </c>
      <c r="D25" s="181" t="s">
        <v>161</v>
      </c>
      <c r="E25" s="182">
        <v>243</v>
      </c>
      <c r="F25" s="182">
        <v>399</v>
      </c>
      <c r="G25" s="183">
        <v>399743734</v>
      </c>
      <c r="H25" s="183">
        <v>14</v>
      </c>
      <c r="I25" s="183">
        <v>15400000</v>
      </c>
      <c r="J25" s="183">
        <v>955</v>
      </c>
      <c r="K25" s="183">
        <v>474929569</v>
      </c>
      <c r="L25" s="183">
        <v>2785</v>
      </c>
      <c r="M25" s="183">
        <v>4323</v>
      </c>
      <c r="N25" s="183">
        <v>1247373000</v>
      </c>
      <c r="O25" s="183">
        <v>896</v>
      </c>
      <c r="P25" s="183">
        <v>157740000</v>
      </c>
      <c r="Q25" s="183">
        <v>3</v>
      </c>
      <c r="R25" s="183">
        <v>3800000</v>
      </c>
      <c r="S25" s="183"/>
      <c r="T25" s="184"/>
    </row>
    <row r="26" spans="1:20" x14ac:dyDescent="0.3">
      <c r="A26" s="180"/>
      <c r="B26" s="181"/>
      <c r="C26" s="181">
        <v>4</v>
      </c>
      <c r="D26" s="181" t="s">
        <v>162</v>
      </c>
      <c r="E26" s="182">
        <v>42</v>
      </c>
      <c r="F26" s="182">
        <v>55</v>
      </c>
      <c r="G26" s="183">
        <v>52568440</v>
      </c>
      <c r="H26" s="183">
        <v>6</v>
      </c>
      <c r="I26" s="183">
        <v>4900000</v>
      </c>
      <c r="J26" s="183">
        <v>80</v>
      </c>
      <c r="K26" s="183">
        <v>33632500</v>
      </c>
      <c r="L26" s="183">
        <v>309</v>
      </c>
      <c r="M26" s="183">
        <v>496</v>
      </c>
      <c r="N26" s="183">
        <v>136924000</v>
      </c>
      <c r="O26" s="183">
        <v>119</v>
      </c>
      <c r="P26" s="183">
        <v>21360000</v>
      </c>
      <c r="Q26" s="183"/>
      <c r="R26" s="183"/>
      <c r="S26" s="183">
        <v>122</v>
      </c>
      <c r="T26" s="184">
        <v>67045000</v>
      </c>
    </row>
    <row r="27" spans="1:20" x14ac:dyDescent="0.3">
      <c r="A27" s="180"/>
      <c r="B27" s="181"/>
      <c r="C27" s="181">
        <v>5</v>
      </c>
      <c r="D27" s="181" t="s">
        <v>163</v>
      </c>
      <c r="E27" s="182">
        <v>31</v>
      </c>
      <c r="F27" s="182">
        <v>42</v>
      </c>
      <c r="G27" s="183">
        <v>49121892</v>
      </c>
      <c r="H27" s="183">
        <v>1</v>
      </c>
      <c r="I27" s="183">
        <v>1100000</v>
      </c>
      <c r="J27" s="183">
        <v>217</v>
      </c>
      <c r="K27" s="183">
        <v>95449000</v>
      </c>
      <c r="L27" s="183">
        <v>790</v>
      </c>
      <c r="M27" s="183">
        <v>1159</v>
      </c>
      <c r="N27" s="183">
        <v>353288000</v>
      </c>
      <c r="O27" s="183">
        <v>268</v>
      </c>
      <c r="P27" s="183">
        <v>46860000</v>
      </c>
      <c r="Q27" s="183"/>
      <c r="R27" s="183"/>
      <c r="S27" s="183"/>
      <c r="T27" s="184"/>
    </row>
    <row r="28" spans="1:20" x14ac:dyDescent="0.3">
      <c r="A28" s="180"/>
      <c r="B28" s="181"/>
      <c r="C28" s="181">
        <v>6</v>
      </c>
      <c r="D28" s="181" t="s">
        <v>164</v>
      </c>
      <c r="E28" s="182">
        <v>52</v>
      </c>
      <c r="F28" s="182">
        <v>95</v>
      </c>
      <c r="G28" s="183">
        <v>77509370</v>
      </c>
      <c r="H28" s="183">
        <v>12</v>
      </c>
      <c r="I28" s="183">
        <v>11900000</v>
      </c>
      <c r="J28" s="183">
        <v>630</v>
      </c>
      <c r="K28" s="183">
        <v>302733800</v>
      </c>
      <c r="L28" s="183">
        <v>2387</v>
      </c>
      <c r="M28" s="183">
        <v>3838</v>
      </c>
      <c r="N28" s="183">
        <v>1123973000</v>
      </c>
      <c r="O28" s="183">
        <v>589</v>
      </c>
      <c r="P28" s="183">
        <v>102480000</v>
      </c>
      <c r="Q28" s="183">
        <v>1</v>
      </c>
      <c r="R28" s="183">
        <v>200000</v>
      </c>
      <c r="S28" s="183"/>
      <c r="T28" s="184"/>
    </row>
    <row r="29" spans="1:20" x14ac:dyDescent="0.3">
      <c r="A29" s="180"/>
      <c r="B29" s="181"/>
      <c r="C29" s="181">
        <v>7</v>
      </c>
      <c r="D29" s="181" t="s">
        <v>165</v>
      </c>
      <c r="E29" s="182">
        <v>28</v>
      </c>
      <c r="F29" s="182">
        <v>31</v>
      </c>
      <c r="G29" s="183">
        <v>34156793</v>
      </c>
      <c r="H29" s="183">
        <v>3</v>
      </c>
      <c r="I29" s="183">
        <v>3600000</v>
      </c>
      <c r="J29" s="183">
        <v>530</v>
      </c>
      <c r="K29" s="183">
        <v>246514618</v>
      </c>
      <c r="L29" s="183">
        <v>1640</v>
      </c>
      <c r="M29" s="183">
        <v>2528</v>
      </c>
      <c r="N29" s="183">
        <v>756099000</v>
      </c>
      <c r="O29" s="183">
        <v>400</v>
      </c>
      <c r="P29" s="183">
        <v>69720000</v>
      </c>
      <c r="Q29" s="183"/>
      <c r="R29" s="183"/>
      <c r="S29" s="183"/>
      <c r="T29" s="184"/>
    </row>
    <row r="30" spans="1:20" x14ac:dyDescent="0.3">
      <c r="A30" s="180"/>
      <c r="B30" s="181"/>
      <c r="C30" s="181">
        <v>8</v>
      </c>
      <c r="D30" s="181" t="s">
        <v>166</v>
      </c>
      <c r="E30" s="182">
        <v>91</v>
      </c>
      <c r="F30" s="182">
        <v>153</v>
      </c>
      <c r="G30" s="183">
        <v>160126000</v>
      </c>
      <c r="H30" s="183">
        <v>6</v>
      </c>
      <c r="I30" s="183">
        <v>5900000</v>
      </c>
      <c r="J30" s="183">
        <v>591</v>
      </c>
      <c r="K30" s="183">
        <v>294065090</v>
      </c>
      <c r="L30" s="183">
        <v>1469</v>
      </c>
      <c r="M30" s="183">
        <v>2463</v>
      </c>
      <c r="N30" s="183">
        <v>697210000</v>
      </c>
      <c r="O30" s="183">
        <v>472</v>
      </c>
      <c r="P30" s="183">
        <v>82620000</v>
      </c>
      <c r="Q30" s="183"/>
      <c r="R30" s="183"/>
      <c r="S30" s="183"/>
      <c r="T30" s="184"/>
    </row>
    <row r="31" spans="1:20" x14ac:dyDescent="0.3">
      <c r="A31" s="180"/>
      <c r="B31" s="181"/>
      <c r="C31" s="181">
        <v>9</v>
      </c>
      <c r="D31" s="181" t="s">
        <v>167</v>
      </c>
      <c r="E31" s="182">
        <v>129</v>
      </c>
      <c r="F31" s="182">
        <v>166</v>
      </c>
      <c r="G31" s="183">
        <v>179357760</v>
      </c>
      <c r="H31" s="183">
        <v>33</v>
      </c>
      <c r="I31" s="183">
        <v>35200000</v>
      </c>
      <c r="J31" s="183">
        <v>361</v>
      </c>
      <c r="K31" s="183">
        <v>146704500</v>
      </c>
      <c r="L31" s="183">
        <v>1096</v>
      </c>
      <c r="M31" s="183">
        <v>2023</v>
      </c>
      <c r="N31" s="183">
        <v>550653000</v>
      </c>
      <c r="O31" s="183">
        <v>408</v>
      </c>
      <c r="P31" s="183">
        <v>71640000</v>
      </c>
      <c r="Q31" s="183">
        <v>4</v>
      </c>
      <c r="R31" s="183">
        <v>2750000</v>
      </c>
      <c r="S31" s="183">
        <v>435</v>
      </c>
      <c r="T31" s="184">
        <v>240785000</v>
      </c>
    </row>
    <row r="32" spans="1:20" x14ac:dyDescent="0.3">
      <c r="A32" s="180"/>
      <c r="B32" s="181"/>
      <c r="C32" s="181">
        <v>10</v>
      </c>
      <c r="D32" s="181" t="s">
        <v>168</v>
      </c>
      <c r="E32" s="182">
        <v>967</v>
      </c>
      <c r="F32" s="182">
        <v>1484</v>
      </c>
      <c r="G32" s="183">
        <v>1847599921</v>
      </c>
      <c r="H32" s="183">
        <v>49</v>
      </c>
      <c r="I32" s="183">
        <v>45910000</v>
      </c>
      <c r="J32" s="183">
        <v>3968</v>
      </c>
      <c r="K32" s="183">
        <v>1852920239</v>
      </c>
      <c r="L32" s="183">
        <v>10968</v>
      </c>
      <c r="M32" s="183">
        <v>18632</v>
      </c>
      <c r="N32" s="183">
        <v>4845250000</v>
      </c>
      <c r="O32" s="183">
        <v>3647</v>
      </c>
      <c r="P32" s="183">
        <v>639240000</v>
      </c>
      <c r="Q32" s="183">
        <v>19</v>
      </c>
      <c r="R32" s="183">
        <v>19300000</v>
      </c>
      <c r="S32" s="183">
        <v>3</v>
      </c>
      <c r="T32" s="184">
        <v>1170000</v>
      </c>
    </row>
    <row r="33" spans="1:20" x14ac:dyDescent="0.3">
      <c r="A33" s="180"/>
      <c r="B33" s="181"/>
      <c r="C33" s="181">
        <v>11</v>
      </c>
      <c r="D33" s="181" t="s">
        <v>169</v>
      </c>
      <c r="E33" s="182">
        <v>28</v>
      </c>
      <c r="F33" s="182">
        <v>55</v>
      </c>
      <c r="G33" s="183">
        <v>55881879</v>
      </c>
      <c r="H33" s="183">
        <v>1</v>
      </c>
      <c r="I33" s="183">
        <v>800000</v>
      </c>
      <c r="J33" s="183">
        <v>85</v>
      </c>
      <c r="K33" s="183">
        <v>38163500</v>
      </c>
      <c r="L33" s="183">
        <v>460</v>
      </c>
      <c r="M33" s="183">
        <v>703</v>
      </c>
      <c r="N33" s="183">
        <v>207099000</v>
      </c>
      <c r="O33" s="183">
        <v>148</v>
      </c>
      <c r="P33" s="183">
        <v>25860000</v>
      </c>
      <c r="Q33" s="183"/>
      <c r="R33" s="183"/>
      <c r="S33" s="183"/>
      <c r="T33" s="184"/>
    </row>
    <row r="34" spans="1:20" x14ac:dyDescent="0.3">
      <c r="A34" s="180"/>
      <c r="B34" s="181"/>
      <c r="C34" s="181">
        <v>12</v>
      </c>
      <c r="D34" s="181" t="s">
        <v>170</v>
      </c>
      <c r="E34" s="182">
        <v>29</v>
      </c>
      <c r="F34" s="182">
        <v>55</v>
      </c>
      <c r="G34" s="183">
        <v>58190103</v>
      </c>
      <c r="H34" s="183">
        <v>9</v>
      </c>
      <c r="I34" s="183">
        <v>10400000</v>
      </c>
      <c r="J34" s="183">
        <v>397</v>
      </c>
      <c r="K34" s="183">
        <v>186019335</v>
      </c>
      <c r="L34" s="183">
        <v>1235</v>
      </c>
      <c r="M34" s="183">
        <v>1985</v>
      </c>
      <c r="N34" s="183">
        <v>582534000</v>
      </c>
      <c r="O34" s="183">
        <v>354</v>
      </c>
      <c r="P34" s="183">
        <v>62100000</v>
      </c>
      <c r="Q34" s="183">
        <v>1</v>
      </c>
      <c r="R34" s="183">
        <v>500000</v>
      </c>
      <c r="S34" s="183"/>
      <c r="T34" s="184"/>
    </row>
    <row r="35" spans="1:20" x14ac:dyDescent="0.3">
      <c r="A35" s="180"/>
      <c r="B35" s="181"/>
      <c r="C35" s="181">
        <v>13</v>
      </c>
      <c r="D35" s="181" t="s">
        <v>171</v>
      </c>
      <c r="E35" s="182">
        <v>91</v>
      </c>
      <c r="F35" s="182">
        <v>127</v>
      </c>
      <c r="G35" s="183">
        <v>114604827</v>
      </c>
      <c r="H35" s="183">
        <v>16</v>
      </c>
      <c r="I35" s="183">
        <v>12740000</v>
      </c>
      <c r="J35" s="183">
        <v>2846</v>
      </c>
      <c r="K35" s="183">
        <v>1327185614</v>
      </c>
      <c r="L35" s="183">
        <v>4956</v>
      </c>
      <c r="M35" s="183">
        <v>8470</v>
      </c>
      <c r="N35" s="183">
        <v>2131783000</v>
      </c>
      <c r="O35" s="183">
        <v>1598</v>
      </c>
      <c r="P35" s="183">
        <v>277140000</v>
      </c>
      <c r="Q35" s="183">
        <v>1</v>
      </c>
      <c r="R35" s="183">
        <v>800000</v>
      </c>
      <c r="S35" s="183">
        <v>1</v>
      </c>
      <c r="T35" s="184">
        <v>675000</v>
      </c>
    </row>
    <row r="36" spans="1:20" x14ac:dyDescent="0.3">
      <c r="A36" s="180"/>
      <c r="B36" s="181"/>
      <c r="C36" s="181">
        <v>14</v>
      </c>
      <c r="D36" s="181" t="s">
        <v>172</v>
      </c>
      <c r="E36" s="182">
        <v>64</v>
      </c>
      <c r="F36" s="182">
        <v>72</v>
      </c>
      <c r="G36" s="183">
        <v>75780401</v>
      </c>
      <c r="H36" s="183">
        <v>10</v>
      </c>
      <c r="I36" s="183">
        <v>6050000</v>
      </c>
      <c r="J36" s="183">
        <v>1516</v>
      </c>
      <c r="K36" s="183">
        <v>720507102</v>
      </c>
      <c r="L36" s="183">
        <v>3065</v>
      </c>
      <c r="M36" s="183">
        <v>5062</v>
      </c>
      <c r="N36" s="183">
        <v>1267362000</v>
      </c>
      <c r="O36" s="183">
        <v>831</v>
      </c>
      <c r="P36" s="183">
        <v>143520000</v>
      </c>
      <c r="Q36" s="183">
        <v>1</v>
      </c>
      <c r="R36" s="183">
        <v>159000</v>
      </c>
      <c r="S36" s="183"/>
      <c r="T36" s="184"/>
    </row>
    <row r="37" spans="1:20" x14ac:dyDescent="0.3">
      <c r="A37" s="180"/>
      <c r="B37" s="181"/>
      <c r="C37" s="181">
        <v>15</v>
      </c>
      <c r="D37" s="181" t="s">
        <v>173</v>
      </c>
      <c r="E37" s="182">
        <v>15</v>
      </c>
      <c r="F37" s="182">
        <v>24</v>
      </c>
      <c r="G37" s="183">
        <v>28861506</v>
      </c>
      <c r="H37" s="183">
        <v>10</v>
      </c>
      <c r="I37" s="183">
        <v>9820000</v>
      </c>
      <c r="J37" s="183">
        <v>774</v>
      </c>
      <c r="K37" s="183">
        <v>452002835</v>
      </c>
      <c r="L37" s="183">
        <v>1505</v>
      </c>
      <c r="M37" s="183">
        <v>2607</v>
      </c>
      <c r="N37" s="183">
        <v>652623000</v>
      </c>
      <c r="O37" s="183">
        <v>559</v>
      </c>
      <c r="P37" s="183">
        <v>98580000</v>
      </c>
      <c r="Q37" s="183"/>
      <c r="R37" s="183"/>
      <c r="S37" s="183"/>
      <c r="T37" s="184"/>
    </row>
    <row r="38" spans="1:20" x14ac:dyDescent="0.3">
      <c r="A38" s="185"/>
      <c r="B38" s="186"/>
      <c r="C38" s="186">
        <v>16</v>
      </c>
      <c r="D38" s="186" t="s">
        <v>174</v>
      </c>
      <c r="E38" s="187">
        <v>22</v>
      </c>
      <c r="F38" s="187">
        <v>40</v>
      </c>
      <c r="G38" s="188">
        <v>45740007</v>
      </c>
      <c r="H38" s="188"/>
      <c r="I38" s="188"/>
      <c r="J38" s="188">
        <v>175</v>
      </c>
      <c r="K38" s="188">
        <v>66975000</v>
      </c>
      <c r="L38" s="188">
        <v>823</v>
      </c>
      <c r="M38" s="188">
        <v>1400</v>
      </c>
      <c r="N38" s="188">
        <v>396142000</v>
      </c>
      <c r="O38" s="188">
        <v>206</v>
      </c>
      <c r="P38" s="188">
        <v>36540000</v>
      </c>
      <c r="Q38" s="188"/>
      <c r="R38" s="188"/>
      <c r="S38" s="188"/>
      <c r="T38" s="189"/>
    </row>
    <row r="39" spans="1:20" x14ac:dyDescent="0.3">
      <c r="A39" s="175">
        <v>3</v>
      </c>
      <c r="B39" s="176" t="s">
        <v>175</v>
      </c>
      <c r="C39" s="176">
        <v>1</v>
      </c>
      <c r="D39" s="176" t="s">
        <v>175</v>
      </c>
      <c r="E39" s="177">
        <v>510</v>
      </c>
      <c r="F39" s="177">
        <v>659</v>
      </c>
      <c r="G39" s="178">
        <v>696920675</v>
      </c>
      <c r="H39" s="178">
        <v>25</v>
      </c>
      <c r="I39" s="178">
        <v>25720000</v>
      </c>
      <c r="J39" s="178">
        <v>1856</v>
      </c>
      <c r="K39" s="178">
        <v>929536157</v>
      </c>
      <c r="L39" s="178">
        <v>6066</v>
      </c>
      <c r="M39" s="178">
        <v>10314</v>
      </c>
      <c r="N39" s="178">
        <v>2847902000</v>
      </c>
      <c r="O39" s="178">
        <v>2110</v>
      </c>
      <c r="P39" s="178">
        <v>371640000</v>
      </c>
      <c r="Q39" s="178">
        <v>7</v>
      </c>
      <c r="R39" s="178">
        <v>15023000</v>
      </c>
      <c r="S39" s="178">
        <v>14</v>
      </c>
      <c r="T39" s="179">
        <v>2505000</v>
      </c>
    </row>
    <row r="40" spans="1:20" x14ac:dyDescent="0.3">
      <c r="A40" s="180"/>
      <c r="B40" s="181"/>
      <c r="C40" s="181">
        <v>2</v>
      </c>
      <c r="D40" s="181" t="s">
        <v>176</v>
      </c>
      <c r="E40" s="182">
        <v>269</v>
      </c>
      <c r="F40" s="182">
        <v>374</v>
      </c>
      <c r="G40" s="183">
        <v>406557434</v>
      </c>
      <c r="H40" s="183">
        <v>14</v>
      </c>
      <c r="I40" s="183">
        <v>15950000</v>
      </c>
      <c r="J40" s="183">
        <v>909</v>
      </c>
      <c r="K40" s="183">
        <v>484510193</v>
      </c>
      <c r="L40" s="183">
        <v>3545</v>
      </c>
      <c r="M40" s="183">
        <v>6043</v>
      </c>
      <c r="N40" s="183">
        <v>1668391000</v>
      </c>
      <c r="O40" s="183">
        <v>1044</v>
      </c>
      <c r="P40" s="183">
        <v>184380000</v>
      </c>
      <c r="Q40" s="183">
        <v>22</v>
      </c>
      <c r="R40" s="183">
        <v>44138000</v>
      </c>
      <c r="S40" s="183">
        <v>8</v>
      </c>
      <c r="T40" s="184">
        <v>1320000</v>
      </c>
    </row>
    <row r="41" spans="1:20" x14ac:dyDescent="0.3">
      <c r="A41" s="180"/>
      <c r="B41" s="181"/>
      <c r="C41" s="181">
        <v>3</v>
      </c>
      <c r="D41" s="181" t="s">
        <v>177</v>
      </c>
      <c r="E41" s="182">
        <v>399</v>
      </c>
      <c r="F41" s="182">
        <v>553</v>
      </c>
      <c r="G41" s="183">
        <v>557793571</v>
      </c>
      <c r="H41" s="183">
        <v>18</v>
      </c>
      <c r="I41" s="183">
        <v>17760000</v>
      </c>
      <c r="J41" s="183">
        <v>1054</v>
      </c>
      <c r="K41" s="183">
        <v>570186494</v>
      </c>
      <c r="L41" s="183">
        <v>2858</v>
      </c>
      <c r="M41" s="183">
        <v>4947</v>
      </c>
      <c r="N41" s="183">
        <v>1341165000</v>
      </c>
      <c r="O41" s="183">
        <v>1674</v>
      </c>
      <c r="P41" s="183">
        <v>295740000</v>
      </c>
      <c r="Q41" s="183">
        <v>12</v>
      </c>
      <c r="R41" s="183">
        <v>28620000</v>
      </c>
      <c r="S41" s="183">
        <v>5</v>
      </c>
      <c r="T41" s="184">
        <v>915000</v>
      </c>
    </row>
    <row r="42" spans="1:20" x14ac:dyDescent="0.3">
      <c r="A42" s="180"/>
      <c r="B42" s="181"/>
      <c r="C42" s="181">
        <v>4</v>
      </c>
      <c r="D42" s="181" t="s">
        <v>178</v>
      </c>
      <c r="E42" s="182">
        <v>10</v>
      </c>
      <c r="F42" s="182">
        <v>12</v>
      </c>
      <c r="G42" s="183">
        <v>6795160</v>
      </c>
      <c r="H42" s="183">
        <v>22</v>
      </c>
      <c r="I42" s="183">
        <v>22200000</v>
      </c>
      <c r="J42" s="183">
        <v>442</v>
      </c>
      <c r="K42" s="183">
        <v>241829550</v>
      </c>
      <c r="L42" s="183">
        <v>1384</v>
      </c>
      <c r="M42" s="183">
        <v>2298</v>
      </c>
      <c r="N42" s="183">
        <v>636210000</v>
      </c>
      <c r="O42" s="183">
        <v>273</v>
      </c>
      <c r="P42" s="183">
        <v>47700000</v>
      </c>
      <c r="Q42" s="183">
        <v>1</v>
      </c>
      <c r="R42" s="183">
        <v>2000000</v>
      </c>
      <c r="S42" s="183">
        <v>4</v>
      </c>
      <c r="T42" s="184">
        <v>623000</v>
      </c>
    </row>
    <row r="43" spans="1:20" x14ac:dyDescent="0.3">
      <c r="A43" s="180"/>
      <c r="B43" s="181"/>
      <c r="C43" s="181">
        <v>5</v>
      </c>
      <c r="D43" s="181" t="s">
        <v>179</v>
      </c>
      <c r="E43" s="182">
        <v>421</v>
      </c>
      <c r="F43" s="182">
        <v>649</v>
      </c>
      <c r="G43" s="183">
        <v>662182500</v>
      </c>
      <c r="H43" s="183">
        <v>64</v>
      </c>
      <c r="I43" s="183">
        <v>64500000</v>
      </c>
      <c r="J43" s="183">
        <v>2099</v>
      </c>
      <c r="K43" s="183">
        <v>1073866327</v>
      </c>
      <c r="L43" s="183">
        <v>6254</v>
      </c>
      <c r="M43" s="183">
        <v>11046</v>
      </c>
      <c r="N43" s="183">
        <v>3125821000</v>
      </c>
      <c r="O43" s="183">
        <v>1343</v>
      </c>
      <c r="P43" s="183">
        <v>237180000</v>
      </c>
      <c r="Q43" s="183">
        <v>2</v>
      </c>
      <c r="R43" s="183">
        <v>4168000</v>
      </c>
      <c r="S43" s="183">
        <v>36</v>
      </c>
      <c r="T43" s="184">
        <v>6405000</v>
      </c>
    </row>
    <row r="44" spans="1:20" x14ac:dyDescent="0.3">
      <c r="A44" s="180"/>
      <c r="B44" s="181"/>
      <c r="C44" s="181">
        <v>6</v>
      </c>
      <c r="D44" s="181" t="s">
        <v>180</v>
      </c>
      <c r="E44" s="182">
        <v>48</v>
      </c>
      <c r="F44" s="182">
        <v>81</v>
      </c>
      <c r="G44" s="183">
        <v>81313592</v>
      </c>
      <c r="H44" s="183">
        <v>1</v>
      </c>
      <c r="I44" s="183">
        <v>1100000</v>
      </c>
      <c r="J44" s="183">
        <v>175</v>
      </c>
      <c r="K44" s="183">
        <v>92744000</v>
      </c>
      <c r="L44" s="183">
        <v>835</v>
      </c>
      <c r="M44" s="183">
        <v>1418</v>
      </c>
      <c r="N44" s="183">
        <v>385034000</v>
      </c>
      <c r="O44" s="183">
        <v>301</v>
      </c>
      <c r="P44" s="183">
        <v>53340000</v>
      </c>
      <c r="Q44" s="183"/>
      <c r="R44" s="183"/>
      <c r="S44" s="183"/>
      <c r="T44" s="184"/>
    </row>
    <row r="45" spans="1:20" x14ac:dyDescent="0.3">
      <c r="A45" s="180"/>
      <c r="B45" s="181"/>
      <c r="C45" s="181">
        <v>7</v>
      </c>
      <c r="D45" s="181" t="s">
        <v>181</v>
      </c>
      <c r="E45" s="182">
        <v>144</v>
      </c>
      <c r="F45" s="182">
        <v>176</v>
      </c>
      <c r="G45" s="183">
        <v>180297120</v>
      </c>
      <c r="H45" s="183">
        <v>7</v>
      </c>
      <c r="I45" s="183">
        <v>6600000</v>
      </c>
      <c r="J45" s="183">
        <v>643</v>
      </c>
      <c r="K45" s="183">
        <v>329684274</v>
      </c>
      <c r="L45" s="183">
        <v>2201</v>
      </c>
      <c r="M45" s="183">
        <v>3789</v>
      </c>
      <c r="N45" s="183">
        <v>1049683000</v>
      </c>
      <c r="O45" s="183">
        <v>646</v>
      </c>
      <c r="P45" s="183">
        <v>114600000</v>
      </c>
      <c r="Q45" s="183">
        <v>2</v>
      </c>
      <c r="R45" s="183">
        <v>2580000</v>
      </c>
      <c r="S45" s="183">
        <v>1</v>
      </c>
      <c r="T45" s="184">
        <v>180000</v>
      </c>
    </row>
    <row r="46" spans="1:20" x14ac:dyDescent="0.3">
      <c r="A46" s="185"/>
      <c r="B46" s="186"/>
      <c r="C46" s="186">
        <v>8</v>
      </c>
      <c r="D46" s="186" t="s">
        <v>182</v>
      </c>
      <c r="E46" s="187">
        <v>161</v>
      </c>
      <c r="F46" s="187">
        <v>211</v>
      </c>
      <c r="G46" s="188">
        <v>222967673</v>
      </c>
      <c r="H46" s="188">
        <v>4</v>
      </c>
      <c r="I46" s="188">
        <v>4340000</v>
      </c>
      <c r="J46" s="188">
        <v>517</v>
      </c>
      <c r="K46" s="188">
        <v>273566480</v>
      </c>
      <c r="L46" s="188">
        <v>1893</v>
      </c>
      <c r="M46" s="188">
        <v>3069</v>
      </c>
      <c r="N46" s="188">
        <v>841698000</v>
      </c>
      <c r="O46" s="188">
        <v>604</v>
      </c>
      <c r="P46" s="188">
        <v>106500000</v>
      </c>
      <c r="Q46" s="188">
        <v>2</v>
      </c>
      <c r="R46" s="188">
        <v>7216000</v>
      </c>
      <c r="S46" s="188">
        <v>4</v>
      </c>
      <c r="T46" s="189">
        <v>840000</v>
      </c>
    </row>
    <row r="47" spans="1:20" x14ac:dyDescent="0.3">
      <c r="A47" s="175">
        <v>4</v>
      </c>
      <c r="B47" s="176" t="s">
        <v>183</v>
      </c>
      <c r="C47" s="176">
        <v>1</v>
      </c>
      <c r="D47" s="176" t="s">
        <v>183</v>
      </c>
      <c r="E47" s="177">
        <v>633</v>
      </c>
      <c r="F47" s="177">
        <v>1044</v>
      </c>
      <c r="G47" s="178">
        <v>1296630286</v>
      </c>
      <c r="H47" s="178">
        <v>37</v>
      </c>
      <c r="I47" s="178">
        <v>40390000</v>
      </c>
      <c r="J47" s="178">
        <v>996</v>
      </c>
      <c r="K47" s="178">
        <v>549792516</v>
      </c>
      <c r="L47" s="178">
        <v>2567</v>
      </c>
      <c r="M47" s="178">
        <v>4181</v>
      </c>
      <c r="N47" s="178">
        <v>1090535000</v>
      </c>
      <c r="O47" s="178">
        <v>1253</v>
      </c>
      <c r="P47" s="178">
        <v>218820000</v>
      </c>
      <c r="Q47" s="178">
        <v>1</v>
      </c>
      <c r="R47" s="178">
        <v>200000</v>
      </c>
      <c r="S47" s="178"/>
      <c r="T47" s="179"/>
    </row>
    <row r="48" spans="1:20" x14ac:dyDescent="0.3">
      <c r="A48" s="180"/>
      <c r="B48" s="181"/>
      <c r="C48" s="181">
        <v>2</v>
      </c>
      <c r="D48" s="181" t="s">
        <v>184</v>
      </c>
      <c r="E48" s="182">
        <v>136</v>
      </c>
      <c r="F48" s="182">
        <v>215</v>
      </c>
      <c r="G48" s="183">
        <v>272500863</v>
      </c>
      <c r="H48" s="183">
        <v>6</v>
      </c>
      <c r="I48" s="183">
        <v>7250000</v>
      </c>
      <c r="J48" s="183">
        <v>288</v>
      </c>
      <c r="K48" s="183">
        <v>148952480</v>
      </c>
      <c r="L48" s="183">
        <v>834</v>
      </c>
      <c r="M48" s="183">
        <v>1291</v>
      </c>
      <c r="N48" s="183">
        <v>347861000</v>
      </c>
      <c r="O48" s="183">
        <v>466</v>
      </c>
      <c r="P48" s="183">
        <v>82380000</v>
      </c>
      <c r="Q48" s="183"/>
      <c r="R48" s="183"/>
      <c r="S48" s="183"/>
      <c r="T48" s="184"/>
    </row>
    <row r="49" spans="1:20" x14ac:dyDescent="0.3">
      <c r="A49" s="180"/>
      <c r="B49" s="181"/>
      <c r="C49" s="181">
        <v>3</v>
      </c>
      <c r="D49" s="181" t="s">
        <v>185</v>
      </c>
      <c r="E49" s="182">
        <v>55</v>
      </c>
      <c r="F49" s="182">
        <v>73</v>
      </c>
      <c r="G49" s="183">
        <v>82235011</v>
      </c>
      <c r="H49" s="183">
        <v>8</v>
      </c>
      <c r="I49" s="183">
        <v>9850000</v>
      </c>
      <c r="J49" s="183">
        <v>222</v>
      </c>
      <c r="K49" s="183">
        <v>125628000</v>
      </c>
      <c r="L49" s="183">
        <v>694</v>
      </c>
      <c r="M49" s="183">
        <v>1067</v>
      </c>
      <c r="N49" s="183">
        <v>290056000</v>
      </c>
      <c r="O49" s="183">
        <v>368</v>
      </c>
      <c r="P49" s="183">
        <v>64680000</v>
      </c>
      <c r="Q49" s="183">
        <v>1</v>
      </c>
      <c r="R49" s="183">
        <v>1500000</v>
      </c>
      <c r="S49" s="183"/>
      <c r="T49" s="184"/>
    </row>
    <row r="50" spans="1:20" x14ac:dyDescent="0.3">
      <c r="A50" s="180"/>
      <c r="B50" s="181"/>
      <c r="C50" s="181">
        <v>4</v>
      </c>
      <c r="D50" s="181" t="s">
        <v>186</v>
      </c>
      <c r="E50" s="182">
        <v>93</v>
      </c>
      <c r="F50" s="182">
        <v>162</v>
      </c>
      <c r="G50" s="183">
        <v>197261625</v>
      </c>
      <c r="H50" s="183">
        <v>4</v>
      </c>
      <c r="I50" s="183">
        <v>4700000</v>
      </c>
      <c r="J50" s="183">
        <v>193</v>
      </c>
      <c r="K50" s="183">
        <v>105855500</v>
      </c>
      <c r="L50" s="183">
        <v>809</v>
      </c>
      <c r="M50" s="183">
        <v>1239</v>
      </c>
      <c r="N50" s="183">
        <v>331395000</v>
      </c>
      <c r="O50" s="183">
        <v>468</v>
      </c>
      <c r="P50" s="183">
        <v>82800000</v>
      </c>
      <c r="Q50" s="183"/>
      <c r="R50" s="183"/>
      <c r="S50" s="183">
        <v>2</v>
      </c>
      <c r="T50" s="184">
        <v>1200000</v>
      </c>
    </row>
    <row r="51" spans="1:20" x14ac:dyDescent="0.3">
      <c r="A51" s="180"/>
      <c r="B51" s="181"/>
      <c r="C51" s="181">
        <v>5</v>
      </c>
      <c r="D51" s="181" t="s">
        <v>187</v>
      </c>
      <c r="E51" s="182">
        <v>290</v>
      </c>
      <c r="F51" s="182">
        <v>480</v>
      </c>
      <c r="G51" s="183">
        <v>582470790</v>
      </c>
      <c r="H51" s="183">
        <v>13</v>
      </c>
      <c r="I51" s="183">
        <v>14010000</v>
      </c>
      <c r="J51" s="183">
        <v>365</v>
      </c>
      <c r="K51" s="183">
        <v>208523275</v>
      </c>
      <c r="L51" s="183">
        <v>1090</v>
      </c>
      <c r="M51" s="183">
        <v>1786</v>
      </c>
      <c r="N51" s="183">
        <v>467041000</v>
      </c>
      <c r="O51" s="183">
        <v>543</v>
      </c>
      <c r="P51" s="183">
        <v>95040000</v>
      </c>
      <c r="Q51" s="183"/>
      <c r="R51" s="183"/>
      <c r="S51" s="183"/>
      <c r="T51" s="184"/>
    </row>
    <row r="52" spans="1:20" x14ac:dyDescent="0.3">
      <c r="A52" s="180"/>
      <c r="B52" s="181"/>
      <c r="C52" s="181">
        <v>6</v>
      </c>
      <c r="D52" s="181" t="s">
        <v>188</v>
      </c>
      <c r="E52" s="182">
        <v>59</v>
      </c>
      <c r="F52" s="182">
        <v>78</v>
      </c>
      <c r="G52" s="183">
        <v>104196491</v>
      </c>
      <c r="H52" s="183">
        <v>6</v>
      </c>
      <c r="I52" s="183">
        <v>6750000</v>
      </c>
      <c r="J52" s="183">
        <v>125</v>
      </c>
      <c r="K52" s="183">
        <v>71540000</v>
      </c>
      <c r="L52" s="183">
        <v>441</v>
      </c>
      <c r="M52" s="183">
        <v>689</v>
      </c>
      <c r="N52" s="183">
        <v>176685000</v>
      </c>
      <c r="O52" s="183">
        <v>178</v>
      </c>
      <c r="P52" s="183">
        <v>31500000</v>
      </c>
      <c r="Q52" s="183"/>
      <c r="R52" s="183"/>
      <c r="S52" s="183"/>
      <c r="T52" s="184"/>
    </row>
    <row r="53" spans="1:20" x14ac:dyDescent="0.3">
      <c r="A53" s="180"/>
      <c r="B53" s="181"/>
      <c r="C53" s="181">
        <v>7</v>
      </c>
      <c r="D53" s="181" t="s">
        <v>189</v>
      </c>
      <c r="E53" s="182">
        <v>96</v>
      </c>
      <c r="F53" s="182">
        <v>139</v>
      </c>
      <c r="G53" s="183">
        <v>180379879</v>
      </c>
      <c r="H53" s="183">
        <v>2</v>
      </c>
      <c r="I53" s="183">
        <v>2200000</v>
      </c>
      <c r="J53" s="183">
        <v>66</v>
      </c>
      <c r="K53" s="183">
        <v>38357500</v>
      </c>
      <c r="L53" s="183">
        <v>194</v>
      </c>
      <c r="M53" s="183">
        <v>309</v>
      </c>
      <c r="N53" s="183">
        <v>76181000</v>
      </c>
      <c r="O53" s="183">
        <v>137</v>
      </c>
      <c r="P53" s="183">
        <v>23700000</v>
      </c>
      <c r="Q53" s="183">
        <v>1</v>
      </c>
      <c r="R53" s="183">
        <v>200000</v>
      </c>
      <c r="S53" s="183">
        <v>1</v>
      </c>
      <c r="T53" s="184">
        <v>75000</v>
      </c>
    </row>
    <row r="54" spans="1:20" x14ac:dyDescent="0.3">
      <c r="A54" s="180"/>
      <c r="B54" s="181"/>
      <c r="C54" s="181">
        <v>8</v>
      </c>
      <c r="D54" s="181" t="s">
        <v>190</v>
      </c>
      <c r="E54" s="182">
        <v>163</v>
      </c>
      <c r="F54" s="182">
        <v>267</v>
      </c>
      <c r="G54" s="183">
        <v>358488319</v>
      </c>
      <c r="H54" s="183">
        <v>2</v>
      </c>
      <c r="I54" s="183">
        <v>1950000</v>
      </c>
      <c r="J54" s="183">
        <v>97</v>
      </c>
      <c r="K54" s="183">
        <v>54010000</v>
      </c>
      <c r="L54" s="183">
        <v>315</v>
      </c>
      <c r="M54" s="183">
        <v>492</v>
      </c>
      <c r="N54" s="183">
        <v>129861000</v>
      </c>
      <c r="O54" s="183">
        <v>138</v>
      </c>
      <c r="P54" s="183">
        <v>23940000</v>
      </c>
      <c r="Q54" s="183"/>
      <c r="R54" s="183"/>
      <c r="S54" s="183"/>
      <c r="T54" s="184"/>
    </row>
    <row r="55" spans="1:20" x14ac:dyDescent="0.3">
      <c r="A55" s="180"/>
      <c r="B55" s="181"/>
      <c r="C55" s="181">
        <v>9</v>
      </c>
      <c r="D55" s="181" t="s">
        <v>191</v>
      </c>
      <c r="E55" s="182">
        <v>129</v>
      </c>
      <c r="F55" s="182">
        <v>202</v>
      </c>
      <c r="G55" s="183">
        <v>240053194</v>
      </c>
      <c r="H55" s="183">
        <v>7</v>
      </c>
      <c r="I55" s="183">
        <v>7800000</v>
      </c>
      <c r="J55" s="183">
        <v>169</v>
      </c>
      <c r="K55" s="183">
        <v>92048500</v>
      </c>
      <c r="L55" s="183">
        <v>414</v>
      </c>
      <c r="M55" s="183">
        <v>672</v>
      </c>
      <c r="N55" s="183">
        <v>170159000</v>
      </c>
      <c r="O55" s="183">
        <v>253</v>
      </c>
      <c r="P55" s="183">
        <v>44520000</v>
      </c>
      <c r="Q55" s="183"/>
      <c r="R55" s="183"/>
      <c r="S55" s="183"/>
      <c r="T55" s="184"/>
    </row>
    <row r="56" spans="1:20" x14ac:dyDescent="0.3">
      <c r="A56" s="185"/>
      <c r="B56" s="186"/>
      <c r="C56" s="186">
        <v>10</v>
      </c>
      <c r="D56" s="186" t="s">
        <v>192</v>
      </c>
      <c r="E56" s="187">
        <v>485</v>
      </c>
      <c r="F56" s="187">
        <v>900</v>
      </c>
      <c r="G56" s="188">
        <v>1051440402</v>
      </c>
      <c r="H56" s="188">
        <v>14</v>
      </c>
      <c r="I56" s="188">
        <v>13700000</v>
      </c>
      <c r="J56" s="188">
        <v>3765</v>
      </c>
      <c r="K56" s="188">
        <v>1573185802</v>
      </c>
      <c r="L56" s="188">
        <v>6098</v>
      </c>
      <c r="M56" s="188">
        <v>10587</v>
      </c>
      <c r="N56" s="188">
        <v>2636640000</v>
      </c>
      <c r="O56" s="188">
        <v>1589</v>
      </c>
      <c r="P56" s="188">
        <v>280500000</v>
      </c>
      <c r="Q56" s="188">
        <v>6</v>
      </c>
      <c r="R56" s="188">
        <v>3170000</v>
      </c>
      <c r="S56" s="188">
        <v>1</v>
      </c>
      <c r="T56" s="189">
        <v>525000</v>
      </c>
    </row>
    <row r="57" spans="1:20" x14ac:dyDescent="0.3">
      <c r="A57" s="175">
        <v>5</v>
      </c>
      <c r="B57" s="176" t="s">
        <v>193</v>
      </c>
      <c r="C57" s="176">
        <v>1</v>
      </c>
      <c r="D57" s="176" t="s">
        <v>194</v>
      </c>
      <c r="E57" s="177">
        <v>842</v>
      </c>
      <c r="F57" s="177">
        <v>1200</v>
      </c>
      <c r="G57" s="178">
        <v>1304360425</v>
      </c>
      <c r="H57" s="178">
        <v>1</v>
      </c>
      <c r="I57" s="178">
        <v>1000000</v>
      </c>
      <c r="J57" s="178">
        <v>2436</v>
      </c>
      <c r="K57" s="178">
        <v>1367543250</v>
      </c>
      <c r="L57" s="178">
        <v>4375</v>
      </c>
      <c r="M57" s="178">
        <v>7888</v>
      </c>
      <c r="N57" s="178">
        <v>1953327000</v>
      </c>
      <c r="O57" s="178">
        <v>1518</v>
      </c>
      <c r="P57" s="178">
        <v>267480000</v>
      </c>
      <c r="Q57" s="178">
        <v>2</v>
      </c>
      <c r="R57" s="178">
        <v>2125000</v>
      </c>
      <c r="S57" s="178">
        <v>419</v>
      </c>
      <c r="T57" s="179">
        <v>122830000</v>
      </c>
    </row>
    <row r="58" spans="1:20" x14ac:dyDescent="0.3">
      <c r="A58" s="180"/>
      <c r="B58" s="181"/>
      <c r="C58" s="181">
        <v>2</v>
      </c>
      <c r="D58" s="181" t="s">
        <v>195</v>
      </c>
      <c r="E58" s="182">
        <v>367</v>
      </c>
      <c r="F58" s="182">
        <v>531</v>
      </c>
      <c r="G58" s="183">
        <v>549780548</v>
      </c>
      <c r="H58" s="183">
        <v>30</v>
      </c>
      <c r="I58" s="183">
        <v>29700000</v>
      </c>
      <c r="J58" s="183">
        <v>1844</v>
      </c>
      <c r="K58" s="183">
        <v>915306829</v>
      </c>
      <c r="L58" s="183">
        <v>3671</v>
      </c>
      <c r="M58" s="183">
        <v>6026</v>
      </c>
      <c r="N58" s="183">
        <v>1571344000</v>
      </c>
      <c r="O58" s="183">
        <v>1463</v>
      </c>
      <c r="P58" s="183">
        <v>258600000</v>
      </c>
      <c r="Q58" s="183">
        <v>2</v>
      </c>
      <c r="R58" s="183">
        <v>2950000</v>
      </c>
      <c r="S58" s="183">
        <v>534</v>
      </c>
      <c r="T58" s="184">
        <v>158560000</v>
      </c>
    </row>
    <row r="59" spans="1:20" x14ac:dyDescent="0.3">
      <c r="A59" s="180"/>
      <c r="B59" s="181"/>
      <c r="C59" s="181">
        <v>3</v>
      </c>
      <c r="D59" s="181" t="s">
        <v>196</v>
      </c>
      <c r="E59" s="182">
        <v>655</v>
      </c>
      <c r="F59" s="182">
        <v>932</v>
      </c>
      <c r="G59" s="183">
        <v>1098856288</v>
      </c>
      <c r="H59" s="183">
        <v>1</v>
      </c>
      <c r="I59" s="183">
        <v>400000</v>
      </c>
      <c r="J59" s="183">
        <v>1465</v>
      </c>
      <c r="K59" s="183">
        <v>751707490</v>
      </c>
      <c r="L59" s="183">
        <v>3546</v>
      </c>
      <c r="M59" s="183">
        <v>5963</v>
      </c>
      <c r="N59" s="183">
        <v>1529331000</v>
      </c>
      <c r="O59" s="183">
        <v>1229</v>
      </c>
      <c r="P59" s="183">
        <v>216060000</v>
      </c>
      <c r="Q59" s="183"/>
      <c r="R59" s="183"/>
      <c r="S59" s="183">
        <v>326</v>
      </c>
      <c r="T59" s="184">
        <v>92200000</v>
      </c>
    </row>
    <row r="60" spans="1:20" x14ac:dyDescent="0.3">
      <c r="A60" s="180"/>
      <c r="B60" s="181"/>
      <c r="C60" s="181">
        <v>4</v>
      </c>
      <c r="D60" s="181" t="s">
        <v>197</v>
      </c>
      <c r="E60" s="182">
        <v>45</v>
      </c>
      <c r="F60" s="182">
        <v>59</v>
      </c>
      <c r="G60" s="183">
        <v>61528220</v>
      </c>
      <c r="H60" s="183">
        <v>1</v>
      </c>
      <c r="I60" s="183">
        <v>1100000</v>
      </c>
      <c r="J60" s="183">
        <v>672</v>
      </c>
      <c r="K60" s="183">
        <v>360867250</v>
      </c>
      <c r="L60" s="183">
        <v>1532</v>
      </c>
      <c r="M60" s="183">
        <v>2596</v>
      </c>
      <c r="N60" s="183">
        <v>638796000</v>
      </c>
      <c r="O60" s="183">
        <v>548</v>
      </c>
      <c r="P60" s="183">
        <v>95700000</v>
      </c>
      <c r="Q60" s="183"/>
      <c r="R60" s="183"/>
      <c r="S60" s="183">
        <v>119</v>
      </c>
      <c r="T60" s="184">
        <v>33340000</v>
      </c>
    </row>
    <row r="61" spans="1:20" x14ac:dyDescent="0.3">
      <c r="A61" s="180"/>
      <c r="B61" s="181"/>
      <c r="C61" s="181">
        <v>5</v>
      </c>
      <c r="D61" s="181" t="s">
        <v>198</v>
      </c>
      <c r="E61" s="182">
        <v>337</v>
      </c>
      <c r="F61" s="182">
        <v>463</v>
      </c>
      <c r="G61" s="183">
        <v>549457095</v>
      </c>
      <c r="H61" s="183">
        <v>2</v>
      </c>
      <c r="I61" s="183">
        <v>1660000</v>
      </c>
      <c r="J61" s="183">
        <v>807</v>
      </c>
      <c r="K61" s="183">
        <v>479764378</v>
      </c>
      <c r="L61" s="183">
        <v>2041</v>
      </c>
      <c r="M61" s="183">
        <v>3558</v>
      </c>
      <c r="N61" s="183">
        <v>916479000</v>
      </c>
      <c r="O61" s="183">
        <v>880</v>
      </c>
      <c r="P61" s="183">
        <v>154380000</v>
      </c>
      <c r="Q61" s="183"/>
      <c r="R61" s="183"/>
      <c r="S61" s="183">
        <v>143</v>
      </c>
      <c r="T61" s="184">
        <v>41410000</v>
      </c>
    </row>
    <row r="62" spans="1:20" x14ac:dyDescent="0.3">
      <c r="A62" s="180"/>
      <c r="B62" s="181"/>
      <c r="C62" s="181">
        <v>6</v>
      </c>
      <c r="D62" s="181" t="s">
        <v>199</v>
      </c>
      <c r="E62" s="182">
        <v>222</v>
      </c>
      <c r="F62" s="182">
        <v>267</v>
      </c>
      <c r="G62" s="183">
        <v>243161024</v>
      </c>
      <c r="H62" s="183"/>
      <c r="I62" s="183"/>
      <c r="J62" s="183">
        <v>756</v>
      </c>
      <c r="K62" s="183">
        <v>402015080</v>
      </c>
      <c r="L62" s="183">
        <v>2011</v>
      </c>
      <c r="M62" s="183">
        <v>3501</v>
      </c>
      <c r="N62" s="183">
        <v>895490000</v>
      </c>
      <c r="O62" s="183">
        <v>620</v>
      </c>
      <c r="P62" s="183">
        <v>109020000</v>
      </c>
      <c r="Q62" s="183"/>
      <c r="R62" s="183"/>
      <c r="S62" s="183">
        <v>194</v>
      </c>
      <c r="T62" s="184">
        <v>50540000</v>
      </c>
    </row>
    <row r="63" spans="1:20" x14ac:dyDescent="0.3">
      <c r="A63" s="180"/>
      <c r="B63" s="181"/>
      <c r="C63" s="181">
        <v>7</v>
      </c>
      <c r="D63" s="181" t="s">
        <v>200</v>
      </c>
      <c r="E63" s="182">
        <v>81</v>
      </c>
      <c r="F63" s="182">
        <v>105</v>
      </c>
      <c r="G63" s="183">
        <v>108742504</v>
      </c>
      <c r="H63" s="183"/>
      <c r="I63" s="183"/>
      <c r="J63" s="183">
        <v>525</v>
      </c>
      <c r="K63" s="183">
        <v>283297407</v>
      </c>
      <c r="L63" s="183">
        <v>1382</v>
      </c>
      <c r="M63" s="183">
        <v>2392</v>
      </c>
      <c r="N63" s="183">
        <v>614305000</v>
      </c>
      <c r="O63" s="183">
        <v>361</v>
      </c>
      <c r="P63" s="183">
        <v>63420000</v>
      </c>
      <c r="Q63" s="183"/>
      <c r="R63" s="183"/>
      <c r="S63" s="183">
        <v>59</v>
      </c>
      <c r="T63" s="184">
        <v>17850000</v>
      </c>
    </row>
    <row r="64" spans="1:20" x14ac:dyDescent="0.3">
      <c r="A64" s="180"/>
      <c r="B64" s="181"/>
      <c r="C64" s="181">
        <v>8</v>
      </c>
      <c r="D64" s="181" t="s">
        <v>201</v>
      </c>
      <c r="E64" s="182">
        <v>335</v>
      </c>
      <c r="F64" s="182">
        <v>465</v>
      </c>
      <c r="G64" s="183">
        <v>433500178</v>
      </c>
      <c r="H64" s="183"/>
      <c r="I64" s="183"/>
      <c r="J64" s="183">
        <v>423</v>
      </c>
      <c r="K64" s="183">
        <v>247559829</v>
      </c>
      <c r="L64" s="183">
        <v>1112</v>
      </c>
      <c r="M64" s="183">
        <v>1848</v>
      </c>
      <c r="N64" s="183">
        <v>481066000</v>
      </c>
      <c r="O64" s="183">
        <v>444</v>
      </c>
      <c r="P64" s="183">
        <v>78480000</v>
      </c>
      <c r="Q64" s="183"/>
      <c r="R64" s="183"/>
      <c r="S64" s="183">
        <v>80</v>
      </c>
      <c r="T64" s="184">
        <v>21750000</v>
      </c>
    </row>
    <row r="65" spans="1:20" x14ac:dyDescent="0.3">
      <c r="A65" s="180"/>
      <c r="B65" s="181"/>
      <c r="C65" s="181">
        <v>9</v>
      </c>
      <c r="D65" s="181" t="s">
        <v>202</v>
      </c>
      <c r="E65" s="182">
        <v>1</v>
      </c>
      <c r="F65" s="182">
        <v>1</v>
      </c>
      <c r="G65" s="183">
        <v>655000</v>
      </c>
      <c r="H65" s="183">
        <v>2</v>
      </c>
      <c r="I65" s="183">
        <v>1800000</v>
      </c>
      <c r="J65" s="183">
        <v>381</v>
      </c>
      <c r="K65" s="183">
        <v>196379521</v>
      </c>
      <c r="L65" s="183">
        <v>829</v>
      </c>
      <c r="M65" s="183">
        <v>1235</v>
      </c>
      <c r="N65" s="183">
        <v>321499000</v>
      </c>
      <c r="O65" s="183">
        <v>283</v>
      </c>
      <c r="P65" s="183">
        <v>50400000</v>
      </c>
      <c r="Q65" s="183"/>
      <c r="R65" s="183"/>
      <c r="S65" s="183">
        <v>86</v>
      </c>
      <c r="T65" s="184">
        <v>25950000</v>
      </c>
    </row>
    <row r="66" spans="1:20" x14ac:dyDescent="0.3">
      <c r="A66" s="180"/>
      <c r="B66" s="181"/>
      <c r="C66" s="181">
        <v>10</v>
      </c>
      <c r="D66" s="181" t="s">
        <v>203</v>
      </c>
      <c r="E66" s="182">
        <v>120</v>
      </c>
      <c r="F66" s="182">
        <v>169</v>
      </c>
      <c r="G66" s="183">
        <v>169738608</v>
      </c>
      <c r="H66" s="183">
        <v>1</v>
      </c>
      <c r="I66" s="183">
        <v>1100000</v>
      </c>
      <c r="J66" s="183">
        <v>800</v>
      </c>
      <c r="K66" s="183">
        <v>388649421</v>
      </c>
      <c r="L66" s="183">
        <v>2053</v>
      </c>
      <c r="M66" s="183">
        <v>3410</v>
      </c>
      <c r="N66" s="183">
        <v>870783000</v>
      </c>
      <c r="O66" s="183">
        <v>552</v>
      </c>
      <c r="P66" s="183">
        <v>95580000</v>
      </c>
      <c r="Q66" s="183">
        <v>1</v>
      </c>
      <c r="R66" s="183">
        <v>960000</v>
      </c>
      <c r="S66" s="183">
        <v>116</v>
      </c>
      <c r="T66" s="184">
        <v>34040000</v>
      </c>
    </row>
    <row r="67" spans="1:20" x14ac:dyDescent="0.3">
      <c r="A67" s="185"/>
      <c r="B67" s="186"/>
      <c r="C67" s="186">
        <v>11</v>
      </c>
      <c r="D67" s="186" t="s">
        <v>204</v>
      </c>
      <c r="E67" s="187"/>
      <c r="F67" s="187"/>
      <c r="G67" s="188"/>
      <c r="H67" s="188">
        <v>1</v>
      </c>
      <c r="I67" s="188">
        <v>800000</v>
      </c>
      <c r="J67" s="188">
        <v>260</v>
      </c>
      <c r="K67" s="188">
        <v>136801500</v>
      </c>
      <c r="L67" s="188">
        <v>592</v>
      </c>
      <c r="M67" s="188">
        <v>931</v>
      </c>
      <c r="N67" s="188">
        <v>249911000</v>
      </c>
      <c r="O67" s="188">
        <v>188</v>
      </c>
      <c r="P67" s="188">
        <v>33420000</v>
      </c>
      <c r="Q67" s="188"/>
      <c r="R67" s="188"/>
      <c r="S67" s="188">
        <v>76</v>
      </c>
      <c r="T67" s="189">
        <v>22800000</v>
      </c>
    </row>
    <row r="68" spans="1:20" x14ac:dyDescent="0.3">
      <c r="A68" s="175">
        <v>6</v>
      </c>
      <c r="B68" s="176" t="s">
        <v>205</v>
      </c>
      <c r="C68" s="176">
        <v>1</v>
      </c>
      <c r="D68" s="176" t="s">
        <v>205</v>
      </c>
      <c r="E68" s="177">
        <v>676</v>
      </c>
      <c r="F68" s="177">
        <v>984</v>
      </c>
      <c r="G68" s="178">
        <v>896224215</v>
      </c>
      <c r="H68" s="178">
        <v>92</v>
      </c>
      <c r="I68" s="178">
        <v>96500000</v>
      </c>
      <c r="J68" s="178">
        <v>4583</v>
      </c>
      <c r="K68" s="178">
        <v>2190352770</v>
      </c>
      <c r="L68" s="178">
        <v>10333</v>
      </c>
      <c r="M68" s="178">
        <v>17816</v>
      </c>
      <c r="N68" s="178">
        <v>4714626000</v>
      </c>
      <c r="O68" s="178">
        <v>3044</v>
      </c>
      <c r="P68" s="178">
        <v>536400000</v>
      </c>
      <c r="Q68" s="178">
        <v>9</v>
      </c>
      <c r="R68" s="178">
        <v>12104000</v>
      </c>
      <c r="S68" s="178">
        <v>2533</v>
      </c>
      <c r="T68" s="179">
        <v>1469080000</v>
      </c>
    </row>
    <row r="69" spans="1:20" x14ac:dyDescent="0.3">
      <c r="A69" s="180"/>
      <c r="B69" s="181"/>
      <c r="C69" s="181">
        <v>2</v>
      </c>
      <c r="D69" s="181" t="s">
        <v>206</v>
      </c>
      <c r="E69" s="182">
        <v>271</v>
      </c>
      <c r="F69" s="182">
        <v>361</v>
      </c>
      <c r="G69" s="183">
        <v>400763686</v>
      </c>
      <c r="H69" s="183">
        <v>22</v>
      </c>
      <c r="I69" s="183">
        <v>23100000</v>
      </c>
      <c r="J69" s="183">
        <v>564</v>
      </c>
      <c r="K69" s="183">
        <v>243992478</v>
      </c>
      <c r="L69" s="183">
        <v>1664</v>
      </c>
      <c r="M69" s="183">
        <v>3009</v>
      </c>
      <c r="N69" s="183">
        <v>804555000</v>
      </c>
      <c r="O69" s="183">
        <v>838</v>
      </c>
      <c r="P69" s="183">
        <v>147720000</v>
      </c>
      <c r="Q69" s="183">
        <v>4</v>
      </c>
      <c r="R69" s="183">
        <v>5550000</v>
      </c>
      <c r="S69" s="183">
        <v>628</v>
      </c>
      <c r="T69" s="184">
        <v>339880000</v>
      </c>
    </row>
    <row r="70" spans="1:20" x14ac:dyDescent="0.3">
      <c r="A70" s="180"/>
      <c r="B70" s="181"/>
      <c r="C70" s="181">
        <v>3</v>
      </c>
      <c r="D70" s="181" t="s">
        <v>207</v>
      </c>
      <c r="E70" s="182">
        <v>284</v>
      </c>
      <c r="F70" s="182">
        <v>462</v>
      </c>
      <c r="G70" s="183">
        <v>490782044</v>
      </c>
      <c r="H70" s="183">
        <v>27</v>
      </c>
      <c r="I70" s="183">
        <v>32051998</v>
      </c>
      <c r="J70" s="183">
        <v>2896</v>
      </c>
      <c r="K70" s="183">
        <v>1387719251</v>
      </c>
      <c r="L70" s="183">
        <v>5876</v>
      </c>
      <c r="M70" s="183">
        <v>11050</v>
      </c>
      <c r="N70" s="183">
        <v>3164495000</v>
      </c>
      <c r="O70" s="183">
        <v>1094</v>
      </c>
      <c r="P70" s="183">
        <v>193680000</v>
      </c>
      <c r="Q70" s="183">
        <v>4</v>
      </c>
      <c r="R70" s="183">
        <v>2600000</v>
      </c>
      <c r="S70" s="183">
        <v>1</v>
      </c>
      <c r="T70" s="184">
        <v>675000</v>
      </c>
    </row>
    <row r="71" spans="1:20" x14ac:dyDescent="0.3">
      <c r="A71" s="180"/>
      <c r="B71" s="181"/>
      <c r="C71" s="181">
        <v>4</v>
      </c>
      <c r="D71" s="181" t="s">
        <v>208</v>
      </c>
      <c r="E71" s="182">
        <v>263</v>
      </c>
      <c r="F71" s="182">
        <v>337</v>
      </c>
      <c r="G71" s="183">
        <v>385646048</v>
      </c>
      <c r="H71" s="183">
        <v>1</v>
      </c>
      <c r="I71" s="183">
        <v>1100000</v>
      </c>
      <c r="J71" s="183">
        <v>198</v>
      </c>
      <c r="K71" s="183">
        <v>80436441</v>
      </c>
      <c r="L71" s="183">
        <v>735</v>
      </c>
      <c r="M71" s="183">
        <v>1155</v>
      </c>
      <c r="N71" s="183">
        <v>316419000</v>
      </c>
      <c r="O71" s="183">
        <v>456</v>
      </c>
      <c r="P71" s="183">
        <v>80820000</v>
      </c>
      <c r="Q71" s="183"/>
      <c r="R71" s="183"/>
      <c r="S71" s="183">
        <v>163</v>
      </c>
      <c r="T71" s="184">
        <v>111425000</v>
      </c>
    </row>
    <row r="72" spans="1:20" x14ac:dyDescent="0.3">
      <c r="A72" s="180"/>
      <c r="B72" s="181"/>
      <c r="C72" s="181">
        <v>5</v>
      </c>
      <c r="D72" s="181" t="s">
        <v>209</v>
      </c>
      <c r="E72" s="182">
        <v>33</v>
      </c>
      <c r="F72" s="182">
        <v>45</v>
      </c>
      <c r="G72" s="183">
        <v>38265094</v>
      </c>
      <c r="H72" s="183">
        <v>39</v>
      </c>
      <c r="I72" s="183">
        <v>42700000</v>
      </c>
      <c r="J72" s="183">
        <v>1601</v>
      </c>
      <c r="K72" s="183">
        <v>888861455</v>
      </c>
      <c r="L72" s="183">
        <v>2792</v>
      </c>
      <c r="M72" s="183">
        <v>4709</v>
      </c>
      <c r="N72" s="183">
        <v>1274385000</v>
      </c>
      <c r="O72" s="183">
        <v>1160</v>
      </c>
      <c r="P72" s="183">
        <v>204480000</v>
      </c>
      <c r="Q72" s="183">
        <v>1</v>
      </c>
      <c r="R72" s="183">
        <v>1638000</v>
      </c>
      <c r="S72" s="183"/>
      <c r="T72" s="184"/>
    </row>
    <row r="73" spans="1:20" x14ac:dyDescent="0.3">
      <c r="A73" s="180"/>
      <c r="B73" s="181"/>
      <c r="C73" s="181">
        <v>6</v>
      </c>
      <c r="D73" s="181" t="s">
        <v>210</v>
      </c>
      <c r="E73" s="182">
        <v>44</v>
      </c>
      <c r="F73" s="182">
        <v>57</v>
      </c>
      <c r="G73" s="183">
        <v>41059160</v>
      </c>
      <c r="H73" s="183">
        <v>12</v>
      </c>
      <c r="I73" s="183">
        <v>11800000</v>
      </c>
      <c r="J73" s="183">
        <v>946</v>
      </c>
      <c r="K73" s="183">
        <v>421910478</v>
      </c>
      <c r="L73" s="183">
        <v>2514</v>
      </c>
      <c r="M73" s="183">
        <v>4314</v>
      </c>
      <c r="N73" s="183">
        <v>1074792000</v>
      </c>
      <c r="O73" s="183">
        <v>668</v>
      </c>
      <c r="P73" s="183">
        <v>116760000</v>
      </c>
      <c r="Q73" s="183"/>
      <c r="R73" s="183"/>
      <c r="S73" s="183">
        <v>704</v>
      </c>
      <c r="T73" s="184">
        <v>337850000</v>
      </c>
    </row>
    <row r="74" spans="1:20" x14ac:dyDescent="0.3">
      <c r="A74" s="180"/>
      <c r="B74" s="181"/>
      <c r="C74" s="181">
        <v>7</v>
      </c>
      <c r="D74" s="181" t="s">
        <v>211</v>
      </c>
      <c r="E74" s="182">
        <v>2</v>
      </c>
      <c r="F74" s="182">
        <v>4</v>
      </c>
      <c r="G74" s="183">
        <v>1048000</v>
      </c>
      <c r="H74" s="183">
        <v>20</v>
      </c>
      <c r="I74" s="183">
        <v>19640000</v>
      </c>
      <c r="J74" s="183">
        <v>1526</v>
      </c>
      <c r="K74" s="183">
        <v>735368289</v>
      </c>
      <c r="L74" s="183">
        <v>3186</v>
      </c>
      <c r="M74" s="183">
        <v>5232</v>
      </c>
      <c r="N74" s="183">
        <v>1466255000</v>
      </c>
      <c r="O74" s="183">
        <v>1283</v>
      </c>
      <c r="P74" s="183">
        <v>227880000</v>
      </c>
      <c r="Q74" s="183"/>
      <c r="R74" s="183"/>
      <c r="S74" s="183"/>
      <c r="T74" s="184"/>
    </row>
    <row r="75" spans="1:20" x14ac:dyDescent="0.3">
      <c r="A75" s="180"/>
      <c r="B75" s="181"/>
      <c r="C75" s="181">
        <v>8</v>
      </c>
      <c r="D75" s="181" t="s">
        <v>212</v>
      </c>
      <c r="E75" s="182">
        <v>699</v>
      </c>
      <c r="F75" s="182">
        <v>1288</v>
      </c>
      <c r="G75" s="183">
        <v>752784000</v>
      </c>
      <c r="H75" s="183">
        <v>53</v>
      </c>
      <c r="I75" s="183">
        <v>56400000</v>
      </c>
      <c r="J75" s="183">
        <v>1529</v>
      </c>
      <c r="K75" s="183">
        <v>848607543</v>
      </c>
      <c r="L75" s="183">
        <v>3682</v>
      </c>
      <c r="M75" s="183">
        <v>6782</v>
      </c>
      <c r="N75" s="183">
        <v>1810804000</v>
      </c>
      <c r="O75" s="183">
        <v>1140</v>
      </c>
      <c r="P75" s="183">
        <v>199440000</v>
      </c>
      <c r="Q75" s="183">
        <v>25</v>
      </c>
      <c r="R75" s="183">
        <v>49985000</v>
      </c>
      <c r="S75" s="183">
        <v>1</v>
      </c>
      <c r="T75" s="184">
        <v>150000</v>
      </c>
    </row>
    <row r="76" spans="1:20" x14ac:dyDescent="0.3">
      <c r="A76" s="180"/>
      <c r="B76" s="181"/>
      <c r="C76" s="181">
        <v>9</v>
      </c>
      <c r="D76" s="181" t="s">
        <v>213</v>
      </c>
      <c r="E76" s="182">
        <v>192</v>
      </c>
      <c r="F76" s="182">
        <v>237</v>
      </c>
      <c r="G76" s="183">
        <v>205629304</v>
      </c>
      <c r="H76" s="183">
        <v>5</v>
      </c>
      <c r="I76" s="183">
        <v>4700000</v>
      </c>
      <c r="J76" s="183">
        <v>765</v>
      </c>
      <c r="K76" s="183">
        <v>342418320</v>
      </c>
      <c r="L76" s="183">
        <v>1957</v>
      </c>
      <c r="M76" s="183">
        <v>3488</v>
      </c>
      <c r="N76" s="183">
        <v>871892000</v>
      </c>
      <c r="O76" s="183">
        <v>428</v>
      </c>
      <c r="P76" s="183">
        <v>74040000</v>
      </c>
      <c r="Q76" s="183"/>
      <c r="R76" s="183"/>
      <c r="S76" s="183">
        <v>550</v>
      </c>
      <c r="T76" s="184">
        <v>239545000</v>
      </c>
    </row>
    <row r="77" spans="1:20" x14ac:dyDescent="0.3">
      <c r="A77" s="180"/>
      <c r="B77" s="181"/>
      <c r="C77" s="181">
        <v>10</v>
      </c>
      <c r="D77" s="181" t="s">
        <v>214</v>
      </c>
      <c r="E77" s="182">
        <v>71</v>
      </c>
      <c r="F77" s="182">
        <v>114</v>
      </c>
      <c r="G77" s="183">
        <v>106397099</v>
      </c>
      <c r="H77" s="183">
        <v>31</v>
      </c>
      <c r="I77" s="183">
        <v>32900000</v>
      </c>
      <c r="J77" s="183">
        <v>1026</v>
      </c>
      <c r="K77" s="183">
        <v>592433889</v>
      </c>
      <c r="L77" s="183">
        <v>3844</v>
      </c>
      <c r="M77" s="183">
        <v>6898</v>
      </c>
      <c r="N77" s="183">
        <v>1914137000</v>
      </c>
      <c r="O77" s="183">
        <v>1398</v>
      </c>
      <c r="P77" s="183">
        <v>248520000</v>
      </c>
      <c r="Q77" s="183">
        <v>2</v>
      </c>
      <c r="R77" s="183">
        <v>2000000</v>
      </c>
      <c r="S77" s="183">
        <v>2</v>
      </c>
      <c r="T77" s="184">
        <v>600000</v>
      </c>
    </row>
    <row r="78" spans="1:20" x14ac:dyDescent="0.3">
      <c r="A78" s="180"/>
      <c r="B78" s="181"/>
      <c r="C78" s="181">
        <v>11</v>
      </c>
      <c r="D78" s="181" t="s">
        <v>215</v>
      </c>
      <c r="E78" s="182">
        <v>236</v>
      </c>
      <c r="F78" s="182">
        <v>297</v>
      </c>
      <c r="G78" s="183">
        <v>366301040</v>
      </c>
      <c r="H78" s="183">
        <v>6</v>
      </c>
      <c r="I78" s="183">
        <v>6500000</v>
      </c>
      <c r="J78" s="183">
        <v>226</v>
      </c>
      <c r="K78" s="183">
        <v>95941287</v>
      </c>
      <c r="L78" s="183">
        <v>745</v>
      </c>
      <c r="M78" s="183">
        <v>1316</v>
      </c>
      <c r="N78" s="183">
        <v>350591000</v>
      </c>
      <c r="O78" s="183">
        <v>476</v>
      </c>
      <c r="P78" s="183">
        <v>82920000</v>
      </c>
      <c r="Q78" s="183">
        <v>1</v>
      </c>
      <c r="R78" s="183">
        <v>600000</v>
      </c>
      <c r="S78" s="183">
        <v>167</v>
      </c>
      <c r="T78" s="184">
        <v>89995000</v>
      </c>
    </row>
    <row r="79" spans="1:20" x14ac:dyDescent="0.3">
      <c r="A79" s="180"/>
      <c r="B79" s="181"/>
      <c r="C79" s="181">
        <v>12</v>
      </c>
      <c r="D79" s="181" t="s">
        <v>216</v>
      </c>
      <c r="E79" s="182"/>
      <c r="F79" s="182"/>
      <c r="G79" s="183"/>
      <c r="H79" s="183"/>
      <c r="I79" s="183"/>
      <c r="J79" s="183">
        <v>8</v>
      </c>
      <c r="K79" s="183">
        <v>1563500</v>
      </c>
      <c r="L79" s="183">
        <v>32</v>
      </c>
      <c r="M79" s="183">
        <v>45</v>
      </c>
      <c r="N79" s="183">
        <v>13774000</v>
      </c>
      <c r="O79" s="183">
        <v>83</v>
      </c>
      <c r="P79" s="183">
        <v>14460000</v>
      </c>
      <c r="Q79" s="183"/>
      <c r="R79" s="183"/>
      <c r="S79" s="183">
        <v>9</v>
      </c>
      <c r="T79" s="184">
        <v>1570000</v>
      </c>
    </row>
    <row r="80" spans="1:20" x14ac:dyDescent="0.3">
      <c r="A80" s="185"/>
      <c r="B80" s="186"/>
      <c r="C80" s="186">
        <v>13</v>
      </c>
      <c r="D80" s="186" t="s">
        <v>217</v>
      </c>
      <c r="E80" s="187"/>
      <c r="F80" s="187"/>
      <c r="G80" s="188"/>
      <c r="H80" s="188"/>
      <c r="I80" s="188"/>
      <c r="J80" s="188">
        <v>89</v>
      </c>
      <c r="K80" s="188">
        <v>25631400</v>
      </c>
      <c r="L80" s="188">
        <v>154</v>
      </c>
      <c r="M80" s="188">
        <v>275</v>
      </c>
      <c r="N80" s="188">
        <v>71544000</v>
      </c>
      <c r="O80" s="188">
        <v>133</v>
      </c>
      <c r="P80" s="188">
        <v>23640000</v>
      </c>
      <c r="Q80" s="188"/>
      <c r="R80" s="188"/>
      <c r="S80" s="188"/>
      <c r="T80" s="189"/>
    </row>
    <row r="81" spans="1:20" x14ac:dyDescent="0.3">
      <c r="A81" s="175">
        <v>7</v>
      </c>
      <c r="B81" s="176" t="s">
        <v>218</v>
      </c>
      <c r="C81" s="176">
        <v>1</v>
      </c>
      <c r="D81" s="176" t="s">
        <v>218</v>
      </c>
      <c r="E81" s="177">
        <v>442</v>
      </c>
      <c r="F81" s="177">
        <v>628</v>
      </c>
      <c r="G81" s="178">
        <v>583691509</v>
      </c>
      <c r="H81" s="178">
        <v>8</v>
      </c>
      <c r="I81" s="178">
        <v>7300000</v>
      </c>
      <c r="J81" s="178">
        <v>2159</v>
      </c>
      <c r="K81" s="178">
        <v>728160424</v>
      </c>
      <c r="L81" s="178">
        <v>6783</v>
      </c>
      <c r="M81" s="178">
        <v>12820</v>
      </c>
      <c r="N81" s="178">
        <v>3420141000</v>
      </c>
      <c r="O81" s="178">
        <v>2166</v>
      </c>
      <c r="P81" s="178">
        <v>379860000</v>
      </c>
      <c r="Q81" s="178">
        <v>6</v>
      </c>
      <c r="R81" s="178">
        <v>9720000</v>
      </c>
      <c r="S81" s="178">
        <v>1332</v>
      </c>
      <c r="T81" s="179">
        <v>769955000</v>
      </c>
    </row>
    <row r="82" spans="1:20" x14ac:dyDescent="0.3">
      <c r="A82" s="180"/>
      <c r="B82" s="181"/>
      <c r="C82" s="181">
        <v>2</v>
      </c>
      <c r="D82" s="181" t="s">
        <v>219</v>
      </c>
      <c r="E82" s="182">
        <v>543</v>
      </c>
      <c r="F82" s="182">
        <v>665</v>
      </c>
      <c r="G82" s="183">
        <v>662633391</v>
      </c>
      <c r="H82" s="183">
        <v>29</v>
      </c>
      <c r="I82" s="183">
        <v>27800000</v>
      </c>
      <c r="J82" s="183">
        <v>2124</v>
      </c>
      <c r="K82" s="183">
        <v>814772295</v>
      </c>
      <c r="L82" s="183">
        <v>9732</v>
      </c>
      <c r="M82" s="183">
        <v>16821</v>
      </c>
      <c r="N82" s="183">
        <v>4431067000</v>
      </c>
      <c r="O82" s="183">
        <v>3090</v>
      </c>
      <c r="P82" s="183">
        <v>545400000</v>
      </c>
      <c r="Q82" s="183">
        <v>1</v>
      </c>
      <c r="R82" s="183">
        <v>1650000</v>
      </c>
      <c r="S82" s="183">
        <v>1443</v>
      </c>
      <c r="T82" s="184">
        <v>848750000</v>
      </c>
    </row>
    <row r="83" spans="1:20" x14ac:dyDescent="0.3">
      <c r="A83" s="180"/>
      <c r="B83" s="181"/>
      <c r="C83" s="181">
        <v>3</v>
      </c>
      <c r="D83" s="181" t="s">
        <v>220</v>
      </c>
      <c r="E83" s="182">
        <v>76</v>
      </c>
      <c r="F83" s="182">
        <v>107</v>
      </c>
      <c r="G83" s="183">
        <v>93435548</v>
      </c>
      <c r="H83" s="183">
        <v>6</v>
      </c>
      <c r="I83" s="183">
        <v>4700000</v>
      </c>
      <c r="J83" s="183">
        <v>1083</v>
      </c>
      <c r="K83" s="183">
        <v>386628127</v>
      </c>
      <c r="L83" s="183">
        <v>4907</v>
      </c>
      <c r="M83" s="183">
        <v>8587</v>
      </c>
      <c r="N83" s="183">
        <v>2274237000</v>
      </c>
      <c r="O83" s="183">
        <v>1320</v>
      </c>
      <c r="P83" s="183">
        <v>232380000</v>
      </c>
      <c r="Q83" s="183">
        <v>1</v>
      </c>
      <c r="R83" s="183">
        <v>1650000</v>
      </c>
      <c r="S83" s="183">
        <v>707</v>
      </c>
      <c r="T83" s="184">
        <v>389100000</v>
      </c>
    </row>
    <row r="84" spans="1:20" x14ac:dyDescent="0.3">
      <c r="A84" s="180"/>
      <c r="B84" s="181"/>
      <c r="C84" s="181">
        <v>4</v>
      </c>
      <c r="D84" s="181" t="s">
        <v>221</v>
      </c>
      <c r="E84" s="182">
        <v>136</v>
      </c>
      <c r="F84" s="182">
        <v>168</v>
      </c>
      <c r="G84" s="183">
        <v>177723264</v>
      </c>
      <c r="H84" s="183">
        <v>1</v>
      </c>
      <c r="I84" s="183">
        <v>1100000</v>
      </c>
      <c r="J84" s="183">
        <v>1338</v>
      </c>
      <c r="K84" s="183">
        <v>527583345</v>
      </c>
      <c r="L84" s="183">
        <v>4313</v>
      </c>
      <c r="M84" s="183">
        <v>7901</v>
      </c>
      <c r="N84" s="183">
        <v>2237463000</v>
      </c>
      <c r="O84" s="183">
        <v>985</v>
      </c>
      <c r="P84" s="183">
        <v>174600000</v>
      </c>
      <c r="Q84" s="183"/>
      <c r="R84" s="183"/>
      <c r="S84" s="183">
        <v>923</v>
      </c>
      <c r="T84" s="184">
        <v>595765000</v>
      </c>
    </row>
    <row r="85" spans="1:20" x14ac:dyDescent="0.3">
      <c r="A85" s="180"/>
      <c r="B85" s="181"/>
      <c r="C85" s="181">
        <v>5</v>
      </c>
      <c r="D85" s="181" t="s">
        <v>222</v>
      </c>
      <c r="E85" s="182"/>
      <c r="F85" s="182"/>
      <c r="G85" s="183"/>
      <c r="H85" s="183">
        <v>1</v>
      </c>
      <c r="I85" s="183">
        <v>1100000</v>
      </c>
      <c r="J85" s="183">
        <v>866</v>
      </c>
      <c r="K85" s="183">
        <v>304137811</v>
      </c>
      <c r="L85" s="183">
        <v>3469</v>
      </c>
      <c r="M85" s="183">
        <v>6442</v>
      </c>
      <c r="N85" s="183">
        <v>1692435000</v>
      </c>
      <c r="O85" s="183">
        <v>791</v>
      </c>
      <c r="P85" s="183">
        <v>138720000</v>
      </c>
      <c r="Q85" s="183">
        <v>1</v>
      </c>
      <c r="R85" s="183">
        <v>900000</v>
      </c>
      <c r="S85" s="183">
        <v>720</v>
      </c>
      <c r="T85" s="184">
        <v>412695000</v>
      </c>
    </row>
    <row r="86" spans="1:20" ht="14.4" thickBot="1" x14ac:dyDescent="0.35">
      <c r="A86" s="180"/>
      <c r="B86" s="181"/>
      <c r="C86" s="181">
        <v>6</v>
      </c>
      <c r="D86" s="181" t="s">
        <v>223</v>
      </c>
      <c r="E86" s="182">
        <v>100</v>
      </c>
      <c r="F86" s="182">
        <v>127</v>
      </c>
      <c r="G86" s="183">
        <v>110772102</v>
      </c>
      <c r="H86" s="183">
        <v>7</v>
      </c>
      <c r="I86" s="183">
        <v>6400000</v>
      </c>
      <c r="J86" s="183">
        <v>818</v>
      </c>
      <c r="K86" s="183">
        <v>272093516</v>
      </c>
      <c r="L86" s="183">
        <v>3532</v>
      </c>
      <c r="M86" s="183">
        <v>6215</v>
      </c>
      <c r="N86" s="183">
        <v>1626879000</v>
      </c>
      <c r="O86" s="183">
        <v>989</v>
      </c>
      <c r="P86" s="183">
        <v>174000000</v>
      </c>
      <c r="Q86" s="183">
        <v>1</v>
      </c>
      <c r="R86" s="183">
        <v>300000</v>
      </c>
      <c r="S86" s="183">
        <v>433</v>
      </c>
      <c r="T86" s="184">
        <v>234647000</v>
      </c>
    </row>
    <row r="87" spans="1:20" x14ac:dyDescent="0.3">
      <c r="A87" s="321" t="s">
        <v>224</v>
      </c>
      <c r="B87" s="322"/>
      <c r="C87" s="322"/>
      <c r="D87" s="323"/>
      <c r="E87" s="190">
        <v>6035</v>
      </c>
      <c r="F87" s="190">
        <v>9452</v>
      </c>
      <c r="G87" s="191">
        <v>10822559488</v>
      </c>
      <c r="H87" s="191">
        <v>719</v>
      </c>
      <c r="I87" s="191">
        <v>770730000</v>
      </c>
      <c r="J87" s="191">
        <v>23796</v>
      </c>
      <c r="K87" s="191">
        <v>12341297883</v>
      </c>
      <c r="L87" s="191">
        <v>50986</v>
      </c>
      <c r="M87" s="191">
        <v>82755</v>
      </c>
      <c r="N87" s="191">
        <v>22549282000</v>
      </c>
      <c r="O87" s="191">
        <v>21432</v>
      </c>
      <c r="P87" s="191">
        <v>3760260000</v>
      </c>
      <c r="Q87" s="191">
        <v>73</v>
      </c>
      <c r="R87" s="191">
        <v>106257440</v>
      </c>
      <c r="S87" s="191">
        <v>13</v>
      </c>
      <c r="T87" s="192">
        <v>3615000</v>
      </c>
    </row>
    <row r="88" spans="1:20" x14ac:dyDescent="0.3">
      <c r="A88" s="318" t="s">
        <v>225</v>
      </c>
      <c r="B88" s="319"/>
      <c r="C88" s="319"/>
      <c r="D88" s="320"/>
      <c r="E88" s="182">
        <v>2781</v>
      </c>
      <c r="F88" s="182">
        <v>4430</v>
      </c>
      <c r="G88" s="183">
        <v>5132757986</v>
      </c>
      <c r="H88" s="183">
        <v>222</v>
      </c>
      <c r="I88" s="183">
        <v>213375000</v>
      </c>
      <c r="J88" s="183">
        <v>17186</v>
      </c>
      <c r="K88" s="183">
        <v>8236935933</v>
      </c>
      <c r="L88" s="183">
        <v>45868</v>
      </c>
      <c r="M88" s="183">
        <v>75372</v>
      </c>
      <c r="N88" s="183">
        <v>20607852000</v>
      </c>
      <c r="O88" s="183">
        <v>15282</v>
      </c>
      <c r="P88" s="183">
        <v>2677560000</v>
      </c>
      <c r="Q88" s="183">
        <v>33</v>
      </c>
      <c r="R88" s="183">
        <v>32015000</v>
      </c>
      <c r="S88" s="183">
        <v>565</v>
      </c>
      <c r="T88" s="193">
        <v>310455000</v>
      </c>
    </row>
    <row r="89" spans="1:20" x14ac:dyDescent="0.3">
      <c r="A89" s="318" t="s">
        <v>226</v>
      </c>
      <c r="B89" s="319"/>
      <c r="C89" s="319"/>
      <c r="D89" s="320"/>
      <c r="E89" s="182">
        <v>1961</v>
      </c>
      <c r="F89" s="182">
        <v>2713</v>
      </c>
      <c r="G89" s="183">
        <v>2814827725</v>
      </c>
      <c r="H89" s="183">
        <v>155</v>
      </c>
      <c r="I89" s="183">
        <v>158170000</v>
      </c>
      <c r="J89" s="183">
        <v>7695</v>
      </c>
      <c r="K89" s="183">
        <v>3995923475</v>
      </c>
      <c r="L89" s="183">
        <v>25036</v>
      </c>
      <c r="M89" s="183">
        <v>42923</v>
      </c>
      <c r="N89" s="183">
        <v>11895904000</v>
      </c>
      <c r="O89" s="183">
        <v>7995</v>
      </c>
      <c r="P89" s="183">
        <v>1411080000</v>
      </c>
      <c r="Q89" s="183">
        <v>48</v>
      </c>
      <c r="R89" s="183">
        <v>103745000</v>
      </c>
      <c r="S89" s="183">
        <v>72</v>
      </c>
      <c r="T89" s="193">
        <v>12788000</v>
      </c>
    </row>
    <row r="90" spans="1:20" x14ac:dyDescent="0.3">
      <c r="A90" s="318" t="s">
        <v>227</v>
      </c>
      <c r="B90" s="319"/>
      <c r="C90" s="319"/>
      <c r="D90" s="320"/>
      <c r="E90" s="182">
        <v>2135</v>
      </c>
      <c r="F90" s="182">
        <v>3551</v>
      </c>
      <c r="G90" s="183">
        <v>4365656860</v>
      </c>
      <c r="H90" s="183">
        <v>99</v>
      </c>
      <c r="I90" s="183">
        <v>108600000</v>
      </c>
      <c r="J90" s="183">
        <v>6286</v>
      </c>
      <c r="K90" s="183">
        <v>2967893573</v>
      </c>
      <c r="L90" s="183">
        <v>13456</v>
      </c>
      <c r="M90" s="183">
        <v>22313</v>
      </c>
      <c r="N90" s="183">
        <v>5716414000</v>
      </c>
      <c r="O90" s="183">
        <v>5393</v>
      </c>
      <c r="P90" s="183">
        <v>947880000</v>
      </c>
      <c r="Q90" s="183">
        <v>9</v>
      </c>
      <c r="R90" s="183">
        <v>5070000</v>
      </c>
      <c r="S90" s="183">
        <v>4</v>
      </c>
      <c r="T90" s="193">
        <v>1800000</v>
      </c>
    </row>
    <row r="91" spans="1:20" x14ac:dyDescent="0.3">
      <c r="A91" s="318" t="s">
        <v>228</v>
      </c>
      <c r="B91" s="319"/>
      <c r="C91" s="319"/>
      <c r="D91" s="320"/>
      <c r="E91" s="182">
        <v>2959</v>
      </c>
      <c r="F91" s="182">
        <v>4141</v>
      </c>
      <c r="G91" s="183">
        <v>4519779890</v>
      </c>
      <c r="H91" s="183">
        <v>39</v>
      </c>
      <c r="I91" s="183">
        <v>37560000</v>
      </c>
      <c r="J91" s="183">
        <v>10369</v>
      </c>
      <c r="K91" s="183">
        <v>5529891955</v>
      </c>
      <c r="L91" s="183">
        <v>23144</v>
      </c>
      <c r="M91" s="183">
        <v>39348</v>
      </c>
      <c r="N91" s="183">
        <v>10042331000</v>
      </c>
      <c r="O91" s="183">
        <v>8086</v>
      </c>
      <c r="P91" s="183">
        <v>1422540000</v>
      </c>
      <c r="Q91" s="183">
        <v>5</v>
      </c>
      <c r="R91" s="183">
        <v>6035000</v>
      </c>
      <c r="S91" s="183">
        <v>2152</v>
      </c>
      <c r="T91" s="193">
        <v>621270000</v>
      </c>
    </row>
    <row r="92" spans="1:20" x14ac:dyDescent="0.3">
      <c r="A92" s="318" t="s">
        <v>229</v>
      </c>
      <c r="B92" s="319"/>
      <c r="C92" s="319"/>
      <c r="D92" s="320"/>
      <c r="E92" s="182">
        <v>2770</v>
      </c>
      <c r="F92" s="182">
        <v>4185</v>
      </c>
      <c r="G92" s="183">
        <v>3684899690</v>
      </c>
      <c r="H92" s="183">
        <v>308</v>
      </c>
      <c r="I92" s="183">
        <v>327391998</v>
      </c>
      <c r="J92" s="183">
        <v>15957</v>
      </c>
      <c r="K92" s="183">
        <v>7855237101</v>
      </c>
      <c r="L92" s="183">
        <v>37514</v>
      </c>
      <c r="M92" s="183">
        <v>66087</v>
      </c>
      <c r="N92" s="183">
        <v>17848269000</v>
      </c>
      <c r="O92" s="183">
        <v>12201</v>
      </c>
      <c r="P92" s="183">
        <v>2150760000</v>
      </c>
      <c r="Q92" s="183">
        <v>46</v>
      </c>
      <c r="R92" s="183">
        <v>74477000</v>
      </c>
      <c r="S92" s="183">
        <v>4758</v>
      </c>
      <c r="T92" s="193">
        <v>2590770000</v>
      </c>
    </row>
    <row r="93" spans="1:20" ht="14.4" thickBot="1" x14ac:dyDescent="0.35">
      <c r="A93" s="314" t="s">
        <v>230</v>
      </c>
      <c r="B93" s="315"/>
      <c r="C93" s="315"/>
      <c r="D93" s="316"/>
      <c r="E93" s="194">
        <v>1297</v>
      </c>
      <c r="F93" s="194">
        <v>1695</v>
      </c>
      <c r="G93" s="195">
        <v>1628255814</v>
      </c>
      <c r="H93" s="195">
        <v>52</v>
      </c>
      <c r="I93" s="195">
        <v>48400000</v>
      </c>
      <c r="J93" s="195">
        <v>8388</v>
      </c>
      <c r="K93" s="195">
        <v>3033375518</v>
      </c>
      <c r="L93" s="195">
        <v>32736</v>
      </c>
      <c r="M93" s="195">
        <v>58786</v>
      </c>
      <c r="N93" s="195">
        <v>15682222000</v>
      </c>
      <c r="O93" s="195">
        <v>9341</v>
      </c>
      <c r="P93" s="195">
        <v>1644960000</v>
      </c>
      <c r="Q93" s="195">
        <v>10</v>
      </c>
      <c r="R93" s="195">
        <v>14220000</v>
      </c>
      <c r="S93" s="195">
        <v>5558</v>
      </c>
      <c r="T93" s="196">
        <v>3250912000</v>
      </c>
    </row>
  </sheetData>
  <mergeCells count="18">
    <mergeCell ref="S1:T1"/>
    <mergeCell ref="A87:D87"/>
    <mergeCell ref="A1:A2"/>
    <mergeCell ref="B1:B2"/>
    <mergeCell ref="C1:C2"/>
    <mergeCell ref="D1:D2"/>
    <mergeCell ref="E1:G1"/>
    <mergeCell ref="H1:I1"/>
    <mergeCell ref="A93:D93"/>
    <mergeCell ref="J1:K1"/>
    <mergeCell ref="L1:N1"/>
    <mergeCell ref="O1:P1"/>
    <mergeCell ref="Q1:R1"/>
    <mergeCell ref="A88:D88"/>
    <mergeCell ref="A89:D89"/>
    <mergeCell ref="A90:D90"/>
    <mergeCell ref="A91:D91"/>
    <mergeCell ref="A92:D9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6"/>
  <sheetViews>
    <sheetView workbookViewId="0">
      <selection sqref="A1:D3"/>
    </sheetView>
  </sheetViews>
  <sheetFormatPr baseColWidth="10" defaultColWidth="12.5546875" defaultRowHeight="14.4" x14ac:dyDescent="0.3"/>
  <cols>
    <col min="1" max="1" width="13.33203125" style="198" customWidth="1"/>
    <col min="2" max="2" width="12.5546875" style="198" customWidth="1"/>
    <col min="3" max="16384" width="12.5546875" style="198"/>
  </cols>
  <sheetData>
    <row r="1" spans="1:5" ht="50.25" customHeight="1" x14ac:dyDescent="0.3">
      <c r="A1" s="327" t="s">
        <v>231</v>
      </c>
      <c r="B1" s="327"/>
      <c r="C1" s="327"/>
      <c r="D1" s="327"/>
    </row>
    <row r="2" spans="1:5" x14ac:dyDescent="0.3">
      <c r="A2" s="328" t="s">
        <v>232</v>
      </c>
      <c r="B2" s="328" t="s">
        <v>233</v>
      </c>
      <c r="C2" s="328"/>
      <c r="D2" s="328" t="s">
        <v>234</v>
      </c>
    </row>
    <row r="3" spans="1:5" x14ac:dyDescent="0.3">
      <c r="A3" s="328"/>
      <c r="B3" s="199" t="s">
        <v>235</v>
      </c>
      <c r="C3" s="199" t="s">
        <v>236</v>
      </c>
      <c r="D3" s="328"/>
    </row>
    <row r="4" spans="1:5" x14ac:dyDescent="0.3">
      <c r="A4" s="200" t="s">
        <v>237</v>
      </c>
      <c r="B4" s="201">
        <v>222757</v>
      </c>
      <c r="C4" s="201">
        <v>20477</v>
      </c>
      <c r="D4" s="201">
        <f>SUM(B4:C4)</f>
        <v>243234</v>
      </c>
    </row>
    <row r="5" spans="1:5" x14ac:dyDescent="0.3">
      <c r="A5" s="200" t="s">
        <v>238</v>
      </c>
      <c r="B5" s="201">
        <v>308849</v>
      </c>
      <c r="C5" s="201">
        <v>25724</v>
      </c>
      <c r="D5" s="201">
        <f>SUM(B5:C5)</f>
        <v>334573</v>
      </c>
    </row>
    <row r="6" spans="1:5" x14ac:dyDescent="0.3">
      <c r="A6" s="200" t="s">
        <v>239</v>
      </c>
      <c r="B6" s="201">
        <v>8</v>
      </c>
      <c r="C6" s="201"/>
      <c r="D6" s="201">
        <f>SUM(B6:C6)</f>
        <v>8</v>
      </c>
    </row>
    <row r="7" spans="1:5" x14ac:dyDescent="0.3">
      <c r="A7" s="200" t="s">
        <v>240</v>
      </c>
      <c r="B7" s="201">
        <v>5</v>
      </c>
      <c r="C7" s="201"/>
      <c r="D7" s="201">
        <f>SUM(B7:C7)</f>
        <v>5</v>
      </c>
    </row>
    <row r="8" spans="1:5" x14ac:dyDescent="0.3">
      <c r="A8" s="202" t="s">
        <v>234</v>
      </c>
      <c r="B8" s="203">
        <f>SUM(B4:B7)</f>
        <v>531619</v>
      </c>
      <c r="C8" s="203">
        <f>SUM(C4:C7)</f>
        <v>46201</v>
      </c>
      <c r="D8" s="203">
        <f>SUM(D4:D7)</f>
        <v>577820</v>
      </c>
    </row>
    <row r="9" spans="1:5" x14ac:dyDescent="0.3">
      <c r="A9" s="329" t="s">
        <v>241</v>
      </c>
      <c r="B9" s="329"/>
      <c r="C9" s="329"/>
      <c r="D9" s="329"/>
    </row>
    <row r="12" spans="1:5" customFormat="1" x14ac:dyDescent="0.3">
      <c r="A12" s="198"/>
      <c r="B12" s="198"/>
      <c r="C12" s="198"/>
      <c r="D12" s="198"/>
      <c r="E12" s="198"/>
    </row>
    <row r="13" spans="1:5" customFormat="1" x14ac:dyDescent="0.3">
      <c r="A13" s="198"/>
      <c r="B13" s="198"/>
      <c r="C13" s="198"/>
      <c r="D13" s="198"/>
      <c r="E13" s="198"/>
    </row>
    <row r="14" spans="1:5" customFormat="1" x14ac:dyDescent="0.3">
      <c r="A14" s="198"/>
      <c r="B14" s="198"/>
      <c r="C14" s="198"/>
      <c r="D14" s="198"/>
      <c r="E14" s="198"/>
    </row>
    <row r="15" spans="1:5" customFormat="1" x14ac:dyDescent="0.3">
      <c r="A15" s="198"/>
      <c r="B15" s="198"/>
      <c r="C15" s="198"/>
      <c r="D15" s="198"/>
      <c r="E15" s="198"/>
    </row>
    <row r="16" spans="1:5" customFormat="1" x14ac:dyDescent="0.3">
      <c r="A16" s="198"/>
      <c r="B16" s="198"/>
      <c r="C16" s="198"/>
      <c r="D16" s="198"/>
      <c r="E16" s="198"/>
    </row>
  </sheetData>
  <mergeCells count="5">
    <mergeCell ref="A1:D1"/>
    <mergeCell ref="A2:A3"/>
    <mergeCell ref="B2:C2"/>
    <mergeCell ref="D2:D3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 Trimestre</vt:lpstr>
      <vt:lpstr>II Trimestre</vt:lpstr>
      <vt:lpstr>Acumulado semestral</vt:lpstr>
      <vt:lpstr>III Trimestre</vt:lpstr>
      <vt:lpstr>Acumulado trimestal</vt:lpstr>
      <vt:lpstr>IV Trimestre</vt:lpstr>
      <vt:lpstr>Anual</vt:lpstr>
      <vt:lpstr>Anual Cantonal</vt:lpstr>
      <vt:lpstr>Personas según sexo y discapaci</vt:lpstr>
      <vt:lpstr>Ingresos Anuales</vt:lpstr>
      <vt:lpstr>Egresos Anuales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avegag</dc:creator>
  <cp:lastModifiedBy>Stephanie Tatiana Salas Soto</cp:lastModifiedBy>
  <dcterms:created xsi:type="dcterms:W3CDTF">2022-04-19T14:10:57Z</dcterms:created>
  <dcterms:modified xsi:type="dcterms:W3CDTF">2025-12-30T20:09:10Z</dcterms:modified>
</cp:coreProperties>
</file>