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303E97BB-5398-4F52-9698-E79912B118D8}" xr6:coauthVersionLast="47" xr6:coauthVersionMax="47" xr10:uidLastSave="{00000000-0000-0000-0000-000000000000}"/>
  <bookViews>
    <workbookView xWindow="-108" yWindow="-108" windowWidth="23256" windowHeight="13896" tabRatio="924" xr2:uid="{00000000-000D-0000-FFFF-FFFF00000000}"/>
  </bookViews>
  <sheets>
    <sheet name="I Trimestre" sheetId="3" r:id="rId1"/>
    <sheet name="II Trimestre" sheetId="10" r:id="rId2"/>
    <sheet name="I Semestre" sheetId="11" r:id="rId3"/>
    <sheet name="III Trimestre" sheetId="12" r:id="rId4"/>
    <sheet name="III Trim. Acumulado" sheetId="13" r:id="rId5"/>
    <sheet name="IV Trimestre" sheetId="14" r:id="rId6"/>
    <sheet name="Anual" sheetId="15" r:id="rId7"/>
    <sheet name="VISITACION  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6" l="1"/>
  <c r="H12" i="12"/>
  <c r="F57" i="15"/>
  <c r="F56" i="15"/>
  <c r="E57" i="14"/>
  <c r="E56" i="14"/>
  <c r="C55" i="14"/>
  <c r="B55" i="14"/>
  <c r="E53" i="14"/>
  <c r="B54" i="14"/>
  <c r="B58" i="14" s="1"/>
  <c r="C52" i="14" s="1"/>
  <c r="C54" i="14" s="1"/>
  <c r="C58" i="14" s="1"/>
  <c r="D52" i="14" s="1"/>
  <c r="D54" i="14" s="1"/>
  <c r="E52" i="14" l="1"/>
  <c r="E54" i="14" s="1"/>
  <c r="H16" i="16" l="1"/>
  <c r="F16" i="16" l="1"/>
  <c r="E53" i="12" l="1"/>
  <c r="D52" i="12"/>
  <c r="C52" i="12"/>
  <c r="B52" i="12" l="1"/>
  <c r="E23" i="12"/>
  <c r="B54" i="10"/>
  <c r="B52" i="10" l="1"/>
  <c r="E16" i="16"/>
  <c r="D10" i="16"/>
  <c r="D16" i="16" s="1"/>
  <c r="D56" i="3"/>
  <c r="C52" i="3"/>
  <c r="C26" i="3" l="1"/>
  <c r="D26" i="3"/>
  <c r="B26" i="3"/>
  <c r="E24" i="3"/>
  <c r="E25" i="3"/>
  <c r="E23" i="3"/>
  <c r="E26" i="3" l="1"/>
  <c r="C24" i="15" l="1"/>
  <c r="B26" i="14"/>
  <c r="C26" i="14"/>
  <c r="D26" i="14"/>
  <c r="E25" i="14"/>
  <c r="E25" i="15" s="1"/>
  <c r="B26" i="12"/>
  <c r="C26" i="12"/>
  <c r="D26" i="12"/>
  <c r="E25" i="12"/>
  <c r="D25" i="15" s="1"/>
  <c r="E24" i="10"/>
  <c r="E25" i="10"/>
  <c r="C25" i="13" s="1"/>
  <c r="C26" i="10"/>
  <c r="D26" i="10"/>
  <c r="B26" i="10"/>
  <c r="B25" i="15"/>
  <c r="D25" i="13" l="1"/>
  <c r="C25" i="15"/>
  <c r="F25" i="15" s="1"/>
  <c r="C25" i="11"/>
  <c r="B25" i="13"/>
  <c r="E25" i="13" s="1"/>
  <c r="B25" i="11"/>
  <c r="D25" i="11" l="1"/>
  <c r="E24" i="14"/>
  <c r="E24" i="15" s="1"/>
  <c r="E23" i="14"/>
  <c r="C13" i="14"/>
  <c r="D13" i="14"/>
  <c r="E13" i="14"/>
  <c r="F12" i="14"/>
  <c r="F12" i="15" s="1"/>
  <c r="F11" i="14"/>
  <c r="F11" i="15" s="1"/>
  <c r="C53" i="13"/>
  <c r="C24" i="13"/>
  <c r="D53" i="13"/>
  <c r="B42" i="12"/>
  <c r="C42" i="12"/>
  <c r="D42" i="12"/>
  <c r="E36" i="12"/>
  <c r="D36" i="13" s="1"/>
  <c r="E26" i="12"/>
  <c r="C13" i="12"/>
  <c r="D13" i="12"/>
  <c r="E13" i="12"/>
  <c r="F12" i="12"/>
  <c r="E12" i="15" s="1"/>
  <c r="F11" i="12"/>
  <c r="E11" i="15" s="1"/>
  <c r="E24" i="12"/>
  <c r="D24" i="13" s="1"/>
  <c r="C53" i="11"/>
  <c r="C24" i="11"/>
  <c r="E53" i="10"/>
  <c r="E23" i="10"/>
  <c r="E26" i="10" s="1"/>
  <c r="C13" i="10"/>
  <c r="D13" i="10"/>
  <c r="E13" i="10"/>
  <c r="F12" i="10"/>
  <c r="D12" i="13" s="1"/>
  <c r="F11" i="10"/>
  <c r="E26" i="14" l="1"/>
  <c r="E13" i="15"/>
  <c r="E11" i="13"/>
  <c r="F13" i="10"/>
  <c r="F13" i="12"/>
  <c r="F13" i="15"/>
  <c r="D11" i="11"/>
  <c r="E12" i="13"/>
  <c r="F13" i="14"/>
  <c r="C23" i="15"/>
  <c r="C26" i="15" s="1"/>
  <c r="D11" i="15"/>
  <c r="D23" i="15"/>
  <c r="D12" i="11"/>
  <c r="C23" i="13"/>
  <c r="C26" i="13" s="1"/>
  <c r="C23" i="11"/>
  <c r="C26" i="11" s="1"/>
  <c r="D12" i="15"/>
  <c r="E23" i="15"/>
  <c r="E26" i="15" s="1"/>
  <c r="D11" i="13"/>
  <c r="D13" i="13" s="1"/>
  <c r="D23" i="13"/>
  <c r="D26" i="13" s="1"/>
  <c r="D24" i="15"/>
  <c r="E13" i="13" l="1"/>
  <c r="D13" i="11"/>
  <c r="D13" i="15"/>
  <c r="D26" i="15"/>
  <c r="E53" i="3"/>
  <c r="D13" i="3"/>
  <c r="E13" i="3"/>
  <c r="C13" i="3"/>
  <c r="B53" i="13" l="1"/>
  <c r="B53" i="11"/>
  <c r="D53" i="11" s="1"/>
  <c r="F12" i="3"/>
  <c r="F11" i="3"/>
  <c r="B23" i="11" l="1"/>
  <c r="B23" i="13"/>
  <c r="B23" i="15"/>
  <c r="B24" i="15"/>
  <c r="F24" i="15" s="1"/>
  <c r="B24" i="11"/>
  <c r="D24" i="11" s="1"/>
  <c r="B24" i="13"/>
  <c r="E24" i="13" s="1"/>
  <c r="C11" i="13"/>
  <c r="C11" i="11"/>
  <c r="C11" i="15"/>
  <c r="F13" i="3"/>
  <c r="C12" i="13"/>
  <c r="F12" i="13" s="1"/>
  <c r="C12" i="15"/>
  <c r="G12" i="15" s="1"/>
  <c r="C12" i="11"/>
  <c r="E12" i="11" s="1"/>
  <c r="E53" i="15"/>
  <c r="D42" i="14"/>
  <c r="D55" i="14" s="1"/>
  <c r="C42" i="14"/>
  <c r="B42" i="14"/>
  <c r="E41" i="14"/>
  <c r="E41" i="15" s="1"/>
  <c r="E40" i="14"/>
  <c r="E40" i="15" s="1"/>
  <c r="E39" i="14"/>
  <c r="E39" i="15" s="1"/>
  <c r="E38" i="14"/>
  <c r="E38" i="15" s="1"/>
  <c r="E37" i="14"/>
  <c r="E37" i="15" s="1"/>
  <c r="E36" i="14"/>
  <c r="D54" i="12"/>
  <c r="C54" i="12"/>
  <c r="B54" i="12"/>
  <c r="D53" i="15"/>
  <c r="E52" i="12"/>
  <c r="D52" i="15" s="1"/>
  <c r="D55" i="12"/>
  <c r="C55" i="12"/>
  <c r="B55" i="12"/>
  <c r="E41" i="12"/>
  <c r="E40" i="12"/>
  <c r="E39" i="12"/>
  <c r="E38" i="12"/>
  <c r="E37" i="12"/>
  <c r="E55" i="14" l="1"/>
  <c r="E58" i="14" s="1"/>
  <c r="E58" i="15" s="1"/>
  <c r="D58" i="14"/>
  <c r="D40" i="15"/>
  <c r="D40" i="13"/>
  <c r="C13" i="15"/>
  <c r="G11" i="15"/>
  <c r="G13" i="15" s="1"/>
  <c r="B26" i="11"/>
  <c r="D23" i="11"/>
  <c r="D26" i="11" s="1"/>
  <c r="D41" i="15"/>
  <c r="D41" i="13"/>
  <c r="E11" i="11"/>
  <c r="E13" i="11" s="1"/>
  <c r="C13" i="11"/>
  <c r="E55" i="12"/>
  <c r="D55" i="13" s="1"/>
  <c r="E42" i="14"/>
  <c r="E55" i="15" s="1"/>
  <c r="F11" i="13"/>
  <c r="F13" i="13" s="1"/>
  <c r="C13" i="13"/>
  <c r="B26" i="13"/>
  <c r="E23" i="13"/>
  <c r="E26" i="13" s="1"/>
  <c r="D39" i="15"/>
  <c r="D39" i="13"/>
  <c r="E42" i="12"/>
  <c r="D55" i="15" s="1"/>
  <c r="D37" i="15"/>
  <c r="D37" i="13"/>
  <c r="E54" i="12"/>
  <c r="D52" i="13"/>
  <c r="D38" i="15"/>
  <c r="D38" i="13"/>
  <c r="B26" i="15"/>
  <c r="F23" i="15"/>
  <c r="F26" i="15" s="1"/>
  <c r="E54" i="15"/>
  <c r="E36" i="15"/>
  <c r="E42" i="15" s="1"/>
  <c r="E52" i="15"/>
  <c r="C56" i="12"/>
  <c r="D36" i="15"/>
  <c r="B56" i="12"/>
  <c r="D56" i="12"/>
  <c r="D42" i="15" l="1"/>
  <c r="D54" i="13"/>
  <c r="E56" i="12"/>
  <c r="D56" i="13" s="1"/>
  <c r="D42" i="13"/>
  <c r="D54" i="15"/>
  <c r="D58" i="15" l="1"/>
  <c r="E52" i="10"/>
  <c r="D42" i="10"/>
  <c r="D55" i="10" s="1"/>
  <c r="C42" i="10"/>
  <c r="C55" i="10" s="1"/>
  <c r="B42" i="10"/>
  <c r="B55" i="10" s="1"/>
  <c r="E41" i="10"/>
  <c r="E40" i="10"/>
  <c r="E39" i="10"/>
  <c r="E38" i="10"/>
  <c r="E37" i="10"/>
  <c r="E36" i="10"/>
  <c r="E55" i="10" l="1"/>
  <c r="C55" i="13" s="1"/>
  <c r="B56" i="10"/>
  <c r="C52" i="10" s="1"/>
  <c r="C54" i="10" s="1"/>
  <c r="C41" i="13"/>
  <c r="C41" i="11"/>
  <c r="C55" i="11"/>
  <c r="C36" i="13"/>
  <c r="C36" i="11"/>
  <c r="C52" i="13"/>
  <c r="C52" i="11"/>
  <c r="C37" i="11"/>
  <c r="C37" i="13"/>
  <c r="E54" i="10"/>
  <c r="E56" i="10" s="1"/>
  <c r="C38" i="13"/>
  <c r="C38" i="11"/>
  <c r="C39" i="11"/>
  <c r="C39" i="13"/>
  <c r="C40" i="11"/>
  <c r="C40" i="13"/>
  <c r="C39" i="15"/>
  <c r="C54" i="15"/>
  <c r="C37" i="15"/>
  <c r="C41" i="15"/>
  <c r="E42" i="10"/>
  <c r="C36" i="15"/>
  <c r="C38" i="15"/>
  <c r="C40" i="15"/>
  <c r="C53" i="15"/>
  <c r="C56" i="10"/>
  <c r="D52" i="10" s="1"/>
  <c r="D54" i="10" s="1"/>
  <c r="D56" i="10" s="1"/>
  <c r="C52" i="15"/>
  <c r="C42" i="11" l="1"/>
  <c r="C56" i="13"/>
  <c r="C56" i="11"/>
  <c r="C42" i="13"/>
  <c r="C54" i="13"/>
  <c r="C54" i="11"/>
  <c r="C42" i="15"/>
  <c r="C58" i="15"/>
  <c r="C55" i="15"/>
  <c r="B54" i="3"/>
  <c r="C54" i="3"/>
  <c r="E52" i="3"/>
  <c r="B42" i="3"/>
  <c r="B55" i="3" s="1"/>
  <c r="C42" i="3"/>
  <c r="C55" i="3" s="1"/>
  <c r="D42" i="3"/>
  <c r="D55" i="3" s="1"/>
  <c r="E37" i="3"/>
  <c r="E38" i="3"/>
  <c r="E39" i="3"/>
  <c r="E40" i="3"/>
  <c r="E41" i="3"/>
  <c r="B37" i="13" l="1"/>
  <c r="E37" i="13" s="1"/>
  <c r="B37" i="11"/>
  <c r="D37" i="11" s="1"/>
  <c r="B56" i="3"/>
  <c r="E55" i="3"/>
  <c r="B41" i="11"/>
  <c r="D41" i="11" s="1"/>
  <c r="B41" i="13"/>
  <c r="E41" i="13" s="1"/>
  <c r="B52" i="11"/>
  <c r="D52" i="11" s="1"/>
  <c r="B52" i="13"/>
  <c r="E52" i="13" s="1"/>
  <c r="B38" i="11"/>
  <c r="D38" i="11" s="1"/>
  <c r="B38" i="13"/>
  <c r="E38" i="13" s="1"/>
  <c r="B40" i="13"/>
  <c r="E40" i="13" s="1"/>
  <c r="B40" i="11"/>
  <c r="D40" i="11" s="1"/>
  <c r="B39" i="11"/>
  <c r="D39" i="11" s="1"/>
  <c r="B39" i="13"/>
  <c r="E39" i="13" s="1"/>
  <c r="B41" i="15"/>
  <c r="F41" i="15" s="1"/>
  <c r="B39" i="15"/>
  <c r="F39" i="15" s="1"/>
  <c r="B37" i="15"/>
  <c r="F37" i="15" s="1"/>
  <c r="E54" i="3"/>
  <c r="B53" i="15"/>
  <c r="F53" i="15" s="1"/>
  <c r="E53" i="13"/>
  <c r="B40" i="15"/>
  <c r="F40" i="15" s="1"/>
  <c r="B38" i="15"/>
  <c r="F38" i="15" s="1"/>
  <c r="B52" i="15"/>
  <c r="F52" i="15" s="1"/>
  <c r="C56" i="3"/>
  <c r="D52" i="3" s="1"/>
  <c r="D54" i="3" s="1"/>
  <c r="B55" i="11" l="1"/>
  <c r="D55" i="11" s="1"/>
  <c r="B55" i="13"/>
  <c r="B54" i="11"/>
  <c r="B54" i="13"/>
  <c r="E56" i="3"/>
  <c r="D54" i="11"/>
  <c r="F54" i="15"/>
  <c r="B54" i="15"/>
  <c r="E54" i="13"/>
  <c r="D56" i="11" l="1"/>
  <c r="B56" i="11"/>
  <c r="B56" i="13"/>
  <c r="E36" i="3"/>
  <c r="B36" i="11" l="1"/>
  <c r="B36" i="13"/>
  <c r="E42" i="3"/>
  <c r="B36" i="15"/>
  <c r="B42" i="13" l="1"/>
  <c r="E36" i="13"/>
  <c r="E42" i="13" s="1"/>
  <c r="D36" i="11"/>
  <c r="D42" i="11" s="1"/>
  <c r="B42" i="11"/>
  <c r="F36" i="15"/>
  <c r="F42" i="15" s="1"/>
  <c r="B42" i="15"/>
  <c r="B55" i="15"/>
  <c r="F55" i="15" s="1"/>
  <c r="F58" i="15" s="1"/>
  <c r="E55" i="13"/>
  <c r="E56" i="13" s="1"/>
  <c r="B58" i="15" l="1"/>
</calcChain>
</file>

<file path=xl/sharedStrings.xml><?xml version="1.0" encoding="utf-8"?>
<sst xmlns="http://schemas.openxmlformats.org/spreadsheetml/2006/main" count="543" uniqueCount="110">
  <si>
    <t>FODESAF</t>
  </si>
  <si>
    <t xml:space="preserve">Programa: </t>
  </si>
  <si>
    <t>Institución:</t>
  </si>
  <si>
    <t>Unidad Ejecutora:</t>
  </si>
  <si>
    <t>Cuadro 1</t>
  </si>
  <si>
    <t>Reporte de beneficiarios efectivos financiados por el Fondo de Desarrollo Social y Asignaciones Familiares</t>
  </si>
  <si>
    <t>Producto</t>
  </si>
  <si>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</si>
  <si>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</si>
  <si>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</si>
  <si>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</si>
  <si>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</si>
  <si>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</si>
  <si>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</si>
  <si>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</si>
  <si>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</si>
  <si>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</si>
  <si>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</si>
  <si>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</si>
  <si>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</t>
  </si>
  <si>
    <t>Cuadro 2</t>
  </si>
  <si>
    <t>Reporte de gastos efectivos financiados por el Fondo de Desarrollo Social y Asignaciones Familiares</t>
  </si>
  <si>
    <t xml:space="preserve">Unidad: </t>
  </si>
  <si>
    <t>Colones</t>
  </si>
  <si>
    <t>Cuadro 3</t>
  </si>
  <si>
    <t>Rubro por objeto de gasto</t>
  </si>
  <si>
    <t>Cuadro 4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</si>
  <si>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</si>
  <si>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</si>
  <si>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</si>
  <si>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</si>
  <si>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</si>
  <si>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Periodo:</t>
  </si>
  <si>
    <t>I Trimestre</t>
  </si>
  <si>
    <t>II Trimestre</t>
  </si>
  <si>
    <t>III Trimestre</t>
  </si>
  <si>
    <t>IV Trimestre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</si>
  <si>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 xml:space="preserve">t-1) </t>
    </r>
  </si>
  <si>
    <t>I Semestre</t>
  </si>
  <si>
    <t>Anual</t>
  </si>
  <si>
    <t xml:space="preserve">Personas </t>
  </si>
  <si>
    <t xml:space="preserve">Notas: </t>
  </si>
  <si>
    <t>Reporte de gastos efectivos por rubo, financiados por el Fondo de Desarrollo Social y Asignaciones Familiares</t>
  </si>
  <si>
    <t xml:space="preserve">Abril </t>
  </si>
  <si>
    <t xml:space="preserve">I Trimestre </t>
  </si>
  <si>
    <t>Setiembre</t>
  </si>
  <si>
    <t xml:space="preserve">Setiembre </t>
  </si>
  <si>
    <t>III Trimestre Acumulado</t>
  </si>
  <si>
    <t xml:space="preserve">III Trimestre </t>
  </si>
  <si>
    <t xml:space="preserve">IV Trimestral </t>
  </si>
  <si>
    <t xml:space="preserve">Anual </t>
  </si>
  <si>
    <t xml:space="preserve">     Servicio de uso de parques e instalaciones deportivas</t>
  </si>
  <si>
    <t xml:space="preserve">     Tranferencias a asociaciones y federaciones deportivas</t>
  </si>
  <si>
    <t>Remuneraciones</t>
  </si>
  <si>
    <t>Deporte y recreación</t>
  </si>
  <si>
    <t>Instituto Costarricense del Deporte y la Recreación (Icoder)</t>
  </si>
  <si>
    <t xml:space="preserve">Total </t>
  </si>
  <si>
    <r>
      <t>Notas:</t>
    </r>
    <r>
      <rPr>
        <sz val="11"/>
        <color theme="4"/>
        <rFont val="Calibri"/>
        <family val="2"/>
        <scheme val="minor"/>
      </rPr>
      <t xml:space="preserve"> Este espacio es para que se agreguen todas las notas necesarias para justificar la ejecución de los beneficiarios. </t>
    </r>
  </si>
  <si>
    <r>
      <t xml:space="preserve">Notas: </t>
    </r>
    <r>
      <rPr>
        <sz val="11"/>
        <color theme="4"/>
        <rFont val="Calibri"/>
        <family val="2"/>
        <scheme val="minor"/>
      </rPr>
      <t xml:space="preserve">En este espacio, se puede agregar información adicional, como por ejemplo los "reintegraos aportes períodos anteriores" que en algunas ocasiones se registran. </t>
    </r>
  </si>
  <si>
    <t xml:space="preserve">     Gastos administrativos de apoyo a las áreas sustantivas</t>
  </si>
  <si>
    <t>Anual 2022</t>
  </si>
  <si>
    <t>I Trimestre 2022</t>
  </si>
  <si>
    <t>II Trimestre 2022</t>
  </si>
  <si>
    <t>I semestre 2022</t>
  </si>
  <si>
    <t>III Trimestre 2022</t>
  </si>
  <si>
    <t>III Trim. Acumulado 2022</t>
  </si>
  <si>
    <t>IV Trimestre 2022</t>
  </si>
  <si>
    <t xml:space="preserve">Servicios </t>
  </si>
  <si>
    <t>Materiales y Suministros</t>
  </si>
  <si>
    <t xml:space="preserve">Bienes Duraderos </t>
  </si>
  <si>
    <t>Transferencias Corrientes</t>
  </si>
  <si>
    <t xml:space="preserve">Transferencias de Capital </t>
  </si>
  <si>
    <t>Fuente: Unidad de Relación con Entidades, Unidad Administración de Instalaciones, ICODER</t>
  </si>
  <si>
    <t>INSTALACIONES DEPORTIVAS Y RECREATIVAS CON MANTENIMIENTO Y SEGURIDAD 2022</t>
  </si>
  <si>
    <t>#</t>
  </si>
  <si>
    <t>NOMBRE DE LA INSTALACION</t>
  </si>
  <si>
    <t xml:space="preserve">CANTIDAD DE USUARIOS ANUAL </t>
  </si>
  <si>
    <t>CANTIDAD DE USUARIOS 
I TRIMESTRE</t>
  </si>
  <si>
    <t>PARQUE LA PAZ</t>
  </si>
  <si>
    <t>PARQUE LA SABANA</t>
  </si>
  <si>
    <t>PARQUE LA EXPRESION</t>
  </si>
  <si>
    <t>PARQUE FRAIJANES</t>
  </si>
  <si>
    <t>PARQUE CARIARI</t>
  </si>
  <si>
    <t>PARQUE LA DOMINICA</t>
  </si>
  <si>
    <t>GIMNASIO NACIONAL</t>
  </si>
  <si>
    <t>PISCINA*</t>
  </si>
  <si>
    <t xml:space="preserve">GIMNASIO DE PESAS </t>
  </si>
  <si>
    <t xml:space="preserve">ESTADIO NACIONAL </t>
  </si>
  <si>
    <t xml:space="preserve">GIMNASIO DE GIMNASIA </t>
  </si>
  <si>
    <t>GIMNASIO DE BOXEO/JUDO</t>
  </si>
  <si>
    <t>TOTAL PROYECTADO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</si>
  <si>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puede tener afectacióna la baja por la emergencia por covid-19</t>
    </r>
  </si>
  <si>
    <t>Se presenta la proyección de las instalaciones que administra el ICODER.</t>
  </si>
  <si>
    <t>De las 27 instalaciones,  15 estan en administración por la entidad deportiva.</t>
  </si>
  <si>
    <t xml:space="preserve">*Esta cerrada por orden sanitaria del Ministerio de Salud </t>
  </si>
  <si>
    <t>Nota: La Piscina será remodelada para el año 2022</t>
  </si>
  <si>
    <r>
      <t>Nota:</t>
    </r>
    <r>
      <rPr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theme="3" tint="0.39997558519241921"/>
        <rFont val="Calibri"/>
        <family val="2"/>
        <scheme val="minor"/>
      </rPr>
      <t xml:space="preserve">El total de beneficiarios del producto "Servicio de uso de parques e instalaciones deportivas" incluye la visitación al Estadio Nacional de un total de 88 000 mil personas que asistierón a los eventos: Concierto Coldplay (85 000 personas) y Feria Manga Animé (3 000 personas). </t>
    </r>
  </si>
  <si>
    <t>Fuente: Unidad de Finanzas, ICODER</t>
  </si>
  <si>
    <t>Fuente: SIGAF, Unidad de Finanzas</t>
  </si>
  <si>
    <t>Notas:</t>
  </si>
  <si>
    <t>CANTIDAD DE USUARIOS 
II TRIMESTRE</t>
  </si>
  <si>
    <t>CANTIDAD DE USUARIOS 
III TRIMESTRE</t>
  </si>
  <si>
    <t>CANTIDAD DE USUARIOS 
IV TRIMESTRE</t>
  </si>
  <si>
    <t xml:space="preserve">Observaciones </t>
  </si>
  <si>
    <t xml:space="preserve">En el cuarto trimestre se reporta una cantidad de 0 usuarios, ya que se encuentra en remodelación. </t>
  </si>
  <si>
    <t xml:space="preserve">5. Egresos superávit </t>
  </si>
  <si>
    <t xml:space="preserve">6. Devoluciones al fondo general </t>
  </si>
  <si>
    <t xml:space="preserve">7. Saldo en caja final   (3-4-5-6) </t>
  </si>
  <si>
    <t xml:space="preserve">Fuente: SIGAF, Unidad de Finanzas </t>
  </si>
  <si>
    <t xml:space="preserve">7. Saldo en caja final   (3-4)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</si>
</sst>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* #,##0.00_);_(* \(#,##0.00\);_(* \-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rgb="FFE46C0A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3" fillId="0" borderId="0"/>
    <xf numFmtId="0" fontId="13" fillId="0" borderId="0"/>
    <xf numFmtId="168" fontId="13" fillId="0" borderId="0" applyBorder="0" applyProtection="0"/>
    <xf numFmtId="0" fontId="14" fillId="6" borderId="0" applyBorder="0" applyProtection="0"/>
    <xf numFmtId="167" fontId="13" fillId="0" borderId="0" applyFont="0" applyFill="0" applyBorder="0" applyAlignment="0" applyProtection="0"/>
    <xf numFmtId="0" fontId="15" fillId="0" borderId="0"/>
    <xf numFmtId="0" fontId="15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/>
    <xf numFmtId="4" fontId="0" fillId="0" borderId="0" xfId="0" applyNumberFormat="1"/>
    <xf numFmtId="0" fontId="1" fillId="0" borderId="0" xfId="0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165" fontId="1" fillId="0" borderId="2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0" fillId="2" borderId="0" xfId="0" applyFill="1"/>
    <xf numFmtId="164" fontId="3" fillId="0" borderId="2" xfId="0" applyNumberFormat="1" applyFont="1" applyBorder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3" xfId="0" applyBorder="1"/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5" fontId="0" fillId="0" borderId="0" xfId="1" applyNumberFormat="1" applyFont="1" applyFill="1"/>
    <xf numFmtId="0" fontId="1" fillId="0" borderId="2" xfId="0" applyFont="1" applyBorder="1" applyAlignment="1">
      <alignment horizontal="left"/>
    </xf>
    <xf numFmtId="43" fontId="0" fillId="0" borderId="0" xfId="1" applyFont="1" applyFill="1"/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/>
    <xf numFmtId="41" fontId="0" fillId="0" borderId="4" xfId="0" applyNumberFormat="1" applyBorder="1"/>
    <xf numFmtId="0" fontId="0" fillId="0" borderId="7" xfId="0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1" fontId="9" fillId="2" borderId="9" xfId="2" applyFont="1" applyFill="1" applyBorder="1" applyAlignment="1">
      <alignment horizontal="center" vertical="top" wrapText="1"/>
    </xf>
    <xf numFmtId="0" fontId="2" fillId="0" borderId="0" xfId="0" applyFont="1"/>
    <xf numFmtId="0" fontId="10" fillId="5" borderId="4" xfId="0" applyFont="1" applyFill="1" applyBorder="1"/>
    <xf numFmtId="43" fontId="0" fillId="0" borderId="0" xfId="1" applyFont="1"/>
    <xf numFmtId="41" fontId="8" fillId="0" borderId="4" xfId="2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4" borderId="11" xfId="0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41" fontId="8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2" xfId="5" xr:uid="{8679853B-20ED-4172-9994-FC4AC4E4C8A3}"/>
    <cellStyle name="Millares 3" xfId="7" xr:uid="{70FF8ECC-B62F-4464-AB0D-D718AAC79179}"/>
    <cellStyle name="Millares 4" xfId="10" xr:uid="{D94DA455-0E19-4EDE-8F2F-0D32F9B8BB2E}"/>
    <cellStyle name="Moneda 2" xfId="11" xr:uid="{7D030D12-4202-4687-999E-685D1E8A8898}"/>
    <cellStyle name="Normal" xfId="0" builtinId="0"/>
    <cellStyle name="Normal 2" xfId="4" xr:uid="{18C58776-0B51-4FAE-83A7-8607E2BEF37C}"/>
    <cellStyle name="Normal 2 2" xfId="9" xr:uid="{F4B988D2-9E21-423F-9663-83302694290B}"/>
    <cellStyle name="Normal 4" xfId="8" xr:uid="{4077891F-A0E6-4DED-972B-5A5378BA5967}"/>
    <cellStyle name="TableStyleLight1" xfId="3" xr:uid="{98BCD3A0-7D20-4909-BFC9-93379736009E}"/>
    <cellStyle name="TableStyleLight1 2" xfId="6" xr:uid="{641D22DD-7129-45BB-BF3C-C6BCD016B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61"/>
  <sheetViews>
    <sheetView showGridLines="0" tabSelected="1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18" customWidth="1"/>
    <col min="3" max="3" width="18.21875" customWidth="1"/>
    <col min="4" max="5" width="17" customWidth="1"/>
    <col min="6" max="6" width="11.44140625" bestFit="1" customWidth="1"/>
    <col min="7" max="7" width="13.4414062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61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8</v>
      </c>
      <c r="D10" s="17" t="s">
        <v>9</v>
      </c>
      <c r="E10" s="17" t="s">
        <v>10</v>
      </c>
      <c r="F10" s="17" t="s">
        <v>33</v>
      </c>
    </row>
    <row r="11" spans="1:69" x14ac:dyDescent="0.3">
      <c r="A11" s="5" t="s">
        <v>52</v>
      </c>
      <c r="B11" s="18" t="s">
        <v>40</v>
      </c>
      <c r="C11">
        <v>285</v>
      </c>
      <c r="D11">
        <v>343</v>
      </c>
      <c r="E11">
        <v>403</v>
      </c>
      <c r="F11" s="10">
        <f>+SUM(C11:E11)</f>
        <v>1031</v>
      </c>
    </row>
    <row r="12" spans="1:69" x14ac:dyDescent="0.3">
      <c r="A12" s="5" t="s">
        <v>51</v>
      </c>
      <c r="B12" s="6" t="s">
        <v>40</v>
      </c>
      <c r="C12">
        <v>101678</v>
      </c>
      <c r="D12">
        <v>96088</v>
      </c>
      <c r="E12">
        <v>219285</v>
      </c>
      <c r="F12" s="10">
        <f>+AVERAGE(C12:E12)</f>
        <v>139017</v>
      </c>
    </row>
    <row r="13" spans="1:69" ht="15" thickBot="1" x14ac:dyDescent="0.35">
      <c r="A13" s="30" t="s">
        <v>56</v>
      </c>
      <c r="B13" s="7"/>
      <c r="C13" s="20">
        <f>+SUM(C11:C12)</f>
        <v>101963</v>
      </c>
      <c r="D13" s="20">
        <f t="shared" ref="D13:F13" si="0">+SUM(D11:D12)</f>
        <v>96431</v>
      </c>
      <c r="E13" s="20">
        <f t="shared" si="0"/>
        <v>219688</v>
      </c>
      <c r="F13" s="20">
        <f t="shared" si="0"/>
        <v>140048</v>
      </c>
      <c r="G13" s="10"/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ht="34.5" customHeight="1" x14ac:dyDescent="0.3">
      <c r="A15" s="63" t="s">
        <v>96</v>
      </c>
      <c r="B15" s="64"/>
      <c r="C15" s="64"/>
      <c r="D15" s="64"/>
      <c r="E15" s="64"/>
      <c r="F15" s="64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8</v>
      </c>
      <c r="C22" s="4" t="s">
        <v>9</v>
      </c>
      <c r="D22" s="4" t="s">
        <v>10</v>
      </c>
      <c r="E22" s="4" t="s">
        <v>33</v>
      </c>
    </row>
    <row r="23" spans="1:69" x14ac:dyDescent="0.3">
      <c r="A23" s="5" t="s">
        <v>52</v>
      </c>
      <c r="C23" s="31">
        <v>121500000</v>
      </c>
      <c r="D23" s="31">
        <v>254750000</v>
      </c>
      <c r="E23" s="10">
        <f>+SUM(B23:D23)</f>
        <v>376250000</v>
      </c>
      <c r="I23" s="11"/>
    </row>
    <row r="24" spans="1:69" x14ac:dyDescent="0.3">
      <c r="A24" s="5" t="s">
        <v>51</v>
      </c>
      <c r="B24" s="13">
        <v>363000</v>
      </c>
      <c r="C24" s="13">
        <v>158981869.62</v>
      </c>
      <c r="D24" s="13">
        <v>81283474.060000002</v>
      </c>
      <c r="E24" s="10">
        <f t="shared" ref="E24:E25" si="1">+SUM(B24:D24)</f>
        <v>240628343.68000001</v>
      </c>
    </row>
    <row r="25" spans="1:69" x14ac:dyDescent="0.3">
      <c r="A25" s="5" t="s">
        <v>59</v>
      </c>
      <c r="B25" s="13">
        <v>600000</v>
      </c>
      <c r="C25" s="13"/>
      <c r="D25" s="13">
        <v>78675873.280000001</v>
      </c>
      <c r="E25" s="10">
        <f t="shared" si="1"/>
        <v>79275873.280000001</v>
      </c>
    </row>
    <row r="26" spans="1:69" ht="15" thickBot="1" x14ac:dyDescent="0.35">
      <c r="A26" s="7" t="s">
        <v>19</v>
      </c>
      <c r="B26" s="23">
        <f>SUM(B23:B25)</f>
        <v>963000</v>
      </c>
      <c r="C26" s="23">
        <f t="shared" ref="C26:D26" si="2">SUM(C23:C25)</f>
        <v>280481869.62</v>
      </c>
      <c r="D26" s="23">
        <f t="shared" si="2"/>
        <v>414709347.34000003</v>
      </c>
      <c r="E26" s="23">
        <f>SUM(E23:E25)</f>
        <v>696154216.96000004</v>
      </c>
      <c r="F26" s="8"/>
      <c r="G26" s="13"/>
      <c r="H26" s="13"/>
    </row>
    <row r="27" spans="1:69" ht="15" thickTop="1" x14ac:dyDescent="0.3">
      <c r="A27" s="2" t="s">
        <v>97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10" x14ac:dyDescent="0.3">
      <c r="A33" s="1" t="s">
        <v>22</v>
      </c>
      <c r="B33" s="2" t="s">
        <v>23</v>
      </c>
      <c r="C33" s="6"/>
      <c r="D33" s="6"/>
      <c r="E33" s="6"/>
    </row>
    <row r="34" spans="1:10" x14ac:dyDescent="0.3">
      <c r="A34" s="1"/>
      <c r="B34" s="2"/>
      <c r="C34" s="6"/>
      <c r="D34" s="6"/>
      <c r="E34" s="6"/>
    </row>
    <row r="35" spans="1:10" ht="15" thickBot="1" x14ac:dyDescent="0.35">
      <c r="A35" s="4" t="s">
        <v>25</v>
      </c>
      <c r="B35" s="4" t="s">
        <v>8</v>
      </c>
      <c r="C35" s="4" t="s">
        <v>9</v>
      </c>
      <c r="D35" s="4" t="s">
        <v>10</v>
      </c>
      <c r="E35" s="4" t="s">
        <v>33</v>
      </c>
    </row>
    <row r="36" spans="1:10" x14ac:dyDescent="0.3">
      <c r="A36" s="29" t="s">
        <v>53</v>
      </c>
      <c r="B36" s="24"/>
      <c r="C36" s="24"/>
      <c r="D36" s="24"/>
      <c r="E36" s="11">
        <f t="shared" ref="E36:E41" si="3">SUM(B36:D36)</f>
        <v>0</v>
      </c>
    </row>
    <row r="37" spans="1:10" x14ac:dyDescent="0.3">
      <c r="A37" s="29" t="s">
        <v>67</v>
      </c>
      <c r="B37" s="24">
        <v>363000</v>
      </c>
      <c r="C37" s="24">
        <v>156379762.12</v>
      </c>
      <c r="D37" s="24">
        <v>138112254.75999999</v>
      </c>
      <c r="E37" s="11">
        <f t="shared" si="3"/>
        <v>294855016.88</v>
      </c>
    </row>
    <row r="38" spans="1:10" x14ac:dyDescent="0.3">
      <c r="A38" s="29" t="s">
        <v>68</v>
      </c>
      <c r="B38" s="24">
        <v>600000</v>
      </c>
      <c r="C38" s="24">
        <v>2602107.5</v>
      </c>
      <c r="D38" s="24">
        <v>1200000</v>
      </c>
      <c r="E38" s="11">
        <f t="shared" si="3"/>
        <v>4402107.5</v>
      </c>
    </row>
    <row r="39" spans="1:10" ht="16.05" customHeight="1" x14ac:dyDescent="0.3">
      <c r="A39" s="29" t="s">
        <v>69</v>
      </c>
      <c r="B39" s="24"/>
      <c r="C39" s="24">
        <v>0</v>
      </c>
      <c r="D39" s="24">
        <v>20647092.579999998</v>
      </c>
      <c r="E39" s="11">
        <f t="shared" si="3"/>
        <v>20647092.579999998</v>
      </c>
    </row>
    <row r="40" spans="1:10" x14ac:dyDescent="0.3">
      <c r="A40" s="29" t="s">
        <v>70</v>
      </c>
      <c r="B40" s="24"/>
      <c r="C40" s="24">
        <v>121500000</v>
      </c>
      <c r="D40" s="24">
        <v>254750000</v>
      </c>
      <c r="E40" s="11">
        <f t="shared" si="3"/>
        <v>376250000</v>
      </c>
    </row>
    <row r="41" spans="1:10" x14ac:dyDescent="0.3">
      <c r="A41" s="29" t="s">
        <v>71</v>
      </c>
      <c r="B41" s="24"/>
      <c r="C41" s="24"/>
      <c r="D41" s="24"/>
      <c r="E41" s="11">
        <f t="shared" si="3"/>
        <v>0</v>
      </c>
    </row>
    <row r="42" spans="1:10" ht="15" thickBot="1" x14ac:dyDescent="0.35">
      <c r="A42" s="7" t="s">
        <v>19</v>
      </c>
      <c r="B42" s="25">
        <f>SUM(B36:B41)</f>
        <v>963000</v>
      </c>
      <c r="C42" s="25">
        <f>SUM(C36:C41)</f>
        <v>280481869.62</v>
      </c>
      <c r="D42" s="25">
        <f>SUM(D36:D41)</f>
        <v>414709347.33999997</v>
      </c>
      <c r="E42" s="25">
        <f>SUM(E36:E41)</f>
        <v>696154216.96000004</v>
      </c>
      <c r="G42" s="13"/>
      <c r="H42" s="13"/>
      <c r="I42" s="13"/>
      <c r="J42" s="13"/>
    </row>
    <row r="43" spans="1:10" ht="15" thickTop="1" x14ac:dyDescent="0.3">
      <c r="A43" s="2" t="s">
        <v>97</v>
      </c>
      <c r="C43" s="15"/>
    </row>
    <row r="44" spans="1:10" x14ac:dyDescent="0.3">
      <c r="A44" s="2" t="s">
        <v>41</v>
      </c>
      <c r="C44" s="15"/>
    </row>
    <row r="45" spans="1:10" x14ac:dyDescent="0.3">
      <c r="A45" s="2"/>
      <c r="C45" s="15"/>
    </row>
    <row r="46" spans="1:10" x14ac:dyDescent="0.3">
      <c r="A46" s="2"/>
      <c r="C46" s="15"/>
    </row>
    <row r="47" spans="1:10" x14ac:dyDescent="0.3">
      <c r="A47" s="62" t="s">
        <v>26</v>
      </c>
      <c r="B47" s="62"/>
      <c r="C47" s="62"/>
      <c r="D47" s="62"/>
      <c r="E47" s="62"/>
    </row>
    <row r="48" spans="1:10" x14ac:dyDescent="0.3">
      <c r="A48" s="61" t="s">
        <v>27</v>
      </c>
      <c r="B48" s="61"/>
      <c r="C48" s="61"/>
      <c r="D48" s="61"/>
      <c r="E48" s="61"/>
    </row>
    <row r="49" spans="1:10" x14ac:dyDescent="0.3">
      <c r="A49" s="1" t="s">
        <v>22</v>
      </c>
      <c r="B49" s="2" t="s">
        <v>23</v>
      </c>
      <c r="C49" s="6"/>
      <c r="D49" s="6"/>
      <c r="E49" s="6"/>
    </row>
    <row r="50" spans="1:10" x14ac:dyDescent="0.3">
      <c r="A50" s="1"/>
      <c r="B50" s="9"/>
      <c r="C50" s="6"/>
      <c r="D50" s="6"/>
      <c r="E50" s="6"/>
    </row>
    <row r="51" spans="1:10" ht="15" thickBot="1" x14ac:dyDescent="0.35">
      <c r="A51" s="4" t="s">
        <v>25</v>
      </c>
      <c r="B51" s="4" t="s">
        <v>8</v>
      </c>
      <c r="C51" s="4" t="s">
        <v>9</v>
      </c>
      <c r="D51" s="4" t="s">
        <v>10</v>
      </c>
      <c r="E51" s="4" t="s">
        <v>33</v>
      </c>
    </row>
    <row r="52" spans="1:10" x14ac:dyDescent="0.3">
      <c r="A52" t="s">
        <v>37</v>
      </c>
      <c r="B52" s="11">
        <v>4559368903.6300001</v>
      </c>
      <c r="C52" s="11">
        <f>B56</f>
        <v>4856212668.71</v>
      </c>
      <c r="D52" s="11">
        <f>C56</f>
        <v>4873537564.1700001</v>
      </c>
      <c r="E52" s="11">
        <f>+B52</f>
        <v>4559368903.6300001</v>
      </c>
    </row>
    <row r="53" spans="1:10" x14ac:dyDescent="0.3">
      <c r="A53" t="s">
        <v>28</v>
      </c>
      <c r="B53" s="11">
        <v>297806765.07999998</v>
      </c>
      <c r="C53" s="11">
        <v>297806765.07999998</v>
      </c>
      <c r="D53" s="11">
        <v>297806765.07999998</v>
      </c>
      <c r="E53" s="11">
        <f>+SUM(B53:D53)</f>
        <v>893420295.24000001</v>
      </c>
      <c r="I53" s="8"/>
      <c r="J53" s="8"/>
    </row>
    <row r="54" spans="1:10" x14ac:dyDescent="0.3">
      <c r="A54" t="s">
        <v>29</v>
      </c>
      <c r="B54" s="12">
        <f>+B52+B53</f>
        <v>4857175668.71</v>
      </c>
      <c r="C54" s="12">
        <f t="shared" ref="C54:D54" si="4">+C52+C53</f>
        <v>5154019433.79</v>
      </c>
      <c r="D54" s="12">
        <f t="shared" si="4"/>
        <v>5171344329.25</v>
      </c>
      <c r="E54" s="12">
        <f>+E52+E53</f>
        <v>5452789198.8699999</v>
      </c>
      <c r="I54" s="8"/>
      <c r="J54" s="8"/>
    </row>
    <row r="55" spans="1:10" x14ac:dyDescent="0.3">
      <c r="A55" t="s">
        <v>30</v>
      </c>
      <c r="B55" s="11">
        <f>+B42</f>
        <v>963000</v>
      </c>
      <c r="C55" s="11">
        <f>+C42</f>
        <v>280481869.62</v>
      </c>
      <c r="D55" s="11">
        <f>+D42</f>
        <v>414709347.33999997</v>
      </c>
      <c r="E55" s="11">
        <f>+SUM(B55:D55)</f>
        <v>696154216.96000004</v>
      </c>
      <c r="I55" s="8"/>
    </row>
    <row r="56" spans="1:10" ht="15" thickBot="1" x14ac:dyDescent="0.35">
      <c r="A56" s="26" t="s">
        <v>31</v>
      </c>
      <c r="B56" s="27">
        <f>+B54-B55</f>
        <v>4856212668.71</v>
      </c>
      <c r="C56" s="27">
        <f t="shared" ref="C56" si="5">+C54-C55</f>
        <v>4873537564.1700001</v>
      </c>
      <c r="D56" s="27">
        <f>+D54-D55</f>
        <v>4756634981.9099998</v>
      </c>
      <c r="E56" s="27">
        <f>+E54-E55</f>
        <v>4756634981.9099998</v>
      </c>
      <c r="I56" s="8"/>
    </row>
    <row r="57" spans="1:10" ht="15" thickTop="1" x14ac:dyDescent="0.3">
      <c r="A57" s="2" t="s">
        <v>97</v>
      </c>
    </row>
    <row r="58" spans="1:10" ht="35.25" customHeight="1" x14ac:dyDescent="0.3">
      <c r="A58" s="59" t="s">
        <v>58</v>
      </c>
      <c r="B58" s="60"/>
      <c r="C58" s="60"/>
      <c r="D58" s="60"/>
      <c r="E58" s="60"/>
    </row>
    <row r="59" spans="1:10" x14ac:dyDescent="0.3">
      <c r="B59" s="8"/>
      <c r="C59" s="8"/>
      <c r="D59" s="8"/>
      <c r="E59" s="8"/>
    </row>
    <row r="60" spans="1:10" x14ac:dyDescent="0.3">
      <c r="B60" s="13"/>
      <c r="C60" s="13"/>
      <c r="D60" s="13"/>
      <c r="E60" s="13"/>
    </row>
    <row r="61" spans="1:10" x14ac:dyDescent="0.3">
      <c r="B61" s="8"/>
    </row>
  </sheetData>
  <mergeCells count="11">
    <mergeCell ref="A58:E58"/>
    <mergeCell ref="A32:E32"/>
    <mergeCell ref="A47:E47"/>
    <mergeCell ref="A48:E48"/>
    <mergeCell ref="A1:F1"/>
    <mergeCell ref="A7:F7"/>
    <mergeCell ref="A8:F8"/>
    <mergeCell ref="A18:E18"/>
    <mergeCell ref="A19:E19"/>
    <mergeCell ref="A31:E31"/>
    <mergeCell ref="A15:F15"/>
  </mergeCells>
  <printOptions horizontalCentered="1"/>
  <pageMargins left="0" right="0" top="0.19685039370078741" bottom="0.19685039370078741" header="0.31496062992125984" footer="0.98425196850393704"/>
  <pageSetup scale="64" firstPageNumber="19" orientation="portrait" r:id="rId1"/>
  <ignoredErrors>
    <ignoredError sqref="F12:F13" evalError="1"/>
    <ignoredError sqref="E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61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17.77734375" customWidth="1"/>
    <col min="3" max="5" width="16.44140625" bestFit="1" customWidth="1"/>
    <col min="6" max="6" width="11.44140625" bestFit="1" customWidth="1"/>
    <col min="7" max="7" width="16.2187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62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11</v>
      </c>
      <c r="D10" s="17" t="s">
        <v>12</v>
      </c>
      <c r="E10" s="17" t="s">
        <v>13</v>
      </c>
      <c r="F10" s="17" t="s">
        <v>34</v>
      </c>
    </row>
    <row r="11" spans="1:69" x14ac:dyDescent="0.3">
      <c r="A11" s="5" t="s">
        <v>52</v>
      </c>
      <c r="B11" s="18" t="s">
        <v>40</v>
      </c>
      <c r="C11">
        <v>583</v>
      </c>
      <c r="D11">
        <v>1053</v>
      </c>
      <c r="E11">
        <v>1306</v>
      </c>
      <c r="F11" s="10">
        <f>+SUM(C11:E11)</f>
        <v>2942</v>
      </c>
    </row>
    <row r="12" spans="1:69" x14ac:dyDescent="0.3">
      <c r="A12" s="5" t="s">
        <v>51</v>
      </c>
      <c r="B12" s="6" t="s">
        <v>40</v>
      </c>
      <c r="C12">
        <v>99512</v>
      </c>
      <c r="D12">
        <v>103906</v>
      </c>
      <c r="E12">
        <v>146800</v>
      </c>
      <c r="F12" s="10">
        <f>+AVERAGE(C12:E12)</f>
        <v>116739.33333333333</v>
      </c>
    </row>
    <row r="13" spans="1:69" ht="15" thickBot="1" x14ac:dyDescent="0.35">
      <c r="A13" s="7" t="s">
        <v>19</v>
      </c>
      <c r="B13" s="7"/>
      <c r="C13" s="20">
        <f t="shared" ref="C13:E13" si="0">+SUM(C11:C12)</f>
        <v>100095</v>
      </c>
      <c r="D13" s="20">
        <f t="shared" si="0"/>
        <v>104959</v>
      </c>
      <c r="E13" s="20">
        <f t="shared" si="0"/>
        <v>148106</v>
      </c>
      <c r="F13" s="20">
        <f>+SUM(F11:F12)</f>
        <v>119681.33333333333</v>
      </c>
      <c r="G13" s="10"/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x14ac:dyDescent="0.3">
      <c r="A15" s="59" t="s">
        <v>57</v>
      </c>
      <c r="B15" s="65"/>
      <c r="C15" s="65"/>
      <c r="D15" s="65"/>
      <c r="E15" s="65"/>
      <c r="F15" s="65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43</v>
      </c>
      <c r="C22" s="4" t="s">
        <v>12</v>
      </c>
      <c r="D22" s="4" t="s">
        <v>13</v>
      </c>
      <c r="E22" s="4" t="s">
        <v>34</v>
      </c>
    </row>
    <row r="23" spans="1:69" x14ac:dyDescent="0.3">
      <c r="A23" s="5" t="s">
        <v>52</v>
      </c>
      <c r="B23" s="31">
        <v>204500000</v>
      </c>
      <c r="C23" s="31">
        <v>26000000</v>
      </c>
      <c r="D23" s="31">
        <v>0</v>
      </c>
      <c r="E23" s="10">
        <f>+SUM(B23:D23)</f>
        <v>230500000</v>
      </c>
      <c r="I23" s="11"/>
    </row>
    <row r="24" spans="1:69" x14ac:dyDescent="0.3">
      <c r="A24" s="5" t="s">
        <v>51</v>
      </c>
      <c r="B24" s="13">
        <v>74282425.879999995</v>
      </c>
      <c r="C24" s="13">
        <v>103862868.13000001</v>
      </c>
      <c r="D24" s="13">
        <v>84814947.389999986</v>
      </c>
      <c r="E24" s="10">
        <f t="shared" ref="E24:E25" si="1">+SUM(B24:D24)</f>
        <v>262960241.39999998</v>
      </c>
    </row>
    <row r="25" spans="1:69" x14ac:dyDescent="0.3">
      <c r="A25" s="5" t="s">
        <v>59</v>
      </c>
      <c r="B25" s="13">
        <v>95610</v>
      </c>
      <c r="C25" s="13">
        <v>5855159.4299999997</v>
      </c>
      <c r="D25" s="13">
        <v>45418056.399999999</v>
      </c>
      <c r="E25" s="10">
        <f t="shared" si="1"/>
        <v>51368825.829999998</v>
      </c>
    </row>
    <row r="26" spans="1:69" ht="15" thickBot="1" x14ac:dyDescent="0.35">
      <c r="A26" s="7" t="s">
        <v>19</v>
      </c>
      <c r="B26" s="23">
        <f>SUM(B23:B25)</f>
        <v>278878035.88</v>
      </c>
      <c r="C26" s="23">
        <f t="shared" ref="C26:E26" si="2">SUM(C23:C25)</f>
        <v>135718027.56</v>
      </c>
      <c r="D26" s="23">
        <f t="shared" si="2"/>
        <v>130233003.78999999</v>
      </c>
      <c r="E26" s="23">
        <f t="shared" si="2"/>
        <v>544829067.23000002</v>
      </c>
      <c r="F26" s="8"/>
      <c r="G26" s="13"/>
      <c r="H26" s="13"/>
    </row>
    <row r="27" spans="1:69" ht="15" thickTop="1" x14ac:dyDescent="0.3">
      <c r="A27" s="2" t="s">
        <v>97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10" x14ac:dyDescent="0.3">
      <c r="A33" s="1" t="s">
        <v>22</v>
      </c>
      <c r="B33" s="2" t="s">
        <v>23</v>
      </c>
      <c r="C33" s="6"/>
      <c r="D33" s="6"/>
      <c r="E33" s="6"/>
    </row>
    <row r="34" spans="1:10" x14ac:dyDescent="0.3">
      <c r="A34" s="1"/>
      <c r="B34" s="2"/>
      <c r="C34" s="6"/>
      <c r="D34" s="6"/>
      <c r="E34" s="6"/>
    </row>
    <row r="35" spans="1:10" ht="15" thickBot="1" x14ac:dyDescent="0.35">
      <c r="A35" s="4" t="s">
        <v>25</v>
      </c>
      <c r="B35" s="4" t="s">
        <v>11</v>
      </c>
      <c r="C35" s="4" t="s">
        <v>12</v>
      </c>
      <c r="D35" s="4" t="s">
        <v>13</v>
      </c>
      <c r="E35" s="4" t="s">
        <v>34</v>
      </c>
    </row>
    <row r="36" spans="1:10" x14ac:dyDescent="0.3">
      <c r="A36" s="29" t="s">
        <v>53</v>
      </c>
      <c r="B36" s="24">
        <v>0</v>
      </c>
      <c r="C36" s="24">
        <v>0</v>
      </c>
      <c r="D36" s="24">
        <v>0</v>
      </c>
      <c r="E36" s="11">
        <f t="shared" ref="E36:E41" si="3">SUM(B36:D36)</f>
        <v>0</v>
      </c>
    </row>
    <row r="37" spans="1:10" x14ac:dyDescent="0.3">
      <c r="A37" s="29" t="s">
        <v>67</v>
      </c>
      <c r="B37" s="24">
        <v>71915012.640000001</v>
      </c>
      <c r="C37" s="24">
        <v>103137074.04000001</v>
      </c>
      <c r="D37" s="24">
        <v>82519356.429999992</v>
      </c>
      <c r="E37" s="11">
        <f t="shared" si="3"/>
        <v>257571443.11000001</v>
      </c>
    </row>
    <row r="38" spans="1:10" x14ac:dyDescent="0.3">
      <c r="A38" s="29" t="s">
        <v>68</v>
      </c>
      <c r="B38" s="24">
        <v>2463023.2400000002</v>
      </c>
      <c r="C38" s="24">
        <v>2343453.52</v>
      </c>
      <c r="D38" s="24">
        <v>7131686.3300000001</v>
      </c>
      <c r="E38" s="11">
        <f t="shared" si="3"/>
        <v>11938163.09</v>
      </c>
    </row>
    <row r="39" spans="1:10" ht="16.05" customHeight="1" x14ac:dyDescent="0.3">
      <c r="A39" s="29" t="s">
        <v>69</v>
      </c>
      <c r="B39" s="24">
        <v>0</v>
      </c>
      <c r="C39" s="24">
        <v>4237500</v>
      </c>
      <c r="D39" s="24">
        <v>40581961.030000001</v>
      </c>
      <c r="E39" s="11">
        <f t="shared" si="3"/>
        <v>44819461.030000001</v>
      </c>
    </row>
    <row r="40" spans="1:10" x14ac:dyDescent="0.3">
      <c r="A40" s="29" t="s">
        <v>70</v>
      </c>
      <c r="B40" s="24">
        <v>204500000</v>
      </c>
      <c r="C40" s="24">
        <v>26000000</v>
      </c>
      <c r="D40" s="24">
        <v>0</v>
      </c>
      <c r="E40" s="11">
        <f t="shared" si="3"/>
        <v>230500000</v>
      </c>
    </row>
    <row r="41" spans="1:10" x14ac:dyDescent="0.3">
      <c r="A41" s="29" t="s">
        <v>71</v>
      </c>
      <c r="B41" s="24">
        <v>0</v>
      </c>
      <c r="C41" s="24">
        <v>0</v>
      </c>
      <c r="D41" s="24">
        <v>0</v>
      </c>
      <c r="E41" s="11">
        <f t="shared" si="3"/>
        <v>0</v>
      </c>
    </row>
    <row r="42" spans="1:10" ht="15" thickBot="1" x14ac:dyDescent="0.35">
      <c r="A42" s="7" t="s">
        <v>19</v>
      </c>
      <c r="B42" s="25">
        <f>SUM(B36:B41)</f>
        <v>278878035.88</v>
      </c>
      <c r="C42" s="25">
        <f>SUM(C36:C41)</f>
        <v>135718027.56</v>
      </c>
      <c r="D42" s="25">
        <f>SUM(D36:D41)</f>
        <v>130233003.78999999</v>
      </c>
      <c r="E42" s="25">
        <f>SUM(E36:E41)</f>
        <v>544829067.23000002</v>
      </c>
      <c r="G42" s="13"/>
      <c r="H42" s="13"/>
      <c r="I42" s="13"/>
      <c r="J42" s="13"/>
    </row>
    <row r="43" spans="1:10" ht="15" thickTop="1" x14ac:dyDescent="0.3">
      <c r="A43" s="2" t="s">
        <v>97</v>
      </c>
      <c r="C43" s="15"/>
    </row>
    <row r="44" spans="1:10" x14ac:dyDescent="0.3">
      <c r="A44" s="2" t="s">
        <v>41</v>
      </c>
      <c r="C44" s="15"/>
    </row>
    <row r="45" spans="1:10" x14ac:dyDescent="0.3">
      <c r="A45" s="2"/>
      <c r="C45" s="15"/>
    </row>
    <row r="46" spans="1:10" x14ac:dyDescent="0.3">
      <c r="A46" s="2"/>
      <c r="C46" s="15"/>
    </row>
    <row r="47" spans="1:10" x14ac:dyDescent="0.3">
      <c r="A47" s="62" t="s">
        <v>26</v>
      </c>
      <c r="B47" s="62"/>
      <c r="C47" s="62"/>
      <c r="D47" s="62"/>
      <c r="E47" s="62"/>
    </row>
    <row r="48" spans="1:10" x14ac:dyDescent="0.3">
      <c r="A48" s="61" t="s">
        <v>27</v>
      </c>
      <c r="B48" s="61"/>
      <c r="C48" s="61"/>
      <c r="D48" s="61"/>
      <c r="E48" s="61"/>
    </row>
    <row r="49" spans="1:10" x14ac:dyDescent="0.3">
      <c r="A49" s="1" t="s">
        <v>22</v>
      </c>
      <c r="B49" s="3" t="s">
        <v>23</v>
      </c>
      <c r="C49" s="6"/>
      <c r="D49" s="6"/>
      <c r="E49" s="6"/>
    </row>
    <row r="50" spans="1:10" x14ac:dyDescent="0.3">
      <c r="A50" s="1"/>
      <c r="B50" s="9"/>
      <c r="C50" s="6"/>
      <c r="D50" s="6"/>
      <c r="E50" s="6"/>
    </row>
    <row r="51" spans="1:10" ht="15" thickBot="1" x14ac:dyDescent="0.35">
      <c r="A51" s="4" t="s">
        <v>25</v>
      </c>
      <c r="B51" s="4" t="s">
        <v>11</v>
      </c>
      <c r="C51" s="4" t="s">
        <v>12</v>
      </c>
      <c r="D51" s="4" t="s">
        <v>13</v>
      </c>
      <c r="E51" s="4" t="s">
        <v>34</v>
      </c>
    </row>
    <row r="52" spans="1:10" x14ac:dyDescent="0.3">
      <c r="A52" t="s">
        <v>37</v>
      </c>
      <c r="B52" s="11">
        <f>'I Trimestre'!E56</f>
        <v>4756634981.9099998</v>
      </c>
      <c r="C52" s="11">
        <f>B56</f>
        <v>4775563711.1099997</v>
      </c>
      <c r="D52" s="11">
        <f>C56</f>
        <v>4937652448.6499996</v>
      </c>
      <c r="E52" s="11">
        <f>+B52</f>
        <v>4756634981.9099998</v>
      </c>
    </row>
    <row r="53" spans="1:10" x14ac:dyDescent="0.3">
      <c r="A53" t="s">
        <v>28</v>
      </c>
      <c r="B53" s="11">
        <v>297806765.07999998</v>
      </c>
      <c r="C53" s="11">
        <v>297806765.10000002</v>
      </c>
      <c r="D53" s="11">
        <v>297806765.10000002</v>
      </c>
      <c r="E53" s="11">
        <f>+SUM(B53:D53)</f>
        <v>893420295.28000009</v>
      </c>
      <c r="G53" s="15"/>
      <c r="I53" s="8"/>
      <c r="J53" s="8"/>
    </row>
    <row r="54" spans="1:10" x14ac:dyDescent="0.3">
      <c r="A54" t="s">
        <v>29</v>
      </c>
      <c r="B54" s="12">
        <f>+B52+B53</f>
        <v>5054441746.9899998</v>
      </c>
      <c r="C54" s="12">
        <f t="shared" ref="C54:D54" si="4">+C52+C53</f>
        <v>5073370476.21</v>
      </c>
      <c r="D54" s="12">
        <f t="shared" si="4"/>
        <v>5235459213.75</v>
      </c>
      <c r="E54" s="12">
        <f>+E52+E53</f>
        <v>5650055277.1899996</v>
      </c>
      <c r="I54" s="8"/>
      <c r="J54" s="8"/>
    </row>
    <row r="55" spans="1:10" x14ac:dyDescent="0.3">
      <c r="A55" t="s">
        <v>30</v>
      </c>
      <c r="B55" s="11">
        <f>+B42</f>
        <v>278878035.88</v>
      </c>
      <c r="C55" s="11">
        <f>+C42</f>
        <v>135718027.56</v>
      </c>
      <c r="D55" s="11">
        <f>+D42</f>
        <v>130233003.78999999</v>
      </c>
      <c r="E55" s="11">
        <f>+SUM(B55:D55)</f>
        <v>544829067.23000002</v>
      </c>
      <c r="I55" s="8"/>
    </row>
    <row r="56" spans="1:10" ht="15" thickBot="1" x14ac:dyDescent="0.35">
      <c r="A56" s="26" t="s">
        <v>31</v>
      </c>
      <c r="B56" s="27">
        <f>+B54-B55</f>
        <v>4775563711.1099997</v>
      </c>
      <c r="C56" s="27">
        <f t="shared" ref="C56" si="5">+C54-C55</f>
        <v>4937652448.6499996</v>
      </c>
      <c r="D56" s="27">
        <f>+D54-D55</f>
        <v>5105226209.96</v>
      </c>
      <c r="E56" s="27">
        <f>+E54-E55</f>
        <v>5105226209.9599991</v>
      </c>
      <c r="I56" s="8"/>
    </row>
    <row r="57" spans="1:10" ht="15" thickTop="1" x14ac:dyDescent="0.3">
      <c r="A57" s="2" t="s">
        <v>97</v>
      </c>
    </row>
    <row r="58" spans="1:10" ht="35.25" customHeight="1" x14ac:dyDescent="0.3">
      <c r="A58" s="59" t="s">
        <v>58</v>
      </c>
      <c r="B58" s="60"/>
      <c r="C58" s="60"/>
      <c r="D58" s="60"/>
      <c r="E58" s="60"/>
    </row>
    <row r="59" spans="1:10" x14ac:dyDescent="0.3">
      <c r="B59" s="8"/>
      <c r="C59" s="8"/>
      <c r="D59" s="8"/>
      <c r="E59" s="8"/>
    </row>
    <row r="60" spans="1:10" x14ac:dyDescent="0.3">
      <c r="B60" s="13"/>
      <c r="C60" s="13"/>
      <c r="D60" s="13"/>
      <c r="E60" s="13"/>
    </row>
    <row r="61" spans="1:10" x14ac:dyDescent="0.3">
      <c r="B61" s="8"/>
    </row>
  </sheetData>
  <mergeCells count="11">
    <mergeCell ref="A19:E19"/>
    <mergeCell ref="A1:F1"/>
    <mergeCell ref="A7:F7"/>
    <mergeCell ref="A8:F8"/>
    <mergeCell ref="A15:F15"/>
    <mergeCell ref="A18:E18"/>
    <mergeCell ref="A31:E31"/>
    <mergeCell ref="A32:E32"/>
    <mergeCell ref="A47:E47"/>
    <mergeCell ref="A48:E48"/>
    <mergeCell ref="A58:E58"/>
  </mergeCells>
  <pageMargins left="0.7" right="0.7" top="0.75" bottom="0.75" header="0.3" footer="0.3"/>
  <ignoredErrors>
    <ignoredError sqref="E54" formula="1"/>
    <ignoredError sqref="F12:F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61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17" customWidth="1"/>
    <col min="3" max="3" width="16.44140625" bestFit="1" customWidth="1"/>
    <col min="4" max="4" width="17.5546875" customWidth="1"/>
    <col min="5" max="5" width="15.77734375" customWidth="1"/>
    <col min="6" max="6" width="11.44140625" bestFit="1" customWidth="1"/>
    <col min="7" max="7" width="13.4414062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63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44</v>
      </c>
      <c r="D10" s="17" t="s">
        <v>34</v>
      </c>
      <c r="E10" s="17" t="s">
        <v>38</v>
      </c>
    </row>
    <row r="11" spans="1:69" x14ac:dyDescent="0.3">
      <c r="A11" s="5" t="s">
        <v>52</v>
      </c>
      <c r="B11" s="18" t="s">
        <v>40</v>
      </c>
      <c r="C11" s="19">
        <f>+'I Trimestre'!F11</f>
        <v>1031</v>
      </c>
      <c r="D11" s="19">
        <f>+'II Trimestre'!F11</f>
        <v>2942</v>
      </c>
      <c r="E11" s="10">
        <f>+SUM(C11:D11)</f>
        <v>3973</v>
      </c>
    </row>
    <row r="12" spans="1:69" x14ac:dyDescent="0.3">
      <c r="A12" s="5" t="s">
        <v>51</v>
      </c>
      <c r="B12" s="6" t="s">
        <v>40</v>
      </c>
      <c r="C12" s="19">
        <f>+'I Trimestre'!F12</f>
        <v>139017</v>
      </c>
      <c r="D12" s="19">
        <f>+'II Trimestre'!F12</f>
        <v>116739.33333333333</v>
      </c>
      <c r="E12" s="19">
        <f>+SUM(C12:D12)</f>
        <v>255756.33333333331</v>
      </c>
    </row>
    <row r="13" spans="1:69" ht="15" thickBot="1" x14ac:dyDescent="0.35">
      <c r="A13" s="7" t="s">
        <v>56</v>
      </c>
      <c r="B13" s="7"/>
      <c r="C13" s="20">
        <f>+SUM(C11:C12)</f>
        <v>140048</v>
      </c>
      <c r="D13" s="20">
        <f t="shared" ref="D13:E13" si="0">+SUM(D11:D12)</f>
        <v>119681.33333333333</v>
      </c>
      <c r="E13" s="20">
        <f t="shared" si="0"/>
        <v>259729.33333333331</v>
      </c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ht="38.25" customHeight="1" x14ac:dyDescent="0.3">
      <c r="A15" s="63" t="s">
        <v>96</v>
      </c>
      <c r="B15" s="64"/>
      <c r="C15" s="64"/>
      <c r="D15" s="64"/>
      <c r="E15" s="64"/>
      <c r="F15" s="64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33</v>
      </c>
      <c r="C22" s="4" t="s">
        <v>34</v>
      </c>
      <c r="D22" s="4" t="s">
        <v>38</v>
      </c>
    </row>
    <row r="23" spans="1:69" x14ac:dyDescent="0.3">
      <c r="A23" s="5" t="s">
        <v>52</v>
      </c>
      <c r="B23" s="13">
        <f>+'I Trimestre'!E23</f>
        <v>376250000</v>
      </c>
      <c r="C23" s="13">
        <f>+'II Trimestre'!E23</f>
        <v>230500000</v>
      </c>
      <c r="D23" s="15">
        <f>+SUM(B23:C23)</f>
        <v>606750000</v>
      </c>
      <c r="H23" s="11"/>
    </row>
    <row r="24" spans="1:69" x14ac:dyDescent="0.3">
      <c r="A24" s="5" t="s">
        <v>51</v>
      </c>
      <c r="B24" s="13">
        <f>+'I Trimestre'!E24</f>
        <v>240628343.68000001</v>
      </c>
      <c r="C24" s="13">
        <f>+'II Trimestre'!E24</f>
        <v>262960241.39999998</v>
      </c>
      <c r="D24" s="15">
        <f>+SUM(B24:C24)</f>
        <v>503588585.07999998</v>
      </c>
    </row>
    <row r="25" spans="1:69" x14ac:dyDescent="0.3">
      <c r="A25" s="5" t="s">
        <v>59</v>
      </c>
      <c r="B25" s="13">
        <f>+'I Trimestre'!E25</f>
        <v>79275873.280000001</v>
      </c>
      <c r="C25" s="13">
        <f>+'II Trimestre'!E25</f>
        <v>51368825.829999998</v>
      </c>
      <c r="D25" s="15">
        <f>+SUM(B25:C25)</f>
        <v>130644699.11</v>
      </c>
    </row>
    <row r="26" spans="1:69" ht="15" thickBot="1" x14ac:dyDescent="0.35">
      <c r="A26" s="7" t="s">
        <v>19</v>
      </c>
      <c r="B26" s="23">
        <f>+SUM(B23:B25)</f>
        <v>696154216.96000004</v>
      </c>
      <c r="C26" s="23">
        <f t="shared" ref="C26:D26" si="1">+SUM(C23:C25)</f>
        <v>544829067.23000002</v>
      </c>
      <c r="D26" s="23">
        <f t="shared" si="1"/>
        <v>1240983284.1899998</v>
      </c>
      <c r="E26" s="8"/>
      <c r="F26" s="13"/>
      <c r="G26" s="13"/>
    </row>
    <row r="27" spans="1:69" ht="15" thickTop="1" x14ac:dyDescent="0.3">
      <c r="A27" s="2" t="s">
        <v>97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9" x14ac:dyDescent="0.3">
      <c r="A33" s="1" t="s">
        <v>22</v>
      </c>
      <c r="B33" s="2" t="s">
        <v>23</v>
      </c>
      <c r="C33" s="6"/>
      <c r="D33" s="6"/>
      <c r="E33" s="6"/>
    </row>
    <row r="34" spans="1:9" x14ac:dyDescent="0.3">
      <c r="A34" s="1"/>
      <c r="B34" s="2"/>
      <c r="C34" s="6"/>
      <c r="D34" s="6"/>
    </row>
    <row r="35" spans="1:9" ht="15" thickBot="1" x14ac:dyDescent="0.35">
      <c r="A35" s="4" t="s">
        <v>25</v>
      </c>
      <c r="B35" s="4" t="s">
        <v>44</v>
      </c>
      <c r="C35" s="4" t="s">
        <v>34</v>
      </c>
      <c r="D35" s="4" t="s">
        <v>38</v>
      </c>
    </row>
    <row r="36" spans="1:9" x14ac:dyDescent="0.3">
      <c r="A36" s="29" t="s">
        <v>53</v>
      </c>
      <c r="B36" s="24">
        <f>+'I Trimestre'!E36</f>
        <v>0</v>
      </c>
      <c r="C36" s="24">
        <f>+'II Trimestre'!E36</f>
        <v>0</v>
      </c>
      <c r="D36" s="24">
        <f>+SUM(B36:C36)</f>
        <v>0</v>
      </c>
    </row>
    <row r="37" spans="1:9" x14ac:dyDescent="0.3">
      <c r="A37" s="29" t="s">
        <v>67</v>
      </c>
      <c r="B37" s="24">
        <f>+'I Trimestre'!E37</f>
        <v>294855016.88</v>
      </c>
      <c r="C37" s="24">
        <f>+'II Trimestre'!E37</f>
        <v>257571443.11000001</v>
      </c>
      <c r="D37" s="24">
        <f t="shared" ref="D37:D41" si="2">+SUM(B37:C37)</f>
        <v>552426459.99000001</v>
      </c>
    </row>
    <row r="38" spans="1:9" x14ac:dyDescent="0.3">
      <c r="A38" s="29" t="s">
        <v>68</v>
      </c>
      <c r="B38" s="24">
        <f>+'I Trimestre'!E38</f>
        <v>4402107.5</v>
      </c>
      <c r="C38" s="24">
        <f>+'II Trimestre'!E38</f>
        <v>11938163.09</v>
      </c>
      <c r="D38" s="24">
        <f t="shared" si="2"/>
        <v>16340270.59</v>
      </c>
    </row>
    <row r="39" spans="1:9" ht="16.05" customHeight="1" x14ac:dyDescent="0.3">
      <c r="A39" s="29" t="s">
        <v>69</v>
      </c>
      <c r="B39" s="24">
        <f>+'I Trimestre'!E39</f>
        <v>20647092.579999998</v>
      </c>
      <c r="C39" s="24">
        <f>+'II Trimestre'!E39</f>
        <v>44819461.030000001</v>
      </c>
      <c r="D39" s="24">
        <f t="shared" si="2"/>
        <v>65466553.609999999</v>
      </c>
    </row>
    <row r="40" spans="1:9" x14ac:dyDescent="0.3">
      <c r="A40" s="29" t="s">
        <v>70</v>
      </c>
      <c r="B40" s="24">
        <f>+'I Trimestre'!E40</f>
        <v>376250000</v>
      </c>
      <c r="C40" s="24">
        <f>+'II Trimestre'!E40</f>
        <v>230500000</v>
      </c>
      <c r="D40" s="24">
        <f t="shared" si="2"/>
        <v>606750000</v>
      </c>
    </row>
    <row r="41" spans="1:9" x14ac:dyDescent="0.3">
      <c r="A41" s="29" t="s">
        <v>71</v>
      </c>
      <c r="B41" s="24">
        <f>+'I Trimestre'!E41</f>
        <v>0</v>
      </c>
      <c r="C41" s="24">
        <f>+'II Trimestre'!E41</f>
        <v>0</v>
      </c>
      <c r="D41" s="24">
        <f t="shared" si="2"/>
        <v>0</v>
      </c>
    </row>
    <row r="42" spans="1:9" ht="15" thickBot="1" x14ac:dyDescent="0.35">
      <c r="A42" s="7" t="s">
        <v>19</v>
      </c>
      <c r="B42" s="25">
        <f>SUM(B36:B41)</f>
        <v>696154216.96000004</v>
      </c>
      <c r="C42" s="25">
        <f>SUM(C36:C41)</f>
        <v>544829067.23000002</v>
      </c>
      <c r="D42" s="25">
        <f>SUM(D36:D41)</f>
        <v>1240983284.1900001</v>
      </c>
      <c r="F42" s="13"/>
      <c r="G42" s="13"/>
      <c r="H42" s="13"/>
      <c r="I42" s="13"/>
    </row>
    <row r="43" spans="1:9" ht="15" thickTop="1" x14ac:dyDescent="0.3">
      <c r="A43" s="2" t="s">
        <v>97</v>
      </c>
      <c r="C43" s="15"/>
    </row>
    <row r="44" spans="1:9" x14ac:dyDescent="0.3">
      <c r="A44" s="2" t="s">
        <v>41</v>
      </c>
      <c r="C44" s="15"/>
    </row>
    <row r="45" spans="1:9" x14ac:dyDescent="0.3">
      <c r="A45" s="2"/>
      <c r="C45" s="15"/>
    </row>
    <row r="46" spans="1:9" x14ac:dyDescent="0.3">
      <c r="A46" s="2"/>
      <c r="C46" s="15"/>
    </row>
    <row r="47" spans="1:9" x14ac:dyDescent="0.3">
      <c r="A47" s="62" t="s">
        <v>26</v>
      </c>
      <c r="B47" s="62"/>
      <c r="C47" s="62"/>
      <c r="D47" s="62"/>
      <c r="E47" s="62"/>
    </row>
    <row r="48" spans="1:9" x14ac:dyDescent="0.3">
      <c r="A48" s="61" t="s">
        <v>27</v>
      </c>
      <c r="B48" s="61"/>
      <c r="C48" s="61"/>
      <c r="D48" s="61"/>
      <c r="E48" s="61"/>
    </row>
    <row r="49" spans="1:9" x14ac:dyDescent="0.3">
      <c r="A49" s="1" t="s">
        <v>22</v>
      </c>
      <c r="B49" s="3" t="s">
        <v>23</v>
      </c>
      <c r="C49" s="6"/>
      <c r="D49" s="6"/>
      <c r="E49" s="6"/>
    </row>
    <row r="50" spans="1:9" x14ac:dyDescent="0.3">
      <c r="A50" s="1"/>
      <c r="B50" s="9"/>
      <c r="C50" s="6"/>
      <c r="D50" s="6"/>
      <c r="E50" s="6"/>
    </row>
    <row r="51" spans="1:9" ht="15" thickBot="1" x14ac:dyDescent="0.35">
      <c r="A51" s="4" t="s">
        <v>25</v>
      </c>
      <c r="B51" s="4" t="s">
        <v>33</v>
      </c>
      <c r="C51" s="4" t="s">
        <v>34</v>
      </c>
      <c r="D51" s="4" t="s">
        <v>38</v>
      </c>
    </row>
    <row r="52" spans="1:9" x14ac:dyDescent="0.3">
      <c r="A52" t="s">
        <v>37</v>
      </c>
      <c r="B52" s="11">
        <f>+'I Trimestre'!E52</f>
        <v>4559368903.6300001</v>
      </c>
      <c r="C52" s="11">
        <f>+'II Trimestre'!E52</f>
        <v>4756634981.9099998</v>
      </c>
      <c r="D52" s="11">
        <f>+B52</f>
        <v>4559368903.6300001</v>
      </c>
    </row>
    <row r="53" spans="1:9" x14ac:dyDescent="0.3">
      <c r="A53" t="s">
        <v>28</v>
      </c>
      <c r="B53" s="11">
        <f>+'I Trimestre'!E53</f>
        <v>893420295.24000001</v>
      </c>
      <c r="C53" s="11">
        <f>+'II Trimestre'!E53</f>
        <v>893420295.28000009</v>
      </c>
      <c r="D53" s="11">
        <f>+SUM(B53:C53)</f>
        <v>1786840590.52</v>
      </c>
      <c r="H53" s="8"/>
      <c r="I53" s="8"/>
    </row>
    <row r="54" spans="1:9" x14ac:dyDescent="0.3">
      <c r="A54" t="s">
        <v>29</v>
      </c>
      <c r="B54" s="11">
        <f>+'I Trimestre'!E54</f>
        <v>5452789198.8699999</v>
      </c>
      <c r="C54" s="11">
        <f>+'II Trimestre'!E54</f>
        <v>5650055277.1899996</v>
      </c>
      <c r="D54" s="12">
        <f>+D52+D53</f>
        <v>6346209494.1499996</v>
      </c>
      <c r="H54" s="8"/>
      <c r="I54" s="8"/>
    </row>
    <row r="55" spans="1:9" x14ac:dyDescent="0.3">
      <c r="A55" t="s">
        <v>30</v>
      </c>
      <c r="B55" s="11">
        <f>+'I Trimestre'!E55</f>
        <v>696154216.96000004</v>
      </c>
      <c r="C55" s="11">
        <f>+'II Trimestre'!E55</f>
        <v>544829067.23000002</v>
      </c>
      <c r="D55" s="11">
        <f>+SUM(B55:C55)</f>
        <v>1240983284.1900001</v>
      </c>
      <c r="H55" s="8"/>
    </row>
    <row r="56" spans="1:9" ht="15" thickBot="1" x14ac:dyDescent="0.35">
      <c r="A56" s="26" t="s">
        <v>31</v>
      </c>
      <c r="B56" s="27">
        <f>+'I Trimestre'!E56</f>
        <v>4756634981.9099998</v>
      </c>
      <c r="C56" s="27">
        <f>+'II Trimestre'!E56</f>
        <v>5105226209.9599991</v>
      </c>
      <c r="D56" s="27">
        <f>+D54-D55</f>
        <v>5105226209.9599991</v>
      </c>
      <c r="H56" s="8"/>
    </row>
    <row r="57" spans="1:9" ht="15" thickTop="1" x14ac:dyDescent="0.3">
      <c r="A57" s="2" t="s">
        <v>97</v>
      </c>
    </row>
    <row r="58" spans="1:9" ht="35.25" customHeight="1" x14ac:dyDescent="0.3">
      <c r="A58" s="59" t="s">
        <v>58</v>
      </c>
      <c r="B58" s="60"/>
      <c r="C58" s="60"/>
      <c r="D58" s="60"/>
      <c r="E58" s="60"/>
    </row>
    <row r="59" spans="1:9" x14ac:dyDescent="0.3">
      <c r="B59" s="8"/>
      <c r="C59" s="8"/>
      <c r="D59" s="8"/>
      <c r="E59" s="8"/>
    </row>
    <row r="60" spans="1:9" x14ac:dyDescent="0.3">
      <c r="B60" s="13"/>
      <c r="C60" s="13"/>
      <c r="D60" s="13"/>
      <c r="E60" s="13"/>
    </row>
    <row r="61" spans="1:9" x14ac:dyDescent="0.3">
      <c r="B61" s="8"/>
    </row>
  </sheetData>
  <mergeCells count="11">
    <mergeCell ref="A19:E19"/>
    <mergeCell ref="A1:F1"/>
    <mergeCell ref="A7:F7"/>
    <mergeCell ref="A8:F8"/>
    <mergeCell ref="A15:F15"/>
    <mergeCell ref="A18:E18"/>
    <mergeCell ref="A31:E31"/>
    <mergeCell ref="A32:E32"/>
    <mergeCell ref="A47:E47"/>
    <mergeCell ref="A48:E48"/>
    <mergeCell ref="A58:E58"/>
  </mergeCells>
  <pageMargins left="0.7" right="0.7" top="0.75" bottom="0.75" header="0.3" footer="0.3"/>
  <ignoredErrors>
    <ignoredError sqref="D54" formula="1"/>
    <ignoredError sqref="C12:E12 C13:E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61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16.5546875" customWidth="1"/>
    <col min="3" max="5" width="16.44140625" bestFit="1" customWidth="1"/>
    <col min="6" max="6" width="11.44140625" bestFit="1" customWidth="1"/>
    <col min="7" max="7" width="13.4414062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64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14</v>
      </c>
      <c r="D10" s="17" t="s">
        <v>15</v>
      </c>
      <c r="E10" s="17" t="s">
        <v>45</v>
      </c>
      <c r="F10" s="17" t="s">
        <v>35</v>
      </c>
    </row>
    <row r="11" spans="1:69" x14ac:dyDescent="0.3">
      <c r="A11" s="5" t="s">
        <v>52</v>
      </c>
      <c r="B11" s="18" t="s">
        <v>40</v>
      </c>
      <c r="C11">
        <v>1279</v>
      </c>
      <c r="D11">
        <v>1019</v>
      </c>
      <c r="E11">
        <v>1936</v>
      </c>
      <c r="F11" s="10">
        <f>+SUM(C11:E11)</f>
        <v>4234</v>
      </c>
    </row>
    <row r="12" spans="1:69" x14ac:dyDescent="0.3">
      <c r="A12" s="5" t="s">
        <v>51</v>
      </c>
      <c r="B12" s="6" t="s">
        <v>40</v>
      </c>
      <c r="C12">
        <v>122470</v>
      </c>
      <c r="D12">
        <v>170826</v>
      </c>
      <c r="E12" s="47">
        <v>104980</v>
      </c>
      <c r="F12" s="10">
        <f>+AVERAGE(C12:E12)</f>
        <v>132758.66666666666</v>
      </c>
      <c r="H12">
        <f>SUM(C12:E12)</f>
        <v>398276</v>
      </c>
    </row>
    <row r="13" spans="1:69" ht="15" thickBot="1" x14ac:dyDescent="0.35">
      <c r="A13" s="7" t="s">
        <v>56</v>
      </c>
      <c r="B13" s="7"/>
      <c r="C13" s="20">
        <f t="shared" ref="C13:E13" si="0">+SUM(C11:C12)</f>
        <v>123749</v>
      </c>
      <c r="D13" s="20">
        <f t="shared" si="0"/>
        <v>171845</v>
      </c>
      <c r="E13" s="20">
        <f t="shared" si="0"/>
        <v>106916</v>
      </c>
      <c r="F13" s="20">
        <f>+SUM(F11:F12)</f>
        <v>136992.66666666666</v>
      </c>
      <c r="G13" s="10"/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x14ac:dyDescent="0.3">
      <c r="A15" s="59" t="s">
        <v>57</v>
      </c>
      <c r="B15" s="65"/>
      <c r="C15" s="65"/>
      <c r="D15" s="65"/>
      <c r="E15" s="65"/>
      <c r="F15" s="65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14</v>
      </c>
      <c r="C22" s="4" t="s">
        <v>15</v>
      </c>
      <c r="D22" s="4" t="s">
        <v>46</v>
      </c>
      <c r="E22" s="4" t="s">
        <v>35</v>
      </c>
    </row>
    <row r="23" spans="1:69" x14ac:dyDescent="0.3">
      <c r="A23" s="5" t="s">
        <v>52</v>
      </c>
      <c r="B23" s="45">
        <v>42000000</v>
      </c>
      <c r="C23" s="45">
        <v>191000000</v>
      </c>
      <c r="D23" s="45">
        <v>22000000</v>
      </c>
      <c r="E23" s="10">
        <f>+SUM(B23:D23)</f>
        <v>255000000</v>
      </c>
      <c r="I23" s="11"/>
    </row>
    <row r="24" spans="1:69" x14ac:dyDescent="0.3">
      <c r="A24" s="5" t="s">
        <v>51</v>
      </c>
      <c r="B24" s="13">
        <v>142409553.57999998</v>
      </c>
      <c r="C24" s="13">
        <v>99904030.399999991</v>
      </c>
      <c r="D24" s="13">
        <v>120200569.83999999</v>
      </c>
      <c r="E24" s="10">
        <f>+SUM(B24:D24)</f>
        <v>362514153.81999993</v>
      </c>
    </row>
    <row r="25" spans="1:69" x14ac:dyDescent="0.3">
      <c r="A25" s="5" t="s">
        <v>59</v>
      </c>
      <c r="B25" s="13">
        <v>11419394.550000001</v>
      </c>
      <c r="C25" s="13">
        <v>70718431.780000001</v>
      </c>
      <c r="D25" s="13">
        <v>17330062.800000001</v>
      </c>
      <c r="E25" s="10">
        <f>+SUM(B25:D25)</f>
        <v>99467889.129999995</v>
      </c>
    </row>
    <row r="26" spans="1:69" ht="15" thickBot="1" x14ac:dyDescent="0.35">
      <c r="A26" s="7" t="s">
        <v>19</v>
      </c>
      <c r="B26" s="23">
        <f t="shared" ref="B26:D26" si="1">SUM(B23:B25)</f>
        <v>195828948.13</v>
      </c>
      <c r="C26" s="23">
        <f t="shared" si="1"/>
        <v>361622462.17999995</v>
      </c>
      <c r="D26" s="23">
        <f t="shared" si="1"/>
        <v>159530632.63999999</v>
      </c>
      <c r="E26" s="23">
        <f>SUM(E23:E25)</f>
        <v>716982042.94999993</v>
      </c>
      <c r="F26" s="8"/>
      <c r="G26" s="13"/>
      <c r="H26" s="13"/>
    </row>
    <row r="27" spans="1:69" ht="15" thickTop="1" x14ac:dyDescent="0.3">
      <c r="A27" s="2" t="s">
        <v>98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10" x14ac:dyDescent="0.3">
      <c r="A33" s="1" t="s">
        <v>22</v>
      </c>
      <c r="B33" s="2" t="s">
        <v>23</v>
      </c>
      <c r="C33" s="6"/>
      <c r="D33" s="6"/>
      <c r="E33" s="6"/>
    </row>
    <row r="34" spans="1:10" x14ac:dyDescent="0.3">
      <c r="A34" s="1"/>
      <c r="B34" s="2"/>
      <c r="C34" s="6"/>
      <c r="D34" s="6"/>
      <c r="E34" s="6"/>
    </row>
    <row r="35" spans="1:10" ht="15" thickBot="1" x14ac:dyDescent="0.35">
      <c r="A35" s="4" t="s">
        <v>25</v>
      </c>
      <c r="B35" s="4" t="s">
        <v>14</v>
      </c>
      <c r="C35" s="4" t="s">
        <v>15</v>
      </c>
      <c r="D35" s="4" t="s">
        <v>46</v>
      </c>
      <c r="E35" s="4" t="s">
        <v>35</v>
      </c>
    </row>
    <row r="36" spans="1:10" x14ac:dyDescent="0.3">
      <c r="A36" s="29" t="s">
        <v>53</v>
      </c>
      <c r="B36" s="24">
        <v>0</v>
      </c>
      <c r="C36" s="24">
        <v>0</v>
      </c>
      <c r="D36" s="24">
        <v>0</v>
      </c>
      <c r="E36" s="11">
        <f>SUM(B36:D36)</f>
        <v>0</v>
      </c>
    </row>
    <row r="37" spans="1:10" x14ac:dyDescent="0.3">
      <c r="A37" s="29" t="s">
        <v>67</v>
      </c>
      <c r="B37" s="24">
        <v>121193743.47</v>
      </c>
      <c r="C37" s="24">
        <v>136614465.90000001</v>
      </c>
      <c r="D37" s="24">
        <v>116532503.10999998</v>
      </c>
      <c r="E37" s="11">
        <f t="shared" ref="E37:E41" si="2">SUM(B37:D37)</f>
        <v>374340712.48000002</v>
      </c>
    </row>
    <row r="38" spans="1:10" x14ac:dyDescent="0.3">
      <c r="A38" s="29" t="s">
        <v>68</v>
      </c>
      <c r="B38" s="24">
        <v>24890632.409999996</v>
      </c>
      <c r="C38" s="24">
        <v>11280493.57</v>
      </c>
      <c r="D38" s="24">
        <v>4824972.92</v>
      </c>
      <c r="E38" s="11">
        <f t="shared" si="2"/>
        <v>40996098.899999999</v>
      </c>
    </row>
    <row r="39" spans="1:10" ht="16.05" customHeight="1" x14ac:dyDescent="0.3">
      <c r="A39" s="29" t="s">
        <v>69</v>
      </c>
      <c r="B39" s="24">
        <v>7744572.25</v>
      </c>
      <c r="C39" s="24">
        <v>17458575.719999999</v>
      </c>
      <c r="D39" s="24">
        <v>16173156.609999999</v>
      </c>
      <c r="E39" s="11">
        <f t="shared" si="2"/>
        <v>41376304.579999998</v>
      </c>
    </row>
    <row r="40" spans="1:10" x14ac:dyDescent="0.3">
      <c r="A40" s="29" t="s">
        <v>70</v>
      </c>
      <c r="B40" s="24">
        <v>42000000</v>
      </c>
      <c r="C40" s="24">
        <v>196268926.99000001</v>
      </c>
      <c r="D40" s="24">
        <v>22000000</v>
      </c>
      <c r="E40" s="11">
        <f t="shared" si="2"/>
        <v>260268926.99000001</v>
      </c>
    </row>
    <row r="41" spans="1:10" x14ac:dyDescent="0.3">
      <c r="A41" s="29" t="s">
        <v>71</v>
      </c>
      <c r="B41" s="24">
        <v>0</v>
      </c>
      <c r="C41" s="24">
        <v>0</v>
      </c>
      <c r="D41" s="24">
        <v>0</v>
      </c>
      <c r="E41" s="11">
        <f t="shared" si="2"/>
        <v>0</v>
      </c>
    </row>
    <row r="42" spans="1:10" ht="15" thickBot="1" x14ac:dyDescent="0.35">
      <c r="A42" s="7" t="s">
        <v>19</v>
      </c>
      <c r="B42" s="25">
        <f t="shared" ref="B42:D42" si="3">SUM(B36:B41)</f>
        <v>195828948.13</v>
      </c>
      <c r="C42" s="25">
        <f t="shared" si="3"/>
        <v>361622462.18000001</v>
      </c>
      <c r="D42" s="25">
        <f t="shared" si="3"/>
        <v>159530632.63999999</v>
      </c>
      <c r="E42" s="25">
        <f>SUM(E36:E41)</f>
        <v>716982042.95000005</v>
      </c>
      <c r="G42" s="13"/>
      <c r="H42" s="13"/>
      <c r="I42" s="13"/>
      <c r="J42" s="13"/>
    </row>
    <row r="43" spans="1:10" ht="15" thickTop="1" x14ac:dyDescent="0.3">
      <c r="A43" s="2" t="s">
        <v>98</v>
      </c>
      <c r="C43" s="15"/>
    </row>
    <row r="44" spans="1:10" x14ac:dyDescent="0.3">
      <c r="A44" s="2" t="s">
        <v>41</v>
      </c>
      <c r="C44" s="15"/>
    </row>
    <row r="45" spans="1:10" x14ac:dyDescent="0.3">
      <c r="A45" s="2"/>
      <c r="C45" s="15"/>
    </row>
    <row r="46" spans="1:10" x14ac:dyDescent="0.3">
      <c r="A46" s="2"/>
      <c r="C46" s="15"/>
    </row>
    <row r="47" spans="1:10" x14ac:dyDescent="0.3">
      <c r="A47" s="62" t="s">
        <v>26</v>
      </c>
      <c r="B47" s="62"/>
      <c r="C47" s="62"/>
      <c r="D47" s="62"/>
      <c r="E47" s="62"/>
    </row>
    <row r="48" spans="1:10" x14ac:dyDescent="0.3">
      <c r="A48" s="61" t="s">
        <v>27</v>
      </c>
      <c r="B48" s="61"/>
      <c r="C48" s="61"/>
      <c r="D48" s="61"/>
      <c r="E48" s="61"/>
    </row>
    <row r="49" spans="1:10" x14ac:dyDescent="0.3">
      <c r="A49" s="1" t="s">
        <v>22</v>
      </c>
      <c r="B49" s="3" t="s">
        <v>23</v>
      </c>
      <c r="C49" s="6"/>
      <c r="D49" s="6"/>
      <c r="E49" s="6"/>
    </row>
    <row r="50" spans="1:10" x14ac:dyDescent="0.3">
      <c r="A50" s="1"/>
      <c r="B50" s="9"/>
      <c r="C50" s="6"/>
      <c r="D50" s="6"/>
      <c r="E50" s="6"/>
    </row>
    <row r="51" spans="1:10" ht="15" thickBot="1" x14ac:dyDescent="0.35">
      <c r="A51" s="4" t="s">
        <v>25</v>
      </c>
      <c r="B51" s="4" t="s">
        <v>14</v>
      </c>
      <c r="C51" s="4" t="s">
        <v>15</v>
      </c>
      <c r="D51" s="4" t="s">
        <v>45</v>
      </c>
      <c r="E51" s="4" t="s">
        <v>35</v>
      </c>
    </row>
    <row r="52" spans="1:10" x14ac:dyDescent="0.3">
      <c r="A52" t="s">
        <v>37</v>
      </c>
      <c r="B52" s="11">
        <f>'II Trimestre'!E56</f>
        <v>5105226209.9599991</v>
      </c>
      <c r="C52" s="11">
        <f>B56</f>
        <v>5207204026.9099989</v>
      </c>
      <c r="D52" s="11">
        <f>C56</f>
        <v>5143388329.8099985</v>
      </c>
      <c r="E52" s="11">
        <f>+B52</f>
        <v>5105226209.9599991</v>
      </c>
    </row>
    <row r="53" spans="1:10" x14ac:dyDescent="0.3">
      <c r="A53" t="s">
        <v>28</v>
      </c>
      <c r="B53" s="11">
        <v>297806765.07999998</v>
      </c>
      <c r="C53" s="11">
        <v>297806765.07999998</v>
      </c>
      <c r="D53" s="11">
        <v>297806765.07999998</v>
      </c>
      <c r="E53" s="11">
        <f>+SUM(B53:D53)</f>
        <v>893420295.24000001</v>
      </c>
      <c r="I53" s="8"/>
      <c r="J53" s="8"/>
    </row>
    <row r="54" spans="1:10" x14ac:dyDescent="0.3">
      <c r="A54" t="s">
        <v>29</v>
      </c>
      <c r="B54" s="12">
        <f>+B52+B53</f>
        <v>5403032975.039999</v>
      </c>
      <c r="C54" s="12">
        <f t="shared" ref="C54:D54" si="4">+C52+C53</f>
        <v>5505010791.9899988</v>
      </c>
      <c r="D54" s="12">
        <f t="shared" si="4"/>
        <v>5441195094.8899984</v>
      </c>
      <c r="E54" s="12">
        <f>+E52+E53</f>
        <v>5998646505.1999989</v>
      </c>
      <c r="I54" s="8"/>
      <c r="J54" s="8"/>
    </row>
    <row r="55" spans="1:10" x14ac:dyDescent="0.3">
      <c r="A55" t="s">
        <v>30</v>
      </c>
      <c r="B55" s="11">
        <f>+B42</f>
        <v>195828948.13</v>
      </c>
      <c r="C55" s="11">
        <f>+C42</f>
        <v>361622462.18000001</v>
      </c>
      <c r="D55" s="11">
        <f>+D42</f>
        <v>159530632.63999999</v>
      </c>
      <c r="E55" s="11">
        <f>+SUM(B55:D55)</f>
        <v>716982042.94999993</v>
      </c>
      <c r="I55" s="8"/>
    </row>
    <row r="56" spans="1:10" ht="15" thickBot="1" x14ac:dyDescent="0.35">
      <c r="A56" s="26" t="s">
        <v>31</v>
      </c>
      <c r="B56" s="27">
        <f>+B54-B55</f>
        <v>5207204026.9099989</v>
      </c>
      <c r="C56" s="27">
        <f t="shared" ref="C56" si="5">+C54-C55</f>
        <v>5143388329.8099985</v>
      </c>
      <c r="D56" s="27">
        <f>+D54-D55</f>
        <v>5281664462.2499981</v>
      </c>
      <c r="E56" s="27">
        <f>+E54-E55</f>
        <v>5281664462.249999</v>
      </c>
      <c r="I56" s="8"/>
    </row>
    <row r="57" spans="1:10" ht="15" thickTop="1" x14ac:dyDescent="0.3">
      <c r="A57" s="2" t="s">
        <v>98</v>
      </c>
    </row>
    <row r="58" spans="1:10" ht="35.25" customHeight="1" x14ac:dyDescent="0.3">
      <c r="A58" s="59" t="s">
        <v>41</v>
      </c>
      <c r="B58" s="60"/>
      <c r="C58" s="60"/>
      <c r="D58" s="60"/>
      <c r="E58" s="60"/>
    </row>
    <row r="59" spans="1:10" x14ac:dyDescent="0.3">
      <c r="B59" s="8"/>
      <c r="C59" s="8"/>
      <c r="D59" s="8"/>
      <c r="E59" s="8"/>
    </row>
    <row r="60" spans="1:10" x14ac:dyDescent="0.3">
      <c r="B60" s="13"/>
      <c r="C60" s="13"/>
      <c r="D60" s="13"/>
      <c r="E60" s="13"/>
    </row>
    <row r="61" spans="1:10" x14ac:dyDescent="0.3">
      <c r="B61" s="8"/>
    </row>
  </sheetData>
  <mergeCells count="11">
    <mergeCell ref="A31:E31"/>
    <mergeCell ref="A32:E32"/>
    <mergeCell ref="A47:E47"/>
    <mergeCell ref="A48:E48"/>
    <mergeCell ref="A58:E58"/>
    <mergeCell ref="A19:E19"/>
    <mergeCell ref="A1:F1"/>
    <mergeCell ref="A7:F7"/>
    <mergeCell ref="A8:F8"/>
    <mergeCell ref="A15:F15"/>
    <mergeCell ref="A18:E18"/>
  </mergeCells>
  <pageMargins left="0.7" right="0.7" top="0.75" bottom="0.75" header="0.3" footer="0.3"/>
  <ignoredErrors>
    <ignoredError sqref="F12:F13" evalError="1"/>
    <ignoredError sqref="E5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61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16.5546875" customWidth="1"/>
    <col min="3" max="3" width="20.77734375" customWidth="1"/>
    <col min="4" max="4" width="20.21875" customWidth="1"/>
    <col min="5" max="6" width="22.44140625" bestFit="1" customWidth="1"/>
    <col min="7" max="7" width="13.4414062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65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44</v>
      </c>
      <c r="D10" s="17" t="s">
        <v>34</v>
      </c>
      <c r="E10" s="17" t="s">
        <v>35</v>
      </c>
      <c r="F10" s="17" t="s">
        <v>47</v>
      </c>
    </row>
    <row r="11" spans="1:69" x14ac:dyDescent="0.3">
      <c r="A11" s="5" t="s">
        <v>52</v>
      </c>
      <c r="B11" s="18" t="s">
        <v>40</v>
      </c>
      <c r="C11" s="19">
        <f>+'I Trimestre'!F11</f>
        <v>1031</v>
      </c>
      <c r="D11" s="19">
        <f>+'II Trimestre'!F11</f>
        <v>2942</v>
      </c>
      <c r="E11" s="10">
        <f>+'III Trimestre'!F11</f>
        <v>4234</v>
      </c>
      <c r="F11" s="10">
        <f>+SUM(C11:E11)</f>
        <v>8207</v>
      </c>
    </row>
    <row r="12" spans="1:69" x14ac:dyDescent="0.3">
      <c r="A12" s="5" t="s">
        <v>51</v>
      </c>
      <c r="B12" s="6" t="s">
        <v>40</v>
      </c>
      <c r="C12" s="19">
        <f>+'I Trimestre'!F12</f>
        <v>139017</v>
      </c>
      <c r="D12" s="19">
        <f>+'II Trimestre'!F12</f>
        <v>116739.33333333333</v>
      </c>
      <c r="E12" s="10">
        <f>+'III Trimestre'!F12</f>
        <v>132758.66666666666</v>
      </c>
      <c r="F12" s="10">
        <f>+SUM(C12:E12)</f>
        <v>388515</v>
      </c>
    </row>
    <row r="13" spans="1:69" ht="15" thickBot="1" x14ac:dyDescent="0.35">
      <c r="A13" s="7" t="s">
        <v>19</v>
      </c>
      <c r="B13" s="7"/>
      <c r="C13" s="20">
        <f>+SUM(C11:C12)</f>
        <v>140048</v>
      </c>
      <c r="D13" s="20">
        <f t="shared" ref="D13:F13" si="0">+SUM(D11:D12)</f>
        <v>119681.33333333333</v>
      </c>
      <c r="E13" s="20">
        <f t="shared" si="0"/>
        <v>136992.66666666666</v>
      </c>
      <c r="F13" s="20">
        <f t="shared" si="0"/>
        <v>396722</v>
      </c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ht="39.75" customHeight="1" x14ac:dyDescent="0.3">
      <c r="A15" s="63" t="s">
        <v>96</v>
      </c>
      <c r="B15" s="64"/>
      <c r="C15" s="64"/>
      <c r="D15" s="64"/>
      <c r="E15" s="64"/>
      <c r="F15" s="64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33</v>
      </c>
      <c r="C22" s="4" t="s">
        <v>34</v>
      </c>
      <c r="D22" s="4" t="s">
        <v>35</v>
      </c>
      <c r="E22" s="4" t="s">
        <v>47</v>
      </c>
    </row>
    <row r="23" spans="1:69" x14ac:dyDescent="0.3">
      <c r="A23" s="5" t="s">
        <v>52</v>
      </c>
      <c r="B23" s="13">
        <f>+'I Trimestre'!E23</f>
        <v>376250000</v>
      </c>
      <c r="C23" s="13">
        <f>+'II Trimestre'!E23</f>
        <v>230500000</v>
      </c>
      <c r="D23" s="15">
        <f>+'III Trimestre'!E23</f>
        <v>255000000</v>
      </c>
      <c r="E23" s="13">
        <f>+SUM(B23:D23)</f>
        <v>861750000</v>
      </c>
      <c r="H23" s="11"/>
    </row>
    <row r="24" spans="1:69" x14ac:dyDescent="0.3">
      <c r="A24" s="5" t="s">
        <v>51</v>
      </c>
      <c r="B24" s="13">
        <f>+'I Trimestre'!E24</f>
        <v>240628343.68000001</v>
      </c>
      <c r="C24" s="13">
        <f>+'II Trimestre'!E24</f>
        <v>262960241.39999998</v>
      </c>
      <c r="D24" s="15">
        <f>+'III Trimestre'!E24</f>
        <v>362514153.81999993</v>
      </c>
      <c r="E24" s="13">
        <f>+SUM(B24:D24)</f>
        <v>866102738.89999986</v>
      </c>
    </row>
    <row r="25" spans="1:69" x14ac:dyDescent="0.3">
      <c r="A25" s="5" t="s">
        <v>59</v>
      </c>
      <c r="B25" s="13">
        <f>+'I Trimestre'!E25</f>
        <v>79275873.280000001</v>
      </c>
      <c r="C25" s="13">
        <f>+'II Trimestre'!E25</f>
        <v>51368825.829999998</v>
      </c>
      <c r="D25" s="15">
        <f>+'III Trimestre'!E25</f>
        <v>99467889.129999995</v>
      </c>
      <c r="E25" s="13">
        <f>+SUM(B25:D25)</f>
        <v>230112588.24000001</v>
      </c>
    </row>
    <row r="26" spans="1:69" ht="15" thickBot="1" x14ac:dyDescent="0.35">
      <c r="A26" s="7" t="s">
        <v>19</v>
      </c>
      <c r="B26" s="23">
        <f>+SUM(B23:B25)</f>
        <v>696154216.96000004</v>
      </c>
      <c r="C26" s="23">
        <f t="shared" ref="C26:E26" si="1">+SUM(C23:C25)</f>
        <v>544829067.23000002</v>
      </c>
      <c r="D26" s="23">
        <f t="shared" si="1"/>
        <v>716982042.94999993</v>
      </c>
      <c r="E26" s="23">
        <f t="shared" si="1"/>
        <v>1957965327.1399999</v>
      </c>
      <c r="F26" s="13"/>
      <c r="G26" s="13"/>
    </row>
    <row r="27" spans="1:69" ht="15" thickTop="1" x14ac:dyDescent="0.3">
      <c r="A27" s="2" t="s">
        <v>97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9" x14ac:dyDescent="0.3">
      <c r="A33" s="1" t="s">
        <v>22</v>
      </c>
      <c r="B33" s="2" t="s">
        <v>23</v>
      </c>
      <c r="C33" s="6"/>
      <c r="D33" s="6"/>
      <c r="E33" s="6"/>
    </row>
    <row r="34" spans="1:9" x14ac:dyDescent="0.3">
      <c r="A34" s="1"/>
      <c r="B34" s="2"/>
      <c r="C34" s="6"/>
      <c r="D34" s="6"/>
    </row>
    <row r="35" spans="1:9" ht="15" thickBot="1" x14ac:dyDescent="0.35">
      <c r="A35" s="4" t="s">
        <v>25</v>
      </c>
      <c r="B35" s="4" t="s">
        <v>44</v>
      </c>
      <c r="C35" s="4" t="s">
        <v>34</v>
      </c>
      <c r="D35" s="4" t="s">
        <v>48</v>
      </c>
      <c r="E35" s="4" t="s">
        <v>47</v>
      </c>
    </row>
    <row r="36" spans="1:9" x14ac:dyDescent="0.3">
      <c r="A36" s="29" t="s">
        <v>53</v>
      </c>
      <c r="B36" s="24">
        <f>+'I Trimestre'!E36</f>
        <v>0</v>
      </c>
      <c r="C36" s="24">
        <f>+'II Trimestre'!E36</f>
        <v>0</v>
      </c>
      <c r="D36" s="24">
        <f>+'III Trimestre'!E36</f>
        <v>0</v>
      </c>
      <c r="E36" s="13">
        <f>+SUM(B36:D36)</f>
        <v>0</v>
      </c>
    </row>
    <row r="37" spans="1:9" x14ac:dyDescent="0.3">
      <c r="A37" s="29" t="s">
        <v>67</v>
      </c>
      <c r="B37" s="24">
        <f>+'I Trimestre'!E37</f>
        <v>294855016.88</v>
      </c>
      <c r="C37" s="24">
        <f>+'II Trimestre'!E37</f>
        <v>257571443.11000001</v>
      </c>
      <c r="D37" s="24">
        <f>+'III Trimestre'!E37</f>
        <v>374340712.48000002</v>
      </c>
      <c r="E37" s="13">
        <f t="shared" ref="E37:E41" si="2">+SUM(B37:D37)</f>
        <v>926767172.47000003</v>
      </c>
    </row>
    <row r="38" spans="1:9" x14ac:dyDescent="0.3">
      <c r="A38" s="29" t="s">
        <v>68</v>
      </c>
      <c r="B38" s="24">
        <f>+'I Trimestre'!E38</f>
        <v>4402107.5</v>
      </c>
      <c r="C38" s="24">
        <f>+'II Trimestre'!E38</f>
        <v>11938163.09</v>
      </c>
      <c r="D38" s="24">
        <f>+'III Trimestre'!E38</f>
        <v>40996098.899999999</v>
      </c>
      <c r="E38" s="13">
        <f t="shared" si="2"/>
        <v>57336369.489999995</v>
      </c>
    </row>
    <row r="39" spans="1:9" ht="16.05" customHeight="1" x14ac:dyDescent="0.3">
      <c r="A39" s="29" t="s">
        <v>69</v>
      </c>
      <c r="B39" s="24">
        <f>+'I Trimestre'!E39</f>
        <v>20647092.579999998</v>
      </c>
      <c r="C39" s="24">
        <f>+'II Trimestre'!E39</f>
        <v>44819461.030000001</v>
      </c>
      <c r="D39" s="24">
        <f>+'III Trimestre'!E39</f>
        <v>41376304.579999998</v>
      </c>
      <c r="E39" s="13">
        <f t="shared" si="2"/>
        <v>106842858.19</v>
      </c>
    </row>
    <row r="40" spans="1:9" x14ac:dyDescent="0.3">
      <c r="A40" s="29" t="s">
        <v>70</v>
      </c>
      <c r="B40" s="24">
        <f>+'I Trimestre'!E40</f>
        <v>376250000</v>
      </c>
      <c r="C40" s="24">
        <f>+'II Trimestre'!E40</f>
        <v>230500000</v>
      </c>
      <c r="D40" s="24">
        <f>+'III Trimestre'!E40</f>
        <v>260268926.99000001</v>
      </c>
      <c r="E40" s="13">
        <f t="shared" si="2"/>
        <v>867018926.99000001</v>
      </c>
    </row>
    <row r="41" spans="1:9" x14ac:dyDescent="0.3">
      <c r="A41" s="29" t="s">
        <v>71</v>
      </c>
      <c r="B41" s="24">
        <f>+'I Trimestre'!E41</f>
        <v>0</v>
      </c>
      <c r="C41" s="24">
        <f>+'II Trimestre'!E41</f>
        <v>0</v>
      </c>
      <c r="D41" s="24">
        <f>+'III Trimestre'!E41</f>
        <v>0</v>
      </c>
      <c r="E41" s="13">
        <f t="shared" si="2"/>
        <v>0</v>
      </c>
    </row>
    <row r="42" spans="1:9" ht="15" thickBot="1" x14ac:dyDescent="0.35">
      <c r="A42" s="7" t="s">
        <v>19</v>
      </c>
      <c r="B42" s="25">
        <f t="shared" ref="B42:D42" si="3">+SUM(B36:B41)</f>
        <v>696154216.96000004</v>
      </c>
      <c r="C42" s="25">
        <f t="shared" si="3"/>
        <v>544829067.23000002</v>
      </c>
      <c r="D42" s="25">
        <f t="shared" si="3"/>
        <v>716982042.95000005</v>
      </c>
      <c r="E42" s="25">
        <f>+SUM(E36:E41)</f>
        <v>1957965327.1400001</v>
      </c>
      <c r="F42" s="13"/>
      <c r="G42" s="13"/>
      <c r="H42" s="13"/>
      <c r="I42" s="13"/>
    </row>
    <row r="43" spans="1:9" ht="15" thickTop="1" x14ac:dyDescent="0.3">
      <c r="A43" s="2" t="s">
        <v>97</v>
      </c>
      <c r="C43" s="15"/>
    </row>
    <row r="44" spans="1:9" x14ac:dyDescent="0.3">
      <c r="A44" s="2" t="s">
        <v>41</v>
      </c>
      <c r="C44" s="15"/>
    </row>
    <row r="45" spans="1:9" x14ac:dyDescent="0.3">
      <c r="A45" s="2"/>
      <c r="C45" s="15"/>
    </row>
    <row r="46" spans="1:9" x14ac:dyDescent="0.3">
      <c r="A46" s="2"/>
      <c r="C46" s="15"/>
    </row>
    <row r="47" spans="1:9" x14ac:dyDescent="0.3">
      <c r="A47" s="62" t="s">
        <v>26</v>
      </c>
      <c r="B47" s="62"/>
      <c r="C47" s="62"/>
      <c r="D47" s="62"/>
      <c r="E47" s="62"/>
    </row>
    <row r="48" spans="1:9" x14ac:dyDescent="0.3">
      <c r="A48" s="61" t="s">
        <v>27</v>
      </c>
      <c r="B48" s="61"/>
      <c r="C48" s="61"/>
      <c r="D48" s="61"/>
      <c r="E48" s="61"/>
    </row>
    <row r="49" spans="1:9" x14ac:dyDescent="0.3">
      <c r="A49" s="1" t="s">
        <v>22</v>
      </c>
      <c r="B49" s="3" t="s">
        <v>23</v>
      </c>
      <c r="C49" s="6"/>
      <c r="D49" s="6"/>
      <c r="E49" s="6"/>
    </row>
    <row r="50" spans="1:9" x14ac:dyDescent="0.3">
      <c r="A50" s="1"/>
      <c r="B50" s="9"/>
      <c r="C50" s="6"/>
      <c r="D50" s="6"/>
      <c r="E50" s="6"/>
    </row>
    <row r="51" spans="1:9" ht="15" thickBot="1" x14ac:dyDescent="0.35">
      <c r="A51" s="4" t="s">
        <v>25</v>
      </c>
      <c r="B51" s="4" t="s">
        <v>33</v>
      </c>
      <c r="C51" s="4" t="s">
        <v>34</v>
      </c>
      <c r="D51" s="4" t="s">
        <v>35</v>
      </c>
      <c r="E51" s="4" t="s">
        <v>47</v>
      </c>
    </row>
    <row r="52" spans="1:9" x14ac:dyDescent="0.3">
      <c r="A52" t="s">
        <v>37</v>
      </c>
      <c r="B52" s="11">
        <f>+'I Trimestre'!E52</f>
        <v>4559368903.6300001</v>
      </c>
      <c r="C52" s="11">
        <f>+'II Trimestre'!E52</f>
        <v>4756634981.9099998</v>
      </c>
      <c r="D52" s="11">
        <f>+'III Trimestre'!E52</f>
        <v>5105226209.9599991</v>
      </c>
      <c r="E52" s="13">
        <f>+B52</f>
        <v>4559368903.6300001</v>
      </c>
    </row>
    <row r="53" spans="1:9" x14ac:dyDescent="0.3">
      <c r="A53" t="s">
        <v>28</v>
      </c>
      <c r="B53" s="11">
        <f>+'I Trimestre'!E53</f>
        <v>893420295.24000001</v>
      </c>
      <c r="C53" s="11">
        <f>+'II Trimestre'!E53</f>
        <v>893420295.28000009</v>
      </c>
      <c r="D53" s="11">
        <f>+'III Trimestre'!E53</f>
        <v>893420295.24000001</v>
      </c>
      <c r="E53" s="13">
        <f>+SUM(B53:D53)</f>
        <v>2680260885.7600002</v>
      </c>
      <c r="H53" s="8"/>
      <c r="I53" s="8"/>
    </row>
    <row r="54" spans="1:9" x14ac:dyDescent="0.3">
      <c r="A54" t="s">
        <v>29</v>
      </c>
      <c r="B54" s="12">
        <f>+'I Trimestre'!E54</f>
        <v>5452789198.8699999</v>
      </c>
      <c r="C54" s="12">
        <f>+'II Trimestre'!E54</f>
        <v>5650055277.1899996</v>
      </c>
      <c r="D54" s="12">
        <f>+'III Trimestre'!E54</f>
        <v>5998646505.1999989</v>
      </c>
      <c r="E54" s="48">
        <f>+E52+E53</f>
        <v>7239629789.3900003</v>
      </c>
      <c r="H54" s="8"/>
      <c r="I54" s="8"/>
    </row>
    <row r="55" spans="1:9" x14ac:dyDescent="0.3">
      <c r="A55" t="s">
        <v>30</v>
      </c>
      <c r="B55" s="11">
        <f>+'I Trimestre'!E55</f>
        <v>696154216.96000004</v>
      </c>
      <c r="C55" s="11">
        <f>+'II Trimestre'!E55</f>
        <v>544829067.23000002</v>
      </c>
      <c r="D55" s="11">
        <f>+'III Trimestre'!E55</f>
        <v>716982042.94999993</v>
      </c>
      <c r="E55" s="13">
        <f>+SUM(B55:D55)</f>
        <v>1957965327.1399999</v>
      </c>
      <c r="H55" s="8"/>
    </row>
    <row r="56" spans="1:9" ht="15" thickBot="1" x14ac:dyDescent="0.35">
      <c r="A56" s="26" t="s">
        <v>31</v>
      </c>
      <c r="B56" s="27">
        <f>+'I Trimestre'!E56</f>
        <v>4756634981.9099998</v>
      </c>
      <c r="C56" s="27">
        <f>+'II Trimestre'!E56</f>
        <v>5105226209.9599991</v>
      </c>
      <c r="D56" s="27">
        <f>+'III Trimestre'!E56</f>
        <v>5281664462.249999</v>
      </c>
      <c r="E56" s="27">
        <f>+E54-E55</f>
        <v>5281664462.25</v>
      </c>
      <c r="H56" s="8"/>
    </row>
    <row r="57" spans="1:9" ht="15" thickTop="1" x14ac:dyDescent="0.3">
      <c r="A57" s="2" t="s">
        <v>97</v>
      </c>
    </row>
    <row r="58" spans="1:9" ht="35.25" customHeight="1" x14ac:dyDescent="0.3">
      <c r="A58" s="59" t="s">
        <v>99</v>
      </c>
      <c r="B58" s="60"/>
      <c r="C58" s="60"/>
      <c r="D58" s="60"/>
      <c r="E58" s="60"/>
    </row>
    <row r="59" spans="1:9" x14ac:dyDescent="0.3">
      <c r="B59" s="8"/>
      <c r="C59" s="8"/>
      <c r="D59" s="8"/>
      <c r="E59" s="8"/>
    </row>
    <row r="60" spans="1:9" x14ac:dyDescent="0.3">
      <c r="B60" s="13"/>
      <c r="C60" s="13"/>
      <c r="D60" s="13"/>
      <c r="E60" s="13"/>
    </row>
    <row r="61" spans="1:9" x14ac:dyDescent="0.3">
      <c r="B61" s="8"/>
    </row>
  </sheetData>
  <mergeCells count="11">
    <mergeCell ref="A31:E31"/>
    <mergeCell ref="A32:E32"/>
    <mergeCell ref="A47:E47"/>
    <mergeCell ref="A48:E48"/>
    <mergeCell ref="A58:E58"/>
    <mergeCell ref="A19:E19"/>
    <mergeCell ref="A1:F1"/>
    <mergeCell ref="A7:F7"/>
    <mergeCell ref="A8:F8"/>
    <mergeCell ref="A15:F15"/>
    <mergeCell ref="A18:E18"/>
  </mergeCells>
  <pageMargins left="0.7" right="0.7" top="0.75" bottom="0.75" header="0.3" footer="0.3"/>
  <pageSetup paperSize="9" orientation="portrait" r:id="rId1"/>
  <ignoredErrors>
    <ignoredError sqref="E54" formula="1"/>
    <ignoredError sqref="C12:F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63"/>
  <sheetViews>
    <sheetView showGridLines="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20.21875" customWidth="1"/>
    <col min="3" max="3" width="19.21875" customWidth="1"/>
    <col min="4" max="4" width="20" customWidth="1"/>
    <col min="5" max="5" width="21.77734375" customWidth="1"/>
    <col min="6" max="6" width="16.21875" bestFit="1" customWidth="1"/>
    <col min="7" max="7" width="16.7773437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66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16</v>
      </c>
      <c r="D10" s="17" t="s">
        <v>17</v>
      </c>
      <c r="E10" s="17" t="s">
        <v>18</v>
      </c>
      <c r="F10" s="17" t="s">
        <v>36</v>
      </c>
    </row>
    <row r="11" spans="1:69" x14ac:dyDescent="0.3">
      <c r="A11" s="5" t="s">
        <v>52</v>
      </c>
      <c r="B11" s="18" t="s">
        <v>40</v>
      </c>
      <c r="C11" s="51">
        <v>1716</v>
      </c>
      <c r="D11" s="51">
        <v>2440</v>
      </c>
      <c r="E11" s="52">
        <v>3507</v>
      </c>
      <c r="F11" s="10">
        <f>+SUM(C11:E11)</f>
        <v>7663</v>
      </c>
    </row>
    <row r="12" spans="1:69" x14ac:dyDescent="0.3">
      <c r="A12" s="5" t="s">
        <v>51</v>
      </c>
      <c r="B12" s="6" t="s">
        <v>40</v>
      </c>
      <c r="C12" s="19">
        <v>120026</v>
      </c>
      <c r="D12" s="19">
        <v>207785</v>
      </c>
      <c r="E12" s="19">
        <v>167639</v>
      </c>
      <c r="F12" s="10">
        <f>+AVERAGE(C12:E12)</f>
        <v>165150</v>
      </c>
      <c r="H12" s="10"/>
    </row>
    <row r="13" spans="1:69" ht="15" thickBot="1" x14ac:dyDescent="0.35">
      <c r="A13" s="7" t="s">
        <v>56</v>
      </c>
      <c r="B13" s="7"/>
      <c r="C13" s="20">
        <f t="shared" ref="C13:E13" si="0">+SUM(C11:C12)</f>
        <v>121742</v>
      </c>
      <c r="D13" s="20">
        <f t="shared" si="0"/>
        <v>210225</v>
      </c>
      <c r="E13" s="20">
        <f t="shared" si="0"/>
        <v>171146</v>
      </c>
      <c r="F13" s="20">
        <f>+SUM(F11:F12)</f>
        <v>172813</v>
      </c>
      <c r="G13" s="10"/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x14ac:dyDescent="0.3">
      <c r="A15" s="59" t="s">
        <v>57</v>
      </c>
      <c r="B15" s="65"/>
      <c r="C15" s="65"/>
      <c r="D15" s="65"/>
      <c r="E15" s="65"/>
      <c r="F15" s="65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17" t="s">
        <v>16</v>
      </c>
      <c r="C22" s="17" t="s">
        <v>17</v>
      </c>
      <c r="D22" s="17" t="s">
        <v>18</v>
      </c>
      <c r="E22" s="17" t="s">
        <v>36</v>
      </c>
    </row>
    <row r="23" spans="1:69" x14ac:dyDescent="0.3">
      <c r="A23" s="5" t="s">
        <v>52</v>
      </c>
      <c r="B23" s="10">
        <v>98000000</v>
      </c>
      <c r="C23" s="10">
        <v>155750000</v>
      </c>
      <c r="D23" s="10">
        <v>151250000</v>
      </c>
      <c r="E23" s="10">
        <f>+SUM(B23:D23)</f>
        <v>405000000</v>
      </c>
      <c r="F23" s="10"/>
      <c r="I23" s="11"/>
    </row>
    <row r="24" spans="1:69" x14ac:dyDescent="0.3">
      <c r="A24" s="5" t="s">
        <v>51</v>
      </c>
      <c r="B24" s="10">
        <v>107550912.58000001</v>
      </c>
      <c r="C24" s="10">
        <v>92867500.339999974</v>
      </c>
      <c r="D24" s="10">
        <v>177784390.78999999</v>
      </c>
      <c r="E24" s="10">
        <f>+SUM(B24:D24)</f>
        <v>378202803.70999998</v>
      </c>
    </row>
    <row r="25" spans="1:69" x14ac:dyDescent="0.3">
      <c r="A25" s="5" t="s">
        <v>59</v>
      </c>
      <c r="B25" s="10">
        <v>381657589.08000004</v>
      </c>
      <c r="C25" s="10">
        <v>41098989.680000007</v>
      </c>
      <c r="D25" s="10">
        <v>190601706.25</v>
      </c>
      <c r="E25" s="10">
        <f>+SUM(B25:D25)</f>
        <v>613358285.00999999</v>
      </c>
    </row>
    <row r="26" spans="1:69" ht="15" thickBot="1" x14ac:dyDescent="0.35">
      <c r="A26" s="7" t="s">
        <v>19</v>
      </c>
      <c r="B26" s="23">
        <f>SUM(B23:B25)</f>
        <v>587208501.66000009</v>
      </c>
      <c r="C26" s="23">
        <f t="shared" ref="C26:D26" si="1">SUM(C23:C25)</f>
        <v>289716490.01999998</v>
      </c>
      <c r="D26" s="23">
        <f t="shared" si="1"/>
        <v>519636097.03999996</v>
      </c>
      <c r="E26" s="23">
        <f>SUM(E23:E25)</f>
        <v>1396561088.72</v>
      </c>
      <c r="F26" s="8"/>
      <c r="G26" s="13"/>
      <c r="H26" s="13"/>
    </row>
    <row r="27" spans="1:69" ht="15" thickTop="1" x14ac:dyDescent="0.3">
      <c r="A27" s="2" t="s">
        <v>108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10" x14ac:dyDescent="0.3">
      <c r="A33" s="1" t="s">
        <v>22</v>
      </c>
      <c r="B33" s="2" t="s">
        <v>23</v>
      </c>
      <c r="C33" s="6"/>
      <c r="D33" s="6"/>
      <c r="E33" s="6"/>
    </row>
    <row r="34" spans="1:10" x14ac:dyDescent="0.3">
      <c r="A34" s="1"/>
      <c r="B34" s="2"/>
      <c r="C34" s="6"/>
      <c r="D34" s="6"/>
      <c r="E34" s="6"/>
    </row>
    <row r="35" spans="1:10" ht="15" thickBot="1" x14ac:dyDescent="0.35">
      <c r="A35" s="4" t="s">
        <v>25</v>
      </c>
      <c r="B35" s="17" t="s">
        <v>16</v>
      </c>
      <c r="C35" s="17" t="s">
        <v>17</v>
      </c>
      <c r="D35" s="17" t="s">
        <v>18</v>
      </c>
      <c r="E35" s="17" t="s">
        <v>36</v>
      </c>
    </row>
    <row r="36" spans="1:10" x14ac:dyDescent="0.3">
      <c r="A36" s="29" t="s">
        <v>53</v>
      </c>
      <c r="B36" s="24"/>
      <c r="C36" s="24"/>
      <c r="D36" s="24"/>
      <c r="E36" s="11">
        <f t="shared" ref="E36:E41" si="2">SUM(B36:D36)</f>
        <v>0</v>
      </c>
    </row>
    <row r="37" spans="1:10" x14ac:dyDescent="0.3">
      <c r="A37" s="29" t="s">
        <v>67</v>
      </c>
      <c r="B37" s="24">
        <v>105017000.43000001</v>
      </c>
      <c r="C37" s="24">
        <v>99301826.559999973</v>
      </c>
      <c r="D37" s="24">
        <v>216135333.25999856</v>
      </c>
      <c r="E37" s="11">
        <f t="shared" si="2"/>
        <v>420454160.24999857</v>
      </c>
    </row>
    <row r="38" spans="1:10" x14ac:dyDescent="0.3">
      <c r="A38" s="29" t="s">
        <v>68</v>
      </c>
      <c r="B38" s="24">
        <v>3106398.57</v>
      </c>
      <c r="C38" s="24">
        <v>13975378.75</v>
      </c>
      <c r="D38" s="24">
        <v>16394679.51</v>
      </c>
      <c r="E38" s="11">
        <f t="shared" si="2"/>
        <v>33476456.829999998</v>
      </c>
    </row>
    <row r="39" spans="1:10" ht="16.05" customHeight="1" x14ac:dyDescent="0.3">
      <c r="A39" s="29" t="s">
        <v>69</v>
      </c>
      <c r="B39" s="24">
        <v>381085102.66000003</v>
      </c>
      <c r="C39" s="24">
        <v>20689284.710000001</v>
      </c>
      <c r="D39" s="24">
        <v>135856084.31000003</v>
      </c>
      <c r="E39" s="11">
        <f t="shared" si="2"/>
        <v>537630471.68000007</v>
      </c>
    </row>
    <row r="40" spans="1:10" x14ac:dyDescent="0.3">
      <c r="A40" s="29" t="s">
        <v>70</v>
      </c>
      <c r="B40" s="24">
        <v>98000000</v>
      </c>
      <c r="C40" s="24">
        <v>155750000</v>
      </c>
      <c r="D40" s="24">
        <v>151250000</v>
      </c>
      <c r="E40" s="11">
        <f t="shared" si="2"/>
        <v>405000000</v>
      </c>
    </row>
    <row r="41" spans="1:10" x14ac:dyDescent="0.3">
      <c r="A41" s="29" t="s">
        <v>71</v>
      </c>
      <c r="B41" s="24"/>
      <c r="C41" s="24"/>
      <c r="D41" s="24"/>
      <c r="E41" s="11">
        <f t="shared" si="2"/>
        <v>0</v>
      </c>
    </row>
    <row r="42" spans="1:10" ht="15" thickBot="1" x14ac:dyDescent="0.35">
      <c r="A42" s="7" t="s">
        <v>19</v>
      </c>
      <c r="B42" s="25">
        <f>SUM(B36:B41)</f>
        <v>587208501.66000009</v>
      </c>
      <c r="C42" s="25">
        <f>SUM(C36:C41)</f>
        <v>289716490.01999998</v>
      </c>
      <c r="D42" s="25">
        <f>SUM(D36:D41)</f>
        <v>519636097.07999861</v>
      </c>
      <c r="E42" s="25">
        <f>SUM(E36:E41)</f>
        <v>1396561088.7599986</v>
      </c>
      <c r="G42" s="13"/>
      <c r="H42" s="13"/>
      <c r="I42" s="13"/>
      <c r="J42" s="13"/>
    </row>
    <row r="43" spans="1:10" ht="15" thickTop="1" x14ac:dyDescent="0.3">
      <c r="A43" s="2" t="s">
        <v>108</v>
      </c>
      <c r="C43" s="15"/>
    </row>
    <row r="44" spans="1:10" x14ac:dyDescent="0.3">
      <c r="A44" s="2" t="s">
        <v>41</v>
      </c>
      <c r="C44" s="15"/>
    </row>
    <row r="45" spans="1:10" x14ac:dyDescent="0.3">
      <c r="A45" s="2"/>
      <c r="C45" s="15"/>
    </row>
    <row r="46" spans="1:10" x14ac:dyDescent="0.3">
      <c r="A46" s="2"/>
      <c r="C46" s="15"/>
    </row>
    <row r="47" spans="1:10" x14ac:dyDescent="0.3">
      <c r="A47" s="62" t="s">
        <v>26</v>
      </c>
      <c r="B47" s="62"/>
      <c r="C47" s="62"/>
      <c r="D47" s="62"/>
      <c r="E47" s="62"/>
    </row>
    <row r="48" spans="1:10" x14ac:dyDescent="0.3">
      <c r="A48" s="61" t="s">
        <v>27</v>
      </c>
      <c r="B48" s="61"/>
      <c r="C48" s="61"/>
      <c r="D48" s="61"/>
      <c r="E48" s="61"/>
    </row>
    <row r="49" spans="1:10" x14ac:dyDescent="0.3">
      <c r="A49" s="1" t="s">
        <v>22</v>
      </c>
      <c r="B49" s="3" t="s">
        <v>23</v>
      </c>
      <c r="C49" s="6"/>
      <c r="D49" s="6"/>
      <c r="E49" s="6"/>
    </row>
    <row r="50" spans="1:10" x14ac:dyDescent="0.3">
      <c r="A50" s="1"/>
      <c r="B50" s="9"/>
      <c r="C50" s="6"/>
      <c r="D50" s="6"/>
      <c r="E50" s="6"/>
    </row>
    <row r="51" spans="1:10" ht="15" thickBot="1" x14ac:dyDescent="0.35">
      <c r="A51" s="4" t="s">
        <v>25</v>
      </c>
      <c r="B51" s="17" t="s">
        <v>16</v>
      </c>
      <c r="C51" s="17" t="s">
        <v>17</v>
      </c>
      <c r="D51" s="17" t="s">
        <v>18</v>
      </c>
      <c r="E51" s="17" t="s">
        <v>36</v>
      </c>
    </row>
    <row r="52" spans="1:10" x14ac:dyDescent="0.3">
      <c r="A52" t="s">
        <v>37</v>
      </c>
      <c r="B52" s="11">
        <v>5281664462.249999</v>
      </c>
      <c r="C52" s="11">
        <f>B58</f>
        <v>3534538033.519999</v>
      </c>
      <c r="D52" s="11">
        <f>C58</f>
        <v>2673339579.5299988</v>
      </c>
      <c r="E52" s="11">
        <f>+B52</f>
        <v>5281664462.249999</v>
      </c>
    </row>
    <row r="53" spans="1:10" x14ac:dyDescent="0.3">
      <c r="A53" t="s">
        <v>28</v>
      </c>
      <c r="B53" s="11">
        <v>297806765.07999998</v>
      </c>
      <c r="C53" s="11">
        <v>297806765.07999998</v>
      </c>
      <c r="D53" s="11">
        <v>297806765.07999998</v>
      </c>
      <c r="E53" s="11">
        <f>+SUM(B53:D53)</f>
        <v>893420295.24000001</v>
      </c>
      <c r="I53" s="8"/>
      <c r="J53" s="8"/>
    </row>
    <row r="54" spans="1:10" x14ac:dyDescent="0.3">
      <c r="A54" t="s">
        <v>29</v>
      </c>
      <c r="B54" s="12">
        <f>+B52+B53</f>
        <v>5579471227.329999</v>
      </c>
      <c r="C54" s="12">
        <f t="shared" ref="C54:D54" si="3">+C52+C53</f>
        <v>3832344798.599999</v>
      </c>
      <c r="D54" s="12">
        <f t="shared" si="3"/>
        <v>2971146344.6099987</v>
      </c>
      <c r="E54" s="12">
        <f>+E52+E53</f>
        <v>6175084757.4899988</v>
      </c>
      <c r="I54" s="8"/>
      <c r="J54" s="8"/>
    </row>
    <row r="55" spans="1:10" x14ac:dyDescent="0.3">
      <c r="A55" t="s">
        <v>30</v>
      </c>
      <c r="B55" s="11">
        <f>+B42</f>
        <v>587208501.66000009</v>
      </c>
      <c r="C55" s="11">
        <f>+C42</f>
        <v>289716490.01999998</v>
      </c>
      <c r="D55" s="11">
        <f>+D42</f>
        <v>519636097.07999861</v>
      </c>
      <c r="E55" s="11">
        <f>+SUM(B55:D55)</f>
        <v>1396561088.7599988</v>
      </c>
      <c r="I55" s="8"/>
    </row>
    <row r="56" spans="1:10" x14ac:dyDescent="0.3">
      <c r="A56" t="s">
        <v>105</v>
      </c>
      <c r="B56" s="11">
        <v>398871274.56999999</v>
      </c>
      <c r="C56" s="11">
        <v>0</v>
      </c>
      <c r="D56" s="11">
        <v>124099859.53999999</v>
      </c>
      <c r="E56" s="11">
        <f>+SUM(B56:D56)</f>
        <v>522971134.11000001</v>
      </c>
      <c r="G56" s="13"/>
      <c r="I56" s="8"/>
    </row>
    <row r="57" spans="1:10" x14ac:dyDescent="0.3">
      <c r="A57" t="s">
        <v>106</v>
      </c>
      <c r="B57" s="11">
        <v>1058853417.58</v>
      </c>
      <c r="C57" s="11">
        <v>869288729.04999995</v>
      </c>
      <c r="D57" s="11">
        <v>0</v>
      </c>
      <c r="E57" s="11">
        <f>+SUM(B57:D57)</f>
        <v>1928142146.6300001</v>
      </c>
      <c r="G57" s="13"/>
      <c r="I57" s="8"/>
    </row>
    <row r="58" spans="1:10" ht="15" thickBot="1" x14ac:dyDescent="0.35">
      <c r="A58" s="26" t="s">
        <v>107</v>
      </c>
      <c r="B58" s="27">
        <f>+B54-B55-B57-B56</f>
        <v>3534538033.519999</v>
      </c>
      <c r="C58" s="27">
        <f t="shared" ref="C58:D58" si="4">+C54-C55-C57-C56</f>
        <v>2673339579.5299988</v>
      </c>
      <c r="D58" s="27">
        <f t="shared" si="4"/>
        <v>2327410387.9900002</v>
      </c>
      <c r="E58" s="27">
        <f>+E54-E55-E57-E56</f>
        <v>2327410387.9899993</v>
      </c>
      <c r="I58" s="8"/>
    </row>
    <row r="59" spans="1:10" ht="15" thickTop="1" x14ac:dyDescent="0.3">
      <c r="A59" s="2" t="s">
        <v>108</v>
      </c>
      <c r="F59" s="15"/>
    </row>
    <row r="60" spans="1:10" ht="35.25" customHeight="1" x14ac:dyDescent="0.3">
      <c r="A60" s="59" t="s">
        <v>58</v>
      </c>
      <c r="B60" s="60"/>
      <c r="C60" s="60"/>
      <c r="D60" s="60"/>
      <c r="E60" s="60"/>
    </row>
    <row r="61" spans="1:10" x14ac:dyDescent="0.3">
      <c r="B61" s="8"/>
      <c r="C61" s="8"/>
      <c r="D61" s="8"/>
      <c r="E61" s="8"/>
    </row>
    <row r="62" spans="1:10" x14ac:dyDescent="0.3">
      <c r="B62" s="13"/>
      <c r="C62" s="13"/>
      <c r="D62" s="13"/>
      <c r="E62" s="13"/>
    </row>
    <row r="63" spans="1:10" x14ac:dyDescent="0.3">
      <c r="B63" s="8"/>
    </row>
  </sheetData>
  <mergeCells count="11">
    <mergeCell ref="A31:E31"/>
    <mergeCell ref="A32:E32"/>
    <mergeCell ref="A47:E47"/>
    <mergeCell ref="A48:E48"/>
    <mergeCell ref="A60:E60"/>
    <mergeCell ref="A19:E19"/>
    <mergeCell ref="A1:F1"/>
    <mergeCell ref="A7:F7"/>
    <mergeCell ref="A8:F8"/>
    <mergeCell ref="A15:F15"/>
    <mergeCell ref="A18:E18"/>
  </mergeCells>
  <pageMargins left="0.7" right="0.7" top="0.75" bottom="0.75" header="0.3" footer="0.3"/>
  <ignoredErrors>
    <ignoredError sqref="F12:F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Q63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52.5546875" bestFit="1" customWidth="1"/>
    <col min="2" max="2" width="22" customWidth="1"/>
    <col min="3" max="3" width="16.44140625" bestFit="1" customWidth="1"/>
    <col min="4" max="4" width="21.77734375" customWidth="1"/>
    <col min="5" max="5" width="19.5546875" customWidth="1"/>
    <col min="6" max="6" width="21.5546875" customWidth="1"/>
    <col min="7" max="7" width="14.5546875" bestFit="1" customWidth="1"/>
    <col min="8" max="8" width="14.21875" bestFit="1" customWidth="1"/>
    <col min="9" max="9" width="14" bestFit="1" customWidth="1"/>
    <col min="10" max="10" width="12.77734375" bestFit="1" customWidth="1"/>
  </cols>
  <sheetData>
    <row r="1" spans="1:69" x14ac:dyDescent="0.3">
      <c r="A1" s="61" t="s">
        <v>0</v>
      </c>
      <c r="B1" s="61"/>
      <c r="C1" s="61"/>
      <c r="D1" s="61"/>
      <c r="E1" s="61"/>
      <c r="F1" s="61"/>
    </row>
    <row r="2" spans="1:69" x14ac:dyDescent="0.3">
      <c r="A2" s="1" t="s">
        <v>1</v>
      </c>
      <c r="B2" t="s">
        <v>54</v>
      </c>
      <c r="C2" s="2"/>
      <c r="D2" s="2"/>
      <c r="E2" s="2"/>
      <c r="F2" s="2"/>
    </row>
    <row r="3" spans="1:69" x14ac:dyDescent="0.3">
      <c r="A3" s="1" t="s">
        <v>2</v>
      </c>
      <c r="B3" s="16" t="s">
        <v>55</v>
      </c>
      <c r="C3" s="2"/>
      <c r="D3" s="2"/>
      <c r="E3" s="2"/>
      <c r="F3" s="2"/>
    </row>
    <row r="4" spans="1:69" x14ac:dyDescent="0.3">
      <c r="A4" s="1" t="s">
        <v>3</v>
      </c>
      <c r="B4" t="s">
        <v>55</v>
      </c>
      <c r="C4" s="2"/>
      <c r="D4" s="2"/>
      <c r="E4" s="2"/>
      <c r="F4" s="2"/>
    </row>
    <row r="5" spans="1:69" x14ac:dyDescent="0.3">
      <c r="A5" s="1" t="s">
        <v>32</v>
      </c>
      <c r="B5" s="14" t="s">
        <v>60</v>
      </c>
      <c r="C5" s="2"/>
      <c r="D5" s="2"/>
      <c r="E5" s="2"/>
      <c r="F5" s="2"/>
    </row>
    <row r="6" spans="1:69" x14ac:dyDescent="0.3">
      <c r="A6" s="1"/>
      <c r="B6" s="3"/>
      <c r="C6" s="2"/>
      <c r="D6" s="2"/>
      <c r="E6" s="2"/>
      <c r="F6" s="2"/>
    </row>
    <row r="7" spans="1:69" x14ac:dyDescent="0.3">
      <c r="A7" s="61" t="s">
        <v>4</v>
      </c>
      <c r="B7" s="61"/>
      <c r="C7" s="61"/>
      <c r="D7" s="61"/>
      <c r="E7" s="61"/>
      <c r="F7" s="61"/>
    </row>
    <row r="8" spans="1:69" x14ac:dyDescent="0.3">
      <c r="A8" s="61" t="s">
        <v>5</v>
      </c>
      <c r="B8" s="61"/>
      <c r="C8" s="61"/>
      <c r="D8" s="61"/>
      <c r="E8" s="61"/>
      <c r="F8" s="61"/>
    </row>
    <row r="9" spans="1:69" x14ac:dyDescent="0.3">
      <c r="A9" s="9"/>
      <c r="B9" s="9"/>
      <c r="C9" s="9"/>
      <c r="D9" s="9"/>
      <c r="E9" s="9"/>
      <c r="F9" s="9"/>
    </row>
    <row r="10" spans="1:69" ht="15" thickBot="1" x14ac:dyDescent="0.35">
      <c r="A10" s="4" t="s">
        <v>6</v>
      </c>
      <c r="B10" s="4" t="s">
        <v>7</v>
      </c>
      <c r="C10" s="17" t="s">
        <v>44</v>
      </c>
      <c r="D10" s="17" t="s">
        <v>34</v>
      </c>
      <c r="E10" s="17" t="s">
        <v>35</v>
      </c>
      <c r="F10" s="17" t="s">
        <v>36</v>
      </c>
      <c r="G10" s="17" t="s">
        <v>39</v>
      </c>
    </row>
    <row r="11" spans="1:69" x14ac:dyDescent="0.3">
      <c r="A11" s="5" t="s">
        <v>52</v>
      </c>
      <c r="B11" s="18" t="s">
        <v>40</v>
      </c>
      <c r="C11" s="19">
        <f>+'I Trimestre'!F11</f>
        <v>1031</v>
      </c>
      <c r="D11" s="19">
        <f>+'II Trimestre'!F11</f>
        <v>2942</v>
      </c>
      <c r="E11" s="10">
        <f>+'III Trimestre'!F11</f>
        <v>4234</v>
      </c>
      <c r="F11" s="10">
        <f>+'IV Trimestre'!F11</f>
        <v>7663</v>
      </c>
      <c r="G11" s="10">
        <f>+SUM(C11:F11)</f>
        <v>15870</v>
      </c>
    </row>
    <row r="12" spans="1:69" x14ac:dyDescent="0.3">
      <c r="A12" s="5" t="s">
        <v>51</v>
      </c>
      <c r="B12" s="6" t="s">
        <v>40</v>
      </c>
      <c r="C12" s="19">
        <f>+'I Trimestre'!F12</f>
        <v>139017</v>
      </c>
      <c r="D12" s="19">
        <f>+'II Trimestre'!F12</f>
        <v>116739.33333333333</v>
      </c>
      <c r="E12" s="10">
        <f>+'III Trimestre'!F12</f>
        <v>132758.66666666666</v>
      </c>
      <c r="F12" s="10">
        <f>+'IV Trimestre'!F12</f>
        <v>165150</v>
      </c>
      <c r="G12" s="10">
        <f>+SUM(C12:F12)</f>
        <v>553665</v>
      </c>
    </row>
    <row r="13" spans="1:69" ht="15" thickBot="1" x14ac:dyDescent="0.35">
      <c r="A13" s="7" t="s">
        <v>56</v>
      </c>
      <c r="B13" s="7"/>
      <c r="C13" s="20">
        <f t="shared" ref="C13:F13" si="0">+SUM(C11:C12)</f>
        <v>140048</v>
      </c>
      <c r="D13" s="20">
        <f t="shared" si="0"/>
        <v>119681.33333333333</v>
      </c>
      <c r="E13" s="20">
        <f t="shared" si="0"/>
        <v>136992.66666666666</v>
      </c>
      <c r="F13" s="20">
        <f t="shared" si="0"/>
        <v>172813</v>
      </c>
      <c r="G13" s="20">
        <f>+SUM(G11:G12)</f>
        <v>569535</v>
      </c>
    </row>
    <row r="14" spans="1:69" s="22" customFormat="1" ht="15" thickTop="1" x14ac:dyDescent="0.3">
      <c r="A14" s="2" t="s">
        <v>72</v>
      </c>
      <c r="B14" s="2"/>
      <c r="C14" s="9"/>
      <c r="D14" s="9"/>
      <c r="E14" s="9"/>
      <c r="F14" s="21"/>
      <c r="G14"/>
      <c r="H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22" customFormat="1" ht="40.5" customHeight="1" x14ac:dyDescent="0.3">
      <c r="A15" s="63" t="s">
        <v>96</v>
      </c>
      <c r="B15" s="64"/>
      <c r="C15" s="64"/>
      <c r="D15" s="64"/>
      <c r="E15" s="64"/>
      <c r="F15" s="64"/>
      <c r="G15"/>
      <c r="H15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22" customFormat="1" x14ac:dyDescent="0.3">
      <c r="A16" s="28"/>
      <c r="B16" s="2"/>
      <c r="C16" s="9"/>
      <c r="D16" s="9"/>
      <c r="E16" s="9"/>
      <c r="F16" s="21"/>
      <c r="G16"/>
      <c r="H16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22" customFormat="1" x14ac:dyDescent="0.3">
      <c r="A17" s="2"/>
      <c r="B17" s="2"/>
      <c r="C17" s="9"/>
      <c r="D17" s="9"/>
      <c r="E17" s="9"/>
      <c r="F17" s="21"/>
      <c r="G17"/>
      <c r="H17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x14ac:dyDescent="0.3">
      <c r="A18" s="61" t="s">
        <v>20</v>
      </c>
      <c r="B18" s="61"/>
      <c r="C18" s="61"/>
      <c r="D18" s="61"/>
      <c r="E18" s="61"/>
    </row>
    <row r="19" spans="1:69" x14ac:dyDescent="0.3">
      <c r="A19" s="61" t="s">
        <v>21</v>
      </c>
      <c r="B19" s="61"/>
      <c r="C19" s="61"/>
      <c r="D19" s="61"/>
      <c r="E19" s="61"/>
    </row>
    <row r="20" spans="1:69" x14ac:dyDescent="0.3">
      <c r="A20" s="1" t="s">
        <v>22</v>
      </c>
      <c r="B20" s="3" t="s">
        <v>23</v>
      </c>
      <c r="C20" s="6"/>
      <c r="D20" s="6"/>
      <c r="E20" s="6"/>
      <c r="F20" s="6"/>
    </row>
    <row r="21" spans="1:69" x14ac:dyDescent="0.3">
      <c r="A21" s="1"/>
      <c r="B21" s="3"/>
      <c r="C21" s="6"/>
      <c r="D21" s="6"/>
      <c r="E21" s="6"/>
      <c r="F21" s="6"/>
    </row>
    <row r="22" spans="1:69" ht="15" thickBot="1" x14ac:dyDescent="0.35">
      <c r="A22" s="4" t="s">
        <v>6</v>
      </c>
      <c r="B22" s="4" t="s">
        <v>33</v>
      </c>
      <c r="C22" s="4" t="s">
        <v>34</v>
      </c>
      <c r="D22" s="4" t="s">
        <v>35</v>
      </c>
      <c r="E22" s="4" t="s">
        <v>49</v>
      </c>
      <c r="F22" s="4" t="s">
        <v>50</v>
      </c>
    </row>
    <row r="23" spans="1:69" x14ac:dyDescent="0.3">
      <c r="A23" s="5" t="s">
        <v>52</v>
      </c>
      <c r="B23" s="13">
        <f>+'I Trimestre'!E23</f>
        <v>376250000</v>
      </c>
      <c r="C23" s="13">
        <f>+'II Trimestre'!E23</f>
        <v>230500000</v>
      </c>
      <c r="D23" s="15">
        <f>+'III Trimestre'!E23</f>
        <v>255000000</v>
      </c>
      <c r="E23" s="13">
        <f>+'IV Trimestre'!E23</f>
        <v>405000000</v>
      </c>
      <c r="F23" s="13">
        <f>+SUM(B23:E23)</f>
        <v>1266750000</v>
      </c>
      <c r="H23" s="11"/>
    </row>
    <row r="24" spans="1:69" x14ac:dyDescent="0.3">
      <c r="A24" s="5" t="s">
        <v>51</v>
      </c>
      <c r="B24" s="13">
        <f>+'I Trimestre'!E24</f>
        <v>240628343.68000001</v>
      </c>
      <c r="C24" s="13">
        <f>+'II Trimestre'!E24</f>
        <v>262960241.39999998</v>
      </c>
      <c r="D24" s="15">
        <f>+'III Trimestre'!E24</f>
        <v>362514153.81999993</v>
      </c>
      <c r="E24" s="13">
        <f>+'IV Trimestre'!E24</f>
        <v>378202803.70999998</v>
      </c>
      <c r="F24" s="13">
        <f t="shared" ref="F24:F25" si="1">+SUM(B24:E24)</f>
        <v>1244305542.6099999</v>
      </c>
    </row>
    <row r="25" spans="1:69" x14ac:dyDescent="0.3">
      <c r="A25" s="5" t="s">
        <v>59</v>
      </c>
      <c r="B25" s="13">
        <f>+'I Trimestre'!E25</f>
        <v>79275873.280000001</v>
      </c>
      <c r="C25" s="13">
        <f>+'II Trimestre'!E25</f>
        <v>51368825.829999998</v>
      </c>
      <c r="D25" s="15">
        <f>+'III Trimestre'!E25</f>
        <v>99467889.129999995</v>
      </c>
      <c r="E25" s="13">
        <f>+'IV Trimestre'!E25</f>
        <v>613358285.00999999</v>
      </c>
      <c r="F25" s="13">
        <f t="shared" si="1"/>
        <v>843470873.25</v>
      </c>
    </row>
    <row r="26" spans="1:69" ht="15" thickBot="1" x14ac:dyDescent="0.35">
      <c r="A26" s="7" t="s">
        <v>19</v>
      </c>
      <c r="B26" s="23">
        <f t="shared" ref="B26:E26" si="2">+SUM(B23:B25)</f>
        <v>696154216.96000004</v>
      </c>
      <c r="C26" s="23">
        <f t="shared" si="2"/>
        <v>544829067.23000002</v>
      </c>
      <c r="D26" s="23">
        <f t="shared" si="2"/>
        <v>716982042.94999993</v>
      </c>
      <c r="E26" s="23">
        <f t="shared" si="2"/>
        <v>1396561088.72</v>
      </c>
      <c r="F26" s="23">
        <f>+SUM(F23:F25)</f>
        <v>3354526415.8599997</v>
      </c>
      <c r="G26" s="13"/>
    </row>
    <row r="27" spans="1:69" ht="15" thickTop="1" x14ac:dyDescent="0.3">
      <c r="A27" s="2" t="s">
        <v>97</v>
      </c>
    </row>
    <row r="28" spans="1:69" x14ac:dyDescent="0.3">
      <c r="A28" s="2" t="s">
        <v>41</v>
      </c>
    </row>
    <row r="29" spans="1:69" x14ac:dyDescent="0.3">
      <c r="A29" s="2"/>
    </row>
    <row r="30" spans="1:69" x14ac:dyDescent="0.3">
      <c r="A30" s="2"/>
    </row>
    <row r="31" spans="1:69" x14ac:dyDescent="0.3">
      <c r="A31" s="61" t="s">
        <v>24</v>
      </c>
      <c r="B31" s="61"/>
      <c r="C31" s="61"/>
      <c r="D31" s="61"/>
      <c r="E31" s="61"/>
    </row>
    <row r="32" spans="1:69" x14ac:dyDescent="0.3">
      <c r="A32" s="61" t="s">
        <v>42</v>
      </c>
      <c r="B32" s="61"/>
      <c r="C32" s="61"/>
      <c r="D32" s="61"/>
      <c r="E32" s="61"/>
    </row>
    <row r="33" spans="1:9" x14ac:dyDescent="0.3">
      <c r="A33" s="1" t="s">
        <v>22</v>
      </c>
      <c r="B33" s="2" t="s">
        <v>23</v>
      </c>
      <c r="C33" s="6"/>
      <c r="D33" s="6"/>
      <c r="E33" s="6"/>
    </row>
    <row r="34" spans="1:9" x14ac:dyDescent="0.3">
      <c r="A34" s="1"/>
      <c r="B34" s="2"/>
      <c r="C34" s="6"/>
      <c r="D34" s="6"/>
    </row>
    <row r="35" spans="1:9" ht="15" thickBot="1" x14ac:dyDescent="0.35">
      <c r="A35" s="4" t="s">
        <v>25</v>
      </c>
      <c r="B35" s="4" t="s">
        <v>44</v>
      </c>
      <c r="C35" s="4" t="s">
        <v>34</v>
      </c>
      <c r="D35" s="4" t="s">
        <v>48</v>
      </c>
      <c r="E35" s="4" t="s">
        <v>36</v>
      </c>
      <c r="F35" s="4" t="s">
        <v>39</v>
      </c>
    </row>
    <row r="36" spans="1:9" x14ac:dyDescent="0.3">
      <c r="A36" s="29" t="s">
        <v>53</v>
      </c>
      <c r="B36" s="24">
        <f>+'I Trimestre'!E36</f>
        <v>0</v>
      </c>
      <c r="C36" s="24">
        <f>+'II Trimestre'!E36</f>
        <v>0</v>
      </c>
      <c r="D36" s="24">
        <f>+'III Trimestre'!E36</f>
        <v>0</v>
      </c>
      <c r="E36" s="13">
        <f>+'IV Trimestre'!E36</f>
        <v>0</v>
      </c>
      <c r="F36" s="13">
        <f>+SUM(B36:E36)</f>
        <v>0</v>
      </c>
    </row>
    <row r="37" spans="1:9" x14ac:dyDescent="0.3">
      <c r="A37" s="29" t="s">
        <v>67</v>
      </c>
      <c r="B37" s="24">
        <f>+'I Trimestre'!E37</f>
        <v>294855016.88</v>
      </c>
      <c r="C37" s="24">
        <f>+'II Trimestre'!E37</f>
        <v>257571443.11000001</v>
      </c>
      <c r="D37" s="24">
        <f>+'III Trimestre'!E37</f>
        <v>374340712.48000002</v>
      </c>
      <c r="E37" s="13">
        <f>+'IV Trimestre'!E37</f>
        <v>420454160.24999857</v>
      </c>
      <c r="F37" s="13">
        <f t="shared" ref="F37:F41" si="3">+SUM(B37:E37)</f>
        <v>1347221332.7199986</v>
      </c>
    </row>
    <row r="38" spans="1:9" x14ac:dyDescent="0.3">
      <c r="A38" s="29" t="s">
        <v>68</v>
      </c>
      <c r="B38" s="24">
        <f>+'I Trimestre'!E38</f>
        <v>4402107.5</v>
      </c>
      <c r="C38" s="24">
        <f>+'II Trimestre'!E38</f>
        <v>11938163.09</v>
      </c>
      <c r="D38" s="24">
        <f>+'III Trimestre'!E38</f>
        <v>40996098.899999999</v>
      </c>
      <c r="E38" s="13">
        <f>+'IV Trimestre'!E38</f>
        <v>33476456.829999998</v>
      </c>
      <c r="F38" s="13">
        <f t="shared" si="3"/>
        <v>90812826.319999993</v>
      </c>
    </row>
    <row r="39" spans="1:9" ht="16.05" customHeight="1" x14ac:dyDescent="0.3">
      <c r="A39" s="29" t="s">
        <v>69</v>
      </c>
      <c r="B39" s="24">
        <f>+'I Trimestre'!E39</f>
        <v>20647092.579999998</v>
      </c>
      <c r="C39" s="24">
        <f>+'II Trimestre'!E39</f>
        <v>44819461.030000001</v>
      </c>
      <c r="D39" s="24">
        <f>+'III Trimestre'!E39</f>
        <v>41376304.579999998</v>
      </c>
      <c r="E39" s="13">
        <f>+'IV Trimestre'!E39</f>
        <v>537630471.68000007</v>
      </c>
      <c r="F39" s="13">
        <f t="shared" si="3"/>
        <v>644473329.87000012</v>
      </c>
    </row>
    <row r="40" spans="1:9" x14ac:dyDescent="0.3">
      <c r="A40" s="29" t="s">
        <v>70</v>
      </c>
      <c r="B40" s="24">
        <f>+'I Trimestre'!E40</f>
        <v>376250000</v>
      </c>
      <c r="C40" s="24">
        <f>+'II Trimestre'!E40</f>
        <v>230500000</v>
      </c>
      <c r="D40" s="24">
        <f>+'III Trimestre'!E40</f>
        <v>260268926.99000001</v>
      </c>
      <c r="E40" s="13">
        <f>+'IV Trimestre'!E40</f>
        <v>405000000</v>
      </c>
      <c r="F40" s="13">
        <f t="shared" si="3"/>
        <v>1272018926.99</v>
      </c>
    </row>
    <row r="41" spans="1:9" x14ac:dyDescent="0.3">
      <c r="A41" s="29" t="s">
        <v>71</v>
      </c>
      <c r="B41" s="24">
        <f>+'I Trimestre'!E41</f>
        <v>0</v>
      </c>
      <c r="C41" s="24">
        <f>+'II Trimestre'!E41</f>
        <v>0</v>
      </c>
      <c r="D41" s="24">
        <f>+'III Trimestre'!E41</f>
        <v>0</v>
      </c>
      <c r="E41" s="13">
        <f>+'IV Trimestre'!E41</f>
        <v>0</v>
      </c>
      <c r="F41" s="13">
        <f t="shared" si="3"/>
        <v>0</v>
      </c>
    </row>
    <row r="42" spans="1:9" ht="15" thickBot="1" x14ac:dyDescent="0.35">
      <c r="A42" s="7" t="s">
        <v>19</v>
      </c>
      <c r="B42" s="25">
        <f>SUM(B36:B41)</f>
        <v>696154216.96000004</v>
      </c>
      <c r="C42" s="25">
        <f>SUM(C36:C41)</f>
        <v>544829067.23000002</v>
      </c>
      <c r="D42" s="25">
        <f>SUM(D36:D41)</f>
        <v>716982042.95000005</v>
      </c>
      <c r="E42" s="25">
        <f>SUM(E36:E41)</f>
        <v>1396561088.7599986</v>
      </c>
      <c r="F42" s="25">
        <f>SUM(F36:F41)</f>
        <v>3354526415.8999987</v>
      </c>
      <c r="G42" s="13"/>
      <c r="H42" s="13"/>
      <c r="I42" s="13"/>
    </row>
    <row r="43" spans="1:9" ht="15" thickTop="1" x14ac:dyDescent="0.3">
      <c r="A43" s="2" t="s">
        <v>97</v>
      </c>
      <c r="C43" s="15"/>
    </row>
    <row r="44" spans="1:9" x14ac:dyDescent="0.3">
      <c r="A44" s="2" t="s">
        <v>41</v>
      </c>
      <c r="C44" s="15"/>
    </row>
    <row r="45" spans="1:9" x14ac:dyDescent="0.3">
      <c r="A45" s="2"/>
      <c r="C45" s="15"/>
    </row>
    <row r="46" spans="1:9" x14ac:dyDescent="0.3">
      <c r="A46" s="2"/>
      <c r="C46" s="15"/>
    </row>
    <row r="47" spans="1:9" x14ac:dyDescent="0.3">
      <c r="A47" s="62" t="s">
        <v>26</v>
      </c>
      <c r="B47" s="62"/>
      <c r="C47" s="62"/>
      <c r="D47" s="62"/>
      <c r="E47" s="62"/>
    </row>
    <row r="48" spans="1:9" x14ac:dyDescent="0.3">
      <c r="A48" s="61" t="s">
        <v>27</v>
      </c>
      <c r="B48" s="61"/>
      <c r="C48" s="61"/>
      <c r="D48" s="61"/>
      <c r="E48" s="61"/>
    </row>
    <row r="49" spans="1:9" x14ac:dyDescent="0.3">
      <c r="A49" s="1" t="s">
        <v>22</v>
      </c>
      <c r="B49" s="3" t="s">
        <v>23</v>
      </c>
      <c r="C49" s="6"/>
      <c r="D49" s="6"/>
      <c r="E49" s="6"/>
    </row>
    <row r="50" spans="1:9" x14ac:dyDescent="0.3">
      <c r="A50" s="1"/>
      <c r="B50" s="9"/>
      <c r="C50" s="6"/>
      <c r="D50" s="6"/>
      <c r="E50" s="6"/>
    </row>
    <row r="51" spans="1:9" ht="15" thickBot="1" x14ac:dyDescent="0.35">
      <c r="A51" s="4" t="s">
        <v>25</v>
      </c>
      <c r="B51" s="4" t="s">
        <v>33</v>
      </c>
      <c r="C51" s="4" t="s">
        <v>34</v>
      </c>
      <c r="D51" s="4" t="s">
        <v>35</v>
      </c>
      <c r="E51" s="4" t="s">
        <v>36</v>
      </c>
      <c r="F51" s="4" t="s">
        <v>50</v>
      </c>
    </row>
    <row r="52" spans="1:9" x14ac:dyDescent="0.3">
      <c r="A52" t="s">
        <v>37</v>
      </c>
      <c r="B52" s="11">
        <f>+'I Trimestre'!E52</f>
        <v>4559368903.6300001</v>
      </c>
      <c r="C52" s="11">
        <f>+'II Trimestre'!E52</f>
        <v>4756634981.9099998</v>
      </c>
      <c r="D52" s="11">
        <f>+'III Trimestre'!E52</f>
        <v>5105226209.9599991</v>
      </c>
      <c r="E52" s="13">
        <f>+'IV Trimestre'!E52</f>
        <v>5281664462.249999</v>
      </c>
      <c r="F52" s="13">
        <f>+B52</f>
        <v>4559368903.6300001</v>
      </c>
    </row>
    <row r="53" spans="1:9" x14ac:dyDescent="0.3">
      <c r="A53" t="s">
        <v>28</v>
      </c>
      <c r="B53" s="11">
        <f>+'I Trimestre'!E53</f>
        <v>893420295.24000001</v>
      </c>
      <c r="C53" s="11">
        <f>+'II Trimestre'!E53</f>
        <v>893420295.28000009</v>
      </c>
      <c r="D53" s="11">
        <f>+'III Trimestre'!E53</f>
        <v>893420295.24000001</v>
      </c>
      <c r="E53" s="13">
        <f>+'IV Trimestre'!E53</f>
        <v>893420295.24000001</v>
      </c>
      <c r="F53" s="13">
        <f>+SUM(B53:E53)</f>
        <v>3573681181</v>
      </c>
      <c r="H53" s="8"/>
      <c r="I53" s="8"/>
    </row>
    <row r="54" spans="1:9" x14ac:dyDescent="0.3">
      <c r="A54" t="s">
        <v>29</v>
      </c>
      <c r="B54" s="11">
        <f>+'I Trimestre'!E54</f>
        <v>5452789198.8699999</v>
      </c>
      <c r="C54" s="11">
        <f>+'II Trimestre'!E54</f>
        <v>5650055277.1899996</v>
      </c>
      <c r="D54" s="11">
        <f>+'III Trimestre'!E54</f>
        <v>5998646505.1999989</v>
      </c>
      <c r="E54" s="13">
        <f>+'IV Trimestre'!E54</f>
        <v>6175084757.4899988</v>
      </c>
      <c r="F54" s="13">
        <f>+F52+F53</f>
        <v>8133050084.6300001</v>
      </c>
      <c r="H54" s="8"/>
      <c r="I54" s="8"/>
    </row>
    <row r="55" spans="1:9" x14ac:dyDescent="0.3">
      <c r="A55" t="s">
        <v>30</v>
      </c>
      <c r="B55" s="11">
        <f>+'I Trimestre'!E55</f>
        <v>696154216.96000004</v>
      </c>
      <c r="C55" s="11">
        <f>+'II Trimestre'!E55</f>
        <v>544829067.23000002</v>
      </c>
      <c r="D55" s="11">
        <f>+'III Trimestre'!E55</f>
        <v>716982042.94999993</v>
      </c>
      <c r="E55" s="13">
        <f>+'IV Trimestre'!E55</f>
        <v>1396561088.7599988</v>
      </c>
      <c r="F55" s="13">
        <f>+SUM(B55:E55)</f>
        <v>3354526415.8999987</v>
      </c>
      <c r="G55" s="15"/>
      <c r="H55" s="8"/>
    </row>
    <row r="56" spans="1:9" x14ac:dyDescent="0.3">
      <c r="A56" t="s">
        <v>105</v>
      </c>
      <c r="B56" s="11">
        <v>0</v>
      </c>
      <c r="C56" s="11">
        <v>0</v>
      </c>
      <c r="D56" s="11">
        <v>0</v>
      </c>
      <c r="E56" s="13">
        <v>522971134.11000001</v>
      </c>
      <c r="F56" s="13">
        <f>+SUM(B56:E56)</f>
        <v>522971134.11000001</v>
      </c>
      <c r="H56" s="8"/>
    </row>
    <row r="57" spans="1:9" x14ac:dyDescent="0.3">
      <c r="A57" t="s">
        <v>106</v>
      </c>
      <c r="B57" s="11">
        <v>0</v>
      </c>
      <c r="C57" s="11">
        <v>0</v>
      </c>
      <c r="D57" s="11">
        <v>0</v>
      </c>
      <c r="E57" s="13">
        <v>1928142146.6300001</v>
      </c>
      <c r="F57" s="13">
        <f>+SUM(B57:E57)</f>
        <v>1928142146.6300001</v>
      </c>
      <c r="H57" s="8"/>
    </row>
    <row r="58" spans="1:9" ht="15" thickBot="1" x14ac:dyDescent="0.35">
      <c r="A58" s="26" t="s">
        <v>109</v>
      </c>
      <c r="B58" s="27">
        <f>+'I Trimestre'!E56</f>
        <v>4756634981.9099998</v>
      </c>
      <c r="C58" s="27">
        <f>+'II Trimestre'!E56</f>
        <v>5105226209.9599991</v>
      </c>
      <c r="D58" s="27">
        <f>+'III Trimestre'!E56</f>
        <v>5281664462.249999</v>
      </c>
      <c r="E58" s="27">
        <f>'IV Trimestre'!E58</f>
        <v>2327410387.9899993</v>
      </c>
      <c r="F58" s="27">
        <f>F54-F55-F57-F56</f>
        <v>2327410387.9900012</v>
      </c>
      <c r="H58" s="8"/>
    </row>
    <row r="59" spans="1:9" ht="15" thickTop="1" x14ac:dyDescent="0.3">
      <c r="A59" s="2" t="s">
        <v>97</v>
      </c>
      <c r="F59" s="45"/>
    </row>
    <row r="60" spans="1:9" ht="35.25" customHeight="1" x14ac:dyDescent="0.3">
      <c r="A60" s="59" t="s">
        <v>41</v>
      </c>
      <c r="B60" s="60"/>
      <c r="C60" s="60"/>
      <c r="D60" s="60"/>
      <c r="E60" s="60"/>
      <c r="F60" s="15"/>
    </row>
    <row r="61" spans="1:9" x14ac:dyDescent="0.3">
      <c r="B61" s="8"/>
      <c r="C61" s="8"/>
      <c r="D61" s="8"/>
      <c r="E61" s="8"/>
    </row>
    <row r="62" spans="1:9" x14ac:dyDescent="0.3">
      <c r="B62" s="13"/>
      <c r="C62" s="13"/>
      <c r="D62" s="13"/>
      <c r="E62" s="13"/>
    </row>
    <row r="63" spans="1:9" x14ac:dyDescent="0.3">
      <c r="B63" s="8"/>
    </row>
  </sheetData>
  <mergeCells count="11">
    <mergeCell ref="A31:E31"/>
    <mergeCell ref="A32:E32"/>
    <mergeCell ref="A47:E47"/>
    <mergeCell ref="A48:E48"/>
    <mergeCell ref="A60:E60"/>
    <mergeCell ref="A19:E19"/>
    <mergeCell ref="A1:F1"/>
    <mergeCell ref="A7:F7"/>
    <mergeCell ref="A8:F8"/>
    <mergeCell ref="A15:F15"/>
    <mergeCell ref="A18:E18"/>
  </mergeCells>
  <pageMargins left="0.7" right="0.7" top="0.75" bottom="0.75" header="0.3" footer="0.3"/>
  <ignoredErrors>
    <ignoredError sqref="F54" formula="1"/>
    <ignoredError sqref="C13:G13 C12:F1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E0B1-AA7A-48B3-8E75-FC062EFEF8F7}">
  <sheetPr>
    <tabColor theme="6"/>
  </sheetPr>
  <dimension ref="B2:J21"/>
  <sheetViews>
    <sheetView zoomScale="80" zoomScaleNormal="80" workbookViewId="0">
      <selection activeCell="B2" sqref="B2:H2"/>
    </sheetView>
  </sheetViews>
  <sheetFormatPr baseColWidth="10" defaultRowHeight="14.4" x14ac:dyDescent="0.3"/>
  <cols>
    <col min="2" max="2" width="28.5546875" customWidth="1"/>
    <col min="3" max="3" width="32.5546875" customWidth="1"/>
    <col min="4" max="4" width="26.77734375" customWidth="1"/>
    <col min="5" max="5" width="23.44140625" customWidth="1"/>
    <col min="6" max="6" width="28.77734375" customWidth="1"/>
    <col min="7" max="7" width="24.77734375" customWidth="1"/>
    <col min="8" max="8" width="22.44140625" customWidth="1"/>
    <col min="9" max="9" width="27.5546875" customWidth="1"/>
  </cols>
  <sheetData>
    <row r="2" spans="2:10" ht="30.75" customHeight="1" x14ac:dyDescent="0.3">
      <c r="B2" s="66" t="s">
        <v>73</v>
      </c>
      <c r="C2" s="67"/>
      <c r="D2" s="67"/>
      <c r="E2" s="67"/>
      <c r="F2" s="67"/>
      <c r="G2" s="67"/>
      <c r="H2" s="67"/>
    </row>
    <row r="3" spans="2:10" ht="28.8" x14ac:dyDescent="0.3">
      <c r="B3" s="32" t="s">
        <v>74</v>
      </c>
      <c r="C3" s="33" t="s">
        <v>75</v>
      </c>
      <c r="D3" s="34" t="s">
        <v>76</v>
      </c>
      <c r="E3" s="34" t="s">
        <v>77</v>
      </c>
      <c r="F3" s="34" t="s">
        <v>100</v>
      </c>
      <c r="G3" s="34" t="s">
        <v>101</v>
      </c>
      <c r="H3" s="49" t="s">
        <v>102</v>
      </c>
      <c r="I3" s="33" t="s">
        <v>103</v>
      </c>
      <c r="J3" s="35"/>
    </row>
    <row r="4" spans="2:10" ht="15.6" x14ac:dyDescent="0.3">
      <c r="B4" s="36">
        <v>1</v>
      </c>
      <c r="C4" s="37" t="s">
        <v>78</v>
      </c>
      <c r="D4" s="46">
        <v>240000</v>
      </c>
      <c r="E4" s="38">
        <v>45131</v>
      </c>
      <c r="F4" s="38">
        <v>47177</v>
      </c>
      <c r="G4" s="39">
        <v>46114</v>
      </c>
      <c r="H4" s="50">
        <v>45754</v>
      </c>
      <c r="I4" s="38"/>
    </row>
    <row r="5" spans="2:10" ht="15.6" x14ac:dyDescent="0.3">
      <c r="B5" s="36">
        <v>2</v>
      </c>
      <c r="C5" s="37" t="s">
        <v>79</v>
      </c>
      <c r="D5" s="46">
        <v>300000</v>
      </c>
      <c r="E5" s="38">
        <v>90000</v>
      </c>
      <c r="F5" s="38">
        <v>90000</v>
      </c>
      <c r="G5" s="38">
        <v>90000</v>
      </c>
      <c r="H5" s="50">
        <v>90000</v>
      </c>
      <c r="I5" s="38"/>
    </row>
    <row r="6" spans="2:10" ht="15.6" x14ac:dyDescent="0.3">
      <c r="B6" s="36">
        <v>3</v>
      </c>
      <c r="C6" s="37" t="s">
        <v>80</v>
      </c>
      <c r="D6" s="46">
        <v>50000</v>
      </c>
      <c r="E6" s="38">
        <v>14401</v>
      </c>
      <c r="F6" s="38">
        <v>11938</v>
      </c>
      <c r="G6" s="38">
        <v>10967</v>
      </c>
      <c r="H6" s="50">
        <v>13863</v>
      </c>
      <c r="I6" s="38"/>
    </row>
    <row r="7" spans="2:10" ht="15.6" x14ac:dyDescent="0.3">
      <c r="B7" s="36">
        <v>4</v>
      </c>
      <c r="C7" s="37" t="s">
        <v>81</v>
      </c>
      <c r="D7" s="46">
        <v>70000</v>
      </c>
      <c r="E7" s="38">
        <v>15281</v>
      </c>
      <c r="F7" s="38">
        <v>8716</v>
      </c>
      <c r="G7" s="38">
        <v>13297</v>
      </c>
      <c r="H7" s="50">
        <v>13180</v>
      </c>
      <c r="I7" s="38"/>
    </row>
    <row r="8" spans="2:10" ht="15.6" x14ac:dyDescent="0.3">
      <c r="B8" s="36">
        <v>5</v>
      </c>
      <c r="C8" s="37" t="s">
        <v>82</v>
      </c>
      <c r="D8" s="46">
        <v>25000</v>
      </c>
      <c r="E8" s="38">
        <v>9595</v>
      </c>
      <c r="F8" s="38">
        <v>11197</v>
      </c>
      <c r="G8" s="38">
        <v>8167</v>
      </c>
      <c r="H8" s="50">
        <v>10590</v>
      </c>
      <c r="I8" s="38"/>
    </row>
    <row r="9" spans="2:10" ht="15.6" x14ac:dyDescent="0.3">
      <c r="B9" s="36">
        <v>6</v>
      </c>
      <c r="C9" s="37" t="s">
        <v>83</v>
      </c>
      <c r="D9" s="46">
        <v>24000</v>
      </c>
      <c r="E9" s="38">
        <v>14245</v>
      </c>
      <c r="F9" s="38">
        <v>6586</v>
      </c>
      <c r="G9" s="38">
        <v>7622</v>
      </c>
      <c r="H9" s="50">
        <v>12822</v>
      </c>
      <c r="I9" s="38"/>
    </row>
    <row r="10" spans="2:10" ht="15.6" x14ac:dyDescent="0.3">
      <c r="B10" s="36">
        <v>7</v>
      </c>
      <c r="C10" s="37" t="s">
        <v>84</v>
      </c>
      <c r="D10" s="46">
        <f>2500*12</f>
        <v>30000</v>
      </c>
      <c r="E10" s="38">
        <v>7353</v>
      </c>
      <c r="F10" s="38">
        <v>2123</v>
      </c>
      <c r="G10" s="38">
        <v>494</v>
      </c>
      <c r="H10" s="50">
        <v>650</v>
      </c>
      <c r="I10" s="38"/>
    </row>
    <row r="11" spans="2:10" ht="57.6" x14ac:dyDescent="0.3">
      <c r="B11" s="56">
        <v>8</v>
      </c>
      <c r="C11" s="57" t="s">
        <v>85</v>
      </c>
      <c r="D11" s="53">
        <v>0</v>
      </c>
      <c r="E11" s="54">
        <v>255</v>
      </c>
      <c r="F11" s="54">
        <v>1268</v>
      </c>
      <c r="G11" s="38">
        <v>901</v>
      </c>
      <c r="H11" s="55">
        <v>0</v>
      </c>
      <c r="I11" s="58" t="s">
        <v>104</v>
      </c>
    </row>
    <row r="12" spans="2:10" ht="15.6" x14ac:dyDescent="0.3">
      <c r="B12" s="36">
        <v>9</v>
      </c>
      <c r="C12" s="37" t="s">
        <v>86</v>
      </c>
      <c r="D12" s="46">
        <v>2000</v>
      </c>
      <c r="E12" s="38">
        <v>1180</v>
      </c>
      <c r="F12" s="38">
        <v>855</v>
      </c>
      <c r="G12" s="38">
        <v>940</v>
      </c>
      <c r="H12" s="50">
        <v>418</v>
      </c>
      <c r="I12" s="38"/>
    </row>
    <row r="13" spans="2:10" ht="15.6" x14ac:dyDescent="0.3">
      <c r="B13" s="36">
        <v>10</v>
      </c>
      <c r="C13" s="37" t="s">
        <v>87</v>
      </c>
      <c r="D13" s="46">
        <v>6200</v>
      </c>
      <c r="E13" s="38">
        <v>219300</v>
      </c>
      <c r="F13" s="38">
        <v>170000</v>
      </c>
      <c r="G13" s="38">
        <v>219000</v>
      </c>
      <c r="H13" s="50">
        <v>307000</v>
      </c>
      <c r="I13" s="38"/>
    </row>
    <row r="14" spans="2:10" ht="15.6" x14ac:dyDescent="0.3">
      <c r="B14" s="36">
        <v>11</v>
      </c>
      <c r="C14" s="37" t="s">
        <v>88</v>
      </c>
      <c r="D14" s="46">
        <v>1400</v>
      </c>
      <c r="E14" s="38">
        <v>150</v>
      </c>
      <c r="F14" s="38">
        <v>178</v>
      </c>
      <c r="G14" s="38">
        <v>594</v>
      </c>
      <c r="H14" s="50">
        <v>960</v>
      </c>
      <c r="I14" s="38"/>
    </row>
    <row r="15" spans="2:10" ht="15.6" x14ac:dyDescent="0.3">
      <c r="B15" s="36">
        <v>12</v>
      </c>
      <c r="C15" s="37" t="s">
        <v>89</v>
      </c>
      <c r="D15" s="46">
        <v>2000</v>
      </c>
      <c r="E15" s="38">
        <v>160</v>
      </c>
      <c r="F15" s="38">
        <v>180</v>
      </c>
      <c r="G15" s="38">
        <v>180</v>
      </c>
      <c r="H15" s="50">
        <v>213</v>
      </c>
      <c r="I15" s="38"/>
    </row>
    <row r="16" spans="2:10" ht="18.600000000000001" thickBot="1" x14ac:dyDescent="0.4">
      <c r="B16" s="40"/>
      <c r="C16" s="41" t="s">
        <v>90</v>
      </c>
      <c r="D16" s="42">
        <f>SUM(D4:D15)</f>
        <v>750600</v>
      </c>
      <c r="E16" s="44">
        <f>SUM(E4:E15)</f>
        <v>417051</v>
      </c>
      <c r="F16" s="44">
        <f>SUM(F4:F15)</f>
        <v>350218</v>
      </c>
      <c r="G16" s="44">
        <f>SUM(G4:G15)</f>
        <v>398276</v>
      </c>
      <c r="H16" s="44">
        <f>SUM(H4:H15)</f>
        <v>495450</v>
      </c>
    </row>
    <row r="17" spans="2:4" x14ac:dyDescent="0.3">
      <c r="B17" t="s">
        <v>91</v>
      </c>
    </row>
    <row r="18" spans="2:4" x14ac:dyDescent="0.3">
      <c r="B18" t="s">
        <v>92</v>
      </c>
    </row>
    <row r="19" spans="2:4" x14ac:dyDescent="0.3">
      <c r="B19" s="43" t="s">
        <v>93</v>
      </c>
      <c r="C19" s="43"/>
      <c r="D19" s="43"/>
    </row>
    <row r="20" spans="2:4" x14ac:dyDescent="0.3">
      <c r="B20" t="s">
        <v>94</v>
      </c>
    </row>
    <row r="21" spans="2:4" x14ac:dyDescent="0.3">
      <c r="B21" t="s">
        <v>95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 Trimestre</vt:lpstr>
      <vt:lpstr>II Trimestre</vt:lpstr>
      <vt:lpstr>I Semestre</vt:lpstr>
      <vt:lpstr>III Trimestre</vt:lpstr>
      <vt:lpstr>III Trim. Acumulado</vt:lpstr>
      <vt:lpstr>IV Trimestre</vt:lpstr>
      <vt:lpstr>Anual</vt:lpstr>
      <vt:lpstr>VISITACION 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2019-10-21T14:16:16Z</cp:lastPrinted>
  <dcterms:created xsi:type="dcterms:W3CDTF">2012-03-21T16:41:13Z</dcterms:created>
  <dcterms:modified xsi:type="dcterms:W3CDTF">2025-12-30T20:06:52Z</dcterms:modified>
</cp:coreProperties>
</file>