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6C7CEF08-668F-4568-A318-577D59F239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T" sheetId="4" r:id="rId1"/>
    <sheet name="2T" sheetId="2" r:id="rId2"/>
    <sheet name="Semestral" sheetId="5" r:id="rId3"/>
    <sheet name="3T" sheetId="6" r:id="rId4"/>
    <sheet name="3T Acumulado" sheetId="7" r:id="rId5"/>
    <sheet name="4T" sheetId="8" r:id="rId6"/>
    <sheet name="Anual" sheetId="9" r:id="rId7"/>
  </sheets>
  <definedNames>
    <definedName name="_xlnm.Print_Area" localSheetId="3">'3T'!$A$19:$F$30</definedName>
    <definedName name="_xlnm.Print_Area" localSheetId="6">Anual!$A$48:$F$61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9" l="1"/>
  <c r="E55" i="8"/>
  <c r="D40" i="8"/>
  <c r="D26" i="8"/>
  <c r="F26" i="4" l="1"/>
  <c r="E27" i="4"/>
  <c r="B27" i="7" s="1"/>
  <c r="E26" i="4"/>
  <c r="B26" i="5" s="1"/>
  <c r="E28" i="2"/>
  <c r="C28" i="9" s="1"/>
  <c r="E27" i="2"/>
  <c r="C27" i="7" s="1"/>
  <c r="E26" i="2"/>
  <c r="C26" i="5" s="1"/>
  <c r="F26" i="2"/>
  <c r="E58" i="4"/>
  <c r="B58" i="7" s="1"/>
  <c r="E28" i="8"/>
  <c r="E28" i="9" s="1"/>
  <c r="E27" i="8"/>
  <c r="E27" i="9" s="1"/>
  <c r="E26" i="8"/>
  <c r="D30" i="8"/>
  <c r="C30" i="8"/>
  <c r="B30" i="8"/>
  <c r="E42" i="6"/>
  <c r="D42" i="9" s="1"/>
  <c r="E41" i="6"/>
  <c r="D41" i="9" s="1"/>
  <c r="E40" i="6"/>
  <c r="D40" i="7" s="1"/>
  <c r="E42" i="2"/>
  <c r="C42" i="7" s="1"/>
  <c r="F27" i="2"/>
  <c r="E58" i="6"/>
  <c r="D58" i="7" s="1"/>
  <c r="E27" i="6"/>
  <c r="D27" i="9" s="1"/>
  <c r="E28" i="6"/>
  <c r="D28" i="9" s="1"/>
  <c r="E26" i="6"/>
  <c r="D26" i="7" s="1"/>
  <c r="E41" i="8"/>
  <c r="E41" i="9" s="1"/>
  <c r="F26" i="8"/>
  <c r="E58" i="2"/>
  <c r="C58" i="9"/>
  <c r="C58" i="5"/>
  <c r="B56" i="4"/>
  <c r="F28" i="2"/>
  <c r="E42" i="4"/>
  <c r="B42" i="5" s="1"/>
  <c r="C44" i="8"/>
  <c r="C57" i="8" s="1"/>
  <c r="D44" i="8"/>
  <c r="D57" i="8" s="1"/>
  <c r="B44" i="8"/>
  <c r="B57" i="8" s="1"/>
  <c r="E41" i="2"/>
  <c r="C41" i="9" s="1"/>
  <c r="E55" i="9"/>
  <c r="E42" i="8"/>
  <c r="E42" i="9" s="1"/>
  <c r="E40" i="8"/>
  <c r="E40" i="9" s="1"/>
  <c r="F28" i="8"/>
  <c r="F27" i="8"/>
  <c r="F13" i="8"/>
  <c r="F13" i="9" s="1"/>
  <c r="D44" i="6"/>
  <c r="D57" i="6" s="1"/>
  <c r="C44" i="6"/>
  <c r="C57" i="6" s="1"/>
  <c r="B44" i="6"/>
  <c r="B57" i="6" s="1"/>
  <c r="D30" i="6"/>
  <c r="C30" i="6"/>
  <c r="B30" i="6"/>
  <c r="F28" i="6"/>
  <c r="F27" i="6"/>
  <c r="F26" i="6"/>
  <c r="F13" i="6"/>
  <c r="E13" i="9" s="1"/>
  <c r="E40" i="2"/>
  <c r="C40" i="7" s="1"/>
  <c r="F27" i="4"/>
  <c r="F28" i="4"/>
  <c r="F13" i="4"/>
  <c r="C13" i="9" s="1"/>
  <c r="E55" i="4"/>
  <c r="B55" i="7" s="1"/>
  <c r="E54" i="4"/>
  <c r="B54" i="7" s="1"/>
  <c r="E54" i="7" s="1"/>
  <c r="B44" i="4"/>
  <c r="D44" i="4"/>
  <c r="D57" i="4" s="1"/>
  <c r="D30" i="4"/>
  <c r="C30" i="4"/>
  <c r="B30" i="4"/>
  <c r="E28" i="4"/>
  <c r="B28" i="7" s="1"/>
  <c r="F13" i="2"/>
  <c r="D13" i="7" s="1"/>
  <c r="E55" i="2"/>
  <c r="C55" i="5" s="1"/>
  <c r="C44" i="2"/>
  <c r="C57" i="2" s="1"/>
  <c r="B44" i="2"/>
  <c r="B57" i="2" s="1"/>
  <c r="D44" i="2"/>
  <c r="D57" i="2" s="1"/>
  <c r="C30" i="2"/>
  <c r="B30" i="2"/>
  <c r="D30" i="2"/>
  <c r="E40" i="4"/>
  <c r="B40" i="5" s="1"/>
  <c r="E55" i="6"/>
  <c r="D55" i="9" s="1"/>
  <c r="C58" i="7"/>
  <c r="E41" i="4"/>
  <c r="B41" i="9" s="1"/>
  <c r="C44" i="4"/>
  <c r="C57" i="4" s="1"/>
  <c r="B27" i="9" l="1"/>
  <c r="E58" i="7"/>
  <c r="F30" i="8"/>
  <c r="D42" i="7"/>
  <c r="B42" i="9"/>
  <c r="B58" i="5"/>
  <c r="D58" i="5" s="1"/>
  <c r="B55" i="9"/>
  <c r="B55" i="5"/>
  <c r="B41" i="7"/>
  <c r="C13" i="5"/>
  <c r="E30" i="8"/>
  <c r="E26" i="9"/>
  <c r="E30" i="9" s="1"/>
  <c r="E44" i="9"/>
  <c r="D55" i="7"/>
  <c r="D41" i="7"/>
  <c r="D44" i="7" s="1"/>
  <c r="E44" i="6"/>
  <c r="D40" i="9"/>
  <c r="D44" i="9" s="1"/>
  <c r="D28" i="7"/>
  <c r="F30" i="6"/>
  <c r="D26" i="9"/>
  <c r="D30" i="9" s="1"/>
  <c r="C55" i="9"/>
  <c r="F55" i="9" s="1"/>
  <c r="E57" i="2"/>
  <c r="C57" i="9" s="1"/>
  <c r="C42" i="9"/>
  <c r="F42" i="9" s="1"/>
  <c r="C41" i="7"/>
  <c r="C44" i="7" s="1"/>
  <c r="C41" i="5"/>
  <c r="C40" i="9"/>
  <c r="C40" i="5"/>
  <c r="D40" i="5" s="1"/>
  <c r="F30" i="2"/>
  <c r="C26" i="9"/>
  <c r="C26" i="7"/>
  <c r="C28" i="7"/>
  <c r="C28" i="5"/>
  <c r="C27" i="5"/>
  <c r="E57" i="8"/>
  <c r="E57" i="9" s="1"/>
  <c r="E44" i="8"/>
  <c r="E57" i="6"/>
  <c r="D27" i="7"/>
  <c r="E30" i="6"/>
  <c r="E13" i="7"/>
  <c r="D55" i="5"/>
  <c r="C55" i="7"/>
  <c r="E55" i="7" s="1"/>
  <c r="E56" i="7" s="1"/>
  <c r="F41" i="9"/>
  <c r="E44" i="2"/>
  <c r="C42" i="5"/>
  <c r="C27" i="9"/>
  <c r="E30" i="2"/>
  <c r="D13" i="9"/>
  <c r="D13" i="5"/>
  <c r="B41" i="5"/>
  <c r="E57" i="4"/>
  <c r="B57" i="7" s="1"/>
  <c r="B42" i="7"/>
  <c r="E42" i="7" s="1"/>
  <c r="E44" i="4"/>
  <c r="B40" i="9"/>
  <c r="B28" i="5"/>
  <c r="B27" i="5"/>
  <c r="F30" i="4"/>
  <c r="B59" i="4"/>
  <c r="C54" i="4" s="1"/>
  <c r="C56" i="4" s="1"/>
  <c r="C59" i="4" s="1"/>
  <c r="D54" i="4" s="1"/>
  <c r="D56" i="4" s="1"/>
  <c r="D59" i="4" s="1"/>
  <c r="B58" i="9"/>
  <c r="B54" i="9"/>
  <c r="F54" i="9" s="1"/>
  <c r="B54" i="5"/>
  <c r="D54" i="5" s="1"/>
  <c r="E56" i="4"/>
  <c r="B40" i="7"/>
  <c r="D26" i="5"/>
  <c r="E30" i="4"/>
  <c r="B28" i="9"/>
  <c r="B26" i="9"/>
  <c r="B26" i="7"/>
  <c r="C13" i="7"/>
  <c r="F58" i="9" l="1"/>
  <c r="D58" i="9"/>
  <c r="E28" i="7"/>
  <c r="F28" i="7" s="1"/>
  <c r="D41" i="5"/>
  <c r="C44" i="5"/>
  <c r="C57" i="7"/>
  <c r="E57" i="7" s="1"/>
  <c r="E59" i="7" s="1"/>
  <c r="C57" i="5"/>
  <c r="C30" i="7"/>
  <c r="D27" i="5"/>
  <c r="E27" i="5" s="1"/>
  <c r="E13" i="5"/>
  <c r="E41" i="7"/>
  <c r="D30" i="7"/>
  <c r="E27" i="7"/>
  <c r="F27" i="7" s="1"/>
  <c r="D28" i="5"/>
  <c r="E28" i="5" s="1"/>
  <c r="C30" i="9"/>
  <c r="B44" i="5"/>
  <c r="F40" i="9"/>
  <c r="F44" i="9" s="1"/>
  <c r="F13" i="7"/>
  <c r="D56" i="5"/>
  <c r="C44" i="9"/>
  <c r="D42" i="5"/>
  <c r="C30" i="5"/>
  <c r="D57" i="9"/>
  <c r="D57" i="7"/>
  <c r="F56" i="9"/>
  <c r="G27" i="9"/>
  <c r="F27" i="9"/>
  <c r="B57" i="9"/>
  <c r="B57" i="5"/>
  <c r="D57" i="5" s="1"/>
  <c r="B44" i="9"/>
  <c r="B30" i="5"/>
  <c r="B56" i="9"/>
  <c r="B56" i="7"/>
  <c r="B56" i="5"/>
  <c r="E59" i="4"/>
  <c r="E40" i="7"/>
  <c r="B44" i="7"/>
  <c r="F28" i="9"/>
  <c r="G28" i="9"/>
  <c r="E26" i="7"/>
  <c r="B30" i="7"/>
  <c r="G26" i="9"/>
  <c r="B30" i="9"/>
  <c r="F26" i="9"/>
  <c r="E26" i="5"/>
  <c r="D44" i="5" l="1"/>
  <c r="D30" i="5"/>
  <c r="E30" i="5" s="1"/>
  <c r="G30" i="9"/>
  <c r="E44" i="7"/>
  <c r="F57" i="9"/>
  <c r="D59" i="5"/>
  <c r="F59" i="9"/>
  <c r="F30" i="9"/>
  <c r="B59" i="9"/>
  <c r="B59" i="5"/>
  <c r="B59" i="7"/>
  <c r="B54" i="2"/>
  <c r="E30" i="7"/>
  <c r="F26" i="7"/>
  <c r="F30" i="7" s="1"/>
  <c r="B56" i="2" l="1"/>
  <c r="B59" i="2" s="1"/>
  <c r="C54" i="2" s="1"/>
  <c r="C56" i="2" s="1"/>
  <c r="C59" i="2" s="1"/>
  <c r="D54" i="2" s="1"/>
  <c r="D56" i="2" s="1"/>
  <c r="D59" i="2" s="1"/>
  <c r="E54" i="2"/>
  <c r="C54" i="9" l="1"/>
  <c r="C54" i="5"/>
  <c r="C54" i="7"/>
  <c r="E56" i="2"/>
  <c r="E59" i="2" l="1"/>
  <c r="C56" i="7"/>
  <c r="C56" i="5"/>
  <c r="C56" i="9"/>
  <c r="C59" i="9" l="1"/>
  <c r="C59" i="5"/>
  <c r="C59" i="7"/>
  <c r="B54" i="6"/>
  <c r="B56" i="6" l="1"/>
  <c r="E54" i="6"/>
  <c r="B59" i="6" l="1"/>
  <c r="C54" i="6" s="1"/>
  <c r="C56" i="6" s="1"/>
  <c r="C59" i="6" s="1"/>
  <c r="D54" i="6" s="1"/>
  <c r="D56" i="6" s="1"/>
  <c r="D59" i="6" s="1"/>
  <c r="B54" i="8" s="1"/>
  <c r="E56" i="6"/>
  <c r="D54" i="9"/>
  <c r="D54" i="7"/>
  <c r="B56" i="8" l="1"/>
  <c r="B58" i="8" s="1"/>
  <c r="C54" i="8" s="1"/>
  <c r="C56" i="8" s="1"/>
  <c r="C58" i="8" s="1"/>
  <c r="D54" i="8" s="1"/>
  <c r="D56" i="8" s="1"/>
  <c r="D58" i="8" s="1"/>
  <c r="E54" i="8"/>
  <c r="E56" i="8"/>
  <c r="E54" i="9"/>
  <c r="E59" i="6"/>
  <c r="D56" i="7"/>
  <c r="D56" i="9"/>
  <c r="D59" i="9" l="1"/>
  <c r="D59" i="7"/>
  <c r="E58" i="8"/>
  <c r="E59" i="9" s="1"/>
  <c r="E56" i="9"/>
</calcChain>
</file>

<file path=xl/sharedStrings.xml><?xml version="1.0" encoding="utf-8"?>
<sst xmlns="http://schemas.openxmlformats.org/spreadsheetml/2006/main" count="449" uniqueCount="89">
  <si>
    <t xml:space="preserve">Programa: </t>
  </si>
  <si>
    <t>Institución:</t>
  </si>
  <si>
    <t>Unidad</t>
  </si>
  <si>
    <t>Enero</t>
  </si>
  <si>
    <t>Febrero</t>
  </si>
  <si>
    <t>Marzo</t>
  </si>
  <si>
    <t>I Trimestre</t>
  </si>
  <si>
    <t>Personas</t>
  </si>
  <si>
    <t>Cuadro 1</t>
  </si>
  <si>
    <t>Rubro por objeto de gasto</t>
  </si>
  <si>
    <t>Unidad Ejecutora:</t>
  </si>
  <si>
    <t>Reporte de beneficiarios efectivos financiados por el Fondo de Desarrollo Social y Asignaciones Familiares</t>
  </si>
  <si>
    <t>Total</t>
  </si>
  <si>
    <t>Cuadro 2</t>
  </si>
  <si>
    <t>Cuadro 3</t>
  </si>
  <si>
    <t>Reporte de ingresos efectivos girados por el Fondo de Desarrollo Social y Asignaciones Familiares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</si>
  <si>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</si>
  <si>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</si>
  <si>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</si>
  <si>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</si>
  <si>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Cuadro 4</t>
  </si>
  <si>
    <t>FODESAF</t>
  </si>
  <si>
    <t>Subsidio atención directa</t>
  </si>
  <si>
    <t>Equipamiento</t>
  </si>
  <si>
    <t>Construcciones</t>
  </si>
  <si>
    <t xml:space="preserve">Atención Integral a Jóvenes en Riesgo Social </t>
  </si>
  <si>
    <t>Ciudad de los Niños</t>
  </si>
  <si>
    <t>Subsidio para atención integral de jóvenes internos</t>
  </si>
  <si>
    <t>Reporte de gastos efectivos por rubro financiados por el Fondo de Desarrollo Social y Asignaciones Familiares</t>
  </si>
  <si>
    <t>Reporte de gastos efectivos por producto financiados el Fondo de Desarrollo Social y Asignaciones Familiares</t>
  </si>
  <si>
    <t>Abril</t>
  </si>
  <si>
    <t>Mayo</t>
  </si>
  <si>
    <t>Junio</t>
  </si>
  <si>
    <t>II Trimestre</t>
  </si>
  <si>
    <t>Período:</t>
  </si>
  <si>
    <t>Promedio Mensual</t>
  </si>
  <si>
    <t>Beneficiarios Distintos</t>
  </si>
  <si>
    <r>
      <t xml:space="preserve">1. Saldo en caja inicial  (5 </t>
    </r>
    <r>
      <rPr>
        <sz val="11"/>
        <color indexed="8"/>
        <rFont val="Calibri"/>
        <family val="2"/>
      </rPr>
      <t xml:space="preserve">t-1) </t>
    </r>
  </si>
  <si>
    <t>Unidad: Colones</t>
  </si>
  <si>
    <r>
      <t xml:space="preserve">1. Saldo en caja inicial  (5 </t>
    </r>
    <r>
      <rPr>
        <sz val="11"/>
        <color indexed="8"/>
        <rFont val="Calibri"/>
        <family val="2"/>
      </rPr>
      <t xml:space="preserve">t-1) </t>
    </r>
  </si>
  <si>
    <t>II trimestre</t>
  </si>
  <si>
    <t>I Semestre</t>
  </si>
  <si>
    <t>Cuadro N°1</t>
  </si>
  <si>
    <t>III Trimestre</t>
  </si>
  <si>
    <t>Benefciarios Distintos</t>
  </si>
  <si>
    <t>Son promedios mensuales</t>
  </si>
  <si>
    <t>Cuadro N°2</t>
  </si>
  <si>
    <t>Reporte de gastos efectivos por producto financiados por el Fondo de Desarrollo Social y Asignaciones Familiares</t>
  </si>
  <si>
    <t>Acumulado</t>
  </si>
  <si>
    <t>Cuadro N°3</t>
  </si>
  <si>
    <t>Cuadro N°4</t>
  </si>
  <si>
    <t xml:space="preserve">1. Saldo en caja inicial  (5 t-1) </t>
  </si>
  <si>
    <t>Julio</t>
  </si>
  <si>
    <t>Agosto</t>
  </si>
  <si>
    <t>Setiembre</t>
  </si>
  <si>
    <t>Septiembre</t>
  </si>
  <si>
    <r>
      <t xml:space="preserve">1. Saldo en caja inicial  (5 </t>
    </r>
    <r>
      <rPr>
        <sz val="11"/>
        <color indexed="8"/>
        <rFont val="Calibri"/>
        <family val="2"/>
      </rPr>
      <t xml:space="preserve">t-1) </t>
    </r>
  </si>
  <si>
    <t>Anual</t>
  </si>
  <si>
    <t>IV Trimestre</t>
  </si>
  <si>
    <t>Son Promedios Mensuales</t>
  </si>
  <si>
    <t>Octubre</t>
  </si>
  <si>
    <t>Noviembre</t>
  </si>
  <si>
    <t>Diciembre</t>
  </si>
  <si>
    <r>
      <t xml:space="preserve">1. Saldo en caja inicial  (5 </t>
    </r>
    <r>
      <rPr>
        <sz val="11"/>
        <color indexed="8"/>
        <rFont val="Calibri"/>
        <family val="2"/>
      </rPr>
      <t xml:space="preserve">t-1) </t>
    </r>
  </si>
  <si>
    <t>Beneficio</t>
  </si>
  <si>
    <t>1.  Servicios</t>
  </si>
  <si>
    <t>2.  Materiales y suministros</t>
  </si>
  <si>
    <t>3.  Bienes duraderos</t>
  </si>
  <si>
    <t xml:space="preserve"> Acumulado</t>
  </si>
  <si>
    <t xml:space="preserve">6. Saldo en caja final   (3-4) </t>
  </si>
  <si>
    <t>5.  Devolución de superavit 2015</t>
  </si>
  <si>
    <t xml:space="preserve">5.  Devolución de superavit </t>
  </si>
  <si>
    <t>5.  Devolución de superavit 2016</t>
  </si>
  <si>
    <t>5.  Devolución de superavit 2017</t>
  </si>
  <si>
    <t>5.  Devolución de superavit 2020</t>
  </si>
  <si>
    <t>Primer Trimestre 2022</t>
  </si>
  <si>
    <t>Fuente:  Ciudad de los Niños, Primer Trimestre, 2022</t>
  </si>
  <si>
    <t>Segundo Trimestre 2022</t>
  </si>
  <si>
    <t>Fuente:  Ciudad de los Niños, Segundo Trimestre, 2022</t>
  </si>
  <si>
    <t>Tercer Trimestre 2022</t>
  </si>
  <si>
    <t>Fuente:  Ciudad de los Niños, Tercer Trimestre, 2022</t>
  </si>
  <si>
    <t>Cuarto Trimestre 2022</t>
  </si>
  <si>
    <t>Fuente:  Ciudad de los Niños, Cuarto Trimestre, 2022</t>
  </si>
  <si>
    <t>Primer Semestre 2022</t>
  </si>
  <si>
    <r>
      <rPr>
        <b/>
        <sz val="11"/>
        <color indexed="8"/>
        <rFont val="Calibri"/>
        <family val="2"/>
      </rPr>
      <t xml:space="preserve">Fuente: </t>
    </r>
    <r>
      <rPr>
        <sz val="11"/>
        <color theme="1"/>
        <rFont val="Calibri"/>
        <family val="2"/>
        <scheme val="minor"/>
      </rPr>
      <t xml:space="preserve"> Ciudad de los Niños, Primer Semestre, 2022</t>
    </r>
  </si>
  <si>
    <r>
      <rPr>
        <b/>
        <sz val="11"/>
        <color indexed="8"/>
        <rFont val="Calibri"/>
        <family val="2"/>
      </rPr>
      <t>Fuente:</t>
    </r>
    <r>
      <rPr>
        <sz val="11"/>
        <color theme="1"/>
        <rFont val="Calibri"/>
        <family val="2"/>
        <scheme val="minor"/>
      </rPr>
      <t xml:space="preserve">  Ciudad de los Niños, Primer Semestre, 2022</t>
    </r>
  </si>
  <si>
    <t>Tercer Trimestre Acumulado 2022</t>
  </si>
  <si>
    <r>
      <rPr>
        <b/>
        <sz val="11"/>
        <color indexed="8"/>
        <rFont val="Calibri"/>
        <family val="2"/>
      </rPr>
      <t xml:space="preserve">Fuente: </t>
    </r>
    <r>
      <rPr>
        <sz val="11"/>
        <color theme="1"/>
        <rFont val="Calibri"/>
        <family val="2"/>
        <scheme val="minor"/>
      </rPr>
      <t xml:space="preserve"> Ciudad de los Niños, Primer, Segundo y  Tercer Trimestre, 2022</t>
    </r>
  </si>
  <si>
    <t>Fuente:  Ciudad de los Niños, Primer, Segundo, Tercer y Cuarto Trimestre,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</si>
</sst>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164" fontId="5" fillId="0" borderId="0" xfId="1" applyFont="1" applyFill="1"/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Fill="1"/>
    <xf numFmtId="0" fontId="5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 applyAlignment="1">
      <alignment horizontal="left"/>
    </xf>
    <xf numFmtId="3" fontId="5" fillId="0" borderId="2" xfId="0" applyNumberFormat="1" applyFont="1" applyFill="1" applyBorder="1"/>
    <xf numFmtId="0" fontId="6" fillId="0" borderId="0" xfId="0" applyFont="1" applyFill="1" applyAlignment="1">
      <alignment horizontal="left" indent="2"/>
    </xf>
    <xf numFmtId="0" fontId="7" fillId="0" borderId="0" xfId="0" applyFont="1" applyFill="1" applyAlignment="1">
      <alignment horizontal="left" indent="2"/>
    </xf>
    <xf numFmtId="0" fontId="5" fillId="0" borderId="1" xfId="0" applyFont="1" applyFill="1" applyBorder="1" applyAlignment="1">
      <alignment horizontal="center" vertical="center" wrapText="1"/>
    </xf>
    <xf numFmtId="165" fontId="3" fillId="0" borderId="0" xfId="1" applyNumberFormat="1" applyFont="1"/>
    <xf numFmtId="165" fontId="3" fillId="0" borderId="0" xfId="1" applyNumberFormat="1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0" xfId="1" applyFont="1" applyFill="1"/>
    <xf numFmtId="0" fontId="5" fillId="0" borderId="0" xfId="0" applyFont="1" applyFill="1" applyAlignment="1"/>
    <xf numFmtId="1" fontId="0" fillId="0" borderId="0" xfId="0" applyNumberFormat="1" applyFont="1" applyFill="1"/>
    <xf numFmtId="165" fontId="3" fillId="0" borderId="0" xfId="1" applyNumberFormat="1" applyFont="1" applyFill="1"/>
    <xf numFmtId="165" fontId="5" fillId="0" borderId="2" xfId="1" applyNumberFormat="1" applyFont="1" applyFill="1" applyBorder="1"/>
    <xf numFmtId="3" fontId="5" fillId="0" borderId="0" xfId="0" applyNumberFormat="1" applyFont="1" applyFill="1" applyBorder="1"/>
    <xf numFmtId="40" fontId="0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5" fontId="3" fillId="0" borderId="0" xfId="1" applyNumberFormat="1" applyFont="1" applyFill="1"/>
    <xf numFmtId="165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/>
    <xf numFmtId="165" fontId="5" fillId="0" borderId="0" xfId="1" applyNumberFormat="1" applyFont="1" applyFill="1" applyAlignment="1">
      <alignment horizont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Alignment="1">
      <alignment horizontal="center"/>
    </xf>
    <xf numFmtId="165" fontId="5" fillId="0" borderId="1" xfId="1" applyNumberFormat="1" applyFont="1" applyFill="1" applyBorder="1"/>
    <xf numFmtId="165" fontId="3" fillId="0" borderId="1" xfId="1" applyNumberFormat="1" applyFont="1" applyFill="1" applyBorder="1"/>
    <xf numFmtId="165" fontId="5" fillId="0" borderId="0" xfId="1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5" fontId="3" fillId="0" borderId="0" xfId="1" applyNumberFormat="1" applyFont="1" applyFill="1" applyAlignment="1">
      <alignment horizontal="left" indent="2"/>
    </xf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5" fontId="5" fillId="0" borderId="0" xfId="1" applyNumberFormat="1" applyFont="1" applyFill="1" applyBorder="1" applyAlignment="1">
      <alignment horizontal="left" vertical="top"/>
    </xf>
    <xf numFmtId="165" fontId="3" fillId="0" borderId="0" xfId="1" applyNumberFormat="1" applyFont="1" applyFill="1" applyAlignment="1"/>
    <xf numFmtId="165" fontId="3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Alignment="1">
      <alignment horizontal="left"/>
    </xf>
    <xf numFmtId="165" fontId="5" fillId="0" borderId="1" xfId="1" applyNumberFormat="1" applyFont="1" applyFill="1" applyBorder="1" applyAlignment="1">
      <alignment horizontal="center" wrapText="1"/>
    </xf>
    <xf numFmtId="165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Alignment="1">
      <alignment horizontal="left"/>
    </xf>
    <xf numFmtId="165" fontId="3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Alignment="1">
      <alignment horizontal="left" indent="2"/>
    </xf>
    <xf numFmtId="165" fontId="5" fillId="0" borderId="2" xfId="1" applyNumberFormat="1" applyFont="1" applyFill="1" applyBorder="1" applyAlignment="1">
      <alignment horizontal="center"/>
    </xf>
    <xf numFmtId="165" fontId="7" fillId="0" borderId="0" xfId="1" applyNumberFormat="1" applyFont="1" applyFill="1" applyAlignment="1">
      <alignment horizontal="left" indent="2"/>
    </xf>
    <xf numFmtId="165" fontId="3" fillId="0" borderId="0" xfId="1" applyNumberFormat="1" applyFont="1"/>
    <xf numFmtId="165" fontId="4" fillId="0" borderId="0" xfId="1" applyNumberFormat="1" applyFont="1" applyFill="1"/>
    <xf numFmtId="165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left"/>
    </xf>
    <xf numFmtId="165" fontId="3" fillId="0" borderId="0" xfId="1" applyNumberFormat="1" applyFont="1" applyAlignment="1">
      <alignment horizontal="left"/>
    </xf>
    <xf numFmtId="165" fontId="3" fillId="0" borderId="0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left" indent="2"/>
    </xf>
    <xf numFmtId="165" fontId="7" fillId="0" borderId="0" xfId="1" applyNumberFormat="1" applyFont="1" applyAlignment="1">
      <alignment horizontal="left" indent="2"/>
    </xf>
    <xf numFmtId="3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1" xfId="0" applyFont="1" applyFill="1" applyBorder="1"/>
    <xf numFmtId="0" fontId="0" fillId="0" borderId="1" xfId="0" applyFont="1" applyFill="1" applyBorder="1"/>
    <xf numFmtId="164" fontId="3" fillId="0" borderId="0" xfId="1" applyFont="1" applyFill="1"/>
    <xf numFmtId="0" fontId="0" fillId="0" borderId="0" xfId="0" applyFont="1" applyFill="1" applyAlignment="1">
      <alignment horizontal="left" indent="2"/>
    </xf>
    <xf numFmtId="165" fontId="3" fillId="0" borderId="0" xfId="1" applyNumberFormat="1" applyFont="1" applyFill="1"/>
    <xf numFmtId="165" fontId="0" fillId="0" borderId="0" xfId="0" applyNumberFormat="1" applyFont="1" applyFill="1"/>
    <xf numFmtId="165" fontId="5" fillId="0" borderId="1" xfId="0" applyNumberFormat="1" applyFont="1" applyFill="1" applyBorder="1"/>
    <xf numFmtId="164" fontId="0" fillId="0" borderId="0" xfId="0" applyNumberFormat="1" applyFont="1" applyFill="1"/>
    <xf numFmtId="165" fontId="3" fillId="0" borderId="0" xfId="1" applyNumberFormat="1" applyFont="1" applyFill="1" applyBorder="1"/>
    <xf numFmtId="165" fontId="0" fillId="0" borderId="0" xfId="0" applyNumberFormat="1" applyFont="1" applyFill="1" applyBorder="1"/>
    <xf numFmtId="164" fontId="3" fillId="0" borderId="1" xfId="1" applyFont="1" applyFill="1" applyBorder="1"/>
    <xf numFmtId="0" fontId="5" fillId="0" borderId="0" xfId="0" applyFont="1" applyFill="1" applyAlignment="1">
      <alignment horizontal="left"/>
    </xf>
    <xf numFmtId="165" fontId="3" fillId="0" borderId="0" xfId="1" applyNumberFormat="1" applyFont="1" applyFill="1"/>
    <xf numFmtId="165" fontId="5" fillId="0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165" fontId="5" fillId="0" borderId="1" xfId="1" applyNumberFormat="1" applyFont="1" applyFill="1" applyBorder="1" applyAlignment="1">
      <alignment horizontal="center"/>
    </xf>
    <xf numFmtId="165" fontId="3" fillId="0" borderId="0" xfId="1" applyNumberFormat="1" applyFont="1" applyFill="1"/>
    <xf numFmtId="165" fontId="3" fillId="0" borderId="0" xfId="1" applyNumberFormat="1" applyFont="1" applyFill="1"/>
    <xf numFmtId="165" fontId="5" fillId="0" borderId="0" xfId="1" applyNumberFormat="1" applyFont="1" applyFill="1" applyAlignment="1"/>
    <xf numFmtId="165" fontId="5" fillId="0" borderId="0" xfId="1" applyNumberFormat="1" applyFont="1" applyFill="1" applyBorder="1" applyAlignment="1">
      <alignment vertical="top" wrapText="1"/>
    </xf>
    <xf numFmtId="165" fontId="3" fillId="0" borderId="0" xfId="1" applyNumberFormat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center"/>
    </xf>
    <xf numFmtId="165" fontId="3" fillId="0" borderId="0" xfId="1" applyNumberFormat="1" applyFont="1" applyFill="1"/>
    <xf numFmtId="4" fontId="0" fillId="0" borderId="0" xfId="0" applyNumberFormat="1" applyFont="1" applyFill="1"/>
    <xf numFmtId="164" fontId="3" fillId="0" borderId="0" xfId="1" applyNumberFormat="1" applyFont="1" applyFill="1"/>
    <xf numFmtId="165" fontId="3" fillId="0" borderId="0" xfId="1" applyNumberFormat="1" applyFont="1" applyFill="1"/>
    <xf numFmtId="4" fontId="8" fillId="0" borderId="0" xfId="0" applyNumberFormat="1" applyFont="1"/>
    <xf numFmtId="165" fontId="5" fillId="0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5" fontId="3" fillId="0" borderId="0" xfId="1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/>
    <xf numFmtId="165" fontId="3" fillId="0" borderId="0" xfId="1" applyNumberFormat="1" applyFont="1"/>
    <xf numFmtId="165" fontId="3" fillId="0" borderId="0" xfId="1" applyNumberFormat="1" applyFont="1" applyFill="1"/>
    <xf numFmtId="165" fontId="0" fillId="0" borderId="0" xfId="1" applyNumberFormat="1" applyFont="1" applyFill="1"/>
    <xf numFmtId="0" fontId="3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165" fontId="5" fillId="0" borderId="1" xfId="1" applyNumberFormat="1" applyFont="1" applyFill="1" applyBorder="1" applyAlignment="1">
      <alignment horizontal="center"/>
    </xf>
    <xf numFmtId="165" fontId="5" fillId="0" borderId="3" xfId="1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zoomScale="80" zoomScaleNormal="80" workbookViewId="0">
      <selection sqref="A1:F1"/>
    </sheetView>
  </sheetViews>
  <sheetFormatPr baseColWidth="10" defaultColWidth="11.5546875" defaultRowHeight="15" customHeight="1" x14ac:dyDescent="0.3"/>
  <cols>
    <col min="1" max="1" width="51.21875" style="29" customWidth="1"/>
    <col min="2" max="2" width="14.77734375" style="53" customWidth="1"/>
    <col min="3" max="3" width="14.21875" style="53" customWidth="1"/>
    <col min="4" max="4" width="15.21875" style="53" bestFit="1" customWidth="1"/>
    <col min="5" max="5" width="15.77734375" style="53" customWidth="1"/>
    <col min="6" max="6" width="18" style="53" bestFit="1" customWidth="1"/>
    <col min="7" max="7" width="12.77734375" style="53" customWidth="1"/>
    <col min="8" max="8" width="11.5546875" style="53"/>
    <col min="9" max="9" width="14" style="15" bestFit="1" customWidth="1"/>
    <col min="10" max="16384" width="11.5546875" style="53"/>
  </cols>
  <sheetData>
    <row r="1" spans="1:7" ht="15" customHeight="1" x14ac:dyDescent="0.3">
      <c r="A1" s="114" t="s">
        <v>21</v>
      </c>
      <c r="B1" s="114"/>
      <c r="C1" s="114"/>
      <c r="D1" s="114"/>
      <c r="E1" s="114"/>
      <c r="F1" s="114"/>
    </row>
    <row r="2" spans="1:7" ht="15" customHeight="1" x14ac:dyDescent="0.3">
      <c r="A2" s="55" t="s">
        <v>0</v>
      </c>
      <c r="B2" s="42" t="s">
        <v>25</v>
      </c>
      <c r="C2" s="56"/>
      <c r="D2" s="55"/>
      <c r="E2" s="42"/>
      <c r="F2" s="56"/>
    </row>
    <row r="3" spans="1:7" ht="15" customHeight="1" x14ac:dyDescent="0.3">
      <c r="A3" s="55" t="s">
        <v>1</v>
      </c>
      <c r="B3" s="42" t="s">
        <v>26</v>
      </c>
      <c r="C3" s="57"/>
      <c r="D3" s="55"/>
      <c r="E3" s="42"/>
      <c r="F3" s="57"/>
    </row>
    <row r="4" spans="1:7" ht="15" customHeight="1" x14ac:dyDescent="0.3">
      <c r="A4" s="55" t="s">
        <v>10</v>
      </c>
      <c r="B4" s="42" t="s">
        <v>26</v>
      </c>
      <c r="C4" s="57"/>
      <c r="D4" s="55"/>
      <c r="E4" s="42"/>
      <c r="F4" s="57"/>
    </row>
    <row r="5" spans="1:7" ht="15" customHeight="1" x14ac:dyDescent="0.3">
      <c r="A5" s="55" t="s">
        <v>34</v>
      </c>
      <c r="B5" s="58" t="s">
        <v>75</v>
      </c>
      <c r="C5" s="56"/>
      <c r="D5" s="55"/>
      <c r="E5" s="58"/>
      <c r="F5" s="56"/>
    </row>
    <row r="6" spans="1:7" ht="15" customHeight="1" x14ac:dyDescent="0.3">
      <c r="A6" s="55"/>
      <c r="B6" s="58"/>
      <c r="C6" s="56"/>
      <c r="D6" s="55"/>
      <c r="E6" s="58"/>
      <c r="F6" s="56"/>
    </row>
    <row r="7" spans="1:7" ht="15" customHeight="1" x14ac:dyDescent="0.3">
      <c r="A7" s="45"/>
      <c r="B7" s="59"/>
    </row>
    <row r="8" spans="1:7" ht="15" customHeight="1" x14ac:dyDescent="0.3">
      <c r="A8" s="114" t="s">
        <v>8</v>
      </c>
      <c r="B8" s="114"/>
      <c r="C8" s="114"/>
      <c r="D8" s="114"/>
      <c r="E8" s="114"/>
      <c r="F8" s="114"/>
      <c r="G8" s="57"/>
    </row>
    <row r="9" spans="1:7" ht="15" customHeight="1" x14ac:dyDescent="0.3">
      <c r="A9" s="115" t="s">
        <v>11</v>
      </c>
      <c r="B9" s="115"/>
      <c r="C9" s="115"/>
      <c r="D9" s="115"/>
      <c r="E9" s="115"/>
      <c r="F9" s="115"/>
    </row>
    <row r="11" spans="1:7" s="31" customFormat="1" ht="30.75" customHeight="1" thickBot="1" x14ac:dyDescent="0.35">
      <c r="A11" s="33" t="s">
        <v>64</v>
      </c>
      <c r="B11" s="33" t="s">
        <v>2</v>
      </c>
      <c r="C11" s="33" t="s">
        <v>3</v>
      </c>
      <c r="D11" s="33" t="s">
        <v>4</v>
      </c>
      <c r="E11" s="33" t="s">
        <v>5</v>
      </c>
      <c r="F11" s="33" t="s">
        <v>35</v>
      </c>
      <c r="G11" s="33" t="s">
        <v>36</v>
      </c>
    </row>
    <row r="12" spans="1:7" ht="15" customHeight="1" x14ac:dyDescent="0.3">
      <c r="A12" s="47"/>
      <c r="B12" s="60"/>
      <c r="C12" s="60"/>
      <c r="D12" s="60"/>
      <c r="E12" s="60"/>
      <c r="F12" s="60"/>
      <c r="G12" s="60"/>
    </row>
    <row r="13" spans="1:7" ht="15" customHeight="1" x14ac:dyDescent="0.3">
      <c r="A13" s="59" t="s">
        <v>27</v>
      </c>
      <c r="B13" s="53" t="s">
        <v>7</v>
      </c>
      <c r="C13" s="110">
        <v>512</v>
      </c>
      <c r="D13" s="110">
        <v>492</v>
      </c>
      <c r="E13" s="110">
        <v>484</v>
      </c>
      <c r="F13" s="110">
        <f>AVERAGE(C13:E13)</f>
        <v>496</v>
      </c>
    </row>
    <row r="14" spans="1:7" ht="15" customHeight="1" x14ac:dyDescent="0.3">
      <c r="A14" s="61"/>
    </row>
    <row r="15" spans="1:7" s="31" customFormat="1" ht="15" customHeight="1" thickBot="1" x14ac:dyDescent="0.35">
      <c r="A15" s="23" t="s">
        <v>12</v>
      </c>
      <c r="B15" s="23"/>
      <c r="C15" s="23"/>
      <c r="D15" s="23"/>
      <c r="E15" s="23"/>
      <c r="F15" s="23"/>
      <c r="G15" s="23"/>
    </row>
    <row r="16" spans="1:7" ht="15" customHeight="1" thickTop="1" x14ac:dyDescent="0.3">
      <c r="A16" s="111" t="s">
        <v>76</v>
      </c>
    </row>
    <row r="19" spans="1:6" ht="15" customHeight="1" x14ac:dyDescent="0.3">
      <c r="A19" s="114" t="s">
        <v>13</v>
      </c>
      <c r="B19" s="114"/>
      <c r="C19" s="114"/>
      <c r="D19" s="114"/>
      <c r="E19" s="114"/>
      <c r="F19" s="57"/>
    </row>
    <row r="20" spans="1:6" ht="15" customHeight="1" x14ac:dyDescent="0.3">
      <c r="A20" s="114" t="s">
        <v>29</v>
      </c>
      <c r="B20" s="114"/>
      <c r="C20" s="114"/>
      <c r="D20" s="114"/>
      <c r="E20" s="114"/>
    </row>
    <row r="21" spans="1:6" ht="15" customHeight="1" x14ac:dyDescent="0.3">
      <c r="A21" s="114" t="s">
        <v>38</v>
      </c>
      <c r="B21" s="114"/>
      <c r="C21" s="114"/>
      <c r="D21" s="114"/>
      <c r="E21" s="114"/>
    </row>
    <row r="23" spans="1:6" s="31" customFormat="1" ht="15" customHeight="1" thickBot="1" x14ac:dyDescent="0.35">
      <c r="A23" s="33" t="s">
        <v>64</v>
      </c>
      <c r="B23" s="38" t="s">
        <v>3</v>
      </c>
      <c r="C23" s="38" t="s">
        <v>4</v>
      </c>
      <c r="D23" s="38" t="s">
        <v>5</v>
      </c>
      <c r="E23" s="38" t="s">
        <v>6</v>
      </c>
      <c r="F23" s="38" t="s">
        <v>35</v>
      </c>
    </row>
    <row r="24" spans="1:6" ht="15" customHeight="1" x14ac:dyDescent="0.3">
      <c r="A24" s="47"/>
      <c r="B24" s="60"/>
      <c r="C24" s="60"/>
      <c r="D24" s="60"/>
      <c r="E24" s="60"/>
      <c r="F24" s="60"/>
    </row>
    <row r="25" spans="1:6" ht="15" customHeight="1" x14ac:dyDescent="0.3">
      <c r="A25" s="59" t="s">
        <v>27</v>
      </c>
      <c r="B25" s="15"/>
      <c r="C25" s="15"/>
      <c r="D25" s="15"/>
      <c r="E25" s="15"/>
      <c r="F25" s="15"/>
    </row>
    <row r="26" spans="1:6" ht="15" customHeight="1" x14ac:dyDescent="0.3">
      <c r="A26" s="62" t="s">
        <v>22</v>
      </c>
      <c r="B26" s="109">
        <v>0</v>
      </c>
      <c r="C26" s="109">
        <v>18239577.149999999</v>
      </c>
      <c r="D26" s="109">
        <v>40490890.740000002</v>
      </c>
      <c r="E26" s="15">
        <f>SUM(B26:D26)</f>
        <v>58730467.890000001</v>
      </c>
      <c r="F26" s="15">
        <f>AVERAGE(B26:D26)</f>
        <v>19576822.629999999</v>
      </c>
    </row>
    <row r="27" spans="1:6" ht="15" customHeight="1" x14ac:dyDescent="0.3">
      <c r="A27" s="62" t="s">
        <v>23</v>
      </c>
      <c r="B27" s="15">
        <v>0</v>
      </c>
      <c r="C27" s="109">
        <v>0</v>
      </c>
      <c r="D27" s="53">
        <v>5110360</v>
      </c>
      <c r="E27" s="15">
        <f>SUM(B27:D27)</f>
        <v>5110360</v>
      </c>
      <c r="F27" s="15">
        <f>AVERAGE(B27:D27)</f>
        <v>1703453.3333333333</v>
      </c>
    </row>
    <row r="28" spans="1:6" ht="15" customHeight="1" x14ac:dyDescent="0.3">
      <c r="A28" s="62" t="s">
        <v>24</v>
      </c>
      <c r="B28" s="15">
        <v>0</v>
      </c>
      <c r="C28" s="109">
        <v>686617.2</v>
      </c>
      <c r="D28" s="53">
        <v>80575739.879999995</v>
      </c>
      <c r="E28" s="15">
        <f>SUM(B28:D28)</f>
        <v>81262357.079999998</v>
      </c>
      <c r="F28" s="15">
        <f>AVERAGE(B28:D28)</f>
        <v>27087452.359999999</v>
      </c>
    </row>
    <row r="29" spans="1:6" ht="15" customHeight="1" x14ac:dyDescent="0.3">
      <c r="A29" s="62"/>
      <c r="B29" s="15"/>
      <c r="C29" s="15"/>
      <c r="D29" s="15"/>
      <c r="E29" s="15"/>
      <c r="F29" s="15"/>
    </row>
    <row r="30" spans="1:6" s="31" customFormat="1" ht="15" customHeight="1" thickBot="1" x14ac:dyDescent="0.35">
      <c r="A30" s="23" t="s">
        <v>12</v>
      </c>
      <c r="B30" s="23">
        <f>SUM(B26:B29)</f>
        <v>0</v>
      </c>
      <c r="C30" s="23">
        <f>SUM(C26:C29)</f>
        <v>18926194.349999998</v>
      </c>
      <c r="D30" s="23">
        <f>SUM(D26:D29)</f>
        <v>126176990.62</v>
      </c>
      <c r="E30" s="23">
        <f>SUM(E26:E29)</f>
        <v>145103184.97</v>
      </c>
      <c r="F30" s="23">
        <f>AVERAGE(B30:D30)</f>
        <v>48367728.32333333</v>
      </c>
    </row>
    <row r="31" spans="1:6" ht="15" customHeight="1" thickTop="1" x14ac:dyDescent="0.3">
      <c r="A31" s="111" t="s">
        <v>76</v>
      </c>
    </row>
    <row r="33" spans="1:5" ht="15" customHeight="1" x14ac:dyDescent="0.3">
      <c r="A33" s="53"/>
    </row>
    <row r="34" spans="1:5" ht="15" customHeight="1" x14ac:dyDescent="0.3">
      <c r="A34" s="114" t="s">
        <v>14</v>
      </c>
      <c r="B34" s="114"/>
      <c r="C34" s="114"/>
      <c r="D34" s="114"/>
      <c r="E34" s="114"/>
    </row>
    <row r="35" spans="1:5" ht="15" customHeight="1" x14ac:dyDescent="0.3">
      <c r="A35" s="114" t="s">
        <v>28</v>
      </c>
      <c r="B35" s="114"/>
      <c r="C35" s="114"/>
      <c r="D35" s="114"/>
      <c r="E35" s="114"/>
    </row>
    <row r="36" spans="1:5" ht="15" customHeight="1" x14ac:dyDescent="0.3">
      <c r="A36" s="114" t="s">
        <v>38</v>
      </c>
      <c r="B36" s="114"/>
      <c r="C36" s="114"/>
      <c r="D36" s="114"/>
      <c r="E36" s="114"/>
    </row>
    <row r="38" spans="1:5" s="31" customFormat="1" ht="15" customHeight="1" thickBot="1" x14ac:dyDescent="0.35">
      <c r="A38" s="38" t="s">
        <v>9</v>
      </c>
      <c r="B38" s="38" t="s">
        <v>3</v>
      </c>
      <c r="C38" s="38" t="s">
        <v>4</v>
      </c>
      <c r="D38" s="38" t="s">
        <v>5</v>
      </c>
      <c r="E38" s="38" t="s">
        <v>6</v>
      </c>
    </row>
    <row r="40" spans="1:5" ht="15" customHeight="1" x14ac:dyDescent="0.3">
      <c r="A40" s="95" t="s">
        <v>65</v>
      </c>
      <c r="B40" s="15">
        <v>0</v>
      </c>
      <c r="C40" s="15">
        <v>1132000</v>
      </c>
      <c r="D40" s="15">
        <v>1156000</v>
      </c>
      <c r="E40" s="15">
        <f>SUM(B40:D40)</f>
        <v>2288000</v>
      </c>
    </row>
    <row r="41" spans="1:5" ht="15" customHeight="1" x14ac:dyDescent="0.3">
      <c r="A41" s="95" t="s">
        <v>66</v>
      </c>
      <c r="B41" s="15">
        <v>0</v>
      </c>
      <c r="C41" s="109">
        <v>17107577.149999999</v>
      </c>
      <c r="D41" s="15">
        <v>39334890.740000002</v>
      </c>
      <c r="E41" s="53">
        <f>SUM(B41:D41)</f>
        <v>56442467.890000001</v>
      </c>
    </row>
    <row r="42" spans="1:5" ht="15" customHeight="1" x14ac:dyDescent="0.3">
      <c r="A42" s="95" t="s">
        <v>67</v>
      </c>
      <c r="B42" s="15">
        <v>0</v>
      </c>
      <c r="C42" s="15">
        <v>686617.2</v>
      </c>
      <c r="D42" s="15">
        <v>85686099.879999995</v>
      </c>
      <c r="E42" s="53">
        <f>SUM(B42:D42)</f>
        <v>86372717.079999998</v>
      </c>
    </row>
    <row r="43" spans="1:5" ht="15" customHeight="1" x14ac:dyDescent="0.3">
      <c r="B43" s="15"/>
      <c r="C43" s="15"/>
      <c r="D43" s="15"/>
      <c r="E43" s="15"/>
    </row>
    <row r="44" spans="1:5" s="31" customFormat="1" ht="15" customHeight="1" thickBot="1" x14ac:dyDescent="0.35">
      <c r="A44" s="23" t="s">
        <v>12</v>
      </c>
      <c r="B44" s="23">
        <f>SUM(B40:B43)</f>
        <v>0</v>
      </c>
      <c r="C44" s="23">
        <f>SUM(C40:C43)</f>
        <v>18926194.349999998</v>
      </c>
      <c r="D44" s="23">
        <f>SUM(D40:D43)</f>
        <v>126176990.62</v>
      </c>
      <c r="E44" s="23">
        <f>SUM(E40:E43)</f>
        <v>145103184.97</v>
      </c>
    </row>
    <row r="45" spans="1:5" ht="15" customHeight="1" thickTop="1" x14ac:dyDescent="0.3">
      <c r="A45" s="111" t="s">
        <v>76</v>
      </c>
    </row>
    <row r="48" spans="1:5" ht="15" customHeight="1" x14ac:dyDescent="0.3">
      <c r="A48" s="114" t="s">
        <v>20</v>
      </c>
      <c r="B48" s="114"/>
      <c r="C48" s="114"/>
      <c r="D48" s="114"/>
      <c r="E48" s="114"/>
    </row>
    <row r="49" spans="1:9" ht="15" customHeight="1" x14ac:dyDescent="0.3">
      <c r="A49" s="45" t="s">
        <v>15</v>
      </c>
    </row>
    <row r="50" spans="1:9" ht="18" customHeight="1" x14ac:dyDescent="0.3">
      <c r="A50" s="114" t="s">
        <v>38</v>
      </c>
      <c r="B50" s="114"/>
      <c r="C50" s="114"/>
      <c r="D50" s="114"/>
      <c r="E50" s="114"/>
    </row>
    <row r="52" spans="1:9" s="31" customFormat="1" ht="15" customHeight="1" thickBot="1" x14ac:dyDescent="0.35">
      <c r="A52" s="38" t="s">
        <v>9</v>
      </c>
      <c r="B52" s="38" t="s">
        <v>3</v>
      </c>
      <c r="C52" s="38" t="s">
        <v>4</v>
      </c>
      <c r="D52" s="38" t="s">
        <v>5</v>
      </c>
      <c r="E52" s="38" t="s">
        <v>6</v>
      </c>
    </row>
    <row r="53" spans="1:9" ht="15" customHeight="1" x14ac:dyDescent="0.3">
      <c r="B53" s="15"/>
      <c r="C53" s="15"/>
      <c r="D53" s="15"/>
      <c r="E53" s="15"/>
    </row>
    <row r="54" spans="1:9" ht="15" customHeight="1" x14ac:dyDescent="0.3">
      <c r="A54" s="53" t="s">
        <v>39</v>
      </c>
      <c r="B54" s="15">
        <v>884330347</v>
      </c>
      <c r="C54" s="15">
        <f>+B59</f>
        <v>954721013.66999996</v>
      </c>
      <c r="D54" s="15">
        <f>+C59</f>
        <v>1006185485.9899999</v>
      </c>
      <c r="E54" s="15">
        <f>+B54</f>
        <v>884330347</v>
      </c>
    </row>
    <row r="55" spans="1:9" ht="15" customHeight="1" x14ac:dyDescent="0.3">
      <c r="A55" s="53" t="s">
        <v>16</v>
      </c>
      <c r="B55" s="15">
        <v>70390666.670000002</v>
      </c>
      <c r="C55" s="15">
        <v>70390666.670000002</v>
      </c>
      <c r="D55" s="15">
        <v>70390666.659999996</v>
      </c>
      <c r="E55" s="15">
        <f>SUM(B55:D55)</f>
        <v>211172000</v>
      </c>
      <c r="G55" s="7"/>
      <c r="H55" s="7"/>
      <c r="I55" s="93"/>
    </row>
    <row r="56" spans="1:9" ht="15" customHeight="1" x14ac:dyDescent="0.3">
      <c r="A56" s="53" t="s">
        <v>17</v>
      </c>
      <c r="B56" s="15">
        <f>+B54+B55</f>
        <v>954721013.66999996</v>
      </c>
      <c r="C56" s="53">
        <f>+C54+C55</f>
        <v>1025111680.3399999</v>
      </c>
      <c r="D56" s="53">
        <f>+D54+D55</f>
        <v>1076576152.6499999</v>
      </c>
      <c r="E56" s="15">
        <f>+E54+E55</f>
        <v>1095502347</v>
      </c>
    </row>
    <row r="57" spans="1:9" ht="15" customHeight="1" x14ac:dyDescent="0.3">
      <c r="A57" s="53" t="s">
        <v>18</v>
      </c>
      <c r="B57" s="15">
        <v>0</v>
      </c>
      <c r="C57" s="15">
        <f>+C44</f>
        <v>18926194.349999998</v>
      </c>
      <c r="D57" s="15">
        <f>+D44</f>
        <v>126176990.62</v>
      </c>
      <c r="E57" s="16">
        <f>SUM(B57:D57)</f>
        <v>145103184.97</v>
      </c>
    </row>
    <row r="58" spans="1:9" ht="15" customHeight="1" x14ac:dyDescent="0.3">
      <c r="A58" s="111" t="s">
        <v>74</v>
      </c>
      <c r="B58" s="53">
        <v>0</v>
      </c>
      <c r="D58" s="53">
        <v>0</v>
      </c>
      <c r="E58" s="16">
        <f>B58+C58+D58</f>
        <v>0</v>
      </c>
      <c r="I58" s="53"/>
    </row>
    <row r="59" spans="1:9" ht="15" customHeight="1" x14ac:dyDescent="0.3">
      <c r="A59" s="106" t="s">
        <v>69</v>
      </c>
      <c r="B59" s="15">
        <f>+B56-B57-B58</f>
        <v>954721013.66999996</v>
      </c>
      <c r="C59" s="53">
        <f>+C56-C57</f>
        <v>1006185485.9899999</v>
      </c>
      <c r="D59" s="53">
        <f>+D56-D57-D58</f>
        <v>950399162.02999985</v>
      </c>
      <c r="E59" s="15">
        <f>+E56-E57-E58</f>
        <v>950399162.02999997</v>
      </c>
    </row>
    <row r="60" spans="1:9" s="31" customFormat="1" ht="15" customHeight="1" thickBot="1" x14ac:dyDescent="0.35">
      <c r="A60" s="23"/>
      <c r="B60" s="23"/>
      <c r="C60" s="23"/>
      <c r="D60" s="23"/>
      <c r="E60" s="23"/>
    </row>
    <row r="61" spans="1:9" ht="15" customHeight="1" thickTop="1" x14ac:dyDescent="0.3">
      <c r="A61" s="111" t="s">
        <v>76</v>
      </c>
    </row>
    <row r="62" spans="1:9" ht="15" customHeight="1" x14ac:dyDescent="0.3">
      <c r="A62" s="53"/>
    </row>
    <row r="65" spans="1:1" ht="15" customHeight="1" x14ac:dyDescent="0.3">
      <c r="A65" s="92"/>
    </row>
    <row r="66" spans="1:1" ht="15" customHeight="1" x14ac:dyDescent="0.3">
      <c r="A66" s="92"/>
    </row>
    <row r="67" spans="1:1" ht="15" customHeight="1" x14ac:dyDescent="0.3">
      <c r="A67" s="92"/>
    </row>
  </sheetData>
  <mergeCells count="11">
    <mergeCell ref="A21:E21"/>
    <mergeCell ref="A1:F1"/>
    <mergeCell ref="A8:F8"/>
    <mergeCell ref="A9:F9"/>
    <mergeCell ref="A19:E19"/>
    <mergeCell ref="A20:E20"/>
    <mergeCell ref="A34:E34"/>
    <mergeCell ref="A35:E35"/>
    <mergeCell ref="A36:E36"/>
    <mergeCell ref="A48:E48"/>
    <mergeCell ref="A50:E50"/>
  </mergeCells>
  <printOptions horizontalCentered="1" verticalCentered="1"/>
  <pageMargins left="0.70866141732283472" right="1.1811023622047245" top="0.31496062992125984" bottom="0.19685039370078741" header="0.31496062992125984" footer="0.31496062992125984"/>
  <pageSetup scale="60" orientation="portrait" verticalDpi="0" r:id="rId1"/>
  <ignoredErrors>
    <ignoredError sqref="E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7"/>
  <sheetViews>
    <sheetView showGridLines="0" zoomScale="80" zoomScaleNormal="80" workbookViewId="0">
      <selection sqref="A1:F1"/>
    </sheetView>
  </sheetViews>
  <sheetFormatPr baseColWidth="10" defaultColWidth="11.5546875" defaultRowHeight="14.4" x14ac:dyDescent="0.3"/>
  <cols>
    <col min="1" max="1" width="51.21875" style="29" customWidth="1"/>
    <col min="2" max="2" width="14.77734375" style="29" customWidth="1"/>
    <col min="3" max="3" width="14.77734375" style="29" bestFit="1" customWidth="1"/>
    <col min="4" max="4" width="14.21875" style="29" bestFit="1" customWidth="1"/>
    <col min="5" max="5" width="15.77734375" style="29" customWidth="1"/>
    <col min="6" max="6" width="18.21875" style="29" bestFit="1" customWidth="1"/>
    <col min="7" max="7" width="12.44140625" style="29" customWidth="1"/>
    <col min="8" max="8" width="11.5546875" style="29"/>
    <col min="9" max="9" width="14" style="22" bestFit="1" customWidth="1"/>
    <col min="10" max="16384" width="11.5546875" style="29"/>
  </cols>
  <sheetData>
    <row r="1" spans="1:7" ht="15" customHeight="1" x14ac:dyDescent="0.3">
      <c r="A1" s="115" t="s">
        <v>21</v>
      </c>
      <c r="B1" s="115"/>
      <c r="C1" s="115"/>
      <c r="D1" s="115"/>
      <c r="E1" s="115"/>
      <c r="F1" s="115"/>
    </row>
    <row r="2" spans="1:7" ht="15" customHeight="1" x14ac:dyDescent="0.3">
      <c r="A2" s="30" t="s">
        <v>0</v>
      </c>
      <c r="B2" s="42" t="s">
        <v>25</v>
      </c>
    </row>
    <row r="3" spans="1:7" ht="15" customHeight="1" x14ac:dyDescent="0.3">
      <c r="A3" s="30" t="s">
        <v>1</v>
      </c>
      <c r="B3" s="42" t="s">
        <v>26</v>
      </c>
      <c r="C3" s="43"/>
      <c r="D3" s="44"/>
      <c r="E3" s="44"/>
    </row>
    <row r="4" spans="1:7" ht="15" customHeight="1" x14ac:dyDescent="0.3">
      <c r="A4" s="30" t="s">
        <v>10</v>
      </c>
      <c r="B4" s="42" t="s">
        <v>26</v>
      </c>
      <c r="C4" s="43"/>
      <c r="D4" s="44"/>
      <c r="E4" s="44"/>
    </row>
    <row r="5" spans="1:7" ht="15" customHeight="1" x14ac:dyDescent="0.3">
      <c r="A5" s="30" t="s">
        <v>34</v>
      </c>
      <c r="B5" s="45" t="s">
        <v>77</v>
      </c>
      <c r="D5" s="44"/>
      <c r="E5" s="44"/>
    </row>
    <row r="6" spans="1:7" ht="15" customHeight="1" x14ac:dyDescent="0.3">
      <c r="A6" s="30"/>
      <c r="B6" s="45"/>
      <c r="D6" s="44"/>
      <c r="E6" s="44"/>
    </row>
    <row r="7" spans="1:7" ht="15" customHeight="1" x14ac:dyDescent="0.3">
      <c r="A7" s="30"/>
      <c r="B7" s="45"/>
    </row>
    <row r="8" spans="1:7" ht="15" customHeight="1" x14ac:dyDescent="0.3">
      <c r="A8" s="115" t="s">
        <v>8</v>
      </c>
      <c r="B8" s="115"/>
      <c r="C8" s="115"/>
      <c r="D8" s="115"/>
      <c r="E8" s="115"/>
      <c r="F8" s="115"/>
    </row>
    <row r="9" spans="1:7" ht="15" customHeight="1" x14ac:dyDescent="0.3">
      <c r="A9" s="115" t="s">
        <v>11</v>
      </c>
      <c r="B9" s="115"/>
      <c r="C9" s="115"/>
      <c r="D9" s="115"/>
      <c r="E9" s="115"/>
      <c r="F9" s="115"/>
    </row>
    <row r="10" spans="1:7" ht="15" customHeight="1" x14ac:dyDescent="0.3"/>
    <row r="11" spans="1:7" s="31" customFormat="1" ht="30.75" customHeight="1" thickBot="1" x14ac:dyDescent="0.35">
      <c r="A11" s="33" t="s">
        <v>64</v>
      </c>
      <c r="B11" s="38" t="s">
        <v>2</v>
      </c>
      <c r="C11" s="38" t="s">
        <v>30</v>
      </c>
      <c r="D11" s="38" t="s">
        <v>31</v>
      </c>
      <c r="E11" s="38" t="s">
        <v>32</v>
      </c>
      <c r="F11" s="46" t="s">
        <v>35</v>
      </c>
      <c r="G11" s="46" t="s">
        <v>36</v>
      </c>
    </row>
    <row r="12" spans="1:7" ht="15" customHeight="1" x14ac:dyDescent="0.3">
      <c r="A12" s="47"/>
      <c r="B12" s="47"/>
      <c r="C12" s="47"/>
      <c r="D12" s="47"/>
      <c r="E12" s="47"/>
      <c r="F12" s="47"/>
      <c r="G12" s="47"/>
    </row>
    <row r="13" spans="1:7" ht="15" customHeight="1" x14ac:dyDescent="0.3">
      <c r="A13" s="48" t="s">
        <v>27</v>
      </c>
      <c r="B13" s="29" t="s">
        <v>7</v>
      </c>
      <c r="C13" s="49">
        <v>478</v>
      </c>
      <c r="D13" s="49">
        <v>462</v>
      </c>
      <c r="E13" s="49">
        <v>462</v>
      </c>
      <c r="F13" s="34">
        <f>AVERAGE(C13:E13)</f>
        <v>467.33333333333331</v>
      </c>
      <c r="G13" s="49"/>
    </row>
    <row r="14" spans="1:7" ht="15" customHeight="1" x14ac:dyDescent="0.3">
      <c r="A14" s="50"/>
      <c r="C14" s="107"/>
      <c r="D14" s="107"/>
      <c r="E14" s="107"/>
    </row>
    <row r="15" spans="1:7" s="31" customFormat="1" ht="15" customHeight="1" thickBot="1" x14ac:dyDescent="0.35">
      <c r="A15" s="23"/>
      <c r="B15" s="23"/>
      <c r="C15" s="51"/>
      <c r="D15" s="51"/>
      <c r="E15" s="51"/>
      <c r="F15" s="51"/>
      <c r="G15" s="51"/>
    </row>
    <row r="16" spans="1:7" ht="15" customHeight="1" thickTop="1" x14ac:dyDescent="0.3">
      <c r="A16" s="111" t="s">
        <v>78</v>
      </c>
      <c r="B16" s="40"/>
      <c r="C16" s="40"/>
      <c r="D16" s="40"/>
      <c r="E16" s="40"/>
      <c r="F16" s="40"/>
    </row>
    <row r="17" spans="1:6" ht="15" customHeight="1" x14ac:dyDescent="0.3"/>
    <row r="18" spans="1:6" ht="15" customHeight="1" x14ac:dyDescent="0.3"/>
    <row r="19" spans="1:6" ht="15" customHeight="1" x14ac:dyDescent="0.3">
      <c r="A19" s="114" t="s">
        <v>13</v>
      </c>
      <c r="B19" s="114"/>
      <c r="C19" s="114"/>
      <c r="D19" s="114"/>
      <c r="E19" s="114"/>
      <c r="F19" s="114"/>
    </row>
    <row r="20" spans="1:6" ht="15" customHeight="1" x14ac:dyDescent="0.3">
      <c r="A20" s="115" t="s">
        <v>29</v>
      </c>
      <c r="B20" s="115"/>
      <c r="C20" s="115"/>
      <c r="D20" s="115"/>
      <c r="E20" s="115"/>
      <c r="F20" s="115"/>
    </row>
    <row r="21" spans="1:6" ht="15" customHeight="1" x14ac:dyDescent="0.3">
      <c r="A21" s="115" t="s">
        <v>38</v>
      </c>
      <c r="B21" s="115"/>
      <c r="C21" s="115"/>
      <c r="D21" s="115"/>
      <c r="E21" s="115"/>
      <c r="F21" s="115"/>
    </row>
    <row r="22" spans="1:6" ht="15" customHeight="1" x14ac:dyDescent="0.3"/>
    <row r="23" spans="1:6" s="31" customFormat="1" ht="15" customHeight="1" thickBot="1" x14ac:dyDescent="0.35">
      <c r="A23" s="33" t="s">
        <v>64</v>
      </c>
      <c r="B23" s="38" t="s">
        <v>30</v>
      </c>
      <c r="C23" s="38" t="s">
        <v>31</v>
      </c>
      <c r="D23" s="38" t="s">
        <v>32</v>
      </c>
      <c r="E23" s="38" t="s">
        <v>33</v>
      </c>
      <c r="F23" s="38" t="s">
        <v>35</v>
      </c>
    </row>
    <row r="24" spans="1:6" ht="15" customHeight="1" x14ac:dyDescent="0.3">
      <c r="A24" s="47"/>
      <c r="B24" s="47"/>
      <c r="C24" s="47"/>
      <c r="D24" s="47"/>
      <c r="E24" s="47"/>
      <c r="F24" s="47"/>
    </row>
    <row r="25" spans="1:6" ht="15" customHeight="1" x14ac:dyDescent="0.3">
      <c r="A25" s="48" t="s">
        <v>27</v>
      </c>
    </row>
    <row r="26" spans="1:6" ht="15" customHeight="1" x14ac:dyDescent="0.3">
      <c r="A26" s="52" t="s">
        <v>22</v>
      </c>
      <c r="B26" s="110">
        <v>14650563.560000001</v>
      </c>
      <c r="C26" s="110">
        <v>58133394.100000001</v>
      </c>
      <c r="D26" s="29">
        <v>11374283.6</v>
      </c>
      <c r="E26" s="53">
        <f>SUM(B26:D26)</f>
        <v>84158241.25999999</v>
      </c>
      <c r="F26" s="29">
        <f>AVERAGE(B26:D26)</f>
        <v>28052747.086666662</v>
      </c>
    </row>
    <row r="27" spans="1:6" ht="15" customHeight="1" x14ac:dyDescent="0.3">
      <c r="A27" s="52" t="s">
        <v>23</v>
      </c>
      <c r="B27" s="110">
        <v>1613439.13</v>
      </c>
      <c r="C27" s="110">
        <v>7115892.6299999999</v>
      </c>
      <c r="D27" s="29">
        <v>16242453.07</v>
      </c>
      <c r="E27" s="53">
        <f>SUM(B27:D27)</f>
        <v>24971784.829999998</v>
      </c>
      <c r="F27" s="29">
        <f>AVERAGE(B27:D27)</f>
        <v>8323928.2766666664</v>
      </c>
    </row>
    <row r="28" spans="1:6" ht="15" customHeight="1" x14ac:dyDescent="0.3">
      <c r="A28" s="52" t="s">
        <v>24</v>
      </c>
      <c r="B28" s="110">
        <v>67787751.310000002</v>
      </c>
      <c r="C28" s="110">
        <v>78114756.890000001</v>
      </c>
      <c r="D28" s="29">
        <v>81563579.439999998</v>
      </c>
      <c r="E28" s="53">
        <f>SUM(B28:D28)</f>
        <v>227466087.63999999</v>
      </c>
      <c r="F28" s="29">
        <f>AVERAGE(B28:D28)</f>
        <v>75822029.213333324</v>
      </c>
    </row>
    <row r="29" spans="1:6" ht="15" customHeight="1" x14ac:dyDescent="0.3">
      <c r="A29" s="52"/>
      <c r="B29" s="22"/>
      <c r="C29" s="22"/>
      <c r="D29" s="22"/>
      <c r="E29" s="22"/>
    </row>
    <row r="30" spans="1:6" s="31" customFormat="1" ht="15" customHeight="1" thickBot="1" x14ac:dyDescent="0.35">
      <c r="A30" s="23" t="s">
        <v>12</v>
      </c>
      <c r="B30" s="23">
        <f>SUM(B26:B29)</f>
        <v>84051754</v>
      </c>
      <c r="C30" s="23">
        <f>SUM(C26:C29)</f>
        <v>143364043.62</v>
      </c>
      <c r="D30" s="23">
        <f>SUM(D26:D29)</f>
        <v>109180316.11</v>
      </c>
      <c r="E30" s="23">
        <f>SUM(E26:E29)</f>
        <v>336596113.72999996</v>
      </c>
      <c r="F30" s="23">
        <f>AVERAGE(B30:D30)</f>
        <v>112198704.57666667</v>
      </c>
    </row>
    <row r="31" spans="1:6" ht="15" customHeight="1" thickTop="1" x14ac:dyDescent="0.3">
      <c r="A31" s="111" t="s">
        <v>78</v>
      </c>
    </row>
    <row r="32" spans="1:6" ht="15" customHeight="1" x14ac:dyDescent="0.3"/>
    <row r="33" spans="1:9" ht="15" customHeight="1" x14ac:dyDescent="0.3"/>
    <row r="34" spans="1:9" ht="15" customHeight="1" x14ac:dyDescent="0.3">
      <c r="A34" s="115" t="s">
        <v>14</v>
      </c>
      <c r="B34" s="115"/>
      <c r="C34" s="115"/>
      <c r="D34" s="115"/>
      <c r="E34" s="115"/>
    </row>
    <row r="35" spans="1:9" ht="15" customHeight="1" x14ac:dyDescent="0.3">
      <c r="A35" s="115" t="s">
        <v>28</v>
      </c>
      <c r="B35" s="115"/>
      <c r="C35" s="115"/>
      <c r="D35" s="115"/>
      <c r="E35" s="115"/>
    </row>
    <row r="36" spans="1:9" ht="15" customHeight="1" x14ac:dyDescent="0.3">
      <c r="A36" s="115" t="s">
        <v>38</v>
      </c>
      <c r="B36" s="115"/>
      <c r="C36" s="115"/>
      <c r="D36" s="115"/>
      <c r="E36" s="115"/>
    </row>
    <row r="37" spans="1:9" ht="15" customHeight="1" x14ac:dyDescent="0.3"/>
    <row r="38" spans="1:9" s="31" customFormat="1" ht="15" customHeight="1" thickBot="1" x14ac:dyDescent="0.35">
      <c r="A38" s="38" t="s">
        <v>9</v>
      </c>
      <c r="B38" s="38" t="s">
        <v>30</v>
      </c>
      <c r="C38" s="38" t="s">
        <v>31</v>
      </c>
      <c r="D38" s="38" t="s">
        <v>32</v>
      </c>
      <c r="E38" s="38" t="s">
        <v>33</v>
      </c>
    </row>
    <row r="39" spans="1:9" ht="15" customHeight="1" x14ac:dyDescent="0.3"/>
    <row r="40" spans="1:9" ht="15" customHeight="1" x14ac:dyDescent="0.3">
      <c r="A40" s="95" t="s">
        <v>65</v>
      </c>
      <c r="B40" s="29">
        <v>1145200</v>
      </c>
      <c r="C40" s="29">
        <v>1144000</v>
      </c>
      <c r="D40" s="29">
        <v>1144000</v>
      </c>
      <c r="E40" s="29">
        <f>SUM(B40:D40)</f>
        <v>3433200</v>
      </c>
    </row>
    <row r="41" spans="1:9" ht="15" customHeight="1" x14ac:dyDescent="0.3">
      <c r="A41" s="95" t="s">
        <v>66</v>
      </c>
      <c r="B41" s="29">
        <v>13505363.560000001</v>
      </c>
      <c r="C41" s="29">
        <v>56989394.100000001</v>
      </c>
      <c r="D41" s="29">
        <v>10230283.6</v>
      </c>
      <c r="E41" s="70">
        <f>SUM(B41:D41)</f>
        <v>80725041.25999999</v>
      </c>
    </row>
    <row r="42" spans="1:9" ht="15" customHeight="1" x14ac:dyDescent="0.3">
      <c r="A42" s="95" t="s">
        <v>67</v>
      </c>
      <c r="B42" s="29">
        <v>69401190.439999998</v>
      </c>
      <c r="C42" s="29">
        <v>85230649.519999996</v>
      </c>
      <c r="D42" s="29">
        <v>97806032.510000005</v>
      </c>
      <c r="E42" s="70">
        <f>SUM(B42:D42)</f>
        <v>252437872.46999997</v>
      </c>
      <c r="I42" s="29"/>
    </row>
    <row r="43" spans="1:9" ht="15" customHeight="1" x14ac:dyDescent="0.3"/>
    <row r="44" spans="1:9" s="31" customFormat="1" ht="15" customHeight="1" thickBot="1" x14ac:dyDescent="0.35">
      <c r="A44" s="23" t="s">
        <v>12</v>
      </c>
      <c r="B44" s="23">
        <f>SUM(B40:B43)</f>
        <v>84051754</v>
      </c>
      <c r="C44" s="23">
        <f>SUM(C40:C43)</f>
        <v>143364043.62</v>
      </c>
      <c r="D44" s="23">
        <f>SUM(D40:D43)</f>
        <v>109180316.11</v>
      </c>
      <c r="E44" s="23">
        <f>SUM(E40:E43)</f>
        <v>336596113.72999996</v>
      </c>
    </row>
    <row r="45" spans="1:9" ht="15" customHeight="1" thickTop="1" x14ac:dyDescent="0.3">
      <c r="A45" s="111" t="s">
        <v>78</v>
      </c>
    </row>
    <row r="46" spans="1:9" ht="15" customHeight="1" x14ac:dyDescent="0.3"/>
    <row r="47" spans="1:9" ht="15" customHeight="1" x14ac:dyDescent="0.3">
      <c r="A47" s="31"/>
    </row>
    <row r="48" spans="1:9" ht="15" customHeight="1" x14ac:dyDescent="0.3">
      <c r="A48" s="115" t="s">
        <v>20</v>
      </c>
      <c r="B48" s="115"/>
      <c r="C48" s="115"/>
      <c r="D48" s="115"/>
      <c r="E48" s="115"/>
    </row>
    <row r="49" spans="1:5" ht="15" customHeight="1" x14ac:dyDescent="0.3">
      <c r="A49" s="115" t="s">
        <v>15</v>
      </c>
      <c r="B49" s="115"/>
      <c r="C49" s="115"/>
      <c r="D49" s="115"/>
      <c r="E49" s="115"/>
    </row>
    <row r="50" spans="1:5" ht="18" customHeight="1" x14ac:dyDescent="0.3">
      <c r="A50" s="115" t="s">
        <v>38</v>
      </c>
      <c r="B50" s="115"/>
      <c r="C50" s="115"/>
      <c r="D50" s="115"/>
      <c r="E50" s="115"/>
    </row>
    <row r="51" spans="1:5" ht="15" customHeight="1" x14ac:dyDescent="0.3"/>
    <row r="52" spans="1:5" s="31" customFormat="1" ht="15" customHeight="1" thickBot="1" x14ac:dyDescent="0.35">
      <c r="A52" s="38" t="s">
        <v>9</v>
      </c>
      <c r="B52" s="38" t="s">
        <v>30</v>
      </c>
      <c r="C52" s="38" t="s">
        <v>31</v>
      </c>
      <c r="D52" s="38" t="s">
        <v>32</v>
      </c>
      <c r="E52" s="38" t="s">
        <v>33</v>
      </c>
    </row>
    <row r="53" spans="1:5" ht="15" customHeight="1" x14ac:dyDescent="0.3"/>
    <row r="54" spans="1:5" ht="15" customHeight="1" x14ac:dyDescent="0.3">
      <c r="A54" s="29" t="s">
        <v>37</v>
      </c>
      <c r="B54" s="96">
        <f>+'1T'!E59</f>
        <v>950399162.02999997</v>
      </c>
      <c r="C54" s="96">
        <f>+B59</f>
        <v>936738074.71000004</v>
      </c>
      <c r="D54" s="96">
        <f>+C59</f>
        <v>863764697.7700001</v>
      </c>
      <c r="E54" s="29">
        <f>+B54</f>
        <v>950399162.02999997</v>
      </c>
    </row>
    <row r="55" spans="1:5" ht="15" customHeight="1" x14ac:dyDescent="0.3">
      <c r="A55" s="29" t="s">
        <v>16</v>
      </c>
      <c r="B55" s="96">
        <v>70390666.680000007</v>
      </c>
      <c r="C55" s="96">
        <v>70390666.680000007</v>
      </c>
      <c r="D55" s="96">
        <v>70390666.680000007</v>
      </c>
      <c r="E55" s="29">
        <f>SUM(B55:D55)</f>
        <v>211172000.04000002</v>
      </c>
    </row>
    <row r="56" spans="1:5" ht="15" customHeight="1" x14ac:dyDescent="0.3">
      <c r="A56" s="29" t="s">
        <v>17</v>
      </c>
      <c r="B56" s="96">
        <f>+B54+B55</f>
        <v>1020789828.71</v>
      </c>
      <c r="C56" s="96">
        <f>+C54+C55</f>
        <v>1007128741.3900001</v>
      </c>
      <c r="D56" s="96">
        <f>+D54+D55</f>
        <v>934155364.45000005</v>
      </c>
      <c r="E56" s="29">
        <f>SUM(E54:E55)</f>
        <v>1161571162.0699999</v>
      </c>
    </row>
    <row r="57" spans="1:5" ht="15" customHeight="1" x14ac:dyDescent="0.3">
      <c r="A57" s="29" t="s">
        <v>18</v>
      </c>
      <c r="B57" s="96">
        <f>+B44</f>
        <v>84051754</v>
      </c>
      <c r="C57" s="96">
        <f>+C44</f>
        <v>143364043.62</v>
      </c>
      <c r="D57" s="96">
        <f>+D44</f>
        <v>109180316.11</v>
      </c>
      <c r="E57" s="92">
        <f>SUM(B57:D57)</f>
        <v>336596113.73000002</v>
      </c>
    </row>
    <row r="58" spans="1:5" s="100" customFormat="1" ht="15" customHeight="1" x14ac:dyDescent="0.3">
      <c r="A58" s="105" t="s">
        <v>70</v>
      </c>
      <c r="B58" s="96"/>
      <c r="C58" s="96">
        <v>0</v>
      </c>
      <c r="D58" s="96">
        <v>0</v>
      </c>
      <c r="E58" s="100">
        <f>SUM(B58:D58)</f>
        <v>0</v>
      </c>
    </row>
    <row r="59" spans="1:5" ht="15" customHeight="1" x14ac:dyDescent="0.3">
      <c r="A59" s="101" t="s">
        <v>69</v>
      </c>
      <c r="B59" s="96">
        <f>+B56-B57</f>
        <v>936738074.71000004</v>
      </c>
      <c r="C59" s="96">
        <f>+C56-C57</f>
        <v>863764697.7700001</v>
      </c>
      <c r="D59" s="96">
        <f>+D56-D57-D58</f>
        <v>824975048.34000003</v>
      </c>
      <c r="E59" s="29">
        <f>+E56-E57-E58</f>
        <v>824975048.33999991</v>
      </c>
    </row>
    <row r="60" spans="1:5" s="31" customFormat="1" ht="15" customHeight="1" thickBot="1" x14ac:dyDescent="0.35">
      <c r="A60" s="23"/>
      <c r="B60" s="23"/>
      <c r="C60" s="23"/>
      <c r="D60" s="23"/>
      <c r="E60" s="23"/>
    </row>
    <row r="61" spans="1:5" ht="15" customHeight="1" thickTop="1" x14ac:dyDescent="0.3">
      <c r="A61" s="111" t="s">
        <v>78</v>
      </c>
    </row>
    <row r="62" spans="1:5" ht="15" customHeight="1" x14ac:dyDescent="0.3"/>
    <row r="63" spans="1:5" x14ac:dyDescent="0.3">
      <c r="B63" s="54"/>
      <c r="C63" s="92"/>
      <c r="D63" s="92"/>
    </row>
    <row r="64" spans="1:5" x14ac:dyDescent="0.3">
      <c r="B64" s="92"/>
      <c r="C64" s="92"/>
      <c r="D64" s="92"/>
    </row>
    <row r="65" spans="1:1" x14ac:dyDescent="0.3">
      <c r="A65" s="92"/>
    </row>
    <row r="66" spans="1:1" x14ac:dyDescent="0.3">
      <c r="A66" s="92"/>
    </row>
    <row r="67" spans="1:1" x14ac:dyDescent="0.3">
      <c r="A67" s="92"/>
    </row>
  </sheetData>
  <mergeCells count="12">
    <mergeCell ref="A50:E50"/>
    <mergeCell ref="A21:F21"/>
    <mergeCell ref="A34:E34"/>
    <mergeCell ref="A35:E35"/>
    <mergeCell ref="A36:E36"/>
    <mergeCell ref="A48:E48"/>
    <mergeCell ref="A49:E49"/>
    <mergeCell ref="A1:F1"/>
    <mergeCell ref="A8:F8"/>
    <mergeCell ref="A9:F9"/>
    <mergeCell ref="A19:F19"/>
    <mergeCell ref="A20:F20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7"/>
  <sheetViews>
    <sheetView showGridLines="0" zoomScale="80" zoomScaleNormal="80" workbookViewId="0">
      <selection sqref="A1:E1"/>
    </sheetView>
  </sheetViews>
  <sheetFormatPr baseColWidth="10" defaultColWidth="11.5546875" defaultRowHeight="14.4" x14ac:dyDescent="0.3"/>
  <cols>
    <col min="1" max="1" width="51.21875" style="29" customWidth="1"/>
    <col min="2" max="2" width="14.77734375" style="29" customWidth="1"/>
    <col min="3" max="3" width="14.21875" style="29" customWidth="1"/>
    <col min="4" max="4" width="15.21875" style="29" bestFit="1" customWidth="1"/>
    <col min="5" max="5" width="18.21875" style="29" bestFit="1" customWidth="1"/>
    <col min="6" max="6" width="12.44140625" style="29" customWidth="1"/>
    <col min="7" max="7" width="11.5546875" style="29"/>
    <col min="8" max="8" width="14" style="22" bestFit="1" customWidth="1"/>
    <col min="9" max="16384" width="11.5546875" style="29"/>
  </cols>
  <sheetData>
    <row r="1" spans="1:6" ht="15" customHeight="1" x14ac:dyDescent="0.3">
      <c r="A1" s="115" t="s">
        <v>21</v>
      </c>
      <c r="B1" s="115"/>
      <c r="C1" s="115"/>
      <c r="D1" s="115"/>
      <c r="E1" s="115"/>
    </row>
    <row r="2" spans="1:6" ht="15" customHeight="1" x14ac:dyDescent="0.3">
      <c r="A2" s="30" t="s">
        <v>0</v>
      </c>
      <c r="B2" s="42" t="s">
        <v>25</v>
      </c>
    </row>
    <row r="3" spans="1:6" ht="15" customHeight="1" x14ac:dyDescent="0.3">
      <c r="A3" s="30" t="s">
        <v>1</v>
      </c>
      <c r="B3" s="42" t="s">
        <v>26</v>
      </c>
      <c r="C3" s="43"/>
      <c r="D3" s="44"/>
    </row>
    <row r="4" spans="1:6" ht="15" customHeight="1" x14ac:dyDescent="0.3">
      <c r="A4" s="30" t="s">
        <v>10</v>
      </c>
      <c r="B4" s="42" t="s">
        <v>26</v>
      </c>
      <c r="C4" s="43"/>
      <c r="D4" s="44"/>
    </row>
    <row r="5" spans="1:6" ht="15" customHeight="1" x14ac:dyDescent="0.3">
      <c r="A5" s="30" t="s">
        <v>34</v>
      </c>
      <c r="B5" s="45" t="s">
        <v>83</v>
      </c>
      <c r="D5" s="44"/>
    </row>
    <row r="6" spans="1:6" ht="15" customHeight="1" x14ac:dyDescent="0.3">
      <c r="A6" s="30"/>
      <c r="B6" s="45"/>
      <c r="D6" s="44"/>
    </row>
    <row r="7" spans="1:6" ht="15" customHeight="1" x14ac:dyDescent="0.3">
      <c r="A7" s="30"/>
      <c r="B7" s="45"/>
    </row>
    <row r="8" spans="1:6" ht="15" customHeight="1" x14ac:dyDescent="0.3">
      <c r="A8" s="115" t="s">
        <v>8</v>
      </c>
      <c r="B8" s="115"/>
      <c r="C8" s="115"/>
      <c r="D8" s="115"/>
      <c r="E8" s="115"/>
    </row>
    <row r="9" spans="1:6" ht="15" customHeight="1" x14ac:dyDescent="0.3">
      <c r="A9" s="115" t="s">
        <v>11</v>
      </c>
      <c r="B9" s="115"/>
      <c r="C9" s="115"/>
      <c r="D9" s="115"/>
      <c r="E9" s="115"/>
    </row>
    <row r="10" spans="1:6" ht="15" customHeight="1" x14ac:dyDescent="0.3"/>
    <row r="11" spans="1:6" s="31" customFormat="1" ht="30.75" customHeight="1" thickBot="1" x14ac:dyDescent="0.35">
      <c r="A11" s="33" t="s">
        <v>64</v>
      </c>
      <c r="B11" s="38" t="s">
        <v>2</v>
      </c>
      <c r="C11" s="38" t="s">
        <v>6</v>
      </c>
      <c r="D11" s="38" t="s">
        <v>33</v>
      </c>
      <c r="E11" s="46" t="s">
        <v>35</v>
      </c>
      <c r="F11" s="46" t="s">
        <v>36</v>
      </c>
    </row>
    <row r="12" spans="1:6" ht="15" customHeight="1" x14ac:dyDescent="0.3">
      <c r="A12" s="47"/>
      <c r="B12" s="47"/>
      <c r="C12" s="47"/>
      <c r="D12" s="47"/>
      <c r="E12" s="47"/>
      <c r="F12" s="47"/>
    </row>
    <row r="13" spans="1:6" ht="15" customHeight="1" x14ac:dyDescent="0.3">
      <c r="A13" s="48" t="s">
        <v>27</v>
      </c>
      <c r="B13" s="29" t="s">
        <v>7</v>
      </c>
      <c r="C13" s="49">
        <f>+'1T'!F13</f>
        <v>496</v>
      </c>
      <c r="D13" s="49">
        <f>+'2T'!F13</f>
        <v>467.33333333333331</v>
      </c>
      <c r="E13" s="34">
        <f>+AVERAGE(C13:D13)</f>
        <v>481.66666666666663</v>
      </c>
      <c r="F13" s="49"/>
    </row>
    <row r="14" spans="1:6" ht="15" customHeight="1" x14ac:dyDescent="0.3">
      <c r="A14" s="50"/>
    </row>
    <row r="15" spans="1:6" s="31" customFormat="1" ht="15" customHeight="1" thickBot="1" x14ac:dyDescent="0.35">
      <c r="A15" s="23"/>
      <c r="B15" s="23"/>
      <c r="C15" s="51"/>
      <c r="D15" s="51"/>
      <c r="E15" s="51"/>
      <c r="F15" s="51"/>
    </row>
    <row r="16" spans="1:6" ht="15" customHeight="1" thickTop="1" x14ac:dyDescent="0.3">
      <c r="A16" s="111" t="s">
        <v>84</v>
      </c>
      <c r="B16" s="40"/>
      <c r="C16" s="40"/>
      <c r="D16" s="40"/>
      <c r="E16" s="40"/>
    </row>
    <row r="17" spans="1:5" ht="15" customHeight="1" x14ac:dyDescent="0.3"/>
    <row r="18" spans="1:5" ht="15" customHeight="1" x14ac:dyDescent="0.3"/>
    <row r="19" spans="1:5" ht="15" customHeight="1" x14ac:dyDescent="0.3">
      <c r="A19" s="114" t="s">
        <v>13</v>
      </c>
      <c r="B19" s="114"/>
      <c r="C19" s="114"/>
      <c r="D19" s="114"/>
      <c r="E19" s="114"/>
    </row>
    <row r="20" spans="1:5" ht="15" customHeight="1" x14ac:dyDescent="0.3">
      <c r="A20" s="115" t="s">
        <v>29</v>
      </c>
      <c r="B20" s="115"/>
      <c r="C20" s="115"/>
      <c r="D20" s="115"/>
      <c r="E20" s="115"/>
    </row>
    <row r="21" spans="1:5" ht="15" customHeight="1" x14ac:dyDescent="0.3">
      <c r="A21" s="115" t="s">
        <v>38</v>
      </c>
      <c r="B21" s="115"/>
      <c r="C21" s="115"/>
      <c r="D21" s="115"/>
      <c r="E21" s="115"/>
    </row>
    <row r="22" spans="1:5" ht="15" customHeight="1" x14ac:dyDescent="0.3"/>
    <row r="23" spans="1:5" s="31" customFormat="1" ht="15" customHeight="1" thickBot="1" x14ac:dyDescent="0.35">
      <c r="A23" s="33" t="s">
        <v>64</v>
      </c>
      <c r="B23" s="38" t="s">
        <v>6</v>
      </c>
      <c r="C23" s="38" t="s">
        <v>40</v>
      </c>
      <c r="D23" s="38" t="s">
        <v>41</v>
      </c>
      <c r="E23" s="38" t="s">
        <v>35</v>
      </c>
    </row>
    <row r="24" spans="1:5" ht="15" customHeight="1" x14ac:dyDescent="0.3">
      <c r="A24" s="47"/>
      <c r="B24" s="47"/>
      <c r="C24" s="47"/>
      <c r="D24" s="47"/>
      <c r="E24" s="47"/>
    </row>
    <row r="25" spans="1:5" ht="15" customHeight="1" x14ac:dyDescent="0.3">
      <c r="A25" s="48" t="s">
        <v>27</v>
      </c>
    </row>
    <row r="26" spans="1:5" ht="15" customHeight="1" x14ac:dyDescent="0.3">
      <c r="A26" s="52" t="s">
        <v>22</v>
      </c>
      <c r="B26" s="29">
        <f>+'1T'!E26</f>
        <v>58730467.890000001</v>
      </c>
      <c r="C26" s="29">
        <f>+'2T'!E26</f>
        <v>84158241.25999999</v>
      </c>
      <c r="D26" s="29">
        <f>+B26+C26</f>
        <v>142888709.14999998</v>
      </c>
      <c r="E26" s="29">
        <f>+D26/6</f>
        <v>23814784.858333331</v>
      </c>
    </row>
    <row r="27" spans="1:5" ht="15" customHeight="1" x14ac:dyDescent="0.3">
      <c r="A27" s="52" t="s">
        <v>23</v>
      </c>
      <c r="B27" s="29">
        <f>+'1T'!E27</f>
        <v>5110360</v>
      </c>
      <c r="C27" s="29">
        <f>+'2T'!E27</f>
        <v>24971784.829999998</v>
      </c>
      <c r="D27" s="29">
        <f>+B27+C27</f>
        <v>30082144.829999998</v>
      </c>
      <c r="E27" s="29">
        <f>+D27/6</f>
        <v>5013690.8049999997</v>
      </c>
    </row>
    <row r="28" spans="1:5" ht="15" customHeight="1" x14ac:dyDescent="0.3">
      <c r="A28" s="52" t="s">
        <v>24</v>
      </c>
      <c r="B28" s="29">
        <f>+'1T'!E28</f>
        <v>81262357.079999998</v>
      </c>
      <c r="C28" s="29">
        <f>+'2T'!E28</f>
        <v>227466087.63999999</v>
      </c>
      <c r="D28" s="29">
        <f>+B28+C28</f>
        <v>308728444.71999997</v>
      </c>
      <c r="E28" s="29">
        <f>+D28/6</f>
        <v>51454740.786666662</v>
      </c>
    </row>
    <row r="29" spans="1:5" ht="15" customHeight="1" x14ac:dyDescent="0.3">
      <c r="A29" s="52"/>
      <c r="B29" s="22"/>
      <c r="C29" s="22"/>
      <c r="D29" s="22"/>
    </row>
    <row r="30" spans="1:5" s="31" customFormat="1" ht="15" customHeight="1" thickBot="1" x14ac:dyDescent="0.35">
      <c r="A30" s="23" t="s">
        <v>12</v>
      </c>
      <c r="B30" s="23">
        <f>SUM(B26:B29)</f>
        <v>145103184.97</v>
      </c>
      <c r="C30" s="23">
        <f>SUM(C26:C29)</f>
        <v>336596113.72999996</v>
      </c>
      <c r="D30" s="23">
        <f>SUM(D26:D29)</f>
        <v>481699298.69999993</v>
      </c>
      <c r="E30" s="23">
        <f>+D30/6</f>
        <v>80283216.449999988</v>
      </c>
    </row>
    <row r="31" spans="1:5" ht="15" customHeight="1" thickTop="1" x14ac:dyDescent="0.3">
      <c r="A31" s="111" t="s">
        <v>85</v>
      </c>
    </row>
    <row r="32" spans="1:5" ht="15" customHeight="1" x14ac:dyDescent="0.3"/>
    <row r="33" spans="1:9" ht="15" customHeight="1" x14ac:dyDescent="0.3"/>
    <row r="34" spans="1:9" ht="15" customHeight="1" x14ac:dyDescent="0.3">
      <c r="A34" s="115" t="s">
        <v>14</v>
      </c>
      <c r="B34" s="115"/>
      <c r="C34" s="115"/>
      <c r="D34" s="115"/>
    </row>
    <row r="35" spans="1:9" ht="15" customHeight="1" x14ac:dyDescent="0.3">
      <c r="A35" s="115" t="s">
        <v>28</v>
      </c>
      <c r="B35" s="115"/>
      <c r="C35" s="115"/>
      <c r="D35" s="115"/>
    </row>
    <row r="36" spans="1:9" ht="15" customHeight="1" x14ac:dyDescent="0.3">
      <c r="A36" s="115" t="s">
        <v>38</v>
      </c>
      <c r="B36" s="115"/>
      <c r="C36" s="115"/>
      <c r="D36" s="115"/>
    </row>
    <row r="37" spans="1:9" ht="15" customHeight="1" x14ac:dyDescent="0.3"/>
    <row r="38" spans="1:9" s="31" customFormat="1" ht="15" customHeight="1" thickBot="1" x14ac:dyDescent="0.35">
      <c r="A38" s="38" t="s">
        <v>9</v>
      </c>
      <c r="B38" s="38" t="s">
        <v>6</v>
      </c>
      <c r="C38" s="38" t="s">
        <v>33</v>
      </c>
      <c r="D38" s="38" t="s">
        <v>41</v>
      </c>
    </row>
    <row r="39" spans="1:9" s="31" customFormat="1" ht="15" customHeight="1" x14ac:dyDescent="0.3">
      <c r="A39" s="37"/>
      <c r="B39" s="37"/>
      <c r="C39" s="37"/>
      <c r="D39" s="37"/>
    </row>
    <row r="40" spans="1:9" s="53" customFormat="1" ht="15" customHeight="1" x14ac:dyDescent="0.3">
      <c r="A40" s="95" t="s">
        <v>65</v>
      </c>
      <c r="B40" s="15">
        <f>+'1T'!E40</f>
        <v>2288000</v>
      </c>
      <c r="C40" s="15">
        <f>+'2T'!E40</f>
        <v>3433200</v>
      </c>
      <c r="D40" s="15">
        <f>SUM(B40:C40)</f>
        <v>5721200</v>
      </c>
      <c r="E40" s="15"/>
      <c r="I40" s="15"/>
    </row>
    <row r="41" spans="1:9" s="53" customFormat="1" ht="15" customHeight="1" x14ac:dyDescent="0.3">
      <c r="A41" s="95" t="s">
        <v>66</v>
      </c>
      <c r="B41" s="53">
        <f>+'1T'!E41</f>
        <v>56442467.890000001</v>
      </c>
      <c r="C41" s="53">
        <f>+'2T'!E41</f>
        <v>80725041.25999999</v>
      </c>
      <c r="D41" s="15">
        <f>SUM(B41:C41)</f>
        <v>137167509.14999998</v>
      </c>
      <c r="E41" s="15"/>
      <c r="I41" s="15"/>
    </row>
    <row r="42" spans="1:9" s="53" customFormat="1" ht="15" customHeight="1" x14ac:dyDescent="0.3">
      <c r="A42" s="95" t="s">
        <v>67</v>
      </c>
      <c r="B42" s="53">
        <f>+'1T'!E42</f>
        <v>86372717.079999998</v>
      </c>
      <c r="C42" s="53">
        <f>+'2T'!E42</f>
        <v>252437872.46999997</v>
      </c>
      <c r="D42" s="15">
        <f>SUM(B42:C42)</f>
        <v>338810589.54999995</v>
      </c>
      <c r="E42" s="15"/>
      <c r="I42" s="15"/>
    </row>
    <row r="43" spans="1:9" ht="15" customHeight="1" x14ac:dyDescent="0.3"/>
    <row r="44" spans="1:9" s="31" customFormat="1" ht="15" customHeight="1" thickBot="1" x14ac:dyDescent="0.35">
      <c r="A44" s="23" t="s">
        <v>12</v>
      </c>
      <c r="B44" s="23">
        <f>SUM(B40:B42)</f>
        <v>145103184.97</v>
      </c>
      <c r="C44" s="23">
        <f>SUM(C40:C42)</f>
        <v>336596113.72999996</v>
      </c>
      <c r="D44" s="23">
        <f>SUM(D40:D42)</f>
        <v>481699298.69999993</v>
      </c>
    </row>
    <row r="45" spans="1:9" ht="15" customHeight="1" thickTop="1" x14ac:dyDescent="0.3">
      <c r="A45" s="111" t="s">
        <v>85</v>
      </c>
    </row>
    <row r="46" spans="1:9" ht="15" customHeight="1" x14ac:dyDescent="0.3"/>
    <row r="47" spans="1:9" ht="15" customHeight="1" x14ac:dyDescent="0.3">
      <c r="A47" s="31"/>
    </row>
    <row r="48" spans="1:9" ht="15" customHeight="1" x14ac:dyDescent="0.3">
      <c r="A48" s="115" t="s">
        <v>20</v>
      </c>
      <c r="B48" s="115"/>
      <c r="C48" s="115"/>
      <c r="D48" s="115"/>
    </row>
    <row r="49" spans="1:4" ht="15" customHeight="1" x14ac:dyDescent="0.3">
      <c r="A49" s="115" t="s">
        <v>15</v>
      </c>
      <c r="B49" s="115"/>
      <c r="C49" s="115"/>
      <c r="D49" s="115"/>
    </row>
    <row r="50" spans="1:4" ht="18" customHeight="1" x14ac:dyDescent="0.3">
      <c r="A50" s="115" t="s">
        <v>38</v>
      </c>
      <c r="B50" s="115"/>
      <c r="C50" s="115"/>
      <c r="D50" s="115"/>
    </row>
    <row r="51" spans="1:4" ht="15" customHeight="1" x14ac:dyDescent="0.3"/>
    <row r="52" spans="1:4" s="31" customFormat="1" ht="15" customHeight="1" thickBot="1" x14ac:dyDescent="0.35">
      <c r="A52" s="38" t="s">
        <v>9</v>
      </c>
      <c r="B52" s="38" t="s">
        <v>6</v>
      </c>
      <c r="C52" s="38" t="s">
        <v>33</v>
      </c>
      <c r="D52" s="38" t="s">
        <v>41</v>
      </c>
    </row>
    <row r="53" spans="1:4" ht="15" customHeight="1" x14ac:dyDescent="0.3"/>
    <row r="54" spans="1:4" ht="15" customHeight="1" x14ac:dyDescent="0.3">
      <c r="A54" s="29" t="s">
        <v>37</v>
      </c>
      <c r="B54" s="29">
        <f>+'1T'!E54</f>
        <v>884330347</v>
      </c>
      <c r="C54" s="29">
        <f>+'2T'!E54</f>
        <v>950399162.02999997</v>
      </c>
      <c r="D54" s="29">
        <f>+B54</f>
        <v>884330347</v>
      </c>
    </row>
    <row r="55" spans="1:4" ht="15" customHeight="1" x14ac:dyDescent="0.3">
      <c r="A55" s="29" t="s">
        <v>16</v>
      </c>
      <c r="B55" s="29">
        <f>+'1T'!E55</f>
        <v>211172000</v>
      </c>
      <c r="C55" s="29">
        <f>+'2T'!E55</f>
        <v>211172000.04000002</v>
      </c>
      <c r="D55" s="29">
        <f>SUM(B55:C55)</f>
        <v>422344000.04000002</v>
      </c>
    </row>
    <row r="56" spans="1:4" ht="15" customHeight="1" x14ac:dyDescent="0.3">
      <c r="A56" s="29" t="s">
        <v>17</v>
      </c>
      <c r="B56" s="29">
        <f>+'1T'!E56</f>
        <v>1095502347</v>
      </c>
      <c r="C56" s="29">
        <f>+'2T'!E56</f>
        <v>1161571162.0699999</v>
      </c>
      <c r="D56" s="29">
        <f>SUM(D54:D55)</f>
        <v>1306674347.04</v>
      </c>
    </row>
    <row r="57" spans="1:4" s="29" customFormat="1" ht="15" customHeight="1" x14ac:dyDescent="0.3">
      <c r="A57" s="29" t="s">
        <v>18</v>
      </c>
      <c r="B57" s="29">
        <f>+'1T'!E57</f>
        <v>145103184.97</v>
      </c>
      <c r="C57" s="29">
        <f>+'2T'!E57</f>
        <v>336596113.73000002</v>
      </c>
      <c r="D57" s="29">
        <f>SUM(B57:C57)</f>
        <v>481699298.70000005</v>
      </c>
    </row>
    <row r="58" spans="1:4" s="100" customFormat="1" ht="15" customHeight="1" x14ac:dyDescent="0.3">
      <c r="A58" s="107" t="s">
        <v>72</v>
      </c>
      <c r="B58" s="100">
        <f>'1T'!E58</f>
        <v>0</v>
      </c>
      <c r="C58" s="100">
        <f>+'2T'!E58</f>
        <v>0</v>
      </c>
      <c r="D58" s="100">
        <f>SUM(B58:C58)</f>
        <v>0</v>
      </c>
    </row>
    <row r="59" spans="1:4" s="29" customFormat="1" ht="15" customHeight="1" x14ac:dyDescent="0.3">
      <c r="A59" s="101" t="s">
        <v>69</v>
      </c>
      <c r="B59" s="29">
        <f>+'1T'!E59</f>
        <v>950399162.02999997</v>
      </c>
      <c r="C59" s="29">
        <f>+'2T'!E59</f>
        <v>824975048.33999991</v>
      </c>
      <c r="D59" s="29">
        <f>+D56-D57-D58</f>
        <v>824975048.33999991</v>
      </c>
    </row>
    <row r="60" spans="1:4" s="31" customFormat="1" ht="15" customHeight="1" thickBot="1" x14ac:dyDescent="0.35">
      <c r="A60" s="23"/>
      <c r="B60" s="23"/>
      <c r="C60" s="23"/>
      <c r="D60" s="23"/>
    </row>
    <row r="61" spans="1:4" s="29" customFormat="1" ht="15" customHeight="1" thickTop="1" x14ac:dyDescent="0.3">
      <c r="A61" s="111" t="s">
        <v>85</v>
      </c>
    </row>
    <row r="62" spans="1:4" s="29" customFormat="1" ht="15" customHeight="1" x14ac:dyDescent="0.3"/>
    <row r="65" spans="1:1" s="29" customFormat="1" x14ac:dyDescent="0.3">
      <c r="A65" s="92"/>
    </row>
    <row r="66" spans="1:1" s="29" customFormat="1" x14ac:dyDescent="0.3">
      <c r="A66" s="92"/>
    </row>
    <row r="67" spans="1:1" s="29" customFormat="1" x14ac:dyDescent="0.3">
      <c r="A67" s="92"/>
    </row>
  </sheetData>
  <mergeCells count="12">
    <mergeCell ref="A50:D50"/>
    <mergeCell ref="A1:E1"/>
    <mergeCell ref="A8:E8"/>
    <mergeCell ref="A9:E9"/>
    <mergeCell ref="A19:E19"/>
    <mergeCell ref="A20:E20"/>
    <mergeCell ref="A21:E21"/>
    <mergeCell ref="A34:D34"/>
    <mergeCell ref="A35:D35"/>
    <mergeCell ref="A36:D36"/>
    <mergeCell ref="A48:D48"/>
    <mergeCell ref="A49:D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6"/>
  <sheetViews>
    <sheetView showGridLines="0" zoomScale="80" zoomScaleNormal="80" workbookViewId="0">
      <selection sqref="A1:B1"/>
    </sheetView>
  </sheetViews>
  <sheetFormatPr baseColWidth="10" defaultColWidth="11.5546875" defaultRowHeight="14.4" x14ac:dyDescent="0.3"/>
  <cols>
    <col min="1" max="1" width="51.21875" style="1" customWidth="1"/>
    <col min="2" max="2" width="14.77734375" style="1" customWidth="1"/>
    <col min="3" max="3" width="14.21875" style="1" customWidth="1"/>
    <col min="4" max="4" width="14.21875" style="1" bestFit="1" customWidth="1"/>
    <col min="5" max="5" width="15.21875" style="1" bestFit="1" customWidth="1"/>
    <col min="6" max="6" width="16.77734375" style="1" customWidth="1"/>
    <col min="7" max="7" width="14.21875" style="1" bestFit="1" customWidth="1"/>
    <col min="8" max="8" width="13.21875" style="1" bestFit="1" customWidth="1"/>
    <col min="9" max="9" width="14" style="19" bestFit="1" customWidth="1"/>
    <col min="10" max="16384" width="11.5546875" style="1"/>
  </cols>
  <sheetData>
    <row r="1" spans="1:9" x14ac:dyDescent="0.3">
      <c r="A1" s="117" t="s">
        <v>21</v>
      </c>
      <c r="B1" s="117"/>
      <c r="C1" s="20"/>
      <c r="D1" s="20"/>
      <c r="E1" s="20"/>
      <c r="F1" s="20"/>
      <c r="G1" s="20"/>
    </row>
    <row r="2" spans="1:9" ht="15" customHeight="1" x14ac:dyDescent="0.3">
      <c r="A2" s="2" t="s">
        <v>0</v>
      </c>
      <c r="B2" s="4" t="s">
        <v>25</v>
      </c>
    </row>
    <row r="3" spans="1:9" ht="15" customHeight="1" x14ac:dyDescent="0.3">
      <c r="A3" s="2" t="s">
        <v>1</v>
      </c>
      <c r="B3" s="4" t="s">
        <v>26</v>
      </c>
    </row>
    <row r="4" spans="1:9" ht="15" customHeight="1" x14ac:dyDescent="0.3">
      <c r="A4" s="2" t="s">
        <v>10</v>
      </c>
      <c r="B4" s="4" t="s">
        <v>26</v>
      </c>
    </row>
    <row r="5" spans="1:9" ht="15" customHeight="1" x14ac:dyDescent="0.3">
      <c r="A5" s="2" t="s">
        <v>34</v>
      </c>
      <c r="B5" s="4" t="s">
        <v>79</v>
      </c>
    </row>
    <row r="6" spans="1:9" ht="15" customHeight="1" x14ac:dyDescent="0.3">
      <c r="A6" s="28"/>
      <c r="B6" s="4"/>
    </row>
    <row r="7" spans="1:9" ht="15" customHeight="1" x14ac:dyDescent="0.3">
      <c r="A7" s="2"/>
      <c r="B7" s="4"/>
    </row>
    <row r="8" spans="1:9" ht="15" customHeight="1" x14ac:dyDescent="0.3">
      <c r="A8" s="118" t="s">
        <v>42</v>
      </c>
      <c r="B8" s="118"/>
      <c r="C8" s="118"/>
      <c r="D8" s="118"/>
      <c r="E8" s="118"/>
      <c r="F8" s="118"/>
      <c r="G8" s="118"/>
    </row>
    <row r="9" spans="1:9" ht="15" customHeight="1" x14ac:dyDescent="0.3">
      <c r="A9" s="116" t="s">
        <v>11</v>
      </c>
      <c r="B9" s="116"/>
      <c r="C9" s="116"/>
      <c r="D9" s="116"/>
      <c r="E9" s="116"/>
      <c r="F9" s="116"/>
      <c r="G9" s="116"/>
    </row>
    <row r="10" spans="1:9" ht="15" customHeight="1" x14ac:dyDescent="0.3">
      <c r="A10" s="17"/>
      <c r="B10" s="17"/>
      <c r="C10" s="17"/>
      <c r="D10" s="17"/>
      <c r="E10" s="17"/>
      <c r="F10" s="17"/>
      <c r="G10" s="17"/>
    </row>
    <row r="11" spans="1:9" s="4" customFormat="1" ht="30.75" customHeight="1" thickBot="1" x14ac:dyDescent="0.35">
      <c r="A11" s="33" t="s">
        <v>64</v>
      </c>
      <c r="B11" s="14" t="s">
        <v>2</v>
      </c>
      <c r="C11" s="14" t="s">
        <v>52</v>
      </c>
      <c r="D11" s="14" t="s">
        <v>53</v>
      </c>
      <c r="E11" s="14" t="s">
        <v>54</v>
      </c>
      <c r="F11" s="14" t="s">
        <v>35</v>
      </c>
      <c r="G11" s="14" t="s">
        <v>36</v>
      </c>
      <c r="I11" s="5"/>
    </row>
    <row r="12" spans="1:9" ht="15" customHeight="1" x14ac:dyDescent="0.3">
      <c r="A12" s="6"/>
      <c r="B12" s="6"/>
      <c r="C12" s="6"/>
      <c r="D12" s="6"/>
      <c r="E12" s="6"/>
      <c r="F12" s="6"/>
    </row>
    <row r="13" spans="1:9" ht="15" customHeight="1" x14ac:dyDescent="0.3">
      <c r="A13" s="10" t="s">
        <v>27</v>
      </c>
      <c r="B13" s="1" t="s">
        <v>7</v>
      </c>
      <c r="C13" s="1">
        <v>450</v>
      </c>
      <c r="D13" s="1">
        <v>445</v>
      </c>
      <c r="E13" s="1">
        <v>434</v>
      </c>
      <c r="F13" s="21">
        <f>AVERAGE(C13:E13)</f>
        <v>443</v>
      </c>
    </row>
    <row r="14" spans="1:9" ht="15" customHeight="1" x14ac:dyDescent="0.3">
      <c r="A14" s="12"/>
      <c r="F14" s="7"/>
    </row>
    <row r="15" spans="1:9" s="4" customFormat="1" ht="15" customHeight="1" thickBot="1" x14ac:dyDescent="0.35">
      <c r="A15" s="8"/>
      <c r="B15" s="8"/>
      <c r="C15" s="11"/>
      <c r="D15" s="11"/>
      <c r="E15" s="11"/>
      <c r="F15" s="11"/>
      <c r="G15" s="8"/>
      <c r="I15" s="5"/>
    </row>
    <row r="16" spans="1:9" ht="15" customHeight="1" thickTop="1" x14ac:dyDescent="0.3">
      <c r="A16" s="1" t="s">
        <v>80</v>
      </c>
    </row>
    <row r="17" spans="1:9" ht="15" customHeight="1" x14ac:dyDescent="0.3"/>
    <row r="18" spans="1:9" ht="15" customHeight="1" x14ac:dyDescent="0.3"/>
    <row r="19" spans="1:9" ht="15" customHeight="1" x14ac:dyDescent="0.3">
      <c r="A19" s="116" t="s">
        <v>46</v>
      </c>
      <c r="B19" s="116"/>
      <c r="C19" s="116"/>
      <c r="D19" s="116"/>
      <c r="E19" s="116"/>
      <c r="F19" s="116"/>
    </row>
    <row r="20" spans="1:9" ht="15" customHeight="1" x14ac:dyDescent="0.3">
      <c r="A20" s="118" t="s">
        <v>47</v>
      </c>
      <c r="B20" s="118"/>
      <c r="C20" s="118"/>
      <c r="D20" s="118"/>
      <c r="E20" s="118"/>
      <c r="F20" s="118"/>
    </row>
    <row r="21" spans="1:9" ht="15" customHeight="1" x14ac:dyDescent="0.3">
      <c r="A21" s="116" t="s">
        <v>38</v>
      </c>
      <c r="B21" s="116"/>
      <c r="C21" s="116"/>
      <c r="D21" s="116"/>
      <c r="E21" s="116"/>
      <c r="F21" s="116"/>
    </row>
    <row r="22" spans="1:9" ht="15" customHeight="1" x14ac:dyDescent="0.3">
      <c r="A22" s="17"/>
      <c r="B22" s="17"/>
      <c r="C22" s="17"/>
      <c r="D22" s="17"/>
      <c r="E22" s="17"/>
      <c r="F22" s="17"/>
    </row>
    <row r="23" spans="1:9" s="4" customFormat="1" ht="15" customHeight="1" thickBot="1" x14ac:dyDescent="0.35">
      <c r="A23" s="33" t="s">
        <v>64</v>
      </c>
      <c r="B23" s="3" t="s">
        <v>52</v>
      </c>
      <c r="C23" s="3" t="s">
        <v>53</v>
      </c>
      <c r="D23" s="3" t="s">
        <v>54</v>
      </c>
      <c r="E23" s="3" t="s">
        <v>43</v>
      </c>
      <c r="F23" s="3" t="s">
        <v>35</v>
      </c>
      <c r="I23" s="5"/>
    </row>
    <row r="24" spans="1:9" ht="15" customHeight="1" x14ac:dyDescent="0.3">
      <c r="A24" s="6"/>
      <c r="B24" s="6"/>
      <c r="C24" s="6"/>
      <c r="D24" s="6"/>
      <c r="E24" s="6"/>
    </row>
    <row r="25" spans="1:9" ht="15" customHeight="1" x14ac:dyDescent="0.3">
      <c r="A25" s="10" t="s">
        <v>27</v>
      </c>
    </row>
    <row r="26" spans="1:9" ht="15" customHeight="1" x14ac:dyDescent="0.3">
      <c r="A26" s="13" t="s">
        <v>22</v>
      </c>
      <c r="B26" s="22">
        <v>13229152.84</v>
      </c>
      <c r="C26" s="22">
        <v>37716010.359999999</v>
      </c>
      <c r="D26" s="22">
        <v>57873535.869999997</v>
      </c>
      <c r="E26" s="22">
        <f>SUM(B26:D26)</f>
        <v>108818699.06999999</v>
      </c>
      <c r="F26" s="22">
        <f>AVERAGE(B26:D26)</f>
        <v>36272899.689999998</v>
      </c>
    </row>
    <row r="27" spans="1:9" ht="15" customHeight="1" x14ac:dyDescent="0.3">
      <c r="A27" s="13" t="s">
        <v>23</v>
      </c>
      <c r="B27" s="22">
        <v>992765.05</v>
      </c>
      <c r="C27" s="22">
        <v>167169.73000000001</v>
      </c>
      <c r="D27" s="102">
        <v>0</v>
      </c>
      <c r="E27" s="103">
        <f>SUM(B27:D27)</f>
        <v>1159934.78</v>
      </c>
      <c r="F27" s="22">
        <f>AVERAGE(B27:D27)</f>
        <v>386644.9266666667</v>
      </c>
    </row>
    <row r="28" spans="1:9" ht="15" customHeight="1" x14ac:dyDescent="0.3">
      <c r="A28" s="13" t="s">
        <v>24</v>
      </c>
      <c r="B28" s="22">
        <v>73485566.620000005</v>
      </c>
      <c r="C28" s="22">
        <v>71905633.430000007</v>
      </c>
      <c r="D28" s="22">
        <v>54676182.68</v>
      </c>
      <c r="E28" s="106">
        <f>SUM(B28:D28)</f>
        <v>200067382.73000002</v>
      </c>
      <c r="F28" s="22">
        <f>AVERAGE(B28:D28)</f>
        <v>66689127.576666676</v>
      </c>
    </row>
    <row r="29" spans="1:9" ht="15" customHeight="1" x14ac:dyDescent="0.3">
      <c r="A29" s="13"/>
      <c r="B29" s="22"/>
      <c r="C29" s="22"/>
      <c r="D29" s="22"/>
      <c r="E29" s="22"/>
      <c r="F29" s="22"/>
    </row>
    <row r="30" spans="1:9" s="4" customFormat="1" ht="15" customHeight="1" thickBot="1" x14ac:dyDescent="0.35">
      <c r="A30" s="8" t="s">
        <v>12</v>
      </c>
      <c r="B30" s="23">
        <f>SUM(B26:B29)</f>
        <v>87707484.510000005</v>
      </c>
      <c r="C30" s="23">
        <f>SUM(C26:C29)</f>
        <v>109788813.52000001</v>
      </c>
      <c r="D30" s="23">
        <f>SUM(D26:D29)</f>
        <v>112549718.55</v>
      </c>
      <c r="E30" s="23">
        <f>SUM(E26:E29)</f>
        <v>310046016.58000004</v>
      </c>
      <c r="F30" s="23">
        <f>AVERAGE(B30:D30)</f>
        <v>103348672.19333334</v>
      </c>
      <c r="I30" s="5"/>
    </row>
    <row r="31" spans="1:9" ht="15" customHeight="1" thickTop="1" x14ac:dyDescent="0.3">
      <c r="A31" s="1" t="s">
        <v>80</v>
      </c>
    </row>
    <row r="32" spans="1:9" ht="15" customHeight="1" x14ac:dyDescent="0.3"/>
    <row r="33" spans="1:9" ht="15" customHeight="1" x14ac:dyDescent="0.3"/>
    <row r="34" spans="1:9" ht="15" customHeight="1" x14ac:dyDescent="0.3">
      <c r="A34" s="118" t="s">
        <v>49</v>
      </c>
      <c r="B34" s="118"/>
      <c r="C34" s="118"/>
      <c r="D34" s="118"/>
      <c r="E34" s="118"/>
    </row>
    <row r="35" spans="1:9" ht="15" customHeight="1" x14ac:dyDescent="0.3">
      <c r="A35" s="118" t="s">
        <v>28</v>
      </c>
      <c r="B35" s="118"/>
      <c r="C35" s="118"/>
      <c r="D35" s="118"/>
      <c r="E35" s="118"/>
    </row>
    <row r="36" spans="1:9" ht="15" customHeight="1" x14ac:dyDescent="0.3">
      <c r="A36" s="118" t="s">
        <v>38</v>
      </c>
      <c r="B36" s="118"/>
      <c r="C36" s="118"/>
      <c r="D36" s="118"/>
      <c r="E36" s="118"/>
    </row>
    <row r="37" spans="1:9" ht="15" customHeight="1" x14ac:dyDescent="0.3">
      <c r="A37" s="18"/>
      <c r="B37" s="18"/>
      <c r="C37" s="18"/>
      <c r="D37" s="18"/>
      <c r="E37" s="18"/>
    </row>
    <row r="38" spans="1:9" ht="15" customHeight="1" thickBot="1" x14ac:dyDescent="0.35">
      <c r="A38" s="3" t="s">
        <v>9</v>
      </c>
      <c r="B38" s="3" t="s">
        <v>52</v>
      </c>
      <c r="C38" s="3" t="s">
        <v>53</v>
      </c>
      <c r="D38" s="3" t="s">
        <v>55</v>
      </c>
      <c r="E38" s="3" t="s">
        <v>43</v>
      </c>
      <c r="I38" s="1"/>
    </row>
    <row r="39" spans="1:9" ht="15" customHeight="1" x14ac:dyDescent="0.3">
      <c r="I39" s="1"/>
    </row>
    <row r="40" spans="1:9" ht="15" customHeight="1" x14ac:dyDescent="0.3">
      <c r="A40" s="95" t="s">
        <v>65</v>
      </c>
      <c r="B40" s="105">
        <v>1144000</v>
      </c>
      <c r="C40" s="107">
        <v>1144000</v>
      </c>
      <c r="D40" s="105">
        <v>1144000</v>
      </c>
      <c r="E40" s="105">
        <f>SUM(B40:D40)</f>
        <v>3432000</v>
      </c>
      <c r="I40" s="1"/>
    </row>
    <row r="41" spans="1:9" ht="15" customHeight="1" x14ac:dyDescent="0.3">
      <c r="A41" s="95" t="s">
        <v>66</v>
      </c>
      <c r="B41" s="105">
        <v>12085152.84</v>
      </c>
      <c r="C41" s="107">
        <v>36572010.359999999</v>
      </c>
      <c r="D41" s="105">
        <v>56729535.869999997</v>
      </c>
      <c r="E41" s="105">
        <f>SUM(B41:D41)</f>
        <v>105386699.06999999</v>
      </c>
      <c r="I41" s="1"/>
    </row>
    <row r="42" spans="1:9" ht="15" customHeight="1" x14ac:dyDescent="0.3">
      <c r="A42" s="95" t="s">
        <v>67</v>
      </c>
      <c r="B42" s="105">
        <v>74478331.670000002</v>
      </c>
      <c r="C42" s="107">
        <v>72072803.159999996</v>
      </c>
      <c r="D42" s="105">
        <v>54676182.68</v>
      </c>
      <c r="E42" s="105">
        <f>SUM(B42:D42)</f>
        <v>201227317.50999999</v>
      </c>
      <c r="I42" s="1"/>
    </row>
    <row r="43" spans="1:9" ht="15" customHeight="1" x14ac:dyDescent="0.3">
      <c r="B43" s="22"/>
      <c r="C43" s="22"/>
      <c r="D43" s="22"/>
      <c r="E43" s="22"/>
      <c r="I43" s="1"/>
    </row>
    <row r="44" spans="1:9" ht="15" customHeight="1" thickBot="1" x14ac:dyDescent="0.35">
      <c r="A44" s="8" t="s">
        <v>12</v>
      </c>
      <c r="B44" s="23">
        <f>SUM(B40:B43)</f>
        <v>87707484.510000005</v>
      </c>
      <c r="C44" s="23">
        <f>SUM(C40:C43)</f>
        <v>109788813.52</v>
      </c>
      <c r="D44" s="23">
        <f>SUM(D40:D43)</f>
        <v>112549718.55</v>
      </c>
      <c r="E44" s="23">
        <f>SUM(E40:E43)</f>
        <v>310046016.57999998</v>
      </c>
      <c r="I44" s="1"/>
    </row>
    <row r="45" spans="1:9" ht="15" customHeight="1" thickTop="1" x14ac:dyDescent="0.3">
      <c r="A45" s="9" t="s">
        <v>80</v>
      </c>
      <c r="B45" s="24"/>
      <c r="C45" s="24"/>
      <c r="D45" s="24"/>
      <c r="E45" s="24"/>
      <c r="I45" s="1"/>
    </row>
    <row r="46" spans="1:9" ht="15" customHeight="1" x14ac:dyDescent="0.3">
      <c r="A46" s="4"/>
    </row>
    <row r="47" spans="1:9" ht="15" customHeight="1" x14ac:dyDescent="0.3">
      <c r="A47" s="4"/>
    </row>
    <row r="48" spans="1:9" ht="15" customHeight="1" x14ac:dyDescent="0.3">
      <c r="A48" s="118" t="s">
        <v>50</v>
      </c>
      <c r="B48" s="118"/>
      <c r="C48" s="118"/>
      <c r="D48" s="118"/>
      <c r="E48" s="118"/>
    </row>
    <row r="49" spans="1:9" ht="15" customHeight="1" x14ac:dyDescent="0.3">
      <c r="A49" s="118" t="s">
        <v>15</v>
      </c>
      <c r="B49" s="118"/>
      <c r="C49" s="118"/>
      <c r="D49" s="118"/>
      <c r="E49" s="118"/>
    </row>
    <row r="50" spans="1:9" ht="18" customHeight="1" x14ac:dyDescent="0.3">
      <c r="A50" s="116" t="s">
        <v>38</v>
      </c>
      <c r="B50" s="116"/>
      <c r="C50" s="116"/>
      <c r="D50" s="116"/>
      <c r="E50" s="116"/>
    </row>
    <row r="51" spans="1:9" ht="18" customHeight="1" x14ac:dyDescent="0.3">
      <c r="A51" s="17"/>
      <c r="B51" s="17"/>
      <c r="C51" s="17"/>
      <c r="D51" s="17"/>
      <c r="E51" s="17"/>
    </row>
    <row r="52" spans="1:9" s="4" customFormat="1" ht="15" customHeight="1" thickBot="1" x14ac:dyDescent="0.35">
      <c r="A52" s="3" t="s">
        <v>9</v>
      </c>
      <c r="B52" s="3" t="s">
        <v>52</v>
      </c>
      <c r="C52" s="3" t="s">
        <v>53</v>
      </c>
      <c r="D52" s="3" t="s">
        <v>54</v>
      </c>
      <c r="E52" s="3" t="s">
        <v>43</v>
      </c>
      <c r="I52" s="5"/>
    </row>
    <row r="53" spans="1:9" ht="15" customHeight="1" x14ac:dyDescent="0.3"/>
    <row r="54" spans="1:9" ht="15" customHeight="1" x14ac:dyDescent="0.3">
      <c r="A54" s="1" t="s">
        <v>56</v>
      </c>
      <c r="B54" s="96">
        <f>+'2T'!E59</f>
        <v>824975048.33999991</v>
      </c>
      <c r="C54" s="96">
        <f>+B59</f>
        <v>807330326.32999992</v>
      </c>
      <c r="D54" s="96">
        <f>+C59</f>
        <v>767932179.4799999</v>
      </c>
      <c r="E54" s="22">
        <f>+B54</f>
        <v>824975048.33999991</v>
      </c>
    </row>
    <row r="55" spans="1:9" ht="15" customHeight="1" x14ac:dyDescent="0.3">
      <c r="A55" s="1" t="s">
        <v>16</v>
      </c>
      <c r="B55" s="96">
        <v>70390666.670000002</v>
      </c>
      <c r="C55" s="96">
        <v>70390666.670000002</v>
      </c>
      <c r="D55" s="96">
        <v>70390666.670000002</v>
      </c>
      <c r="E55" s="22">
        <f>SUM(B55:D55)</f>
        <v>211172000.00999999</v>
      </c>
      <c r="G55" s="94"/>
      <c r="H55" s="94"/>
      <c r="I55" s="94"/>
    </row>
    <row r="56" spans="1:9" ht="15" customHeight="1" x14ac:dyDescent="0.3">
      <c r="A56" s="1" t="s">
        <v>17</v>
      </c>
      <c r="B56" s="96">
        <f>+B54+B55</f>
        <v>895365715.00999987</v>
      </c>
      <c r="C56" s="96">
        <f>+C54+C55</f>
        <v>877720992.99999988</v>
      </c>
      <c r="D56" s="96">
        <f>+D54+D55</f>
        <v>838322846.14999986</v>
      </c>
      <c r="E56" s="22">
        <f>SUM(E54:E55)</f>
        <v>1036147048.3499999</v>
      </c>
    </row>
    <row r="57" spans="1:9" ht="15" customHeight="1" x14ac:dyDescent="0.3">
      <c r="A57" s="1" t="s">
        <v>18</v>
      </c>
      <c r="B57" s="96">
        <f>+B44</f>
        <v>87707484.510000005</v>
      </c>
      <c r="C57" s="96">
        <f>+C44</f>
        <v>109788813.52</v>
      </c>
      <c r="D57" s="96">
        <f>+D44</f>
        <v>112549718.55</v>
      </c>
      <c r="E57" s="22">
        <f>SUM(B57:D57)</f>
        <v>310046016.57999998</v>
      </c>
    </row>
    <row r="58" spans="1:9" s="103" customFormat="1" ht="15" customHeight="1" x14ac:dyDescent="0.3">
      <c r="A58" s="106" t="s">
        <v>71</v>
      </c>
      <c r="B58" s="96">
        <v>327904.17</v>
      </c>
      <c r="C58" s="96">
        <v>0</v>
      </c>
      <c r="D58" s="96">
        <v>0</v>
      </c>
      <c r="E58" s="103">
        <f>SUM(B58:D58)</f>
        <v>327904.17</v>
      </c>
    </row>
    <row r="59" spans="1:9" ht="15" customHeight="1" x14ac:dyDescent="0.3">
      <c r="A59" s="1" t="s">
        <v>69</v>
      </c>
      <c r="B59" s="96">
        <f>+B56-B57-B58</f>
        <v>807330326.32999992</v>
      </c>
      <c r="C59" s="96">
        <f>+C56-C57</f>
        <v>767932179.4799999</v>
      </c>
      <c r="D59" s="96">
        <f>+D56-D57-D58</f>
        <v>725773127.5999999</v>
      </c>
      <c r="E59" s="22">
        <f>E56-E57-E58</f>
        <v>725773127.60000002</v>
      </c>
    </row>
    <row r="60" spans="1:9" s="4" customFormat="1" ht="15" customHeight="1" thickBot="1" x14ac:dyDescent="0.35">
      <c r="A60" s="8"/>
      <c r="B60" s="11"/>
      <c r="C60" s="11"/>
      <c r="D60" s="11"/>
      <c r="E60" s="11"/>
      <c r="I60" s="5"/>
    </row>
    <row r="61" spans="1:9" ht="15" customHeight="1" thickTop="1" x14ac:dyDescent="0.3">
      <c r="A61" s="1" t="s">
        <v>80</v>
      </c>
      <c r="E61" s="25"/>
    </row>
    <row r="62" spans="1:9" ht="15" customHeight="1" x14ac:dyDescent="0.3"/>
    <row r="63" spans="1:9" ht="15" customHeight="1" x14ac:dyDescent="0.3">
      <c r="E63" s="25"/>
    </row>
    <row r="64" spans="1:9" ht="15" customHeight="1" x14ac:dyDescent="0.3">
      <c r="A64" s="92"/>
      <c r="E64" s="7"/>
    </row>
    <row r="65" spans="1:1" x14ac:dyDescent="0.3">
      <c r="A65" s="92"/>
    </row>
    <row r="66" spans="1:1" x14ac:dyDescent="0.3">
      <c r="A66" s="92"/>
    </row>
  </sheetData>
  <mergeCells count="12">
    <mergeCell ref="A50:E50"/>
    <mergeCell ref="A1:B1"/>
    <mergeCell ref="A8:G8"/>
    <mergeCell ref="A9:G9"/>
    <mergeCell ref="A19:F19"/>
    <mergeCell ref="A20:F20"/>
    <mergeCell ref="A21:F21"/>
    <mergeCell ref="A34:E34"/>
    <mergeCell ref="A35:E35"/>
    <mergeCell ref="A36:E36"/>
    <mergeCell ref="A48:E48"/>
    <mergeCell ref="A49:E49"/>
  </mergeCells>
  <pageMargins left="0.7" right="0.7" top="0.75" bottom="0.75" header="0.3" footer="0.3"/>
  <pageSetup scale="7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7"/>
  <sheetViews>
    <sheetView showGridLines="0" zoomScale="80" zoomScaleNormal="80" workbookViewId="0">
      <selection sqref="A1:B1"/>
    </sheetView>
  </sheetViews>
  <sheetFormatPr baseColWidth="10" defaultColWidth="11.44140625" defaultRowHeight="14.4" x14ac:dyDescent="0.3"/>
  <cols>
    <col min="1" max="1" width="68.77734375" style="29" customWidth="1"/>
    <col min="2" max="2" width="15.21875" style="29" bestFit="1" customWidth="1"/>
    <col min="3" max="3" width="14.21875" style="29" bestFit="1" customWidth="1"/>
    <col min="4" max="5" width="15.21875" style="29" bestFit="1" customWidth="1"/>
    <col min="6" max="6" width="18" style="29" customWidth="1"/>
    <col min="7" max="7" width="18" style="95" customWidth="1"/>
    <col min="8" max="8" width="13.44140625" style="29" customWidth="1"/>
    <col min="9" max="16384" width="11.44140625" style="29"/>
  </cols>
  <sheetData>
    <row r="1" spans="1:8" x14ac:dyDescent="0.3">
      <c r="A1" s="119" t="s">
        <v>21</v>
      </c>
      <c r="B1" s="119"/>
    </row>
    <row r="2" spans="1:8" x14ac:dyDescent="0.3">
      <c r="A2" s="30" t="s">
        <v>0</v>
      </c>
      <c r="B2" s="31" t="s">
        <v>25</v>
      </c>
    </row>
    <row r="3" spans="1:8" x14ac:dyDescent="0.3">
      <c r="A3" s="30" t="s">
        <v>1</v>
      </c>
      <c r="B3" s="31" t="s">
        <v>26</v>
      </c>
    </row>
    <row r="4" spans="1:8" x14ac:dyDescent="0.3">
      <c r="A4" s="30" t="s">
        <v>10</v>
      </c>
      <c r="B4" s="31" t="s">
        <v>26</v>
      </c>
    </row>
    <row r="5" spans="1:8" x14ac:dyDescent="0.3">
      <c r="A5" s="30" t="s">
        <v>34</v>
      </c>
      <c r="B5" s="31" t="s">
        <v>86</v>
      </c>
    </row>
    <row r="6" spans="1:8" x14ac:dyDescent="0.3">
      <c r="A6" s="30"/>
      <c r="B6" s="31"/>
    </row>
    <row r="7" spans="1:8" x14ac:dyDescent="0.3">
      <c r="A7" s="30"/>
      <c r="B7" s="31"/>
    </row>
    <row r="8" spans="1:8" x14ac:dyDescent="0.3">
      <c r="A8" s="115" t="s">
        <v>42</v>
      </c>
      <c r="B8" s="115"/>
      <c r="C8" s="115"/>
      <c r="D8" s="115"/>
      <c r="E8" s="115"/>
      <c r="F8" s="115"/>
      <c r="G8" s="115"/>
      <c r="H8" s="115"/>
    </row>
    <row r="9" spans="1:8" x14ac:dyDescent="0.3">
      <c r="A9" s="115" t="s">
        <v>11</v>
      </c>
      <c r="B9" s="115"/>
      <c r="C9" s="115"/>
      <c r="D9" s="115"/>
      <c r="E9" s="115"/>
      <c r="F9" s="115"/>
      <c r="G9" s="115"/>
      <c r="H9" s="115"/>
    </row>
    <row r="10" spans="1:8" x14ac:dyDescent="0.3">
      <c r="A10" s="32"/>
      <c r="B10" s="32"/>
      <c r="C10" s="32"/>
      <c r="D10" s="32"/>
      <c r="E10" s="32"/>
    </row>
    <row r="11" spans="1:8" ht="31.5" customHeight="1" thickBot="1" x14ac:dyDescent="0.35">
      <c r="A11" s="33" t="s">
        <v>64</v>
      </c>
      <c r="B11" s="33" t="s">
        <v>2</v>
      </c>
      <c r="C11" s="33" t="s">
        <v>6</v>
      </c>
      <c r="D11" s="33" t="s">
        <v>33</v>
      </c>
      <c r="E11" s="33" t="s">
        <v>43</v>
      </c>
      <c r="F11" s="33" t="s">
        <v>68</v>
      </c>
      <c r="G11" s="33" t="s">
        <v>44</v>
      </c>
    </row>
    <row r="12" spans="1:8" x14ac:dyDescent="0.3">
      <c r="F12" s="95"/>
      <c r="G12" s="29"/>
    </row>
    <row r="13" spans="1:8" x14ac:dyDescent="0.3">
      <c r="A13" s="29" t="s">
        <v>27</v>
      </c>
      <c r="B13" s="29" t="s">
        <v>7</v>
      </c>
      <c r="C13" s="34">
        <f>+'1T'!F13</f>
        <v>496</v>
      </c>
      <c r="D13" s="34">
        <f>+'2T'!F13</f>
        <v>467.33333333333331</v>
      </c>
      <c r="E13" s="34">
        <f>+'3T'!F13</f>
        <v>443</v>
      </c>
      <c r="F13" s="34">
        <f>+SUM(C13:E13)</f>
        <v>1406.3333333333333</v>
      </c>
      <c r="G13" s="34"/>
    </row>
    <row r="14" spans="1:8" x14ac:dyDescent="0.3">
      <c r="F14" s="95"/>
      <c r="G14" s="29"/>
    </row>
    <row r="15" spans="1:8" ht="15" thickBot="1" x14ac:dyDescent="0.35">
      <c r="A15" s="35"/>
      <c r="B15" s="35"/>
      <c r="C15" s="120" t="s">
        <v>45</v>
      </c>
      <c r="D15" s="120"/>
      <c r="E15" s="120"/>
      <c r="F15" s="121"/>
      <c r="G15" s="99"/>
      <c r="H15" s="36"/>
    </row>
    <row r="16" spans="1:8" x14ac:dyDescent="0.3">
      <c r="A16" s="111" t="s">
        <v>87</v>
      </c>
    </row>
    <row r="19" spans="1:7" x14ac:dyDescent="0.3">
      <c r="A19" s="115" t="s">
        <v>46</v>
      </c>
      <c r="B19" s="115"/>
      <c r="C19" s="115"/>
      <c r="D19" s="115"/>
      <c r="E19" s="115"/>
      <c r="F19" s="115"/>
      <c r="G19" s="98"/>
    </row>
    <row r="20" spans="1:7" x14ac:dyDescent="0.3">
      <c r="A20" s="115" t="s">
        <v>47</v>
      </c>
      <c r="B20" s="115"/>
      <c r="C20" s="115"/>
      <c r="D20" s="115"/>
      <c r="E20" s="115"/>
      <c r="F20" s="115"/>
      <c r="G20" s="98"/>
    </row>
    <row r="21" spans="1:7" x14ac:dyDescent="0.3">
      <c r="A21" s="114" t="s">
        <v>38</v>
      </c>
      <c r="B21" s="114"/>
      <c r="C21" s="114"/>
      <c r="D21" s="114"/>
      <c r="E21" s="114"/>
      <c r="F21" s="114"/>
      <c r="G21" s="97"/>
    </row>
    <row r="22" spans="1:7" x14ac:dyDescent="0.3">
      <c r="A22" s="37"/>
      <c r="B22" s="37"/>
      <c r="C22" s="37"/>
      <c r="D22" s="37"/>
      <c r="E22" s="37"/>
      <c r="F22" s="37"/>
      <c r="G22" s="97"/>
    </row>
    <row r="23" spans="1:7" ht="15" thickBot="1" x14ac:dyDescent="0.35">
      <c r="A23" s="33" t="s">
        <v>64</v>
      </c>
      <c r="B23" s="38" t="s">
        <v>6</v>
      </c>
      <c r="C23" s="38" t="s">
        <v>33</v>
      </c>
      <c r="D23" s="38" t="s">
        <v>43</v>
      </c>
      <c r="E23" s="38" t="s">
        <v>48</v>
      </c>
      <c r="F23" s="38" t="s">
        <v>35</v>
      </c>
      <c r="G23" s="29"/>
    </row>
    <row r="24" spans="1:7" x14ac:dyDescent="0.3">
      <c r="B24" s="22"/>
      <c r="G24" s="29"/>
    </row>
    <row r="25" spans="1:7" x14ac:dyDescent="0.3">
      <c r="A25" s="29" t="s">
        <v>27</v>
      </c>
      <c r="B25" s="22"/>
      <c r="G25" s="29"/>
    </row>
    <row r="26" spans="1:7" x14ac:dyDescent="0.3">
      <c r="A26" s="39" t="s">
        <v>22</v>
      </c>
      <c r="B26" s="22">
        <f>+'1T'!E26</f>
        <v>58730467.890000001</v>
      </c>
      <c r="C26" s="22">
        <f>+'2T'!E26</f>
        <v>84158241.25999999</v>
      </c>
      <c r="D26" s="22">
        <f>+'3T'!E26</f>
        <v>108818699.06999999</v>
      </c>
      <c r="E26" s="29">
        <f>+SUM(B26:D26)</f>
        <v>251707408.21999997</v>
      </c>
      <c r="F26" s="29">
        <f>E26/12</f>
        <v>20975617.351666663</v>
      </c>
      <c r="G26" s="29"/>
    </row>
    <row r="27" spans="1:7" x14ac:dyDescent="0.3">
      <c r="A27" s="39" t="s">
        <v>23</v>
      </c>
      <c r="B27" s="22">
        <f>+'1T'!E27</f>
        <v>5110360</v>
      </c>
      <c r="C27" s="22">
        <f>+'2T'!E27</f>
        <v>24971784.829999998</v>
      </c>
      <c r="D27" s="70">
        <f>+'3T'!E27</f>
        <v>1159934.78</v>
      </c>
      <c r="E27" s="95">
        <f>+SUM(B27:D27)</f>
        <v>31242079.609999999</v>
      </c>
      <c r="F27" s="95">
        <f>E27/12</f>
        <v>2603506.6341666668</v>
      </c>
      <c r="G27" s="29"/>
    </row>
    <row r="28" spans="1:7" x14ac:dyDescent="0.3">
      <c r="A28" s="39" t="s">
        <v>24</v>
      </c>
      <c r="B28" s="22">
        <f>+'1T'!E28</f>
        <v>81262357.079999998</v>
      </c>
      <c r="C28" s="22">
        <f>+'2T'!E28</f>
        <v>227466087.63999999</v>
      </c>
      <c r="D28" s="70">
        <f>+'3T'!E28</f>
        <v>200067382.73000002</v>
      </c>
      <c r="E28" s="95">
        <f>+SUM(B28:D28)</f>
        <v>508795827.44999999</v>
      </c>
      <c r="F28" s="95">
        <f>E28/12</f>
        <v>42399652.287500001</v>
      </c>
      <c r="G28" s="29"/>
    </row>
    <row r="29" spans="1:7" x14ac:dyDescent="0.3">
      <c r="B29" s="22"/>
      <c r="C29" s="22"/>
      <c r="D29" s="22"/>
      <c r="G29" s="29"/>
    </row>
    <row r="30" spans="1:7" ht="15" thickBot="1" x14ac:dyDescent="0.35">
      <c r="A30" s="35" t="s">
        <v>12</v>
      </c>
      <c r="B30" s="35">
        <f>SUM(B26:B28)</f>
        <v>145103184.97</v>
      </c>
      <c r="C30" s="35">
        <f>SUM(C26:C28)</f>
        <v>336596113.72999996</v>
      </c>
      <c r="D30" s="35">
        <f>SUM(D26:D28)</f>
        <v>310046016.58000004</v>
      </c>
      <c r="E30" s="35">
        <f>SUM(E26:E28)</f>
        <v>791745315.27999997</v>
      </c>
      <c r="F30" s="35">
        <f>SUM(F26:F28)</f>
        <v>65978776.273333326</v>
      </c>
      <c r="G30" s="29"/>
    </row>
    <row r="31" spans="1:7" x14ac:dyDescent="0.3">
      <c r="A31" s="111" t="s">
        <v>87</v>
      </c>
    </row>
    <row r="34" spans="1:7" x14ac:dyDescent="0.3">
      <c r="A34" s="115" t="s">
        <v>49</v>
      </c>
      <c r="B34" s="115"/>
      <c r="C34" s="115"/>
      <c r="D34" s="115"/>
      <c r="E34" s="115"/>
    </row>
    <row r="35" spans="1:7" ht="15.75" customHeight="1" x14ac:dyDescent="0.3">
      <c r="A35" s="115" t="s">
        <v>28</v>
      </c>
      <c r="B35" s="115"/>
      <c r="C35" s="115"/>
      <c r="D35" s="115"/>
      <c r="E35" s="115"/>
    </row>
    <row r="36" spans="1:7" ht="15.75" customHeight="1" x14ac:dyDescent="0.3">
      <c r="A36" s="115" t="s">
        <v>38</v>
      </c>
      <c r="B36" s="115"/>
      <c r="C36" s="115"/>
      <c r="D36" s="115"/>
      <c r="E36" s="115"/>
    </row>
    <row r="37" spans="1:7" ht="15.75" customHeight="1" x14ac:dyDescent="0.3">
      <c r="A37" s="32"/>
      <c r="B37" s="32"/>
      <c r="C37" s="32"/>
      <c r="D37" s="32"/>
    </row>
    <row r="38" spans="1:7" ht="15.75" customHeight="1" thickBot="1" x14ac:dyDescent="0.35">
      <c r="A38" s="38" t="s">
        <v>9</v>
      </c>
      <c r="B38" s="38" t="s">
        <v>6</v>
      </c>
      <c r="C38" s="38" t="s">
        <v>33</v>
      </c>
      <c r="D38" s="38" t="s">
        <v>43</v>
      </c>
      <c r="E38" s="38" t="s">
        <v>48</v>
      </c>
      <c r="F38" s="95"/>
      <c r="G38" s="29"/>
    </row>
    <row r="39" spans="1:7" ht="15.75" customHeight="1" x14ac:dyDescent="0.3">
      <c r="F39" s="95"/>
      <c r="G39" s="29"/>
    </row>
    <row r="40" spans="1:7" ht="15.75" customHeight="1" x14ac:dyDescent="0.3">
      <c r="A40" s="95" t="s">
        <v>65</v>
      </c>
      <c r="B40" s="29">
        <f>+'1T'!E40</f>
        <v>2288000</v>
      </c>
      <c r="C40" s="29">
        <f>+'2T'!E40</f>
        <v>3433200</v>
      </c>
      <c r="D40" s="29">
        <f>+'3T'!E40</f>
        <v>3432000</v>
      </c>
      <c r="E40" s="29">
        <f>SUM(B40:D40)</f>
        <v>9153200</v>
      </c>
      <c r="F40" s="95"/>
      <c r="G40" s="29"/>
    </row>
    <row r="41" spans="1:7" ht="15.75" customHeight="1" x14ac:dyDescent="0.3">
      <c r="A41" s="95" t="s">
        <v>66</v>
      </c>
      <c r="B41" s="70">
        <f>+'1T'!E41</f>
        <v>56442467.890000001</v>
      </c>
      <c r="C41" s="70">
        <f>+'2T'!E41</f>
        <v>80725041.25999999</v>
      </c>
      <c r="D41" s="70">
        <f>+'3T'!E41</f>
        <v>105386699.06999999</v>
      </c>
      <c r="E41" s="95">
        <f>SUM(B41:D41)</f>
        <v>242554208.21999997</v>
      </c>
      <c r="F41" s="95"/>
      <c r="G41" s="29"/>
    </row>
    <row r="42" spans="1:7" ht="15.75" customHeight="1" x14ac:dyDescent="0.3">
      <c r="A42" s="95" t="s">
        <v>67</v>
      </c>
      <c r="B42" s="70">
        <f>+'1T'!E42</f>
        <v>86372717.079999998</v>
      </c>
      <c r="C42" s="70">
        <f>+'2T'!E42</f>
        <v>252437872.46999997</v>
      </c>
      <c r="D42" s="70">
        <f>+'3T'!E42</f>
        <v>201227317.50999999</v>
      </c>
      <c r="E42" s="95">
        <f>SUM(B42:D42)</f>
        <v>540037907.05999994</v>
      </c>
      <c r="F42" s="95"/>
      <c r="G42" s="29"/>
    </row>
    <row r="43" spans="1:7" ht="15.75" customHeight="1" x14ac:dyDescent="0.3">
      <c r="F43" s="95"/>
      <c r="G43" s="29"/>
    </row>
    <row r="44" spans="1:7" ht="15.75" customHeight="1" thickBot="1" x14ac:dyDescent="0.35">
      <c r="A44" s="23" t="s">
        <v>12</v>
      </c>
      <c r="B44" s="23">
        <f>SUM(B40:B43)</f>
        <v>145103184.97</v>
      </c>
      <c r="C44" s="23">
        <f>SUM(C40:C43)</f>
        <v>336596113.72999996</v>
      </c>
      <c r="D44" s="23">
        <f>SUM(D40:D43)</f>
        <v>310046016.57999998</v>
      </c>
      <c r="E44" s="23">
        <f>SUM(E40:E43)</f>
        <v>791745315.27999997</v>
      </c>
      <c r="F44" s="95"/>
      <c r="G44" s="29"/>
    </row>
    <row r="45" spans="1:7" ht="15.75" customHeight="1" thickTop="1" x14ac:dyDescent="0.3">
      <c r="A45" s="111" t="s">
        <v>87</v>
      </c>
      <c r="B45" s="32"/>
      <c r="C45" s="32"/>
      <c r="D45" s="32"/>
    </row>
    <row r="46" spans="1:7" ht="15.75" customHeight="1" x14ac:dyDescent="0.3">
      <c r="B46" s="32"/>
      <c r="C46" s="32"/>
      <c r="D46" s="32"/>
    </row>
    <row r="47" spans="1:7" ht="15.75" customHeight="1" x14ac:dyDescent="0.3">
      <c r="B47" s="32"/>
      <c r="C47" s="32"/>
      <c r="D47" s="32"/>
    </row>
    <row r="48" spans="1:7" x14ac:dyDescent="0.3">
      <c r="A48" s="115" t="s">
        <v>50</v>
      </c>
      <c r="B48" s="115"/>
      <c r="C48" s="115"/>
      <c r="D48" s="115"/>
      <c r="E48" s="115"/>
    </row>
    <row r="49" spans="1:7" x14ac:dyDescent="0.3">
      <c r="A49" s="115" t="s">
        <v>15</v>
      </c>
      <c r="B49" s="115"/>
      <c r="C49" s="115"/>
      <c r="D49" s="115"/>
      <c r="E49" s="115"/>
    </row>
    <row r="50" spans="1:7" x14ac:dyDescent="0.3">
      <c r="A50" s="115" t="s">
        <v>38</v>
      </c>
      <c r="B50" s="115"/>
      <c r="C50" s="115"/>
      <c r="D50" s="115"/>
      <c r="E50" s="115"/>
    </row>
    <row r="51" spans="1:7" x14ac:dyDescent="0.3">
      <c r="A51" s="32"/>
      <c r="B51" s="32"/>
      <c r="C51" s="32"/>
      <c r="D51" s="32"/>
    </row>
    <row r="52" spans="1:7" ht="15" thickBot="1" x14ac:dyDescent="0.35">
      <c r="A52" s="35" t="s">
        <v>9</v>
      </c>
      <c r="B52" s="38" t="s">
        <v>6</v>
      </c>
      <c r="C52" s="38" t="s">
        <v>33</v>
      </c>
      <c r="D52" s="38" t="s">
        <v>43</v>
      </c>
      <c r="E52" s="38" t="s">
        <v>48</v>
      </c>
      <c r="F52" s="95"/>
      <c r="G52" s="29"/>
    </row>
    <row r="53" spans="1:7" x14ac:dyDescent="0.3">
      <c r="F53" s="95"/>
      <c r="G53" s="29"/>
    </row>
    <row r="54" spans="1:7" x14ac:dyDescent="0.3">
      <c r="A54" s="29" t="s">
        <v>51</v>
      </c>
      <c r="B54" s="22">
        <f>+'1T'!E54</f>
        <v>884330347</v>
      </c>
      <c r="C54" s="22">
        <f>+'2T'!E54</f>
        <v>950399162.02999997</v>
      </c>
      <c r="D54" s="22">
        <f>+'3T'!E54</f>
        <v>824975048.33999991</v>
      </c>
      <c r="E54" s="29">
        <f>+B54</f>
        <v>884330347</v>
      </c>
      <c r="F54" s="95"/>
      <c r="G54" s="29"/>
    </row>
    <row r="55" spans="1:7" x14ac:dyDescent="0.3">
      <c r="A55" s="29" t="s">
        <v>16</v>
      </c>
      <c r="B55" s="22">
        <f>+'1T'!E55</f>
        <v>211172000</v>
      </c>
      <c r="C55" s="22">
        <f>+'2T'!E55</f>
        <v>211172000.04000002</v>
      </c>
      <c r="D55" s="70">
        <f>+'3T'!E55</f>
        <v>211172000.00999999</v>
      </c>
      <c r="E55" s="29">
        <f>SUM(B55:D55)</f>
        <v>633516000.04999995</v>
      </c>
      <c r="F55" s="95"/>
      <c r="G55" s="29"/>
    </row>
    <row r="56" spans="1:7" x14ac:dyDescent="0.3">
      <c r="A56" s="29" t="s">
        <v>17</v>
      </c>
      <c r="B56" s="22">
        <f>+'1T'!E56</f>
        <v>1095502347</v>
      </c>
      <c r="C56" s="22">
        <f>+'2T'!E56</f>
        <v>1161571162.0699999</v>
      </c>
      <c r="D56" s="70">
        <f>+'3T'!E56</f>
        <v>1036147048.3499999</v>
      </c>
      <c r="E56" s="29">
        <f>SUM(E54:E55)</f>
        <v>1517846347.05</v>
      </c>
      <c r="F56" s="95"/>
      <c r="G56" s="29"/>
    </row>
    <row r="57" spans="1:7" x14ac:dyDescent="0.3">
      <c r="A57" s="29" t="s">
        <v>18</v>
      </c>
      <c r="B57" s="22">
        <f>+'1T'!E57</f>
        <v>145103184.97</v>
      </c>
      <c r="C57" s="22">
        <f>+'2T'!E57</f>
        <v>336596113.73000002</v>
      </c>
      <c r="D57" s="70">
        <f>+'3T'!E57</f>
        <v>310046016.57999998</v>
      </c>
      <c r="E57" s="29">
        <f>SUM(B57:D57)</f>
        <v>791745315.27999997</v>
      </c>
      <c r="F57" s="95"/>
      <c r="G57" s="29"/>
    </row>
    <row r="58" spans="1:7" s="100" customFormat="1" x14ac:dyDescent="0.3">
      <c r="A58" s="108" t="s">
        <v>73</v>
      </c>
      <c r="B58" s="100">
        <f>'1T'!E58</f>
        <v>0</v>
      </c>
      <c r="C58" s="100">
        <f>+'2T'!E58</f>
        <v>0</v>
      </c>
      <c r="D58" s="100">
        <f>'3T'!E58</f>
        <v>327904.17</v>
      </c>
      <c r="E58" s="107">
        <f>SUM(B58:D58)</f>
        <v>327904.17</v>
      </c>
    </row>
    <row r="59" spans="1:7" x14ac:dyDescent="0.3">
      <c r="A59" s="101" t="s">
        <v>69</v>
      </c>
      <c r="B59" s="22">
        <f>+'1T'!E59</f>
        <v>950399162.02999997</v>
      </c>
      <c r="C59" s="22">
        <f>+'2T'!E59</f>
        <v>824975048.33999991</v>
      </c>
      <c r="D59" s="70">
        <f>+'3T'!E59</f>
        <v>725773127.60000002</v>
      </c>
      <c r="E59" s="40">
        <f>+E56-E57-E58</f>
        <v>725773127.60000002</v>
      </c>
      <c r="F59" s="74"/>
      <c r="G59" s="29"/>
    </row>
    <row r="60" spans="1:7" ht="15" thickBot="1" x14ac:dyDescent="0.35">
      <c r="A60" s="36"/>
      <c r="B60" s="41"/>
      <c r="C60" s="41"/>
      <c r="D60" s="41"/>
      <c r="E60" s="36"/>
      <c r="F60" s="74"/>
      <c r="G60" s="29"/>
    </row>
    <row r="61" spans="1:7" x14ac:dyDescent="0.3">
      <c r="A61" s="111" t="s">
        <v>87</v>
      </c>
      <c r="E61" s="95"/>
    </row>
    <row r="65" spans="1:1" x14ac:dyDescent="0.3">
      <c r="A65" s="92"/>
    </row>
    <row r="66" spans="1:1" x14ac:dyDescent="0.3">
      <c r="A66" s="92"/>
    </row>
    <row r="67" spans="1:1" x14ac:dyDescent="0.3">
      <c r="A67" s="92"/>
    </row>
  </sheetData>
  <mergeCells count="13">
    <mergeCell ref="A20:F20"/>
    <mergeCell ref="A1:B1"/>
    <mergeCell ref="A8:H8"/>
    <mergeCell ref="A9:H9"/>
    <mergeCell ref="C15:F15"/>
    <mergeCell ref="A19:F19"/>
    <mergeCell ref="A50:E50"/>
    <mergeCell ref="A21:F21"/>
    <mergeCell ref="A34:E34"/>
    <mergeCell ref="A35:E35"/>
    <mergeCell ref="A36:E36"/>
    <mergeCell ref="A48:E48"/>
    <mergeCell ref="A49:E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5"/>
  <sheetViews>
    <sheetView showGridLines="0" zoomScale="80" zoomScaleNormal="80" workbookViewId="0">
      <selection sqref="A1:B1"/>
    </sheetView>
  </sheetViews>
  <sheetFormatPr baseColWidth="10" defaultColWidth="11.5546875" defaultRowHeight="14.4" x14ac:dyDescent="0.3"/>
  <cols>
    <col min="1" max="1" width="51.21875" style="84" customWidth="1"/>
    <col min="2" max="2" width="14.77734375" style="84" customWidth="1"/>
    <col min="3" max="3" width="14.21875" style="84" customWidth="1"/>
    <col min="4" max="4" width="15.21875" style="84" bestFit="1" customWidth="1"/>
    <col min="5" max="5" width="15.77734375" style="84" customWidth="1"/>
    <col min="6" max="6" width="16.77734375" style="84" customWidth="1"/>
    <col min="7" max="7" width="13.5546875" style="84" customWidth="1"/>
    <col min="8" max="8" width="11.5546875" style="84"/>
    <col min="9" max="9" width="14" style="83" bestFit="1" customWidth="1"/>
    <col min="10" max="16384" width="11.5546875" style="84"/>
  </cols>
  <sheetData>
    <row r="1" spans="1:7" x14ac:dyDescent="0.3">
      <c r="A1" s="119" t="s">
        <v>21</v>
      </c>
      <c r="B1" s="119"/>
    </row>
    <row r="2" spans="1:7" ht="15" customHeight="1" x14ac:dyDescent="0.3">
      <c r="A2" s="81" t="s">
        <v>0</v>
      </c>
      <c r="B2" s="42" t="s">
        <v>25</v>
      </c>
      <c r="C2" s="31"/>
      <c r="D2" s="31"/>
    </row>
    <row r="3" spans="1:7" ht="15" customHeight="1" x14ac:dyDescent="0.3">
      <c r="A3" s="81" t="s">
        <v>1</v>
      </c>
      <c r="B3" s="42" t="s">
        <v>26</v>
      </c>
      <c r="C3" s="85"/>
      <c r="D3" s="86"/>
      <c r="E3" s="87"/>
    </row>
    <row r="4" spans="1:7" ht="15" customHeight="1" x14ac:dyDescent="0.3">
      <c r="A4" s="81" t="s">
        <v>10</v>
      </c>
      <c r="B4" s="42" t="s">
        <v>26</v>
      </c>
      <c r="C4" s="85"/>
      <c r="D4" s="86"/>
      <c r="E4" s="87"/>
    </row>
    <row r="5" spans="1:7" ht="15" customHeight="1" x14ac:dyDescent="0.3">
      <c r="A5" s="81" t="s">
        <v>34</v>
      </c>
      <c r="B5" s="45" t="s">
        <v>81</v>
      </c>
      <c r="C5" s="31"/>
      <c r="D5" s="86"/>
      <c r="E5" s="87"/>
    </row>
    <row r="6" spans="1:7" ht="15" customHeight="1" x14ac:dyDescent="0.3">
      <c r="A6" s="81"/>
      <c r="B6" s="45"/>
      <c r="C6" s="31"/>
      <c r="D6" s="86"/>
      <c r="E6" s="87"/>
    </row>
    <row r="7" spans="1:7" ht="15" customHeight="1" x14ac:dyDescent="0.3">
      <c r="A7" s="81"/>
      <c r="B7" s="45"/>
      <c r="C7" s="31"/>
      <c r="D7" s="86"/>
      <c r="E7" s="87"/>
    </row>
    <row r="8" spans="1:7" ht="15" customHeight="1" x14ac:dyDescent="0.3">
      <c r="A8" s="115" t="s">
        <v>42</v>
      </c>
      <c r="B8" s="115"/>
      <c r="C8" s="115"/>
      <c r="D8" s="115"/>
      <c r="E8" s="115"/>
      <c r="F8" s="115"/>
      <c r="G8" s="115"/>
    </row>
    <row r="9" spans="1:7" ht="15" customHeight="1" x14ac:dyDescent="0.3">
      <c r="A9" s="115" t="s">
        <v>11</v>
      </c>
      <c r="B9" s="115"/>
      <c r="C9" s="115"/>
      <c r="D9" s="115"/>
      <c r="E9" s="115"/>
      <c r="F9" s="115"/>
      <c r="G9" s="115"/>
    </row>
    <row r="10" spans="1:7" ht="15" customHeight="1" x14ac:dyDescent="0.3">
      <c r="A10" s="80"/>
      <c r="B10" s="80"/>
      <c r="C10" s="80"/>
      <c r="D10" s="80"/>
      <c r="E10" s="80"/>
      <c r="F10" s="80"/>
      <c r="G10" s="80"/>
    </row>
    <row r="11" spans="1:7" s="31" customFormat="1" ht="28.5" customHeight="1" thickBot="1" x14ac:dyDescent="0.35">
      <c r="A11" s="33" t="s">
        <v>64</v>
      </c>
      <c r="B11" s="88" t="s">
        <v>2</v>
      </c>
      <c r="C11" s="88" t="s">
        <v>60</v>
      </c>
      <c r="D11" s="88" t="s">
        <v>61</v>
      </c>
      <c r="E11" s="88" t="s">
        <v>62</v>
      </c>
      <c r="F11" s="33" t="s">
        <v>35</v>
      </c>
      <c r="G11" s="33" t="s">
        <v>36</v>
      </c>
    </row>
    <row r="12" spans="1:7" ht="15" customHeight="1" x14ac:dyDescent="0.3">
      <c r="A12" s="89"/>
      <c r="B12" s="89"/>
      <c r="C12" s="89"/>
      <c r="D12" s="89"/>
      <c r="E12" s="89"/>
      <c r="F12" s="89"/>
    </row>
    <row r="13" spans="1:7" ht="15" customHeight="1" x14ac:dyDescent="0.3">
      <c r="A13" s="90" t="s">
        <v>27</v>
      </c>
      <c r="B13" s="84" t="s">
        <v>7</v>
      </c>
      <c r="C13" s="112">
        <v>429</v>
      </c>
      <c r="D13" s="112">
        <v>429</v>
      </c>
      <c r="E13" s="112">
        <v>429</v>
      </c>
      <c r="F13" s="113">
        <f>AVERAGE(C13:E13)</f>
        <v>429</v>
      </c>
      <c r="G13" s="91"/>
    </row>
    <row r="14" spans="1:7" ht="15" customHeight="1" x14ac:dyDescent="0.3">
      <c r="A14" s="50"/>
      <c r="C14" s="107"/>
      <c r="D14" s="107"/>
      <c r="E14" s="107"/>
    </row>
    <row r="15" spans="1:7" s="31" customFormat="1" ht="15" customHeight="1" thickBot="1" x14ac:dyDescent="0.35">
      <c r="A15" s="23"/>
      <c r="B15" s="23"/>
      <c r="C15" s="23"/>
      <c r="D15" s="23"/>
      <c r="E15" s="23"/>
      <c r="F15" s="23"/>
      <c r="G15" s="23"/>
    </row>
    <row r="16" spans="1:7" ht="15" thickTop="1" x14ac:dyDescent="0.3">
      <c r="A16" s="111" t="s">
        <v>82</v>
      </c>
    </row>
    <row r="19" spans="1:6" x14ac:dyDescent="0.3">
      <c r="A19" s="115" t="s">
        <v>46</v>
      </c>
      <c r="B19" s="115"/>
      <c r="C19" s="115"/>
      <c r="D19" s="115"/>
      <c r="E19" s="115"/>
      <c r="F19" s="115"/>
    </row>
    <row r="20" spans="1:6" x14ac:dyDescent="0.3">
      <c r="A20" s="115" t="s">
        <v>47</v>
      </c>
      <c r="B20" s="115"/>
      <c r="C20" s="115"/>
      <c r="D20" s="115"/>
      <c r="E20" s="115"/>
      <c r="F20" s="115"/>
    </row>
    <row r="21" spans="1:6" x14ac:dyDescent="0.3">
      <c r="A21" s="114" t="s">
        <v>38</v>
      </c>
      <c r="B21" s="114"/>
      <c r="C21" s="114"/>
      <c r="D21" s="114"/>
      <c r="E21" s="114"/>
      <c r="F21" s="114"/>
    </row>
    <row r="22" spans="1:6" x14ac:dyDescent="0.3">
      <c r="A22" s="79"/>
      <c r="B22" s="79"/>
      <c r="C22" s="79"/>
      <c r="D22" s="79"/>
      <c r="E22" s="79"/>
      <c r="F22" s="79"/>
    </row>
    <row r="23" spans="1:6" s="31" customFormat="1" ht="15" thickBot="1" x14ac:dyDescent="0.35">
      <c r="A23" s="33" t="s">
        <v>64</v>
      </c>
      <c r="B23" s="82" t="s">
        <v>60</v>
      </c>
      <c r="C23" s="82" t="s">
        <v>61</v>
      </c>
      <c r="D23" s="82" t="s">
        <v>62</v>
      </c>
      <c r="E23" s="82" t="s">
        <v>58</v>
      </c>
      <c r="F23" s="82" t="s">
        <v>35</v>
      </c>
    </row>
    <row r="24" spans="1:6" x14ac:dyDescent="0.3">
      <c r="A24" s="89"/>
      <c r="B24" s="89"/>
      <c r="C24" s="89"/>
      <c r="D24" s="89"/>
      <c r="E24" s="89"/>
    </row>
    <row r="25" spans="1:6" x14ac:dyDescent="0.3">
      <c r="A25" s="90" t="s">
        <v>27</v>
      </c>
    </row>
    <row r="26" spans="1:6" x14ac:dyDescent="0.3">
      <c r="A26" s="52" t="s">
        <v>22</v>
      </c>
      <c r="B26" s="83">
        <v>3188450.25</v>
      </c>
      <c r="C26" s="83">
        <v>12380543.57</v>
      </c>
      <c r="D26" s="83">
        <f>770286.25-68200</f>
        <v>702086.25</v>
      </c>
      <c r="E26" s="83">
        <f>SUM(B26:D26)</f>
        <v>16271080.07</v>
      </c>
      <c r="F26" s="83">
        <f>AVERAGE(B26:D26)</f>
        <v>5423693.3566666665</v>
      </c>
    </row>
    <row r="27" spans="1:6" x14ac:dyDescent="0.3">
      <c r="A27" s="52" t="s">
        <v>23</v>
      </c>
      <c r="B27" s="83">
        <v>933172.46</v>
      </c>
      <c r="C27" s="83">
        <v>0</v>
      </c>
      <c r="D27" s="83">
        <v>529668.6</v>
      </c>
      <c r="E27" s="83">
        <f>SUM(B27:D27)</f>
        <v>1462841.06</v>
      </c>
      <c r="F27" s="83">
        <f>AVERAGE(B27:D27)</f>
        <v>487613.6866666667</v>
      </c>
    </row>
    <row r="28" spans="1:6" x14ac:dyDescent="0.3">
      <c r="A28" s="52" t="s">
        <v>24</v>
      </c>
      <c r="B28" s="83">
        <v>67901159.640000001</v>
      </c>
      <c r="C28" s="104">
        <v>58912361.090000004</v>
      </c>
      <c r="D28" s="83">
        <v>66265731.520000003</v>
      </c>
      <c r="E28" s="83">
        <f>SUM(B28:D28)</f>
        <v>193079252.25</v>
      </c>
      <c r="F28" s="83">
        <f>AVERAGE(B28:D28)</f>
        <v>64359750.75</v>
      </c>
    </row>
    <row r="29" spans="1:6" x14ac:dyDescent="0.3">
      <c r="A29" s="52"/>
      <c r="B29" s="83"/>
      <c r="C29" s="83"/>
      <c r="D29" s="83"/>
      <c r="E29" s="83"/>
      <c r="F29" s="83"/>
    </row>
    <row r="30" spans="1:6" s="31" customFormat="1" ht="15" thickBot="1" x14ac:dyDescent="0.35">
      <c r="A30" s="23" t="s">
        <v>12</v>
      </c>
      <c r="B30" s="23">
        <f>SUM(B26:B29)</f>
        <v>72022782.349999994</v>
      </c>
      <c r="C30" s="23">
        <f>SUM(C26:C29)</f>
        <v>71292904.659999996</v>
      </c>
      <c r="D30" s="23">
        <f>SUM(D26:D29)</f>
        <v>67497486.370000005</v>
      </c>
      <c r="E30" s="23">
        <f>SUM(E26:E29)</f>
        <v>210813173.38</v>
      </c>
      <c r="F30" s="23">
        <f>AVERAGE(B30:D30)</f>
        <v>70271057.793333337</v>
      </c>
    </row>
    <row r="31" spans="1:6" ht="15" thickTop="1" x14ac:dyDescent="0.3">
      <c r="A31" s="111" t="s">
        <v>82</v>
      </c>
    </row>
    <row r="34" spans="1:9" x14ac:dyDescent="0.3">
      <c r="A34" s="115" t="s">
        <v>49</v>
      </c>
      <c r="B34" s="115"/>
      <c r="C34" s="115"/>
      <c r="D34" s="115"/>
      <c r="E34" s="115"/>
    </row>
    <row r="35" spans="1:9" x14ac:dyDescent="0.3">
      <c r="A35" s="115" t="s">
        <v>28</v>
      </c>
      <c r="B35" s="115"/>
      <c r="C35" s="115"/>
      <c r="D35" s="115"/>
      <c r="E35" s="115"/>
    </row>
    <row r="36" spans="1:9" x14ac:dyDescent="0.3">
      <c r="A36" s="115" t="s">
        <v>38</v>
      </c>
      <c r="B36" s="115"/>
      <c r="C36" s="115"/>
      <c r="D36" s="115"/>
      <c r="E36" s="115"/>
    </row>
    <row r="37" spans="1:9" x14ac:dyDescent="0.3">
      <c r="A37" s="80"/>
      <c r="B37" s="80"/>
      <c r="C37" s="80"/>
      <c r="D37" s="80"/>
      <c r="E37" s="80"/>
    </row>
    <row r="38" spans="1:9" ht="15" thickBot="1" x14ac:dyDescent="0.35">
      <c r="A38" s="82" t="s">
        <v>9</v>
      </c>
      <c r="B38" s="82" t="s">
        <v>60</v>
      </c>
      <c r="C38" s="82" t="s">
        <v>61</v>
      </c>
      <c r="D38" s="82" t="s">
        <v>62</v>
      </c>
      <c r="E38" s="82" t="s">
        <v>58</v>
      </c>
      <c r="I38" s="84"/>
    </row>
    <row r="39" spans="1:9" x14ac:dyDescent="0.3">
      <c r="I39" s="84"/>
    </row>
    <row r="40" spans="1:9" x14ac:dyDescent="0.3">
      <c r="A40" s="95" t="s">
        <v>65</v>
      </c>
      <c r="B40" s="106">
        <v>1144000</v>
      </c>
      <c r="C40" s="106">
        <v>1410000</v>
      </c>
      <c r="D40" s="106">
        <f>361000-68200</f>
        <v>292800</v>
      </c>
      <c r="E40" s="83">
        <f>SUM(B40:D40)</f>
        <v>2846800</v>
      </c>
      <c r="I40" s="84"/>
    </row>
    <row r="41" spans="1:9" x14ac:dyDescent="0.3">
      <c r="A41" s="95" t="s">
        <v>66</v>
      </c>
      <c r="B41" s="106">
        <v>2044450.25</v>
      </c>
      <c r="C41" s="106">
        <v>10970543.57</v>
      </c>
      <c r="D41" s="106">
        <v>409286.25</v>
      </c>
      <c r="E41" s="83">
        <f>SUM(B41:D41)</f>
        <v>13424280.07</v>
      </c>
      <c r="I41" s="84"/>
    </row>
    <row r="42" spans="1:9" x14ac:dyDescent="0.3">
      <c r="A42" s="95" t="s">
        <v>67</v>
      </c>
      <c r="B42" s="106">
        <v>68834332.099999994</v>
      </c>
      <c r="C42" s="106">
        <v>58912361.090000004</v>
      </c>
      <c r="D42" s="106">
        <v>66795400.119999997</v>
      </c>
      <c r="E42" s="83">
        <f>SUM(B42:D42)</f>
        <v>194542093.31</v>
      </c>
      <c r="I42" s="84"/>
    </row>
    <row r="43" spans="1:9" x14ac:dyDescent="0.3">
      <c r="B43" s="83"/>
      <c r="C43" s="83"/>
      <c r="D43" s="83"/>
      <c r="E43" s="83"/>
      <c r="I43" s="84"/>
    </row>
    <row r="44" spans="1:9" ht="15" thickBot="1" x14ac:dyDescent="0.35">
      <c r="A44" s="23" t="s">
        <v>12</v>
      </c>
      <c r="B44" s="23">
        <f>+SUM(B40:B42)</f>
        <v>72022782.349999994</v>
      </c>
      <c r="C44" s="23">
        <f>+SUM(C40:C42)</f>
        <v>71292904.659999996</v>
      </c>
      <c r="D44" s="23">
        <f>+SUM(D40:D42)</f>
        <v>67497486.370000005</v>
      </c>
      <c r="E44" s="23">
        <f>SUM(E40:E42)</f>
        <v>210813173.38</v>
      </c>
      <c r="I44" s="84"/>
    </row>
    <row r="45" spans="1:9" ht="15" thickTop="1" x14ac:dyDescent="0.3">
      <c r="A45" s="111" t="s">
        <v>82</v>
      </c>
    </row>
    <row r="48" spans="1:9" x14ac:dyDescent="0.3">
      <c r="A48" s="115" t="s">
        <v>50</v>
      </c>
      <c r="B48" s="115"/>
      <c r="C48" s="115"/>
      <c r="D48" s="115"/>
      <c r="E48" s="115"/>
    </row>
    <row r="49" spans="1:9" x14ac:dyDescent="0.3">
      <c r="A49" s="115" t="s">
        <v>15</v>
      </c>
      <c r="B49" s="115"/>
      <c r="C49" s="115"/>
      <c r="D49" s="115"/>
      <c r="E49" s="115"/>
    </row>
    <row r="50" spans="1:9" x14ac:dyDescent="0.3">
      <c r="A50" s="114" t="s">
        <v>38</v>
      </c>
      <c r="B50" s="114"/>
      <c r="C50" s="114"/>
      <c r="D50" s="114"/>
      <c r="E50" s="114"/>
    </row>
    <row r="51" spans="1:9" x14ac:dyDescent="0.3">
      <c r="A51" s="79"/>
      <c r="B51" s="79"/>
      <c r="C51" s="79"/>
      <c r="D51" s="79"/>
      <c r="E51" s="79"/>
    </row>
    <row r="52" spans="1:9" s="31" customFormat="1" ht="15" thickBot="1" x14ac:dyDescent="0.35">
      <c r="A52" s="82" t="s">
        <v>9</v>
      </c>
      <c r="B52" s="82" t="s">
        <v>60</v>
      </c>
      <c r="C52" s="82" t="s">
        <v>61</v>
      </c>
      <c r="D52" s="82" t="s">
        <v>62</v>
      </c>
      <c r="E52" s="82" t="s">
        <v>58</v>
      </c>
    </row>
    <row r="54" spans="1:9" x14ac:dyDescent="0.3">
      <c r="A54" s="84" t="s">
        <v>63</v>
      </c>
      <c r="B54" s="84">
        <f>+'3T'!D59</f>
        <v>725773127.5999999</v>
      </c>
      <c r="C54" s="84">
        <f>+B58</f>
        <v>724141011.91999984</v>
      </c>
      <c r="D54" s="84">
        <f>+C58</f>
        <v>723238773.92999983</v>
      </c>
      <c r="E54" s="84">
        <f>+B54</f>
        <v>725773127.5999999</v>
      </c>
    </row>
    <row r="55" spans="1:9" x14ac:dyDescent="0.3">
      <c r="A55" s="84" t="s">
        <v>16</v>
      </c>
      <c r="B55" s="84">
        <v>70390666.670000002</v>
      </c>
      <c r="C55" s="110">
        <v>70390666.670000002</v>
      </c>
      <c r="D55" s="110">
        <v>70390666.670000002</v>
      </c>
      <c r="E55" s="84">
        <f>SUM(B55:D55)</f>
        <v>211172000.00999999</v>
      </c>
      <c r="G55" s="93"/>
      <c r="H55" s="93"/>
      <c r="I55" s="93"/>
    </row>
    <row r="56" spans="1:9" x14ac:dyDescent="0.3">
      <c r="A56" s="84" t="s">
        <v>17</v>
      </c>
      <c r="B56" s="84">
        <f>+B54+B55</f>
        <v>796163794.26999986</v>
      </c>
      <c r="C56" s="102">
        <f>+C54+C55</f>
        <v>794531678.58999979</v>
      </c>
      <c r="D56" s="102">
        <f>+D54+D55</f>
        <v>793629440.59999979</v>
      </c>
      <c r="E56" s="84">
        <f>SUM(E54:E55)</f>
        <v>936945127.6099999</v>
      </c>
    </row>
    <row r="57" spans="1:9" x14ac:dyDescent="0.3">
      <c r="A57" s="84" t="s">
        <v>18</v>
      </c>
      <c r="B57" s="84">
        <f>+B44</f>
        <v>72022782.349999994</v>
      </c>
      <c r="C57" s="102">
        <f>+C44</f>
        <v>71292904.659999996</v>
      </c>
      <c r="D57" s="102">
        <f>+D44</f>
        <v>67497486.370000005</v>
      </c>
      <c r="E57" s="84">
        <f>SUM(B57:D57)</f>
        <v>210813173.38</v>
      </c>
    </row>
    <row r="58" spans="1:9" x14ac:dyDescent="0.3">
      <c r="A58" s="84" t="s">
        <v>19</v>
      </c>
      <c r="B58" s="84">
        <f>+B56-B57</f>
        <v>724141011.91999984</v>
      </c>
      <c r="C58" s="102">
        <f>+C56-C57</f>
        <v>723238773.92999983</v>
      </c>
      <c r="D58" s="102">
        <f>+D56-D57</f>
        <v>726131954.22999978</v>
      </c>
      <c r="E58" s="84">
        <f>E56-E57</f>
        <v>726131954.2299999</v>
      </c>
    </row>
    <row r="59" spans="1:9" s="31" customFormat="1" ht="15" thickBot="1" x14ac:dyDescent="0.35">
      <c r="A59" s="23"/>
      <c r="B59" s="23"/>
      <c r="C59" s="23"/>
      <c r="D59" s="23"/>
      <c r="E59" s="23"/>
    </row>
    <row r="60" spans="1:9" ht="15" thickTop="1" x14ac:dyDescent="0.3">
      <c r="A60" s="111" t="s">
        <v>82</v>
      </c>
    </row>
    <row r="63" spans="1:9" x14ac:dyDescent="0.3">
      <c r="A63" s="92"/>
    </row>
    <row r="64" spans="1:9" x14ac:dyDescent="0.3">
      <c r="A64" s="92"/>
    </row>
    <row r="65" spans="1:1" x14ac:dyDescent="0.3">
      <c r="A65" s="92"/>
    </row>
  </sheetData>
  <mergeCells count="12">
    <mergeCell ref="A50:E50"/>
    <mergeCell ref="A1:B1"/>
    <mergeCell ref="A8:G8"/>
    <mergeCell ref="A9:G9"/>
    <mergeCell ref="A19:F19"/>
    <mergeCell ref="A20:F20"/>
    <mergeCell ref="A21:F21"/>
    <mergeCell ref="A34:E34"/>
    <mergeCell ref="A35:E35"/>
    <mergeCell ref="A36:E36"/>
    <mergeCell ref="A48:E48"/>
    <mergeCell ref="A49:E49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7"/>
  <sheetViews>
    <sheetView showGridLines="0" zoomScale="80" zoomScaleNormal="80" workbookViewId="0">
      <selection sqref="A1:B1"/>
    </sheetView>
  </sheetViews>
  <sheetFormatPr baseColWidth="10" defaultColWidth="11.44140625" defaultRowHeight="14.4" x14ac:dyDescent="0.3"/>
  <cols>
    <col min="1" max="1" width="68.77734375" style="1" customWidth="1"/>
    <col min="2" max="2" width="15.21875" style="1" bestFit="1" customWidth="1"/>
    <col min="3" max="3" width="14.21875" style="1" bestFit="1" customWidth="1"/>
    <col min="4" max="7" width="15.21875" style="1" bestFit="1" customWidth="1"/>
    <col min="8" max="8" width="12.21875" style="1" customWidth="1"/>
    <col min="9" max="16384" width="11.44140625" style="1"/>
  </cols>
  <sheetData>
    <row r="1" spans="1:8" x14ac:dyDescent="0.3">
      <c r="A1" s="117" t="s">
        <v>21</v>
      </c>
      <c r="B1" s="117"/>
    </row>
    <row r="2" spans="1:8" x14ac:dyDescent="0.3">
      <c r="A2" s="28" t="s">
        <v>0</v>
      </c>
      <c r="B2" s="4" t="s">
        <v>25</v>
      </c>
    </row>
    <row r="3" spans="1:8" x14ac:dyDescent="0.3">
      <c r="A3" s="28" t="s">
        <v>1</v>
      </c>
      <c r="B3" s="4" t="s">
        <v>26</v>
      </c>
    </row>
    <row r="4" spans="1:8" x14ac:dyDescent="0.3">
      <c r="A4" s="28" t="s">
        <v>10</v>
      </c>
      <c r="B4" s="4" t="s">
        <v>26</v>
      </c>
    </row>
    <row r="5" spans="1:8" x14ac:dyDescent="0.3">
      <c r="A5" s="28" t="s">
        <v>34</v>
      </c>
      <c r="B5" s="77">
        <v>2022</v>
      </c>
    </row>
    <row r="6" spans="1:8" x14ac:dyDescent="0.3">
      <c r="A6" s="28"/>
      <c r="B6" s="4"/>
    </row>
    <row r="7" spans="1:8" x14ac:dyDescent="0.3">
      <c r="A7" s="28"/>
      <c r="B7" s="4"/>
    </row>
    <row r="8" spans="1:8" x14ac:dyDescent="0.3">
      <c r="A8" s="118" t="s">
        <v>42</v>
      </c>
      <c r="B8" s="118"/>
      <c r="C8" s="118"/>
      <c r="D8" s="118"/>
      <c r="E8" s="118"/>
      <c r="F8" s="118"/>
      <c r="G8" s="118"/>
      <c r="H8" s="118"/>
    </row>
    <row r="9" spans="1:8" x14ac:dyDescent="0.3">
      <c r="A9" s="116" t="s">
        <v>11</v>
      </c>
      <c r="B9" s="116"/>
      <c r="C9" s="116"/>
      <c r="D9" s="116"/>
      <c r="E9" s="116"/>
      <c r="F9" s="116"/>
      <c r="G9" s="116"/>
      <c r="H9" s="116"/>
    </row>
    <row r="10" spans="1:8" x14ac:dyDescent="0.3">
      <c r="A10" s="26"/>
      <c r="B10" s="26"/>
      <c r="C10" s="26"/>
      <c r="D10" s="26"/>
      <c r="E10" s="26"/>
      <c r="F10" s="26"/>
      <c r="G10" s="26"/>
      <c r="H10" s="26"/>
    </row>
    <row r="11" spans="1:8" ht="31.5" customHeight="1" thickBot="1" x14ac:dyDescent="0.35">
      <c r="A11" s="33" t="s">
        <v>64</v>
      </c>
      <c r="B11" s="14" t="s">
        <v>2</v>
      </c>
      <c r="C11" s="14" t="s">
        <v>6</v>
      </c>
      <c r="D11" s="14" t="s">
        <v>33</v>
      </c>
      <c r="E11" s="14" t="s">
        <v>43</v>
      </c>
      <c r="F11" s="14" t="s">
        <v>58</v>
      </c>
      <c r="G11" s="14" t="s">
        <v>57</v>
      </c>
      <c r="H11" s="14" t="s">
        <v>44</v>
      </c>
    </row>
    <row r="13" spans="1:8" x14ac:dyDescent="0.3">
      <c r="A13" s="1" t="s">
        <v>27</v>
      </c>
      <c r="B13" s="1" t="s">
        <v>7</v>
      </c>
      <c r="C13" s="63">
        <f>+'1T'!F13</f>
        <v>496</v>
      </c>
      <c r="D13" s="64">
        <f>+'2T'!F13</f>
        <v>467.33333333333331</v>
      </c>
      <c r="E13" s="64">
        <f>+'3T'!F13</f>
        <v>443</v>
      </c>
      <c r="F13" s="64">
        <f>+'4T'!F13</f>
        <v>429</v>
      </c>
      <c r="G13" s="63">
        <f>AVERAGE(C13:F13)</f>
        <v>458.83333333333331</v>
      </c>
      <c r="H13" s="65"/>
    </row>
    <row r="15" spans="1:8" ht="15" thickBot="1" x14ac:dyDescent="0.35">
      <c r="A15" s="66"/>
      <c r="B15" s="66"/>
      <c r="C15" s="122" t="s">
        <v>59</v>
      </c>
      <c r="D15" s="122"/>
      <c r="E15" s="122"/>
      <c r="F15" s="122"/>
      <c r="G15" s="123"/>
      <c r="H15" s="67"/>
    </row>
    <row r="16" spans="1:8" x14ac:dyDescent="0.3">
      <c r="A16" s="1" t="s">
        <v>88</v>
      </c>
    </row>
    <row r="19" spans="1:7" x14ac:dyDescent="0.3">
      <c r="A19" s="118" t="s">
        <v>46</v>
      </c>
      <c r="B19" s="118"/>
      <c r="C19" s="118"/>
      <c r="D19" s="118"/>
      <c r="E19" s="118"/>
      <c r="F19" s="118"/>
      <c r="G19" s="118"/>
    </row>
    <row r="20" spans="1:7" x14ac:dyDescent="0.3">
      <c r="A20" s="118" t="s">
        <v>47</v>
      </c>
      <c r="B20" s="118"/>
      <c r="C20" s="118"/>
      <c r="D20" s="118"/>
      <c r="E20" s="118"/>
      <c r="F20" s="118"/>
      <c r="G20" s="118"/>
    </row>
    <row r="21" spans="1:7" x14ac:dyDescent="0.3">
      <c r="A21" s="116" t="s">
        <v>38</v>
      </c>
      <c r="B21" s="116"/>
      <c r="C21" s="116"/>
      <c r="D21" s="116"/>
      <c r="E21" s="116"/>
      <c r="F21" s="116"/>
      <c r="G21" s="116"/>
    </row>
    <row r="22" spans="1:7" x14ac:dyDescent="0.3">
      <c r="A22" s="26"/>
      <c r="B22" s="26"/>
      <c r="C22" s="26"/>
      <c r="D22" s="26"/>
      <c r="E22" s="26"/>
      <c r="F22" s="26"/>
      <c r="G22" s="26"/>
    </row>
    <row r="23" spans="1:7" ht="29.4" thickBot="1" x14ac:dyDescent="0.35">
      <c r="A23" s="33" t="s">
        <v>64</v>
      </c>
      <c r="B23" s="14" t="s">
        <v>6</v>
      </c>
      <c r="C23" s="14" t="s">
        <v>33</v>
      </c>
      <c r="D23" s="14" t="s">
        <v>43</v>
      </c>
      <c r="E23" s="14" t="s">
        <v>58</v>
      </c>
      <c r="F23" s="14" t="s">
        <v>57</v>
      </c>
      <c r="G23" s="14" t="s">
        <v>35</v>
      </c>
    </row>
    <row r="24" spans="1:7" x14ac:dyDescent="0.3">
      <c r="B24" s="68"/>
    </row>
    <row r="25" spans="1:7" x14ac:dyDescent="0.3">
      <c r="A25" s="1" t="s">
        <v>27</v>
      </c>
      <c r="B25" s="68"/>
    </row>
    <row r="26" spans="1:7" x14ac:dyDescent="0.3">
      <c r="A26" s="69" t="s">
        <v>22</v>
      </c>
      <c r="B26" s="70">
        <f>+'1T'!E26</f>
        <v>58730467.890000001</v>
      </c>
      <c r="C26" s="70">
        <f>+'2T'!E26</f>
        <v>84158241.25999999</v>
      </c>
      <c r="D26" s="70">
        <f>+'3T'!E26</f>
        <v>108818699.06999999</v>
      </c>
      <c r="E26" s="70">
        <f>+'4T'!E26</f>
        <v>16271080.07</v>
      </c>
      <c r="F26" s="71">
        <f>SUM(B26:E26)</f>
        <v>267978488.28999996</v>
      </c>
      <c r="G26" s="71">
        <f>AVERAGE(B26:E26)</f>
        <v>66994622.07249999</v>
      </c>
    </row>
    <row r="27" spans="1:7" x14ac:dyDescent="0.3">
      <c r="A27" s="69" t="s">
        <v>23</v>
      </c>
      <c r="B27" s="70">
        <f>+'1T'!E27</f>
        <v>5110360</v>
      </c>
      <c r="C27" s="70">
        <f>+'2T'!E27</f>
        <v>24971784.829999998</v>
      </c>
      <c r="D27" s="70">
        <f>+'3T'!E27</f>
        <v>1159934.78</v>
      </c>
      <c r="E27" s="78">
        <f>+'4T'!E27</f>
        <v>1462841.06</v>
      </c>
      <c r="F27" s="71">
        <f>SUM(B27:E27)</f>
        <v>32704920.669999998</v>
      </c>
      <c r="G27" s="71">
        <f>AVERAGE(B27:E27)</f>
        <v>8176230.1674999995</v>
      </c>
    </row>
    <row r="28" spans="1:7" x14ac:dyDescent="0.3">
      <c r="A28" s="69" t="s">
        <v>24</v>
      </c>
      <c r="B28" s="70">
        <f>+'1T'!E28</f>
        <v>81262357.079999998</v>
      </c>
      <c r="C28" s="70">
        <f>+'2T'!E28</f>
        <v>227466087.63999999</v>
      </c>
      <c r="D28" s="70">
        <f>+'3T'!E28</f>
        <v>200067382.73000002</v>
      </c>
      <c r="E28" s="78">
        <f>+'4T'!E28</f>
        <v>193079252.25</v>
      </c>
      <c r="F28" s="71">
        <f>SUM(B28:E28)</f>
        <v>701875079.70000005</v>
      </c>
      <c r="G28" s="71">
        <f>AVERAGE(B28:E28)</f>
        <v>175468769.92500001</v>
      </c>
    </row>
    <row r="29" spans="1:7" x14ac:dyDescent="0.3">
      <c r="B29" s="70"/>
      <c r="C29" s="70"/>
      <c r="D29" s="70"/>
      <c r="E29" s="78"/>
      <c r="F29" s="71"/>
      <c r="G29" s="71"/>
    </row>
    <row r="30" spans="1:7" ht="15" thickBot="1" x14ac:dyDescent="0.35">
      <c r="A30" s="66" t="s">
        <v>12</v>
      </c>
      <c r="B30" s="35">
        <f>SUM(B26:B28)</f>
        <v>145103184.97</v>
      </c>
      <c r="C30" s="35">
        <f>SUM(C26:C28)</f>
        <v>336596113.72999996</v>
      </c>
      <c r="D30" s="35">
        <f>SUM(D26:D28)</f>
        <v>310046016.58000004</v>
      </c>
      <c r="E30" s="35">
        <f>SUM(E26:E28)</f>
        <v>210813173.38</v>
      </c>
      <c r="F30" s="72">
        <f>SUM(F26:F28)</f>
        <v>1002558488.6600001</v>
      </c>
      <c r="G30" s="72">
        <f>AVERAGE(B30:E30)</f>
        <v>250639622.16499999</v>
      </c>
    </row>
    <row r="31" spans="1:7" x14ac:dyDescent="0.3">
      <c r="A31" s="1" t="s">
        <v>88</v>
      </c>
    </row>
    <row r="34" spans="1:6" x14ac:dyDescent="0.3">
      <c r="A34" s="118" t="s">
        <v>49</v>
      </c>
      <c r="B34" s="118"/>
      <c r="C34" s="118"/>
      <c r="D34" s="118"/>
      <c r="E34" s="118"/>
      <c r="F34" s="118"/>
    </row>
    <row r="35" spans="1:6" x14ac:dyDescent="0.3">
      <c r="A35" s="118" t="s">
        <v>28</v>
      </c>
      <c r="B35" s="118"/>
      <c r="C35" s="118"/>
      <c r="D35" s="118"/>
      <c r="E35" s="118"/>
      <c r="F35" s="118"/>
    </row>
    <row r="36" spans="1:6" x14ac:dyDescent="0.3">
      <c r="A36" s="116" t="s">
        <v>38</v>
      </c>
      <c r="B36" s="116"/>
      <c r="C36" s="116"/>
      <c r="D36" s="116"/>
      <c r="E36" s="116"/>
      <c r="F36" s="116"/>
    </row>
    <row r="37" spans="1:6" x14ac:dyDescent="0.3">
      <c r="A37" s="27"/>
      <c r="B37" s="27"/>
      <c r="C37" s="27"/>
      <c r="D37" s="27"/>
      <c r="E37" s="27"/>
      <c r="F37" s="27"/>
    </row>
    <row r="38" spans="1:6" ht="15" thickBot="1" x14ac:dyDescent="0.35">
      <c r="A38" s="3" t="s">
        <v>9</v>
      </c>
      <c r="B38" s="3" t="s">
        <v>6</v>
      </c>
      <c r="C38" s="3" t="s">
        <v>33</v>
      </c>
      <c r="D38" s="3" t="s">
        <v>43</v>
      </c>
      <c r="E38" s="3" t="s">
        <v>58</v>
      </c>
      <c r="F38" s="14" t="s">
        <v>57</v>
      </c>
    </row>
    <row r="40" spans="1:6" x14ac:dyDescent="0.3">
      <c r="A40" s="95" t="s">
        <v>65</v>
      </c>
      <c r="B40" s="70">
        <f>+'1T'!E40</f>
        <v>2288000</v>
      </c>
      <c r="C40" s="70">
        <f>+'2T'!E40</f>
        <v>3433200</v>
      </c>
      <c r="D40" s="70">
        <f>+'3T'!E40</f>
        <v>3432000</v>
      </c>
      <c r="E40" s="70">
        <f>+'4T'!E40</f>
        <v>2846800</v>
      </c>
      <c r="F40" s="70">
        <f>SUM(B40:E40)</f>
        <v>12000000</v>
      </c>
    </row>
    <row r="41" spans="1:6" x14ac:dyDescent="0.3">
      <c r="A41" s="95" t="s">
        <v>66</v>
      </c>
      <c r="B41" s="70">
        <f>+'1T'!E41</f>
        <v>56442467.890000001</v>
      </c>
      <c r="C41" s="84">
        <f>+'2T'!E41</f>
        <v>80725041.25999999</v>
      </c>
      <c r="D41" s="70">
        <f>+'3T'!E41</f>
        <v>105386699.06999999</v>
      </c>
      <c r="E41" s="78">
        <f>+'4T'!E41</f>
        <v>13424280.07</v>
      </c>
      <c r="F41" s="70">
        <f>SUM(B41:E41)</f>
        <v>255978488.28999996</v>
      </c>
    </row>
    <row r="42" spans="1:6" x14ac:dyDescent="0.3">
      <c r="A42" s="95" t="s">
        <v>67</v>
      </c>
      <c r="B42" s="70">
        <f>+'1T'!E42</f>
        <v>86372717.079999998</v>
      </c>
      <c r="C42" s="84">
        <f>+'2T'!E42</f>
        <v>252437872.46999997</v>
      </c>
      <c r="D42" s="70">
        <f>+'3T'!E42</f>
        <v>201227317.50999999</v>
      </c>
      <c r="E42" s="78">
        <f>+'4T'!E42</f>
        <v>194542093.31</v>
      </c>
      <c r="F42" s="70">
        <f>SUM(B42:E42)</f>
        <v>734580000.36999989</v>
      </c>
    </row>
    <row r="43" spans="1:6" x14ac:dyDescent="0.3">
      <c r="B43" s="70"/>
      <c r="C43" s="70"/>
      <c r="D43" s="70"/>
      <c r="E43" s="70"/>
      <c r="F43" s="70"/>
    </row>
    <row r="44" spans="1:6" ht="15" thickBot="1" x14ac:dyDescent="0.35">
      <c r="A44" s="8" t="s">
        <v>12</v>
      </c>
      <c r="B44" s="23">
        <f>SUM(B40:B43)</f>
        <v>145103184.97</v>
      </c>
      <c r="C44" s="23">
        <f>SUM(C40:C43)</f>
        <v>336596113.72999996</v>
      </c>
      <c r="D44" s="23">
        <f>SUM(D40:D43)</f>
        <v>310046016.57999998</v>
      </c>
      <c r="E44" s="23">
        <f>SUM(E40:E43)</f>
        <v>210813173.38</v>
      </c>
      <c r="F44" s="23">
        <f>SUM(F40:F43)</f>
        <v>1002558488.6599998</v>
      </c>
    </row>
    <row r="45" spans="1:6" ht="15" thickTop="1" x14ac:dyDescent="0.3">
      <c r="A45" s="1" t="s">
        <v>88</v>
      </c>
    </row>
    <row r="48" spans="1:6" x14ac:dyDescent="0.3">
      <c r="A48" s="118" t="s">
        <v>50</v>
      </c>
      <c r="B48" s="118"/>
      <c r="C48" s="118"/>
      <c r="D48" s="118"/>
      <c r="E48" s="118"/>
      <c r="F48" s="118"/>
    </row>
    <row r="49" spans="1:7" x14ac:dyDescent="0.3">
      <c r="A49" s="118" t="s">
        <v>15</v>
      </c>
      <c r="B49" s="118"/>
      <c r="C49" s="118"/>
      <c r="D49" s="118"/>
      <c r="E49" s="118"/>
      <c r="F49" s="118"/>
    </row>
    <row r="50" spans="1:7" x14ac:dyDescent="0.3">
      <c r="A50" s="116" t="s">
        <v>38</v>
      </c>
      <c r="B50" s="116"/>
      <c r="C50" s="116"/>
      <c r="D50" s="116"/>
      <c r="E50" s="116"/>
      <c r="F50" s="116"/>
    </row>
    <row r="51" spans="1:7" x14ac:dyDescent="0.3">
      <c r="A51" s="26"/>
      <c r="B51" s="26"/>
      <c r="C51" s="26"/>
      <c r="D51" s="26"/>
      <c r="E51" s="26"/>
      <c r="F51" s="26"/>
    </row>
    <row r="52" spans="1:7" ht="15" thickBot="1" x14ac:dyDescent="0.35">
      <c r="A52" s="66" t="s">
        <v>9</v>
      </c>
      <c r="B52" s="14" t="s">
        <v>6</v>
      </c>
      <c r="C52" s="14" t="s">
        <v>33</v>
      </c>
      <c r="D52" s="14" t="s">
        <v>43</v>
      </c>
      <c r="E52" s="14" t="s">
        <v>58</v>
      </c>
      <c r="F52" s="14" t="s">
        <v>57</v>
      </c>
    </row>
    <row r="54" spans="1:7" x14ac:dyDescent="0.3">
      <c r="A54" s="1" t="s">
        <v>51</v>
      </c>
      <c r="B54" s="70">
        <f>+'1T'!E54</f>
        <v>884330347</v>
      </c>
      <c r="C54" s="70">
        <f>+'2T'!E54</f>
        <v>950399162.02999997</v>
      </c>
      <c r="D54" s="70">
        <f>+'3T'!E54</f>
        <v>824975048.33999991</v>
      </c>
      <c r="E54" s="70">
        <f>+'4T'!E54</f>
        <v>725773127.5999999</v>
      </c>
      <c r="F54" s="71">
        <f>+B54</f>
        <v>884330347</v>
      </c>
    </row>
    <row r="55" spans="1:7" x14ac:dyDescent="0.3">
      <c r="A55" s="1" t="s">
        <v>16</v>
      </c>
      <c r="B55" s="70">
        <f>+'1T'!E55</f>
        <v>211172000</v>
      </c>
      <c r="C55" s="70">
        <f>+'2T'!E55</f>
        <v>211172000.04000002</v>
      </c>
      <c r="D55" s="70">
        <f>+'3T'!E55</f>
        <v>211172000.00999999</v>
      </c>
      <c r="E55" s="78">
        <f>+'4T'!E55</f>
        <v>211172000.00999999</v>
      </c>
      <c r="F55" s="71">
        <f>SUM(B55:E55)</f>
        <v>844688000.05999994</v>
      </c>
    </row>
    <row r="56" spans="1:7" x14ac:dyDescent="0.3">
      <c r="A56" s="1" t="s">
        <v>17</v>
      </c>
      <c r="B56" s="70">
        <f>+'1T'!E56</f>
        <v>1095502347</v>
      </c>
      <c r="C56" s="70">
        <f>+'2T'!E56</f>
        <v>1161571162.0699999</v>
      </c>
      <c r="D56" s="70">
        <f>+'3T'!E56</f>
        <v>1036147048.3499999</v>
      </c>
      <c r="E56" s="78">
        <f>+'4T'!E56</f>
        <v>936945127.6099999</v>
      </c>
      <c r="F56" s="71">
        <f>SUM(F54:F55)</f>
        <v>1729018347.0599999</v>
      </c>
      <c r="G56" s="73"/>
    </row>
    <row r="57" spans="1:7" x14ac:dyDescent="0.3">
      <c r="A57" s="1" t="s">
        <v>18</v>
      </c>
      <c r="B57" s="70">
        <f>+'1T'!E57</f>
        <v>145103184.97</v>
      </c>
      <c r="C57" s="70">
        <f>+'2T'!E57</f>
        <v>336596113.73000002</v>
      </c>
      <c r="D57" s="70">
        <f>+'3T'!E57</f>
        <v>310046016.57999998</v>
      </c>
      <c r="E57" s="78">
        <f>+'4T'!E57</f>
        <v>210813173.38</v>
      </c>
      <c r="F57" s="71">
        <f>SUM(B57:E57)</f>
        <v>1002558488.66</v>
      </c>
    </row>
    <row r="58" spans="1:7" x14ac:dyDescent="0.3">
      <c r="A58" s="107" t="s">
        <v>72</v>
      </c>
      <c r="B58" s="100">
        <f>'1T'!E58</f>
        <v>0</v>
      </c>
      <c r="C58" s="100">
        <f>+'2T'!E58</f>
        <v>0</v>
      </c>
      <c r="D58" s="100">
        <f>'3T Acumulado'!E58</f>
        <v>327904.17</v>
      </c>
      <c r="E58" s="100">
        <v>0</v>
      </c>
      <c r="F58" s="71">
        <f>SUM(B58:E58)</f>
        <v>327904.17</v>
      </c>
    </row>
    <row r="59" spans="1:7" x14ac:dyDescent="0.3">
      <c r="A59" s="101" t="s">
        <v>69</v>
      </c>
      <c r="B59" s="74">
        <f>+'1T'!E59</f>
        <v>950399162.02999997</v>
      </c>
      <c r="C59" s="74">
        <f>+'2T'!E59</f>
        <v>824975048.33999991</v>
      </c>
      <c r="D59" s="70">
        <f>+'3T'!E59</f>
        <v>725773127.60000002</v>
      </c>
      <c r="E59" s="78">
        <f>+'4T'!E58</f>
        <v>726131954.2299999</v>
      </c>
      <c r="F59" s="75">
        <f>+F56-F57-F58</f>
        <v>726131954.23000002</v>
      </c>
      <c r="G59" s="9"/>
    </row>
    <row r="60" spans="1:7" ht="15" thickBot="1" x14ac:dyDescent="0.35">
      <c r="A60" s="67"/>
      <c r="B60" s="76"/>
      <c r="C60" s="76"/>
      <c r="D60" s="76"/>
      <c r="E60" s="76"/>
      <c r="F60" s="67"/>
      <c r="G60" s="9"/>
    </row>
    <row r="61" spans="1:7" x14ac:dyDescent="0.3">
      <c r="A61" s="1" t="s">
        <v>88</v>
      </c>
    </row>
    <row r="65" spans="1:1" x14ac:dyDescent="0.3">
      <c r="A65" s="92"/>
    </row>
    <row r="66" spans="1:1" x14ac:dyDescent="0.3">
      <c r="A66" s="92"/>
    </row>
    <row r="67" spans="1:1" x14ac:dyDescent="0.3">
      <c r="A67" s="92"/>
    </row>
  </sheetData>
  <mergeCells count="13">
    <mergeCell ref="A20:G20"/>
    <mergeCell ref="A1:B1"/>
    <mergeCell ref="A8:H8"/>
    <mergeCell ref="A9:H9"/>
    <mergeCell ref="C15:G15"/>
    <mergeCell ref="A19:G19"/>
    <mergeCell ref="A50:F50"/>
    <mergeCell ref="A21:G21"/>
    <mergeCell ref="A34:F34"/>
    <mergeCell ref="A35:F35"/>
    <mergeCell ref="A36:F36"/>
    <mergeCell ref="A48:F48"/>
    <mergeCell ref="A49:F49"/>
  </mergeCells>
  <pageMargins left="0.70866141732283472" right="0.70866141732283472" top="0.74803149606299213" bottom="0.74803149606299213" header="0.31496062992125984" footer="0.31496062992125984"/>
  <pageSetup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1T</vt:lpstr>
      <vt:lpstr>2T</vt:lpstr>
      <vt:lpstr>Semestral</vt:lpstr>
      <vt:lpstr>3T</vt:lpstr>
      <vt:lpstr>3T Acumulado</vt:lpstr>
      <vt:lpstr>4T</vt:lpstr>
      <vt:lpstr>Anual</vt:lpstr>
      <vt:lpstr>'3T'!Área_de_impresión</vt:lpstr>
      <vt:lpstr>Anual!Área_de_impresión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Stephanie Tatiana Salas Soto</cp:lastModifiedBy>
  <cp:lastPrinted>2016-10-11T18:01:30Z</cp:lastPrinted>
  <dcterms:created xsi:type="dcterms:W3CDTF">2011-03-10T14:40:05Z</dcterms:created>
  <dcterms:modified xsi:type="dcterms:W3CDTF">2025-12-30T20:02:55Z</dcterms:modified>
</cp:coreProperties>
</file>