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C1255257-F6DD-4F19-9306-5ACD4469531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 T" sheetId="14" r:id="rId1"/>
    <sheet name="2 T " sheetId="24" r:id="rId2"/>
    <sheet name="I Semestral" sheetId="18" r:id="rId3"/>
    <sheet name="3 T" sheetId="20" r:id="rId4"/>
    <sheet name="3 T acumulado" sheetId="21" r:id="rId5"/>
    <sheet name="4 T" sheetId="22" r:id="rId6"/>
    <sheet name="Anual" sheetId="23" r:id="rId7"/>
  </sheets>
  <definedNames>
    <definedName name="_xlnm._FilterDatabase" localSheetId="0" hidden="1">'1 T'!$A$56:$F$102</definedName>
    <definedName name="_xlnm._FilterDatabase" localSheetId="1" hidden="1">'2 T '!$A$53:$F$98</definedName>
    <definedName name="_xlnm._FilterDatabase" localSheetId="3" hidden="1">'3 T'!$A$55:$F$100</definedName>
    <definedName name="_xlnm._FilterDatabase" localSheetId="4" hidden="1">'3 T acumulado'!$A$55:$G$100</definedName>
    <definedName name="_xlnm._FilterDatabase" localSheetId="5" hidden="1">'4 T'!$A$48:$F$93</definedName>
    <definedName name="_xlnm._FilterDatabase" localSheetId="6" hidden="1">Anual!$A$55:$G$101</definedName>
    <definedName name="_xlnm._FilterDatabase" localSheetId="2" hidden="1">'I Semestral'!$A$55:$E$100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22" l="1"/>
  <c r="H13" i="22"/>
  <c r="G14" i="22"/>
  <c r="H14" i="22"/>
  <c r="G15" i="22"/>
  <c r="H15" i="22"/>
  <c r="G16" i="22"/>
  <c r="H16" i="22"/>
  <c r="H16" i="14" l="1"/>
  <c r="H12" i="14"/>
  <c r="H14" i="14"/>
  <c r="F17" i="22" l="1"/>
  <c r="E17" i="22"/>
  <c r="D17" i="22"/>
  <c r="G16" i="23"/>
  <c r="G15" i="23"/>
  <c r="G14" i="23"/>
  <c r="G13" i="23"/>
  <c r="H12" i="22"/>
  <c r="G12" i="22"/>
  <c r="G12" i="23" s="1"/>
  <c r="E16" i="18"/>
  <c r="E16" i="21" s="1"/>
  <c r="E15" i="18"/>
  <c r="E15" i="21" s="1"/>
  <c r="E14" i="18"/>
  <c r="E14" i="21" s="1"/>
  <c r="E13" i="18"/>
  <c r="E13" i="21" s="1"/>
  <c r="E12" i="18"/>
  <c r="E12" i="21" s="1"/>
  <c r="F111" i="22"/>
  <c r="F112" i="22" s="1"/>
  <c r="F112" i="23" s="1"/>
  <c r="F115" i="14"/>
  <c r="G17" i="22" l="1"/>
  <c r="F111" i="23"/>
  <c r="H17" i="22"/>
  <c r="G17" i="23" l="1"/>
  <c r="E16" i="23"/>
  <c r="E15" i="23"/>
  <c r="F14" i="23"/>
  <c r="E14" i="23"/>
  <c r="F13" i="23"/>
  <c r="E13" i="23"/>
  <c r="E12" i="23"/>
  <c r="F17" i="20"/>
  <c r="E17" i="20"/>
  <c r="D17" i="20"/>
  <c r="H17" i="20" s="1"/>
  <c r="H16" i="20"/>
  <c r="G16" i="20"/>
  <c r="F16" i="21" s="1"/>
  <c r="F16" i="23" s="1"/>
  <c r="H15" i="20"/>
  <c r="G15" i="20"/>
  <c r="F15" i="21" s="1"/>
  <c r="F15" i="23" s="1"/>
  <c r="H14" i="20"/>
  <c r="G14" i="20"/>
  <c r="F14" i="21" s="1"/>
  <c r="H13" i="20"/>
  <c r="G13" i="20"/>
  <c r="F13" i="21" s="1"/>
  <c r="H12" i="20"/>
  <c r="G12" i="20"/>
  <c r="F12" i="21" s="1"/>
  <c r="H17" i="24"/>
  <c r="H16" i="24"/>
  <c r="H15" i="24"/>
  <c r="H14" i="24"/>
  <c r="H13" i="24"/>
  <c r="H12" i="24"/>
  <c r="G16" i="14"/>
  <c r="D16" i="18" s="1"/>
  <c r="D16" i="21" s="1"/>
  <c r="G15" i="14"/>
  <c r="D15" i="18" s="1"/>
  <c r="D15" i="21" s="1"/>
  <c r="G14" i="14"/>
  <c r="D14" i="18" s="1"/>
  <c r="D14" i="21" s="1"/>
  <c r="F13" i="14"/>
  <c r="F17" i="14" s="1"/>
  <c r="E13" i="14"/>
  <c r="E17" i="14" s="1"/>
  <c r="D13" i="14"/>
  <c r="G12" i="14"/>
  <c r="D12" i="18" s="1"/>
  <c r="H15" i="14"/>
  <c r="D12" i="21" l="1"/>
  <c r="G12" i="21" s="1"/>
  <c r="F12" i="18"/>
  <c r="D17" i="14"/>
  <c r="G17" i="14" s="1"/>
  <c r="H13" i="14"/>
  <c r="H17" i="14" s="1"/>
  <c r="E17" i="23"/>
  <c r="F17" i="21"/>
  <c r="F12" i="23"/>
  <c r="F17" i="23" s="1"/>
  <c r="E17" i="21"/>
  <c r="G17" i="20"/>
  <c r="E17" i="18"/>
  <c r="G13" i="14"/>
  <c r="D13" i="18" s="1"/>
  <c r="D13" i="21" s="1"/>
  <c r="C110" i="23"/>
  <c r="C110" i="21" l="1"/>
  <c r="F113" i="20"/>
  <c r="E113" i="23" s="1"/>
  <c r="F113" i="24"/>
  <c r="D113" i="23" s="1"/>
  <c r="C113" i="23"/>
  <c r="E113" i="21" l="1"/>
  <c r="D113" i="18"/>
  <c r="D113" i="21"/>
  <c r="C113" i="21"/>
  <c r="C46" i="20"/>
  <c r="E46" i="20"/>
  <c r="F113" i="21" l="1"/>
  <c r="D46" i="20"/>
  <c r="A101" i="23" l="1"/>
  <c r="A118" i="23" s="1"/>
  <c r="C113" i="18"/>
  <c r="E113" i="18" s="1"/>
  <c r="F56" i="22" l="1"/>
  <c r="F56" i="23" s="1"/>
  <c r="D99" i="22"/>
  <c r="D113" i="22" s="1"/>
  <c r="C99" i="22"/>
  <c r="C113" i="22" s="1"/>
  <c r="F98" i="22"/>
  <c r="F98" i="23" s="1"/>
  <c r="F97" i="22"/>
  <c r="F97" i="23" s="1"/>
  <c r="F96" i="22"/>
  <c r="F96" i="23" s="1"/>
  <c r="F95" i="22"/>
  <c r="F95" i="23" s="1"/>
  <c r="F94" i="22"/>
  <c r="F94" i="23" s="1"/>
  <c r="F93" i="22"/>
  <c r="F93" i="23" s="1"/>
  <c r="F92" i="22"/>
  <c r="F92" i="23" s="1"/>
  <c r="F91" i="22"/>
  <c r="F91" i="23" s="1"/>
  <c r="F90" i="22"/>
  <c r="F90" i="23" s="1"/>
  <c r="F89" i="22"/>
  <c r="F89" i="23" s="1"/>
  <c r="F88" i="22"/>
  <c r="F88" i="23" s="1"/>
  <c r="F87" i="22"/>
  <c r="F87" i="23" s="1"/>
  <c r="F86" i="22"/>
  <c r="F86" i="23" s="1"/>
  <c r="F85" i="22"/>
  <c r="F85" i="23" s="1"/>
  <c r="F83" i="22"/>
  <c r="F83" i="23" s="1"/>
  <c r="F82" i="22"/>
  <c r="F82" i="23" s="1"/>
  <c r="F81" i="22"/>
  <c r="F81" i="23" s="1"/>
  <c r="F80" i="22"/>
  <c r="F80" i="23" s="1"/>
  <c r="F79" i="22"/>
  <c r="F79" i="23" s="1"/>
  <c r="F78" i="22"/>
  <c r="F78" i="23" s="1"/>
  <c r="F77" i="22"/>
  <c r="F77" i="23" s="1"/>
  <c r="F76" i="22"/>
  <c r="F76" i="23" s="1"/>
  <c r="F75" i="22"/>
  <c r="F75" i="23" s="1"/>
  <c r="F74" i="22"/>
  <c r="F74" i="23" s="1"/>
  <c r="F73" i="22"/>
  <c r="F73" i="23" s="1"/>
  <c r="F72" i="22"/>
  <c r="F72" i="23" s="1"/>
  <c r="F71" i="22"/>
  <c r="F71" i="23" s="1"/>
  <c r="F70" i="22"/>
  <c r="F70" i="23" s="1"/>
  <c r="F69" i="22"/>
  <c r="F69" i="23" s="1"/>
  <c r="F68" i="22"/>
  <c r="F68" i="23" s="1"/>
  <c r="F67" i="22"/>
  <c r="F67" i="23" s="1"/>
  <c r="F66" i="22"/>
  <c r="F66" i="23" s="1"/>
  <c r="F65" i="22"/>
  <c r="F65" i="23" s="1"/>
  <c r="F64" i="22"/>
  <c r="F64" i="23" s="1"/>
  <c r="F63" i="22"/>
  <c r="F63" i="23" s="1"/>
  <c r="F62" i="22"/>
  <c r="F62" i="23" s="1"/>
  <c r="F61" i="22"/>
  <c r="F61" i="23" s="1"/>
  <c r="F60" i="22"/>
  <c r="F60" i="23" s="1"/>
  <c r="F59" i="22"/>
  <c r="F59" i="23" s="1"/>
  <c r="F58" i="22"/>
  <c r="F58" i="23" s="1"/>
  <c r="F57" i="22"/>
  <c r="F57" i="23" s="1"/>
  <c r="E46" i="22"/>
  <c r="D46" i="22"/>
  <c r="C46" i="22"/>
  <c r="F45" i="22"/>
  <c r="F45" i="23" s="1"/>
  <c r="F44" i="22"/>
  <c r="F44" i="23" s="1"/>
  <c r="F43" i="22"/>
  <c r="F43" i="23" s="1"/>
  <c r="F42" i="22"/>
  <c r="F42" i="23" s="1"/>
  <c r="F41" i="22"/>
  <c r="F41" i="23" s="1"/>
  <c r="F40" i="22"/>
  <c r="F40" i="23" s="1"/>
  <c r="F39" i="22"/>
  <c r="F39" i="23" s="1"/>
  <c r="F38" i="22"/>
  <c r="F38" i="23" s="1"/>
  <c r="F37" i="22"/>
  <c r="F37" i="23" s="1"/>
  <c r="F36" i="22"/>
  <c r="F36" i="23" s="1"/>
  <c r="F35" i="22"/>
  <c r="F35" i="23" s="1"/>
  <c r="F34" i="22"/>
  <c r="F34" i="23" s="1"/>
  <c r="F32" i="22"/>
  <c r="F32" i="23" s="1"/>
  <c r="F31" i="22"/>
  <c r="F31" i="23" s="1"/>
  <c r="F30" i="22"/>
  <c r="F30" i="23" s="1"/>
  <c r="F29" i="22"/>
  <c r="F29" i="23" s="1"/>
  <c r="F28" i="22"/>
  <c r="F28" i="23" s="1"/>
  <c r="E99" i="20"/>
  <c r="E111" i="20" s="1"/>
  <c r="D99" i="20"/>
  <c r="D111" i="20" s="1"/>
  <c r="C99" i="20"/>
  <c r="C111" i="20" s="1"/>
  <c r="F111" i="20" s="1"/>
  <c r="F98" i="20"/>
  <c r="E98" i="23" s="1"/>
  <c r="F97" i="20"/>
  <c r="E97" i="23" s="1"/>
  <c r="F96" i="20"/>
  <c r="E96" i="23" s="1"/>
  <c r="F95" i="20"/>
  <c r="E95" i="23" s="1"/>
  <c r="F94" i="20"/>
  <c r="E94" i="23" s="1"/>
  <c r="F93" i="20"/>
  <c r="E93" i="23" s="1"/>
  <c r="F92" i="20"/>
  <c r="E92" i="23" s="1"/>
  <c r="F91" i="20"/>
  <c r="E91" i="23" s="1"/>
  <c r="F90" i="20"/>
  <c r="E90" i="23" s="1"/>
  <c r="F89" i="20"/>
  <c r="E89" i="23" s="1"/>
  <c r="F88" i="20"/>
  <c r="E88" i="23" s="1"/>
  <c r="F87" i="20"/>
  <c r="E87" i="23" s="1"/>
  <c r="F86" i="20"/>
  <c r="E86" i="23" s="1"/>
  <c r="F85" i="20"/>
  <c r="E85" i="23" s="1"/>
  <c r="F84" i="20"/>
  <c r="E84" i="23" s="1"/>
  <c r="F83" i="20"/>
  <c r="E83" i="23" s="1"/>
  <c r="F82" i="20"/>
  <c r="E82" i="23" s="1"/>
  <c r="F81" i="20"/>
  <c r="E81" i="23" s="1"/>
  <c r="F80" i="20"/>
  <c r="E80" i="23" s="1"/>
  <c r="F79" i="20"/>
  <c r="E79" i="23" s="1"/>
  <c r="F78" i="20"/>
  <c r="E78" i="23" s="1"/>
  <c r="F77" i="20"/>
  <c r="E77" i="23" s="1"/>
  <c r="F76" i="20"/>
  <c r="E76" i="23" s="1"/>
  <c r="F75" i="20"/>
  <c r="E75" i="23" s="1"/>
  <c r="F74" i="20"/>
  <c r="E74" i="23" s="1"/>
  <c r="F73" i="20"/>
  <c r="E73" i="23" s="1"/>
  <c r="F72" i="20"/>
  <c r="E72" i="23" s="1"/>
  <c r="F71" i="20"/>
  <c r="E71" i="23" s="1"/>
  <c r="F70" i="20"/>
  <c r="E70" i="23" s="1"/>
  <c r="F69" i="20"/>
  <c r="E69" i="23" s="1"/>
  <c r="F68" i="20"/>
  <c r="E68" i="23" s="1"/>
  <c r="F67" i="20"/>
  <c r="E67" i="23" s="1"/>
  <c r="F66" i="20"/>
  <c r="E66" i="23" s="1"/>
  <c r="F65" i="20"/>
  <c r="E65" i="23" s="1"/>
  <c r="F64" i="20"/>
  <c r="E64" i="23" s="1"/>
  <c r="F63" i="20"/>
  <c r="E63" i="23" s="1"/>
  <c r="F62" i="20"/>
  <c r="E62" i="23" s="1"/>
  <c r="F61" i="20"/>
  <c r="E61" i="23" s="1"/>
  <c r="F60" i="20"/>
  <c r="E60" i="23" s="1"/>
  <c r="F59" i="20"/>
  <c r="E59" i="23" s="1"/>
  <c r="F58" i="20"/>
  <c r="E58" i="23" s="1"/>
  <c r="F57" i="20"/>
  <c r="E57" i="23" s="1"/>
  <c r="F56" i="20"/>
  <c r="E56" i="23" s="1"/>
  <c r="F45" i="20"/>
  <c r="F44" i="20"/>
  <c r="F43" i="20"/>
  <c r="F42" i="20"/>
  <c r="F41" i="20"/>
  <c r="F40" i="20"/>
  <c r="F39" i="20"/>
  <c r="F38" i="20"/>
  <c r="F37" i="20"/>
  <c r="F36" i="20"/>
  <c r="F35" i="20"/>
  <c r="F34" i="20"/>
  <c r="F32" i="20"/>
  <c r="F31" i="20"/>
  <c r="F30" i="20"/>
  <c r="F29" i="20"/>
  <c r="F28" i="20"/>
  <c r="F35" i="24"/>
  <c r="F36" i="24"/>
  <c r="F37" i="24"/>
  <c r="F38" i="24"/>
  <c r="D38" i="18" s="1"/>
  <c r="F39" i="24"/>
  <c r="F40" i="24"/>
  <c r="D40" i="18" s="1"/>
  <c r="F41" i="24"/>
  <c r="F42" i="24"/>
  <c r="F43" i="24"/>
  <c r="F44" i="24"/>
  <c r="F45" i="24"/>
  <c r="F38" i="14"/>
  <c r="C38" i="18" s="1"/>
  <c r="F39" i="14"/>
  <c r="C39" i="18" s="1"/>
  <c r="F40" i="14"/>
  <c r="F41" i="14"/>
  <c r="C41" i="18" s="1"/>
  <c r="F42" i="14"/>
  <c r="F43" i="14"/>
  <c r="C43" i="18" s="1"/>
  <c r="F44" i="14"/>
  <c r="C44" i="18" s="1"/>
  <c r="F45" i="14"/>
  <c r="C45" i="18" s="1"/>
  <c r="E46" i="14"/>
  <c r="D46" i="14"/>
  <c r="C46" i="14"/>
  <c r="F37" i="14"/>
  <c r="F36" i="14"/>
  <c r="F35" i="14"/>
  <c r="C35" i="18" s="1"/>
  <c r="F34" i="14"/>
  <c r="C34" i="18" s="1"/>
  <c r="F32" i="14"/>
  <c r="C32" i="18" s="1"/>
  <c r="F31" i="14"/>
  <c r="F30" i="14"/>
  <c r="C30" i="18" s="1"/>
  <c r="F29" i="14"/>
  <c r="C29" i="18" s="1"/>
  <c r="F28" i="14"/>
  <c r="D45" i="21" l="1"/>
  <c r="D45" i="23"/>
  <c r="D37" i="23"/>
  <c r="D37" i="21"/>
  <c r="D38" i="21"/>
  <c r="D38" i="23"/>
  <c r="D44" i="23"/>
  <c r="D44" i="21"/>
  <c r="D36" i="23"/>
  <c r="D36" i="21"/>
  <c r="D45" i="18"/>
  <c r="D37" i="18"/>
  <c r="E38" i="18"/>
  <c r="D43" i="23"/>
  <c r="D43" i="21"/>
  <c r="D35" i="23"/>
  <c r="D35" i="21"/>
  <c r="D44" i="18"/>
  <c r="E44" i="18" s="1"/>
  <c r="D36" i="18"/>
  <c r="D39" i="23"/>
  <c r="D39" i="21"/>
  <c r="D42" i="23"/>
  <c r="D42" i="21"/>
  <c r="D43" i="18"/>
  <c r="E43" i="18" s="1"/>
  <c r="D35" i="18"/>
  <c r="E35" i="18" s="1"/>
  <c r="E45" i="18"/>
  <c r="D41" i="21"/>
  <c r="D41" i="23"/>
  <c r="D42" i="18"/>
  <c r="D39" i="18"/>
  <c r="E39" i="18" s="1"/>
  <c r="D40" i="21"/>
  <c r="D40" i="23"/>
  <c r="D41" i="18"/>
  <c r="E41" i="18" s="1"/>
  <c r="C42" i="23"/>
  <c r="C42" i="21"/>
  <c r="C28" i="23"/>
  <c r="C28" i="21"/>
  <c r="C37" i="21"/>
  <c r="C37" i="23"/>
  <c r="C41" i="23"/>
  <c r="C41" i="21"/>
  <c r="C28" i="18"/>
  <c r="C36" i="23"/>
  <c r="C36" i="21"/>
  <c r="C40" i="21"/>
  <c r="C40" i="23"/>
  <c r="C37" i="18"/>
  <c r="C30" i="21"/>
  <c r="C30" i="23"/>
  <c r="C39" i="21"/>
  <c r="C39" i="23"/>
  <c r="C36" i="18"/>
  <c r="E36" i="18" s="1"/>
  <c r="C31" i="21"/>
  <c r="C31" i="23"/>
  <c r="C38" i="23"/>
  <c r="C38" i="21"/>
  <c r="C29" i="21"/>
  <c r="C29" i="23"/>
  <c r="C32" i="23"/>
  <c r="C32" i="21"/>
  <c r="C45" i="23"/>
  <c r="C45" i="21"/>
  <c r="C42" i="18"/>
  <c r="C34" i="23"/>
  <c r="C34" i="21"/>
  <c r="C44" i="21"/>
  <c r="C44" i="23"/>
  <c r="C35" i="23"/>
  <c r="C35" i="21"/>
  <c r="C43" i="23"/>
  <c r="C43" i="21"/>
  <c r="C40" i="18"/>
  <c r="E40" i="18" s="1"/>
  <c r="C31" i="18"/>
  <c r="E111" i="23"/>
  <c r="E111" i="21"/>
  <c r="E32" i="21"/>
  <c r="E32" i="23"/>
  <c r="E31" i="21"/>
  <c r="E31" i="23"/>
  <c r="E30" i="23"/>
  <c r="E30" i="21"/>
  <c r="E29" i="21"/>
  <c r="E29" i="23"/>
  <c r="E28" i="21"/>
  <c r="E28" i="23"/>
  <c r="E41" i="21"/>
  <c r="E41" i="23"/>
  <c r="E42" i="21"/>
  <c r="E42" i="23"/>
  <c r="E43" i="23"/>
  <c r="E43" i="21"/>
  <c r="E37" i="23"/>
  <c r="E37" i="21"/>
  <c r="E36" i="21"/>
  <c r="E36" i="23"/>
  <c r="E38" i="21"/>
  <c r="E38" i="23"/>
  <c r="E39" i="21"/>
  <c r="E39" i="23"/>
  <c r="E40" i="21"/>
  <c r="E40" i="23"/>
  <c r="E34" i="21"/>
  <c r="E34" i="23"/>
  <c r="E35" i="21"/>
  <c r="E35" i="23"/>
  <c r="E45" i="23"/>
  <c r="E45" i="21"/>
  <c r="E44" i="21"/>
  <c r="E44" i="23"/>
  <c r="F46" i="23"/>
  <c r="F46" i="22"/>
  <c r="F46" i="20"/>
  <c r="F99" i="20"/>
  <c r="F46" i="14"/>
  <c r="G37" i="23" l="1"/>
  <c r="G38" i="23"/>
  <c r="G35" i="23"/>
  <c r="F36" i="21"/>
  <c r="C46" i="18"/>
  <c r="F37" i="21"/>
  <c r="G45" i="23"/>
  <c r="G42" i="23"/>
  <c r="G36" i="23"/>
  <c r="F38" i="21"/>
  <c r="F42" i="21"/>
  <c r="F35" i="21"/>
  <c r="E37" i="18"/>
  <c r="E42" i="18"/>
  <c r="F40" i="21"/>
  <c r="G39" i="23"/>
  <c r="F39" i="21"/>
  <c r="G40" i="23"/>
  <c r="F41" i="21"/>
  <c r="G41" i="23"/>
  <c r="C46" i="21"/>
  <c r="C46" i="23"/>
  <c r="F45" i="21"/>
  <c r="F43" i="21"/>
  <c r="G43" i="23"/>
  <c r="E46" i="23"/>
  <c r="G44" i="23"/>
  <c r="E46" i="21"/>
  <c r="F44" i="21"/>
  <c r="F34" i="24"/>
  <c r="D34" i="23" l="1"/>
  <c r="G34" i="23" s="1"/>
  <c r="D34" i="21"/>
  <c r="F34" i="21" s="1"/>
  <c r="D34" i="18"/>
  <c r="E34" i="18" s="1"/>
  <c r="E99" i="24"/>
  <c r="D99" i="24"/>
  <c r="D111" i="24" s="1"/>
  <c r="C99" i="24"/>
  <c r="C111" i="24" s="1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E46" i="24"/>
  <c r="D46" i="24"/>
  <c r="C46" i="24"/>
  <c r="F32" i="24"/>
  <c r="F31" i="24"/>
  <c r="F30" i="24"/>
  <c r="F29" i="24"/>
  <c r="F28" i="24"/>
  <c r="D31" i="23" l="1"/>
  <c r="G31" i="23" s="1"/>
  <c r="D31" i="21"/>
  <c r="F31" i="21" s="1"/>
  <c r="D31" i="18"/>
  <c r="E31" i="18" s="1"/>
  <c r="D28" i="23"/>
  <c r="D28" i="21"/>
  <c r="D28" i="18"/>
  <c r="D32" i="21"/>
  <c r="F32" i="21" s="1"/>
  <c r="D32" i="23"/>
  <c r="G32" i="23" s="1"/>
  <c r="D32" i="18"/>
  <c r="E32" i="18" s="1"/>
  <c r="D29" i="21"/>
  <c r="F29" i="21" s="1"/>
  <c r="D29" i="23"/>
  <c r="G29" i="23" s="1"/>
  <c r="D29" i="18"/>
  <c r="E29" i="18" s="1"/>
  <c r="D30" i="23"/>
  <c r="G30" i="23" s="1"/>
  <c r="D30" i="21"/>
  <c r="F30" i="21" s="1"/>
  <c r="D30" i="18"/>
  <c r="E30" i="18" s="1"/>
  <c r="D58" i="23"/>
  <c r="D58" i="18"/>
  <c r="D64" i="23"/>
  <c r="D64" i="18"/>
  <c r="D70" i="23"/>
  <c r="D70" i="18"/>
  <c r="D76" i="23"/>
  <c r="D76" i="18"/>
  <c r="D82" i="23"/>
  <c r="D82" i="18"/>
  <c r="D88" i="23"/>
  <c r="D88" i="18"/>
  <c r="D94" i="23"/>
  <c r="D94" i="18"/>
  <c r="D59" i="23"/>
  <c r="D59" i="18"/>
  <c r="D65" i="23"/>
  <c r="D65" i="18"/>
  <c r="D71" i="23"/>
  <c r="D71" i="18"/>
  <c r="D77" i="23"/>
  <c r="D77" i="18"/>
  <c r="D83" i="23"/>
  <c r="D83" i="18"/>
  <c r="D89" i="23"/>
  <c r="D89" i="18"/>
  <c r="D95" i="23"/>
  <c r="D95" i="18"/>
  <c r="D60" i="23"/>
  <c r="D60" i="18"/>
  <c r="D66" i="23"/>
  <c r="D66" i="18"/>
  <c r="D72" i="23"/>
  <c r="D72" i="18"/>
  <c r="D78" i="23"/>
  <c r="D78" i="18"/>
  <c r="D84" i="23"/>
  <c r="D84" i="18"/>
  <c r="D90" i="23"/>
  <c r="D90" i="18"/>
  <c r="D96" i="23"/>
  <c r="D96" i="18"/>
  <c r="D61" i="23"/>
  <c r="D61" i="18"/>
  <c r="D67" i="23"/>
  <c r="D67" i="18"/>
  <c r="D73" i="23"/>
  <c r="D73" i="18"/>
  <c r="D79" i="23"/>
  <c r="D79" i="18"/>
  <c r="D85" i="23"/>
  <c r="D85" i="18"/>
  <c r="D91" i="23"/>
  <c r="D91" i="18"/>
  <c r="D97" i="23"/>
  <c r="D97" i="18"/>
  <c r="D56" i="23"/>
  <c r="D56" i="18"/>
  <c r="D62" i="23"/>
  <c r="D62" i="18"/>
  <c r="D68" i="23"/>
  <c r="D68" i="18"/>
  <c r="D74" i="23"/>
  <c r="D74" i="18"/>
  <c r="D74" i="21" s="1"/>
  <c r="D80" i="23"/>
  <c r="D80" i="18"/>
  <c r="D86" i="23"/>
  <c r="D86" i="18"/>
  <c r="D92" i="23"/>
  <c r="D92" i="18"/>
  <c r="D98" i="18"/>
  <c r="D98" i="21" s="1"/>
  <c r="D98" i="23"/>
  <c r="D57" i="23"/>
  <c r="D57" i="18"/>
  <c r="D63" i="23"/>
  <c r="D63" i="18"/>
  <c r="D69" i="23"/>
  <c r="D69" i="18"/>
  <c r="D75" i="23"/>
  <c r="D75" i="18"/>
  <c r="D81" i="23"/>
  <c r="D81" i="18"/>
  <c r="D87" i="23"/>
  <c r="D87" i="18"/>
  <c r="D93" i="23"/>
  <c r="D93" i="18"/>
  <c r="F46" i="24"/>
  <c r="E111" i="24"/>
  <c r="F111" i="24" s="1"/>
  <c r="F99" i="24"/>
  <c r="D111" i="23" l="1"/>
  <c r="D111" i="21"/>
  <c r="D111" i="18"/>
  <c r="D46" i="18"/>
  <c r="E28" i="18"/>
  <c r="E46" i="18" s="1"/>
  <c r="D46" i="21"/>
  <c r="F28" i="21"/>
  <c r="F46" i="21" s="1"/>
  <c r="D46" i="23"/>
  <c r="G28" i="23"/>
  <c r="G46" i="23" s="1"/>
  <c r="D81" i="21"/>
  <c r="D63" i="21"/>
  <c r="D92" i="21"/>
  <c r="D56" i="21"/>
  <c r="D85" i="21"/>
  <c r="D67" i="21"/>
  <c r="D90" i="21"/>
  <c r="D72" i="21"/>
  <c r="D95" i="21"/>
  <c r="D77" i="21"/>
  <c r="D59" i="21"/>
  <c r="D82" i="21"/>
  <c r="D64" i="21"/>
  <c r="D93" i="21"/>
  <c r="D75" i="21"/>
  <c r="D57" i="21"/>
  <c r="D86" i="21"/>
  <c r="D68" i="21"/>
  <c r="D97" i="21"/>
  <c r="D79" i="21"/>
  <c r="D61" i="21"/>
  <c r="D84" i="21"/>
  <c r="D66" i="21"/>
  <c r="D89" i="21"/>
  <c r="D71" i="21"/>
  <c r="D94" i="21"/>
  <c r="D76" i="21"/>
  <c r="D58" i="21"/>
  <c r="D87" i="21"/>
  <c r="D69" i="21"/>
  <c r="D80" i="21"/>
  <c r="D62" i="21"/>
  <c r="D91" i="21"/>
  <c r="D73" i="21"/>
  <c r="D96" i="21"/>
  <c r="D78" i="21"/>
  <c r="D60" i="21"/>
  <c r="D83" i="21"/>
  <c r="D65" i="21"/>
  <c r="D88" i="21"/>
  <c r="D70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56" i="21"/>
  <c r="C100" i="14"/>
  <c r="C113" i="14" s="1"/>
  <c r="F113" i="14" s="1"/>
  <c r="F57" i="14"/>
  <c r="F60" i="14"/>
  <c r="F61" i="14"/>
  <c r="F62" i="14"/>
  <c r="F63" i="14"/>
  <c r="F73" i="14"/>
  <c r="F84" i="14"/>
  <c r="F93" i="14"/>
  <c r="F99" i="14"/>
  <c r="C98" i="23" s="1"/>
  <c r="F81" i="14"/>
  <c r="D100" i="14"/>
  <c r="D113" i="14" s="1"/>
  <c r="E100" i="14"/>
  <c r="E113" i="14" s="1"/>
  <c r="F58" i="14"/>
  <c r="F59" i="14"/>
  <c r="F64" i="14"/>
  <c r="F65" i="14"/>
  <c r="F66" i="14"/>
  <c r="F67" i="14"/>
  <c r="F68" i="14"/>
  <c r="F69" i="14"/>
  <c r="F70" i="14"/>
  <c r="F71" i="14"/>
  <c r="F72" i="14"/>
  <c r="F74" i="14"/>
  <c r="F75" i="14"/>
  <c r="C74" i="23" s="1"/>
  <c r="F76" i="14"/>
  <c r="F77" i="14"/>
  <c r="F78" i="14"/>
  <c r="F79" i="14"/>
  <c r="F80" i="14"/>
  <c r="F82" i="14"/>
  <c r="F83" i="14"/>
  <c r="F85" i="14"/>
  <c r="F86" i="14"/>
  <c r="F87" i="14"/>
  <c r="F88" i="14"/>
  <c r="F89" i="14"/>
  <c r="F90" i="14"/>
  <c r="F91" i="14"/>
  <c r="F92" i="14"/>
  <c r="F94" i="14"/>
  <c r="F95" i="14"/>
  <c r="F96" i="14"/>
  <c r="F97" i="14"/>
  <c r="F98" i="14"/>
  <c r="C110" i="18"/>
  <c r="C87" i="23" l="1"/>
  <c r="G87" i="23" s="1"/>
  <c r="C87" i="18"/>
  <c r="C95" i="23"/>
  <c r="G95" i="23" s="1"/>
  <c r="C95" i="18"/>
  <c r="C86" i="23"/>
  <c r="G86" i="23" s="1"/>
  <c r="C86" i="18"/>
  <c r="C76" i="23"/>
  <c r="G76" i="23" s="1"/>
  <c r="C76" i="18"/>
  <c r="C67" i="23"/>
  <c r="G67" i="23" s="1"/>
  <c r="C67" i="18"/>
  <c r="C60" i="23"/>
  <c r="C60" i="18"/>
  <c r="C68" i="23"/>
  <c r="G68" i="23" s="1"/>
  <c r="C68" i="18"/>
  <c r="C85" i="23"/>
  <c r="G85" i="23" s="1"/>
  <c r="C85" i="18"/>
  <c r="C96" i="23"/>
  <c r="G96" i="23" s="1"/>
  <c r="C96" i="18"/>
  <c r="C94" i="23"/>
  <c r="G94" i="23" s="1"/>
  <c r="C94" i="18"/>
  <c r="C65" i="23"/>
  <c r="G65" i="23" s="1"/>
  <c r="C65" i="18"/>
  <c r="C56" i="23"/>
  <c r="G56" i="23" s="1"/>
  <c r="C56" i="18"/>
  <c r="C66" i="23"/>
  <c r="G66" i="23" s="1"/>
  <c r="C66" i="18"/>
  <c r="C82" i="23"/>
  <c r="G82" i="23" s="1"/>
  <c r="C82" i="18"/>
  <c r="C92" i="23"/>
  <c r="G92" i="23" s="1"/>
  <c r="C92" i="18"/>
  <c r="C59" i="23"/>
  <c r="G59" i="23" s="1"/>
  <c r="C59" i="18"/>
  <c r="C81" i="23"/>
  <c r="G81" i="23" s="1"/>
  <c r="C81" i="18"/>
  <c r="C71" i="23"/>
  <c r="C71" i="18"/>
  <c r="C63" i="23"/>
  <c r="G63" i="23" s="1"/>
  <c r="C63" i="18"/>
  <c r="C83" i="23"/>
  <c r="G83" i="23" s="1"/>
  <c r="C83" i="18"/>
  <c r="C77" i="23"/>
  <c r="G77" i="23" s="1"/>
  <c r="C77" i="18"/>
  <c r="C80" i="23"/>
  <c r="G80" i="23" s="1"/>
  <c r="C80" i="18"/>
  <c r="C93" i="23"/>
  <c r="G93" i="23" s="1"/>
  <c r="C93" i="18"/>
  <c r="C73" i="23"/>
  <c r="G73" i="23" s="1"/>
  <c r="C73" i="18"/>
  <c r="C79" i="23"/>
  <c r="G79" i="23" s="1"/>
  <c r="C79" i="18"/>
  <c r="C58" i="23"/>
  <c r="G58" i="23" s="1"/>
  <c r="C58" i="18"/>
  <c r="C72" i="23"/>
  <c r="G72" i="23" s="1"/>
  <c r="C72" i="18"/>
  <c r="C61" i="23"/>
  <c r="G61" i="23" s="1"/>
  <c r="C61" i="18"/>
  <c r="C75" i="23"/>
  <c r="G75" i="23" s="1"/>
  <c r="C75" i="18"/>
  <c r="C84" i="23"/>
  <c r="C84" i="18"/>
  <c r="C91" i="23"/>
  <c r="G91" i="23" s="1"/>
  <c r="C91" i="18"/>
  <c r="C64" i="23"/>
  <c r="G64" i="23" s="1"/>
  <c r="C64" i="18"/>
  <c r="C90" i="23"/>
  <c r="G90" i="23" s="1"/>
  <c r="C90" i="18"/>
  <c r="C89" i="23"/>
  <c r="G89" i="23" s="1"/>
  <c r="C89" i="18"/>
  <c r="C70" i="23"/>
  <c r="G70" i="23" s="1"/>
  <c r="C70" i="18"/>
  <c r="C97" i="23"/>
  <c r="G97" i="23" s="1"/>
  <c r="C97" i="18"/>
  <c r="C88" i="23"/>
  <c r="G88" i="23" s="1"/>
  <c r="C88" i="18"/>
  <c r="C78" i="23"/>
  <c r="G78" i="23" s="1"/>
  <c r="C78" i="18"/>
  <c r="C69" i="23"/>
  <c r="G69" i="23" s="1"/>
  <c r="C69" i="18"/>
  <c r="C57" i="23"/>
  <c r="G57" i="23" s="1"/>
  <c r="C57" i="18"/>
  <c r="C62" i="23"/>
  <c r="G62" i="23" s="1"/>
  <c r="C62" i="18"/>
  <c r="E99" i="23"/>
  <c r="G71" i="23"/>
  <c r="E99" i="21"/>
  <c r="C74" i="18"/>
  <c r="C98" i="18"/>
  <c r="D99" i="23"/>
  <c r="D99" i="18"/>
  <c r="D99" i="21"/>
  <c r="G60" i="23"/>
  <c r="C114" i="14"/>
  <c r="C116" i="14" s="1"/>
  <c r="D112" i="14" s="1"/>
  <c r="G74" i="23"/>
  <c r="G98" i="23"/>
  <c r="F100" i="14"/>
  <c r="D114" i="14" l="1"/>
  <c r="D116" i="14" s="1"/>
  <c r="E112" i="14" s="1"/>
  <c r="E114" i="14" s="1"/>
  <c r="E116" i="14" s="1"/>
  <c r="C70" i="21"/>
  <c r="F70" i="21" s="1"/>
  <c r="E70" i="18"/>
  <c r="C63" i="21"/>
  <c r="F63" i="21" s="1"/>
  <c r="E63" i="18"/>
  <c r="C92" i="21"/>
  <c r="F92" i="21" s="1"/>
  <c r="E92" i="18"/>
  <c r="C65" i="21"/>
  <c r="F65" i="21" s="1"/>
  <c r="E65" i="18"/>
  <c r="C69" i="21"/>
  <c r="F69" i="21" s="1"/>
  <c r="E69" i="18"/>
  <c r="C72" i="21"/>
  <c r="F72" i="21" s="1"/>
  <c r="E72" i="18"/>
  <c r="C78" i="21"/>
  <c r="F78" i="21" s="1"/>
  <c r="E78" i="18"/>
  <c r="C89" i="21"/>
  <c r="F89" i="21" s="1"/>
  <c r="E89" i="18"/>
  <c r="C84" i="21"/>
  <c r="F84" i="21" s="1"/>
  <c r="E84" i="18"/>
  <c r="C58" i="21"/>
  <c r="F58" i="21" s="1"/>
  <c r="E58" i="18"/>
  <c r="C80" i="21"/>
  <c r="F80" i="21" s="1"/>
  <c r="E80" i="18"/>
  <c r="C71" i="21"/>
  <c r="F71" i="21" s="1"/>
  <c r="E71" i="18"/>
  <c r="C68" i="21"/>
  <c r="F68" i="21" s="1"/>
  <c r="E68" i="18"/>
  <c r="C86" i="21"/>
  <c r="F86" i="21" s="1"/>
  <c r="E86" i="18"/>
  <c r="C91" i="21"/>
  <c r="F91" i="21" s="1"/>
  <c r="E91" i="18"/>
  <c r="C76" i="21"/>
  <c r="F76" i="21" s="1"/>
  <c r="E76" i="18"/>
  <c r="C82" i="21"/>
  <c r="F82" i="21" s="1"/>
  <c r="E82" i="18"/>
  <c r="C94" i="21"/>
  <c r="F94" i="21" s="1"/>
  <c r="E94" i="18"/>
  <c r="C62" i="21"/>
  <c r="F62" i="21" s="1"/>
  <c r="E62" i="18"/>
  <c r="C88" i="21"/>
  <c r="F88" i="21" s="1"/>
  <c r="E88" i="18"/>
  <c r="C90" i="21"/>
  <c r="F90" i="21" s="1"/>
  <c r="E90" i="18"/>
  <c r="C75" i="21"/>
  <c r="F75" i="21" s="1"/>
  <c r="E75" i="18"/>
  <c r="C79" i="21"/>
  <c r="F79" i="21" s="1"/>
  <c r="E79" i="18"/>
  <c r="C77" i="21"/>
  <c r="F77" i="21" s="1"/>
  <c r="E77" i="18"/>
  <c r="C81" i="21"/>
  <c r="F81" i="21" s="1"/>
  <c r="E81" i="18"/>
  <c r="C60" i="21"/>
  <c r="F60" i="21" s="1"/>
  <c r="E60" i="18"/>
  <c r="C95" i="21"/>
  <c r="F95" i="21" s="1"/>
  <c r="E95" i="18"/>
  <c r="C85" i="21"/>
  <c r="F85" i="21" s="1"/>
  <c r="E85" i="18"/>
  <c r="C66" i="21"/>
  <c r="F66" i="21" s="1"/>
  <c r="E66" i="18"/>
  <c r="C96" i="21"/>
  <c r="F96" i="21" s="1"/>
  <c r="E96" i="18"/>
  <c r="C111" i="23"/>
  <c r="G111" i="23" s="1"/>
  <c r="G112" i="23" s="1"/>
  <c r="C111" i="21"/>
  <c r="F111" i="21" s="1"/>
  <c r="F112" i="21" s="1"/>
  <c r="F114" i="21" s="1"/>
  <c r="F114" i="14"/>
  <c r="F116" i="14" s="1"/>
  <c r="C57" i="21"/>
  <c r="F57" i="21" s="1"/>
  <c r="E57" i="18"/>
  <c r="C97" i="21"/>
  <c r="F97" i="21" s="1"/>
  <c r="E97" i="18"/>
  <c r="C64" i="21"/>
  <c r="F64" i="21" s="1"/>
  <c r="E64" i="18"/>
  <c r="C61" i="21"/>
  <c r="F61" i="21" s="1"/>
  <c r="E61" i="18"/>
  <c r="C73" i="21"/>
  <c r="F73" i="21" s="1"/>
  <c r="E73" i="18"/>
  <c r="C83" i="21"/>
  <c r="F83" i="21" s="1"/>
  <c r="E83" i="18"/>
  <c r="C59" i="21"/>
  <c r="F59" i="21" s="1"/>
  <c r="E59" i="18"/>
  <c r="C67" i="21"/>
  <c r="F67" i="21" s="1"/>
  <c r="E67" i="18"/>
  <c r="C87" i="21"/>
  <c r="F87" i="21" s="1"/>
  <c r="E87" i="18"/>
  <c r="C93" i="21"/>
  <c r="F93" i="21" s="1"/>
  <c r="E93" i="18"/>
  <c r="C56" i="21"/>
  <c r="F56" i="21" s="1"/>
  <c r="E56" i="18"/>
  <c r="E74" i="18"/>
  <c r="C74" i="21"/>
  <c r="F74" i="21" s="1"/>
  <c r="E98" i="18"/>
  <c r="C98" i="21"/>
  <c r="F98" i="21" s="1"/>
  <c r="C99" i="23"/>
  <c r="C99" i="18"/>
  <c r="C111" i="18" s="1"/>
  <c r="C112" i="23" l="1"/>
  <c r="C110" i="24"/>
  <c r="C112" i="24" s="1"/>
  <c r="C112" i="21"/>
  <c r="E111" i="18"/>
  <c r="C112" i="18"/>
  <c r="F99" i="21"/>
  <c r="E99" i="18"/>
  <c r="C99" i="21"/>
  <c r="C114" i="18" l="1"/>
  <c r="C114" i="23"/>
  <c r="C114" i="21"/>
  <c r="C114" i="24"/>
  <c r="D110" i="24" s="1"/>
  <c r="D112" i="24" s="1"/>
  <c r="D114" i="24" s="1"/>
  <c r="E110" i="24" s="1"/>
  <c r="E112" i="24" s="1"/>
  <c r="F110" i="24"/>
  <c r="D110" i="23" l="1"/>
  <c r="F112" i="24"/>
  <c r="D110" i="21"/>
  <c r="D110" i="18"/>
  <c r="E110" i="18" s="1"/>
  <c r="E114" i="24"/>
  <c r="D112" i="23" l="1"/>
  <c r="F114" i="24"/>
  <c r="D112" i="21"/>
  <c r="D112" i="18"/>
  <c r="E112" i="18" s="1"/>
  <c r="D114" i="18" l="1"/>
  <c r="E114" i="18" s="1"/>
  <c r="C110" i="20" s="1"/>
  <c r="C112" i="20" s="1"/>
  <c r="D114" i="23"/>
  <c r="D114" i="21"/>
  <c r="C114" i="20" l="1"/>
  <c r="D110" i="20" s="1"/>
  <c r="D112" i="20" s="1"/>
  <c r="D114" i="20" s="1"/>
  <c r="E110" i="20" s="1"/>
  <c r="E112" i="20" s="1"/>
  <c r="E114" i="20" s="1"/>
  <c r="F110" i="20"/>
  <c r="F112" i="20" l="1"/>
  <c r="E110" i="23"/>
  <c r="E110" i="21"/>
  <c r="F110" i="21" s="1"/>
  <c r="F114" i="20" l="1"/>
  <c r="C110" i="22" s="1"/>
  <c r="C112" i="22" s="1"/>
  <c r="E112" i="23"/>
  <c r="E112" i="21"/>
  <c r="F110" i="22" l="1"/>
  <c r="F110" i="23" s="1"/>
  <c r="G110" i="23" s="1"/>
  <c r="E114" i="21"/>
  <c r="E114" i="23"/>
  <c r="C114" i="22" l="1"/>
  <c r="D110" i="22" s="1"/>
  <c r="F14" i="18"/>
  <c r="H15" i="23"/>
  <c r="G15" i="21"/>
  <c r="H12" i="23"/>
  <c r="F16" i="18"/>
  <c r="F15" i="18"/>
  <c r="G16" i="21"/>
  <c r="H16" i="23"/>
  <c r="H14" i="23"/>
  <c r="G14" i="21"/>
  <c r="D112" i="22" l="1"/>
  <c r="D114" i="22" s="1"/>
  <c r="E110" i="22" s="1"/>
  <c r="E112" i="22" s="1"/>
  <c r="F13" i="18"/>
  <c r="H13" i="23"/>
  <c r="G13" i="21"/>
  <c r="D17" i="18" l="1"/>
  <c r="D17" i="21"/>
  <c r="G17" i="21" s="1"/>
  <c r="H17" i="23"/>
  <c r="F17" i="18"/>
  <c r="D17" i="23"/>
  <c r="F84" i="22" l="1"/>
  <c r="E99" i="22"/>
  <c r="E113" i="22" l="1"/>
  <c r="F113" i="22" s="1"/>
  <c r="F84" i="23"/>
  <c r="F99" i="22"/>
  <c r="E114" i="22" l="1"/>
  <c r="F99" i="23"/>
  <c r="G84" i="23"/>
  <c r="G99" i="23" s="1"/>
  <c r="F113" i="23"/>
  <c r="G113" i="23" s="1"/>
  <c r="G114" i="23" s="1"/>
  <c r="F114" i="22"/>
  <c r="F114" i="23" s="1"/>
</calcChain>
</file>

<file path=xl/sharedStrings.xml><?xml version="1.0" encoding="utf-8"?>
<sst xmlns="http://schemas.openxmlformats.org/spreadsheetml/2006/main" count="1369" uniqueCount="204">
  <si>
    <t>FODESAF</t>
  </si>
  <si>
    <t>Institución</t>
  </si>
  <si>
    <t>Dirección Nacional de CEN CINAI</t>
  </si>
  <si>
    <t>Programa</t>
  </si>
  <si>
    <t>Nutrición y Desarrollo Infantil</t>
  </si>
  <si>
    <t xml:space="preserve">Unidad Ejecutora: </t>
  </si>
  <si>
    <t xml:space="preserve">  Dirección Nacional CEN CINAI</t>
  </si>
  <si>
    <t xml:space="preserve">Período: </t>
  </si>
  <si>
    <t>Primer trimestre 2022</t>
  </si>
  <si>
    <t>Cuadro N° 1</t>
  </si>
  <si>
    <t>Reporte de beneficiarios efectivos por producto financiados por el FODESAF</t>
  </si>
  <si>
    <t>N°</t>
  </si>
  <si>
    <t>Beneficio</t>
  </si>
  <si>
    <t>Unidad</t>
  </si>
  <si>
    <t>Enero</t>
  </si>
  <si>
    <t>Febrero</t>
  </si>
  <si>
    <t>Marzo</t>
  </si>
  <si>
    <r>
      <t>I Trimestre</t>
    </r>
    <r>
      <rPr>
        <b/>
        <sz val="12"/>
        <color theme="0"/>
        <rFont val="Calibri"/>
        <family val="2"/>
      </rPr>
      <t>¹</t>
    </r>
  </si>
  <si>
    <t>Promedio Trimestral</t>
  </si>
  <si>
    <t>P1</t>
  </si>
  <si>
    <t>Servicio de nutrición preventiva Estrategia de Intramuros</t>
  </si>
  <si>
    <t>Clientes y Beneficiarias (2)</t>
  </si>
  <si>
    <t>P2</t>
  </si>
  <si>
    <t>Servicio de nutrición preventiva Estrategia de Extramuros Distribución 1.600 gr leche en polvo</t>
  </si>
  <si>
    <t>P3</t>
  </si>
  <si>
    <t xml:space="preserve"> Servicio de nutrición preventiva Estrategia de Extramuros Distribución de Alimentos a Familias (DAF)</t>
  </si>
  <si>
    <t>Familias</t>
  </si>
  <si>
    <t>P4</t>
  </si>
  <si>
    <t xml:space="preserve"> Servicio de atención y protección infantil intramuros (API)</t>
  </si>
  <si>
    <t>Clientes.</t>
  </si>
  <si>
    <t>P5</t>
  </si>
  <si>
    <t xml:space="preserve">Servicio de promoción del crecimiento y desarrollo infantil extramuros </t>
  </si>
  <si>
    <t>Total de clientes y beneficiarios</t>
  </si>
  <si>
    <t>1/ Cliente se refiere a las niñas y niños hasta menos de 13 años que reciben servicios CEN CINAI (inciso i) art 1 Decreto37270-S), esta sumatoria no es igual al total de personas atendidas porque duplica personas</t>
  </si>
  <si>
    <t>2/ Beneficiarias se refiere a mujeres embarazadas y en periodo de lactancia que reciben servicios CEN CINAI (inciso g) art 1 Decreto37270-S)</t>
  </si>
  <si>
    <t>3/ Se informa la cantidad de familias a razón de una por paquete de alimentos independientemente de la cantidad de miembros de cada familia</t>
  </si>
  <si>
    <t>Cuadro N° 2</t>
  </si>
  <si>
    <t>Reporte de gastos ejecutados por producto, financiados por el FODESAF</t>
  </si>
  <si>
    <t>Unidad: Colones</t>
  </si>
  <si>
    <t>I Trimestre</t>
  </si>
  <si>
    <t>SERVICIOS</t>
  </si>
  <si>
    <t>Servicio Nutrición Preventiva Intramuros (CS)</t>
  </si>
  <si>
    <t>Servicio de Nutrición preventiva extramuros Distribución 1.600 g leche en polvo</t>
  </si>
  <si>
    <t>Servicio de Nutrición preventiva extramuros Distribución de alimentos a familias (DAF)</t>
  </si>
  <si>
    <t>Servicio de alimentación y protección infantil (API)</t>
  </si>
  <si>
    <t>Servicio de Promoción del Crecimiento y Desarrollo Infantil Extramuros</t>
  </si>
  <si>
    <t>P6</t>
  </si>
  <si>
    <t>INVERSIÓN</t>
  </si>
  <si>
    <t>Servicio de ingeniería y arquitectura</t>
  </si>
  <si>
    <t>Mantenimiento de edificios, locales y terrenos</t>
  </si>
  <si>
    <t>Mantenimiento de instalaciones y otras obras</t>
  </si>
  <si>
    <t>Mantenimiento y reparación de equipo de transporte</t>
  </si>
  <si>
    <t>Mantenimiento y reparación de equipo y mobiliario de oficina</t>
  </si>
  <si>
    <t>Mantenimiento y reparación de equipo de cómputo y sistemas de información</t>
  </si>
  <si>
    <t>Mantenimiento y reparación de otros equipos</t>
  </si>
  <si>
    <t>Equipo y mobiliario de oficina</t>
  </si>
  <si>
    <t>Equipos y Programas de cómputo</t>
  </si>
  <si>
    <t>Maquinaria, equipo y mobiliario diverso</t>
  </si>
  <si>
    <t>Edificios</t>
  </si>
  <si>
    <t>Otras construcciones adiciones y mejoras</t>
  </si>
  <si>
    <t>TOTAL</t>
  </si>
  <si>
    <t>Nota: este cuadro es construido con la información de ejecución , en algunos meses no se presenta gasto a pesar de que el servicio se brindó con continuidad.</t>
  </si>
  <si>
    <t>Fuente:   Unidad Financiera de la Dirección Nacional de CEN CINAI,  Datos en el Sistema de Información Financiera (SIF) del Informe de Ejecución I Trimestre 2022.</t>
  </si>
  <si>
    <t>Fuente: Informe de ejecución al 30 de junio del 2016</t>
  </si>
  <si>
    <t>Cuadro N° 3</t>
  </si>
  <si>
    <t>Reporte de gastos ejecutados por rubro, financiados por el FODESAF</t>
  </si>
  <si>
    <t>Código</t>
  </si>
  <si>
    <t>Concepto</t>
  </si>
  <si>
    <t>1.01.01</t>
  </si>
  <si>
    <t>   Alquiler de edificios - locales y terrenos</t>
  </si>
  <si>
    <t>1.01.03</t>
  </si>
  <si>
    <t>   Alquiler de equipo de cómputo</t>
  </si>
  <si>
    <t>1.01.99</t>
  </si>
  <si>
    <t>   Otros alquileres</t>
  </si>
  <si>
    <t>1.02.01</t>
  </si>
  <si>
    <t>   Servicio de agua y alcantarillado</t>
  </si>
  <si>
    <t>1.02.02</t>
  </si>
  <si>
    <t>   Servicio de energía eléctrica</t>
  </si>
  <si>
    <t>1.02.04</t>
  </si>
  <si>
    <t>   Servicio de telecomunicaciones</t>
  </si>
  <si>
    <t>1.02.99</t>
  </si>
  <si>
    <t>   Otros servicios básicos</t>
  </si>
  <si>
    <t>1.03.03</t>
  </si>
  <si>
    <t>   Impresión - encuadernación y otros</t>
  </si>
  <si>
    <t>1.03.06</t>
  </si>
  <si>
    <t>   Comisiones y gastos por servicios financieros y comerciales</t>
  </si>
  <si>
    <t>1.04.01</t>
  </si>
  <si>
    <t>   Servicios medicos y de laboratorio</t>
  </si>
  <si>
    <t>1.04.02</t>
  </si>
  <si>
    <t>   Servicios Jurídicos</t>
  </si>
  <si>
    <t>1.04.03</t>
  </si>
  <si>
    <t>   Servicios de ingeniería</t>
  </si>
  <si>
    <t>1.04.05</t>
  </si>
  <si>
    <t>   Servicios de desarrollo de sistemas informáticos</t>
  </si>
  <si>
    <t>1.04.06</t>
  </si>
  <si>
    <t>   Servicios generales</t>
  </si>
  <si>
    <t>1.05.01</t>
  </si>
  <si>
    <t>   Transporte dentro del país</t>
  </si>
  <si>
    <t>1.05.02</t>
  </si>
  <si>
    <t>   Viáticos dentro del país</t>
  </si>
  <si>
    <t>1.06.01</t>
  </si>
  <si>
    <t>   Seguros</t>
  </si>
  <si>
    <t>1.07.01</t>
  </si>
  <si>
    <t>   Actividades de capacitación</t>
  </si>
  <si>
    <t>1.08.01</t>
  </si>
  <si>
    <t>   Mantenimiento de edificios- locales y terrenos</t>
  </si>
  <si>
    <t>1.08.03</t>
  </si>
  <si>
    <t>   Mantenimiento de instalaciones y obras</t>
  </si>
  <si>
    <t>1.08.05</t>
  </si>
  <si>
    <t>   Mantenimiento y reparación de equipo de transporte</t>
  </si>
  <si>
    <t>1.08.07</t>
  </si>
  <si>
    <t>   Mantenimiento y reparación de equipo y mobiliario de oficina</t>
  </si>
  <si>
    <t>1.08.08</t>
  </si>
  <si>
    <t>   Mantenimiento y reparación de equipo de cómputo y sistemas de información</t>
  </si>
  <si>
    <t>1.08.99</t>
  </si>
  <si>
    <t>   Mantenimiento y reparación de otros equipos</t>
  </si>
  <si>
    <t>2.01.01</t>
  </si>
  <si>
    <t>   Combustibles y lubricantes</t>
  </si>
  <si>
    <t>2.01.04</t>
  </si>
  <si>
    <t>   Tintas- pinturas y diluyentes</t>
  </si>
  <si>
    <t>2.02.03.01</t>
  </si>
  <si>
    <t>   Compra de Raciones de Alimentos (DAF)</t>
  </si>
  <si>
    <t>2.02.03.02</t>
  </si>
  <si>
    <t>   Compra de Leche en Polvo</t>
  </si>
  <si>
    <t>2.02.03.03</t>
  </si>
  <si>
    <t>   Alimentos y bebidas</t>
  </si>
  <si>
    <t>2.03.04</t>
  </si>
  <si>
    <t>   Materiales y productos electricos, telefonicos y de computo</t>
  </si>
  <si>
    <t>2.04.01</t>
  </si>
  <si>
    <t>   Herramientas e instrumentos</t>
  </si>
  <si>
    <t>2.04.02</t>
  </si>
  <si>
    <t>   Repuestos y accesorios</t>
  </si>
  <si>
    <t>2.99.02</t>
  </si>
  <si>
    <t>   Útiles y materiales médico- hospitalario y de investigación</t>
  </si>
  <si>
    <t>2.99.03</t>
  </si>
  <si>
    <t>   Productos de papel- cartón e impresos</t>
  </si>
  <si>
    <t>2.99.04</t>
  </si>
  <si>
    <t>   Textiles y vestuario</t>
  </si>
  <si>
    <t>2.99.05</t>
  </si>
  <si>
    <t>   Útiles y materiales de limpieza</t>
  </si>
  <si>
    <t>2.99.99</t>
  </si>
  <si>
    <t>   Otros útiles- materiales y suministros diversos</t>
  </si>
  <si>
    <t>5.01.04</t>
  </si>
  <si>
    <t>   Equipo y mobiliario de oficina</t>
  </si>
  <si>
    <t>5.01.05</t>
  </si>
  <si>
    <t>   Equipo y programas de cómputo</t>
  </si>
  <si>
    <t>5.01.99</t>
  </si>
  <si>
    <t>   Maquinaria, equipo y mobiliario diverso</t>
  </si>
  <si>
    <t>5.02.01</t>
  </si>
  <si>
    <t>   Edificios</t>
  </si>
  <si>
    <t>5.02.99</t>
  </si>
  <si>
    <t>   Otras construcciones- adiciones y mejoras</t>
  </si>
  <si>
    <t>6.01.01</t>
  </si>
  <si>
    <t>   Transferencias corrientes de gobierno central</t>
  </si>
  <si>
    <r>
      <rPr>
        <b/>
        <sz val="10"/>
        <color indexed="8"/>
        <rFont val="Calibri"/>
        <family val="2"/>
      </rPr>
      <t xml:space="preserve">Nota (1) </t>
    </r>
    <r>
      <rPr>
        <sz val="10"/>
        <color indexed="8"/>
        <rFont val="Calibri"/>
        <family val="2"/>
      </rPr>
      <t xml:space="preserve">Los egresos efectivos corresponde al monto real pagado por la DNCC y los gastos ejecutados corresponden a los montos devengados (ejecutados en el mes no necesariamente pagados en su totalidad) </t>
    </r>
  </si>
  <si>
    <t>Cuadro N° 4</t>
  </si>
  <si>
    <t>Reporte de ingresos efectivos, financiados por el  FODESAF</t>
  </si>
  <si>
    <t>Producto</t>
  </si>
  <si>
    <t>Saldo inicial de caja</t>
  </si>
  <si>
    <r>
      <t xml:space="preserve">Ingresos efectivos </t>
    </r>
    <r>
      <rPr>
        <sz val="8"/>
        <color rgb="FF000000"/>
        <rFont val="Calibri"/>
        <family val="2"/>
      </rPr>
      <t>(1)</t>
    </r>
  </si>
  <si>
    <t>Recursos disponibles</t>
  </si>
  <si>
    <t>Egresos efectivos</t>
  </si>
  <si>
    <t>Saldo final de caja</t>
  </si>
  <si>
    <r>
      <t xml:space="preserve">Nota (1): </t>
    </r>
    <r>
      <rPr>
        <sz val="11"/>
        <color rgb="FF000000"/>
        <rFont val="Calibri"/>
        <family val="2"/>
      </rPr>
      <t xml:space="preserve">El registro de ingresos se realiza de acuerdo con el egreso pagado mensualmente </t>
    </r>
  </si>
  <si>
    <r>
      <t xml:space="preserve">Nota (2) </t>
    </r>
    <r>
      <rPr>
        <sz val="11"/>
        <color rgb="FF000000"/>
        <rFont val="Calibri"/>
        <family val="2"/>
      </rPr>
      <t xml:space="preserve">Los egresos efectivos corresponde al monto real pagado por la DNCC y los gastos ejecutados corresponden a los montos devengados (ejecutados en el mes no necesariamente pagados en su totalidad) </t>
    </r>
  </si>
  <si>
    <t>Segundo trimestre 2022</t>
  </si>
  <si>
    <t>Abril</t>
  </si>
  <si>
    <t>Mayo</t>
  </si>
  <si>
    <t>Junio</t>
  </si>
  <si>
    <r>
      <t>II Trimestre</t>
    </r>
    <r>
      <rPr>
        <b/>
        <sz val="12"/>
        <color theme="0"/>
        <rFont val="Calibri"/>
        <family val="2"/>
      </rPr>
      <t>¹</t>
    </r>
  </si>
  <si>
    <t>clientes</t>
  </si>
  <si>
    <t>Fuente: Dirección Técnica y Planificación Estratégica e Institucional de la Dirección Nacional de CEN CINAI, con datos del Sistema de Alimentación Complementaria (SIAC) en la Dirección de Información, datos de abril, mayo y junio 2022</t>
  </si>
  <si>
    <t>II Trimestre</t>
  </si>
  <si>
    <t>Fuente:   Unidad Financiera de la Dirección Nacional de CEN CINAI,  Datos en el Sistema de Información Financiera (SIF) del Informe de Ejecución II Trimestre 2022.</t>
  </si>
  <si>
    <t>Primer Semestre 2022</t>
  </si>
  <si>
    <t>I Semestre¹</t>
  </si>
  <si>
    <t>Fuente: Dirección Técnica y Planificación Estratégica e Institucional de la Dirección Nacional de CEN CINAI, con datos del Sistema de Alimentación Complementaria (SIAC) en la Dirección de Información, datos de enero a junio 2022</t>
  </si>
  <si>
    <t>Fuente:   Unidad Financiera de la Dirección Nacional de CEN CINAI,  Datos en el Sistema de Información Financiera (SIF) del Informe de Ejecución I Semestre 2022.</t>
  </si>
  <si>
    <t xml:space="preserve"> Trimestre trimestre 2022</t>
  </si>
  <si>
    <t xml:space="preserve">Julio </t>
  </si>
  <si>
    <t>Agosto</t>
  </si>
  <si>
    <t>Setiembre</t>
  </si>
  <si>
    <t>III Trimestre</t>
  </si>
  <si>
    <t>Fuente: Dirección Técnica y Planificación Estratégica e Institucional de la Dirección Nacional de CEN CINAI, con datos del Sistema de Alimentación Complementaria (SIAC) en la Dirección de Información, datos de julio, agosto y setiembre 2022</t>
  </si>
  <si>
    <t>P7</t>
  </si>
  <si>
    <t>P8</t>
  </si>
  <si>
    <t>Fuente:   Unidad Financiera de la Dirección Nacional de CEN CINAI,  Datos en el Sistema de Información Financiera (SIF) del Informe de Ejecución III Trimestre 2022.</t>
  </si>
  <si>
    <t>Fuente:   Unidad Financiera de la Dirección Nacional de CEN CINAI,  Datos en el Sistema de Información Financiera (SIF) del Informe de Ejecución de enero a setiembre 2022.</t>
  </si>
  <si>
    <t>Acumulado 3 Trimestre 2022</t>
  </si>
  <si>
    <t>Acumulado</t>
  </si>
  <si>
    <t>Fuente: Dirección Técnica y Planificación Estratégica e Institucional de la Dirección Nacional de CEN CINAI, con datos del Sistema de Alimentación Complementaria (SIAC) en la Dirección de Información, datos de enero a setiembre 2022</t>
  </si>
  <si>
    <t>Cuarto trimestre 2022</t>
  </si>
  <si>
    <t>Octubre</t>
  </si>
  <si>
    <t>Noviembre</t>
  </si>
  <si>
    <t>Diciembre</t>
  </si>
  <si>
    <t>IV Trimestre</t>
  </si>
  <si>
    <t>Fuente:   Unidad Financiera de la Dirección Nacional de CEN CINAI,  Datos en el Sistema de Información Financiera (SIF) del Informe de Ejecución IV Trimestre 2022.</t>
  </si>
  <si>
    <r>
      <t xml:space="preserve">Nota (1): </t>
    </r>
    <r>
      <rPr>
        <sz val="11"/>
        <color rgb="FF000000"/>
        <rFont val="Calibri"/>
        <family val="2"/>
      </rPr>
      <t xml:space="preserve">El registro de ingreso se realiza de acuerdo con el egreso pagado mensualmente </t>
    </r>
  </si>
  <si>
    <t>Anual 2022</t>
  </si>
  <si>
    <t>Anual</t>
  </si>
  <si>
    <t>Fuente: Dirección Técnica y Planificación Estratégica e Institucional de la Dirección Nacional de CEN CINAI, con datos del Sistema de Alimentación Complementaria (SIAC) en la Dirección de Información, datos de enero a diciembre 2022</t>
  </si>
  <si>
    <t>Fuente:   Unidad Financiera de la Dirección Nacional de CEN CINAI,  Datos en el Sistema de Información Financiera (SIF) del Informe de Ejecución Anual 2022.</t>
  </si>
  <si>
    <r>
      <rPr>
        <b/>
        <sz val="11"/>
        <color indexed="8"/>
        <rFont val="Calibri"/>
        <family val="2"/>
      </rPr>
      <t>Nota (1)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Los egresos efectivos corresponde al monto real pagado por la DNCC y los gastos ejecutados corresponden a los montos devengados (ejecutados en el mes no necesariamente pagados en su totalidad) </t>
    </r>
  </si>
  <si>
    <t>VI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</si>
</sst>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0000000000_);_(* \(#,##0.00000000000\);_(* &quot;-&quot;??_);_(@_)"/>
    <numFmt numFmtId="168" formatCode="#,##0.00000000000000000"/>
  </numFmts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656565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9"/>
      <color theme="1"/>
      <name val="Arial"/>
      <family val="2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sz val="8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e"/>
    </font>
    <font>
      <sz val="12"/>
      <name val="Calibre"/>
    </font>
    <font>
      <b/>
      <sz val="11"/>
      <name val="Calibre"/>
    </font>
    <font>
      <sz val="11"/>
      <name val="Calibre"/>
    </font>
    <font>
      <sz val="11"/>
      <name val="Calibri"/>
      <family val="2"/>
    </font>
    <font>
      <b/>
      <sz val="10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2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" fillId="0" borderId="0"/>
    <xf numFmtId="0" fontId="1" fillId="0" borderId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6" applyNumberFormat="0" applyAlignment="0" applyProtection="0"/>
    <xf numFmtId="0" fontId="21" fillId="7" borderId="7" applyNumberFormat="0" applyAlignment="0" applyProtection="0"/>
    <xf numFmtId="0" fontId="22" fillId="7" borderId="6" applyNumberFormat="0" applyAlignment="0" applyProtection="0"/>
    <xf numFmtId="0" fontId="23" fillId="0" borderId="8" applyNumberFormat="0" applyFill="0" applyAlignment="0" applyProtection="0"/>
    <xf numFmtId="0" fontId="24" fillId="8" borderId="9" applyNumberFormat="0" applyAlignment="0" applyProtection="0"/>
    <xf numFmtId="0" fontId="25" fillId="0" borderId="0" applyNumberFormat="0" applyFill="0" applyBorder="0" applyAlignment="0" applyProtection="0"/>
    <xf numFmtId="0" fontId="7" fillId="9" borderId="10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7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63">
    <xf numFmtId="0" fontId="0" fillId="0" borderId="0" xfId="0"/>
    <xf numFmtId="165" fontId="2" fillId="2" borderId="0" xfId="2" applyNumberFormat="1" applyFont="1" applyFill="1" applyAlignment="1">
      <alignment horizontal="left"/>
    </xf>
    <xf numFmtId="165" fontId="6" fillId="2" borderId="0" xfId="2" applyNumberFormat="1" applyFont="1" applyFill="1" applyBorder="1" applyAlignment="1"/>
    <xf numFmtId="165" fontId="2" fillId="2" borderId="0" xfId="2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165" fontId="2" fillId="2" borderId="0" xfId="2" applyNumberFormat="1" applyFont="1" applyFill="1" applyAlignment="1"/>
    <xf numFmtId="165" fontId="6" fillId="2" borderId="0" xfId="2" applyNumberFormat="1" applyFont="1" applyFill="1" applyAlignment="1">
      <alignment horizontal="left"/>
    </xf>
    <xf numFmtId="165" fontId="6" fillId="2" borderId="0" xfId="2" applyNumberFormat="1" applyFont="1" applyFill="1" applyAlignment="1"/>
    <xf numFmtId="165" fontId="6" fillId="2" borderId="0" xfId="2" applyNumberFormat="1" applyFont="1" applyFill="1"/>
    <xf numFmtId="165" fontId="6" fillId="2" borderId="0" xfId="2" applyNumberFormat="1" applyFont="1" applyFill="1" applyBorder="1" applyAlignment="1">
      <alignment horizontal="left"/>
    </xf>
    <xf numFmtId="165" fontId="6" fillId="2" borderId="0" xfId="2" applyNumberFormat="1" applyFont="1" applyFill="1" applyBorder="1"/>
    <xf numFmtId="4" fontId="6" fillId="2" borderId="0" xfId="0" applyNumberFormat="1" applyFont="1" applyFill="1"/>
    <xf numFmtId="165" fontId="10" fillId="2" borderId="2" xfId="2" applyNumberFormat="1" applyFont="1" applyFill="1" applyBorder="1" applyAlignment="1">
      <alignment horizontal="left" vertical="center" wrapText="1"/>
    </xf>
    <xf numFmtId="165" fontId="12" fillId="2" borderId="2" xfId="2" applyNumberFormat="1" applyFont="1" applyFill="1" applyBorder="1" applyAlignment="1">
      <alignment vertical="center" wrapText="1"/>
    </xf>
    <xf numFmtId="4" fontId="3" fillId="2" borderId="0" xfId="0" applyNumberFormat="1" applyFont="1" applyFill="1"/>
    <xf numFmtId="0" fontId="3" fillId="2" borderId="0" xfId="0" applyFont="1" applyFill="1"/>
    <xf numFmtId="39" fontId="6" fillId="2" borderId="0" xfId="2" applyNumberFormat="1" applyFont="1" applyFill="1"/>
    <xf numFmtId="164" fontId="6" fillId="2" borderId="0" xfId="2" applyFont="1" applyFill="1"/>
    <xf numFmtId="0" fontId="6" fillId="2" borderId="0" xfId="2" applyNumberFormat="1" applyFont="1" applyFill="1" applyBorder="1" applyAlignment="1"/>
    <xf numFmtId="0" fontId="6" fillId="2" borderId="0" xfId="2" applyNumberFormat="1" applyFont="1" applyFill="1" applyBorder="1" applyAlignment="1">
      <alignment horizontal="right"/>
    </xf>
    <xf numFmtId="0" fontId="6" fillId="2" borderId="0" xfId="0" applyFont="1" applyFill="1"/>
    <xf numFmtId="165" fontId="9" fillId="2" borderId="0" xfId="2" applyNumberFormat="1" applyFont="1" applyFill="1"/>
    <xf numFmtId="0" fontId="6" fillId="2" borderId="0" xfId="0" applyFont="1" applyFill="1" applyAlignment="1">
      <alignment horizontal="right"/>
    </xf>
    <xf numFmtId="3" fontId="6" fillId="2" borderId="0" xfId="0" applyNumberFormat="1" applyFont="1" applyFill="1"/>
    <xf numFmtId="0" fontId="6" fillId="2" borderId="0" xfId="0" applyFont="1" applyFill="1" applyAlignment="1">
      <alignment horizontal="left"/>
    </xf>
    <xf numFmtId="165" fontId="7" fillId="2" borderId="0" xfId="3" applyNumberFormat="1" applyFont="1" applyFill="1"/>
    <xf numFmtId="164" fontId="2" fillId="2" borderId="0" xfId="2" applyFont="1" applyFill="1"/>
    <xf numFmtId="165" fontId="3" fillId="2" borderId="0" xfId="2" applyNumberFormat="1" applyFont="1" applyFill="1"/>
    <xf numFmtId="165" fontId="1" fillId="2" borderId="0" xfId="2" applyNumberFormat="1" applyFont="1" applyFill="1"/>
    <xf numFmtId="165" fontId="1" fillId="2" borderId="0" xfId="2" applyNumberFormat="1" applyFont="1" applyFill="1" applyBorder="1" applyAlignment="1">
      <alignment horizontal="center"/>
    </xf>
    <xf numFmtId="165" fontId="10" fillId="2" borderId="2" xfId="2" applyNumberFormat="1" applyFont="1" applyFill="1" applyBorder="1"/>
    <xf numFmtId="4" fontId="3" fillId="2" borderId="0" xfId="2" applyNumberFormat="1" applyFont="1" applyFill="1"/>
    <xf numFmtId="165" fontId="5" fillId="2" borderId="0" xfId="0" applyNumberFormat="1" applyFont="1" applyFill="1"/>
    <xf numFmtId="165" fontId="1" fillId="2" borderId="0" xfId="2" applyNumberFormat="1" applyFont="1" applyFill="1" applyAlignment="1">
      <alignment horizontal="center"/>
    </xf>
    <xf numFmtId="165" fontId="6" fillId="2" borderId="0" xfId="2" applyNumberFormat="1" applyFont="1" applyFill="1" applyBorder="1" applyAlignment="1">
      <alignment horizontal="left" vertical="center"/>
    </xf>
    <xf numFmtId="164" fontId="12" fillId="2" borderId="2" xfId="2" applyFont="1" applyFill="1" applyBorder="1" applyAlignment="1">
      <alignment horizontal="center" vertical="center" wrapText="1"/>
    </xf>
    <xf numFmtId="164" fontId="6" fillId="2" borderId="0" xfId="2" applyFont="1" applyFill="1" applyBorder="1"/>
    <xf numFmtId="164" fontId="5" fillId="2" borderId="0" xfId="2" applyFont="1" applyFill="1" applyAlignment="1"/>
    <xf numFmtId="164" fontId="6" fillId="2" borderId="0" xfId="2" applyFont="1" applyFill="1" applyBorder="1" applyAlignment="1">
      <alignment horizontal="center"/>
    </xf>
    <xf numFmtId="164" fontId="6" fillId="2" borderId="0" xfId="2" applyFont="1" applyFill="1" applyBorder="1" applyAlignment="1">
      <alignment horizontal="left"/>
    </xf>
    <xf numFmtId="164" fontId="6" fillId="2" borderId="0" xfId="2" applyFont="1" applyFill="1" applyAlignment="1">
      <alignment horizontal="left"/>
    </xf>
    <xf numFmtId="164" fontId="0" fillId="0" borderId="0" xfId="2" applyFont="1" applyAlignment="1">
      <alignment horizontal="right" vertical="top"/>
    </xf>
    <xf numFmtId="165" fontId="6" fillId="2" borderId="0" xfId="2" applyNumberFormat="1" applyFont="1" applyFill="1" applyBorder="1" applyAlignment="1">
      <alignment horizontal="right"/>
    </xf>
    <xf numFmtId="165" fontId="10" fillId="2" borderId="2" xfId="2" applyNumberFormat="1" applyFont="1" applyFill="1" applyBorder="1" applyAlignment="1">
      <alignment vertical="center" wrapText="1"/>
    </xf>
    <xf numFmtId="164" fontId="10" fillId="2" borderId="2" xfId="2" applyFont="1" applyFill="1" applyBorder="1" applyAlignment="1">
      <alignment horizontal="center" vertical="center" wrapText="1"/>
    </xf>
    <xf numFmtId="165" fontId="10" fillId="2" borderId="0" xfId="2" applyNumberFormat="1" applyFont="1" applyFill="1" applyBorder="1" applyAlignment="1">
      <alignment horizontal="center"/>
    </xf>
    <xf numFmtId="165" fontId="10" fillId="34" borderId="0" xfId="2" applyNumberFormat="1" applyFont="1" applyFill="1" applyBorder="1" applyAlignment="1">
      <alignment horizontal="center"/>
    </xf>
    <xf numFmtId="165" fontId="5" fillId="34" borderId="0" xfId="2" applyNumberFormat="1" applyFont="1" applyFill="1" applyBorder="1" applyAlignment="1">
      <alignment horizontal="center" vertical="center"/>
    </xf>
    <xf numFmtId="164" fontId="10" fillId="34" borderId="0" xfId="2" applyFont="1" applyFill="1" applyBorder="1" applyAlignment="1">
      <alignment horizontal="center"/>
    </xf>
    <xf numFmtId="164" fontId="6" fillId="34" borderId="0" xfId="2" applyFont="1" applyFill="1"/>
    <xf numFmtId="164" fontId="11" fillId="34" borderId="0" xfId="2" applyFont="1" applyFill="1"/>
    <xf numFmtId="164" fontId="11" fillId="2" borderId="0" xfId="2" applyFont="1" applyFill="1" applyBorder="1" applyAlignment="1">
      <alignment horizontal="center"/>
    </xf>
    <xf numFmtId="43" fontId="31" fillId="0" borderId="0" xfId="6" applyFont="1" applyFill="1" applyAlignment="1"/>
    <xf numFmtId="37" fontId="1" fillId="2" borderId="0" xfId="2" applyNumberFormat="1" applyFont="1" applyFill="1" applyAlignment="1">
      <alignment horizontal="right" vertical="center"/>
    </xf>
    <xf numFmtId="165" fontId="1" fillId="2" borderId="0" xfId="2" applyNumberFormat="1" applyFont="1" applyFill="1" applyAlignment="1">
      <alignment horizontal="right"/>
    </xf>
    <xf numFmtId="165" fontId="36" fillId="35" borderId="1" xfId="2" applyNumberFormat="1" applyFont="1" applyFill="1" applyBorder="1" applyAlignment="1">
      <alignment horizontal="center"/>
    </xf>
    <xf numFmtId="164" fontId="36" fillId="35" borderId="1" xfId="2" applyFont="1" applyFill="1" applyBorder="1" applyAlignment="1">
      <alignment horizontal="center"/>
    </xf>
    <xf numFmtId="165" fontId="36" fillId="35" borderId="1" xfId="2" applyNumberFormat="1" applyFont="1" applyFill="1" applyBorder="1" applyAlignment="1">
      <alignment horizontal="center" vertical="center"/>
    </xf>
    <xf numFmtId="164" fontId="36" fillId="35" borderId="1" xfId="2" applyFont="1" applyFill="1" applyBorder="1" applyAlignment="1">
      <alignment horizontal="center" vertical="center"/>
    </xf>
    <xf numFmtId="165" fontId="36" fillId="35" borderId="1" xfId="2" applyNumberFormat="1" applyFont="1" applyFill="1" applyBorder="1" applyAlignment="1">
      <alignment horizontal="center" vertical="center" wrapText="1"/>
    </xf>
    <xf numFmtId="165" fontId="36" fillId="35" borderId="13" xfId="2" applyNumberFormat="1" applyFont="1" applyFill="1" applyBorder="1" applyAlignment="1">
      <alignment horizontal="center"/>
    </xf>
    <xf numFmtId="164" fontId="36" fillId="35" borderId="13" xfId="2" applyFont="1" applyFill="1" applyBorder="1" applyAlignment="1">
      <alignment horizontal="center"/>
    </xf>
    <xf numFmtId="165" fontId="12" fillId="2" borderId="14" xfId="2" applyNumberFormat="1" applyFont="1" applyFill="1" applyBorder="1" applyAlignment="1">
      <alignment vertical="center" wrapText="1"/>
    </xf>
    <xf numFmtId="164" fontId="10" fillId="2" borderId="14" xfId="2" applyFont="1" applyFill="1" applyBorder="1" applyAlignment="1">
      <alignment horizontal="center" vertical="center" wrapText="1"/>
    </xf>
    <xf numFmtId="165" fontId="36" fillId="2" borderId="0" xfId="2" applyNumberFormat="1" applyFont="1" applyFill="1" applyBorder="1" applyAlignment="1">
      <alignment horizontal="center"/>
    </xf>
    <xf numFmtId="165" fontId="36" fillId="2" borderId="0" xfId="2" applyNumberFormat="1" applyFont="1" applyFill="1" applyBorder="1" applyAlignment="1">
      <alignment horizontal="center" wrapText="1"/>
    </xf>
    <xf numFmtId="39" fontId="38" fillId="2" borderId="0" xfId="2" applyNumberFormat="1" applyFont="1" applyFill="1" applyBorder="1"/>
    <xf numFmtId="4" fontId="39" fillId="2" borderId="0" xfId="2" applyNumberFormat="1" applyFont="1" applyFill="1" applyBorder="1"/>
    <xf numFmtId="164" fontId="38" fillId="2" borderId="0" xfId="2" applyFont="1" applyFill="1" applyBorder="1"/>
    <xf numFmtId="39" fontId="37" fillId="2" borderId="0" xfId="2" applyNumberFormat="1" applyFont="1" applyFill="1" applyBorder="1"/>
    <xf numFmtId="165" fontId="36" fillId="2" borderId="0" xfId="2" applyNumberFormat="1" applyFont="1" applyFill="1" applyBorder="1" applyAlignment="1">
      <alignment horizontal="center" vertical="center" wrapText="1"/>
    </xf>
    <xf numFmtId="165" fontId="10" fillId="2" borderId="14" xfId="2" applyNumberFormat="1" applyFont="1" applyFill="1" applyBorder="1" applyAlignment="1">
      <alignment horizontal="left" vertical="center" wrapText="1"/>
    </xf>
    <xf numFmtId="165" fontId="6" fillId="2" borderId="0" xfId="2" applyNumberFormat="1" applyFont="1" applyFill="1" applyBorder="1" applyAlignment="1">
      <alignment horizontal="left" vertical="center" wrapText="1"/>
    </xf>
    <xf numFmtId="164" fontId="6" fillId="2" borderId="0" xfId="2" applyFont="1" applyFill="1" applyBorder="1" applyAlignment="1">
      <alignment horizontal="right"/>
    </xf>
    <xf numFmtId="165" fontId="10" fillId="0" borderId="0" xfId="2" applyNumberFormat="1" applyFont="1" applyFill="1" applyBorder="1" applyAlignment="1">
      <alignment horizontal="center" vertical="center" wrapText="1"/>
    </xf>
    <xf numFmtId="165" fontId="10" fillId="2" borderId="0" xfId="2" applyNumberFormat="1" applyFont="1" applyFill="1" applyBorder="1" applyAlignment="1">
      <alignment horizontal="center" vertical="center" wrapText="1"/>
    </xf>
    <xf numFmtId="164" fontId="12" fillId="2" borderId="0" xfId="2" applyFont="1" applyFill="1" applyBorder="1" applyAlignment="1">
      <alignment horizontal="center" vertical="center" wrapText="1"/>
    </xf>
    <xf numFmtId="165" fontId="5" fillId="2" borderId="0" xfId="2" applyNumberFormat="1" applyFont="1" applyFill="1" applyBorder="1" applyAlignment="1">
      <alignment horizontal="left"/>
    </xf>
    <xf numFmtId="165" fontId="6" fillId="0" borderId="0" xfId="2" applyNumberFormat="1" applyFont="1" applyFill="1" applyBorder="1" applyAlignment="1"/>
    <xf numFmtId="0" fontId="32" fillId="0" borderId="0" xfId="2" applyNumberFormat="1" applyFont="1" applyFill="1" applyBorder="1" applyAlignment="1">
      <alignment horizontal="left"/>
    </xf>
    <xf numFmtId="0" fontId="32" fillId="2" borderId="0" xfId="2" applyNumberFormat="1" applyFont="1" applyFill="1" applyBorder="1" applyAlignment="1">
      <alignment horizontal="left"/>
    </xf>
    <xf numFmtId="164" fontId="6" fillId="0" borderId="0" xfId="2" applyFont="1" applyFill="1" applyBorder="1" applyAlignment="1">
      <alignment horizontal="center"/>
    </xf>
    <xf numFmtId="164" fontId="31" fillId="0" borderId="0" xfId="2" applyFont="1" applyFill="1" applyAlignment="1"/>
    <xf numFmtId="0" fontId="40" fillId="2" borderId="0" xfId="2" applyNumberFormat="1" applyFont="1" applyFill="1" applyBorder="1" applyAlignment="1"/>
    <xf numFmtId="165" fontId="40" fillId="2" borderId="0" xfId="2" applyNumberFormat="1" applyFont="1" applyFill="1"/>
    <xf numFmtId="0" fontId="32" fillId="2" borderId="0" xfId="2" applyNumberFormat="1" applyFont="1" applyFill="1" applyBorder="1" applyAlignment="1"/>
    <xf numFmtId="165" fontId="35" fillId="2" borderId="0" xfId="2" applyNumberFormat="1" applyFont="1" applyFill="1" applyAlignment="1">
      <alignment vertical="center" wrapText="1"/>
    </xf>
    <xf numFmtId="0" fontId="33" fillId="2" borderId="0" xfId="2" applyNumberFormat="1" applyFont="1" applyFill="1" applyBorder="1" applyAlignment="1">
      <alignment wrapText="1"/>
    </xf>
    <xf numFmtId="39" fontId="6" fillId="0" borderId="0" xfId="2" applyNumberFormat="1" applyFont="1" applyFill="1"/>
    <xf numFmtId="0" fontId="3" fillId="2" borderId="0" xfId="0" applyFont="1" applyFill="1" applyAlignment="1">
      <alignment horizontal="left" vertical="top" wrapText="1"/>
    </xf>
    <xf numFmtId="0" fontId="43" fillId="2" borderId="0" xfId="4" applyFont="1" applyFill="1" applyAlignment="1">
      <alignment horizontal="center" vertical="center"/>
    </xf>
    <xf numFmtId="0" fontId="44" fillId="2" borderId="0" xfId="4" applyFont="1" applyFill="1" applyAlignment="1">
      <alignment horizontal="left" vertical="center" wrapText="1"/>
    </xf>
    <xf numFmtId="165" fontId="45" fillId="2" borderId="0" xfId="2" applyNumberFormat="1" applyFont="1" applyFill="1" applyBorder="1" applyAlignment="1">
      <alignment horizontal="left"/>
    </xf>
    <xf numFmtId="1" fontId="11" fillId="2" borderId="0" xfId="2" applyNumberFormat="1" applyFont="1" applyFill="1" applyBorder="1" applyAlignment="1"/>
    <xf numFmtId="0" fontId="46" fillId="2" borderId="0" xfId="4" applyFont="1" applyFill="1" applyAlignment="1">
      <alignment horizontal="center" vertical="center"/>
    </xf>
    <xf numFmtId="0" fontId="45" fillId="2" borderId="0" xfId="4" applyFont="1" applyFill="1" applyAlignment="1">
      <alignment horizontal="left" vertical="center" wrapText="1"/>
    </xf>
    <xf numFmtId="1" fontId="6" fillId="2" borderId="0" xfId="2" applyNumberFormat="1" applyFont="1" applyFill="1" applyBorder="1" applyAlignment="1"/>
    <xf numFmtId="0" fontId="47" fillId="2" borderId="0" xfId="4" applyFont="1" applyFill="1" applyAlignment="1">
      <alignment horizontal="center" vertical="center"/>
    </xf>
    <xf numFmtId="0" fontId="48" fillId="2" borderId="0" xfId="4" applyFont="1" applyFill="1" applyAlignment="1">
      <alignment horizontal="left" vertical="center" wrapText="1"/>
    </xf>
    <xf numFmtId="165" fontId="11" fillId="2" borderId="0" xfId="2" applyNumberFormat="1" applyFont="1" applyFill="1" applyBorder="1" applyAlignment="1">
      <alignment horizontal="left"/>
    </xf>
    <xf numFmtId="165" fontId="1" fillId="0" borderId="0" xfId="2" applyNumberFormat="1" applyFont="1" applyFill="1"/>
    <xf numFmtId="0" fontId="49" fillId="2" borderId="0" xfId="4" applyFont="1" applyFill="1" applyAlignment="1">
      <alignment horizontal="center" vertical="center"/>
    </xf>
    <xf numFmtId="0" fontId="50" fillId="2" borderId="0" xfId="4" applyFont="1" applyFill="1" applyAlignment="1">
      <alignment horizontal="left" vertical="center" wrapText="1"/>
    </xf>
    <xf numFmtId="3" fontId="5" fillId="2" borderId="0" xfId="2" applyNumberFormat="1" applyFont="1" applyFill="1" applyBorder="1" applyAlignment="1">
      <alignment horizontal="right" vertical="center"/>
    </xf>
    <xf numFmtId="3" fontId="6" fillId="2" borderId="0" xfId="2" applyNumberFormat="1" applyFont="1" applyFill="1" applyBorder="1" applyAlignment="1">
      <alignment horizontal="right" vertical="center"/>
    </xf>
    <xf numFmtId="165" fontId="10" fillId="2" borderId="2" xfId="2" applyNumberFormat="1" applyFont="1" applyFill="1" applyBorder="1" applyAlignment="1"/>
    <xf numFmtId="165" fontId="51" fillId="0" borderId="0" xfId="2" applyNumberFormat="1" applyFont="1" applyFill="1"/>
    <xf numFmtId="165" fontId="12" fillId="2" borderId="2" xfId="2" applyNumberFormat="1" applyFont="1" applyFill="1" applyBorder="1"/>
    <xf numFmtId="164" fontId="12" fillId="2" borderId="2" xfId="2" applyFont="1" applyFill="1" applyBorder="1" applyAlignment="1">
      <alignment horizontal="left" vertical="center" wrapText="1"/>
    </xf>
    <xf numFmtId="165" fontId="10" fillId="2" borderId="13" xfId="2" applyNumberFormat="1" applyFont="1" applyFill="1" applyBorder="1" applyAlignment="1">
      <alignment horizontal="left" vertical="center" wrapText="1"/>
    </xf>
    <xf numFmtId="165" fontId="12" fillId="2" borderId="13" xfId="2" applyNumberFormat="1" applyFont="1" applyFill="1" applyBorder="1" applyAlignment="1">
      <alignment vertical="center" wrapText="1"/>
    </xf>
    <xf numFmtId="164" fontId="12" fillId="2" borderId="13" xfId="2" applyFont="1" applyFill="1" applyBorder="1" applyAlignment="1">
      <alignment horizontal="center" vertical="center" wrapText="1"/>
    </xf>
    <xf numFmtId="165" fontId="6" fillId="2" borderId="0" xfId="2" applyNumberFormat="1" applyFont="1" applyFill="1" applyBorder="1" applyAlignment="1">
      <alignment horizontal="center" vertical="center"/>
    </xf>
    <xf numFmtId="43" fontId="1" fillId="2" borderId="0" xfId="2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165" fontId="10" fillId="2" borderId="0" xfId="2" applyNumberFormat="1" applyFont="1" applyFill="1" applyBorder="1" applyAlignment="1">
      <alignment horizontal="left" vertical="center" wrapText="1"/>
    </xf>
    <xf numFmtId="165" fontId="12" fillId="2" borderId="0" xfId="2" applyNumberFormat="1" applyFont="1" applyFill="1" applyBorder="1" applyAlignment="1">
      <alignment vertical="center" wrapText="1"/>
    </xf>
    <xf numFmtId="164" fontId="10" fillId="2" borderId="0" xfId="2" applyFont="1" applyFill="1" applyBorder="1" applyAlignment="1">
      <alignment horizontal="center" vertical="center" wrapText="1"/>
    </xf>
    <xf numFmtId="165" fontId="1" fillId="2" borderId="0" xfId="2" applyNumberFormat="1" applyFont="1" applyFill="1" applyAlignment="1"/>
    <xf numFmtId="4" fontId="1" fillId="2" borderId="0" xfId="2" applyNumberFormat="1" applyFont="1" applyFill="1"/>
    <xf numFmtId="0" fontId="1" fillId="2" borderId="0" xfId="2" applyNumberFormat="1" applyFont="1" applyFill="1" applyBorder="1" applyAlignment="1"/>
    <xf numFmtId="10" fontId="1" fillId="2" borderId="0" xfId="51" applyNumberFormat="1" applyFont="1" applyFill="1"/>
    <xf numFmtId="166" fontId="1" fillId="2" borderId="0" xfId="2" applyNumberFormat="1" applyFont="1" applyFill="1"/>
    <xf numFmtId="167" fontId="1" fillId="2" borderId="0" xfId="2" applyNumberFormat="1" applyFont="1" applyFill="1"/>
    <xf numFmtId="9" fontId="1" fillId="2" borderId="0" xfId="51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left"/>
    </xf>
    <xf numFmtId="164" fontId="1" fillId="2" borderId="0" xfId="2" applyFont="1" applyFill="1"/>
    <xf numFmtId="165" fontId="1" fillId="2" borderId="0" xfId="2" applyNumberFormat="1" applyFont="1" applyFill="1" applyAlignment="1">
      <alignment horizontal="left"/>
    </xf>
    <xf numFmtId="165" fontId="1" fillId="2" borderId="0" xfId="2" applyNumberFormat="1" applyFont="1" applyFill="1" applyBorder="1"/>
    <xf numFmtId="164" fontId="1" fillId="2" borderId="0" xfId="2" applyFont="1" applyFill="1" applyBorder="1"/>
    <xf numFmtId="168" fontId="1" fillId="2" borderId="0" xfId="2" applyNumberFormat="1" applyFont="1" applyFill="1"/>
    <xf numFmtId="165" fontId="1" fillId="0" borderId="0" xfId="2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2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164" fontId="6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5" fillId="0" borderId="0" xfId="2" applyNumberFormat="1" applyFont="1" applyFill="1" applyAlignment="1">
      <alignment horizontal="center"/>
    </xf>
    <xf numFmtId="164" fontId="5" fillId="0" borderId="0" xfId="2" applyFont="1" applyFill="1" applyAlignment="1">
      <alignment horizontal="center"/>
    </xf>
    <xf numFmtId="4" fontId="5" fillId="2" borderId="0" xfId="2" applyNumberFormat="1" applyFont="1" applyFill="1" applyAlignment="1">
      <alignment horizontal="center"/>
    </xf>
    <xf numFmtId="165" fontId="6" fillId="2" borderId="12" xfId="2" applyNumberFormat="1" applyFont="1" applyFill="1" applyBorder="1" applyAlignment="1">
      <alignment horizontal="left" wrapText="1"/>
    </xf>
    <xf numFmtId="165" fontId="6" fillId="2" borderId="0" xfId="2" applyNumberFormat="1" applyFont="1" applyFill="1" applyBorder="1" applyAlignment="1">
      <alignment horizontal="left" wrapText="1"/>
    </xf>
    <xf numFmtId="165" fontId="7" fillId="2" borderId="0" xfId="2" applyNumberFormat="1" applyFont="1" applyFill="1" applyAlignment="1">
      <alignment horizontal="left" vertical="center" wrapText="1"/>
    </xf>
    <xf numFmtId="0" fontId="41" fillId="2" borderId="12" xfId="2" applyNumberFormat="1" applyFont="1" applyFill="1" applyBorder="1" applyAlignment="1">
      <alignment horizontal="left"/>
    </xf>
    <xf numFmtId="0" fontId="41" fillId="0" borderId="0" xfId="2" applyNumberFormat="1" applyFont="1" applyFill="1" applyBorder="1" applyAlignment="1">
      <alignment horizontal="left"/>
    </xf>
    <xf numFmtId="0" fontId="40" fillId="2" borderId="12" xfId="2" applyNumberFormat="1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32" fillId="0" borderId="0" xfId="2" applyNumberFormat="1" applyFont="1" applyFill="1" applyBorder="1" applyAlignment="1">
      <alignment horizontal="left"/>
    </xf>
    <xf numFmtId="165" fontId="0" fillId="2" borderId="0" xfId="2" applyNumberFormat="1" applyFont="1" applyFill="1" applyAlignment="1">
      <alignment horizontal="left" vertical="center" wrapText="1"/>
    </xf>
    <xf numFmtId="165" fontId="42" fillId="2" borderId="0" xfId="2" applyNumberFormat="1" applyFont="1" applyFill="1" applyAlignment="1">
      <alignment horizontal="left" vertical="center" wrapText="1"/>
    </xf>
    <xf numFmtId="0" fontId="3" fillId="2" borderId="12" xfId="0" applyFont="1" applyFill="1" applyBorder="1" applyAlignment="1">
      <alignment horizontal="left" vertical="top" wrapText="1"/>
    </xf>
    <xf numFmtId="165" fontId="33" fillId="0" borderId="0" xfId="2" applyNumberFormat="1" applyFont="1" applyFill="1" applyBorder="1" applyAlignment="1">
      <alignment horizontal="left" wrapText="1"/>
    </xf>
    <xf numFmtId="0" fontId="32" fillId="2" borderId="12" xfId="2" applyNumberFormat="1" applyFont="1" applyFill="1" applyBorder="1" applyAlignment="1">
      <alignment horizontal="left"/>
    </xf>
    <xf numFmtId="165" fontId="5" fillId="0" borderId="0" xfId="2" applyNumberFormat="1" applyFont="1" applyFill="1" applyBorder="1" applyAlignment="1">
      <alignment horizontal="center"/>
    </xf>
    <xf numFmtId="0" fontId="32" fillId="2" borderId="0" xfId="2" applyNumberFormat="1" applyFont="1" applyFill="1" applyBorder="1" applyAlignment="1">
      <alignment horizontal="left"/>
    </xf>
    <xf numFmtId="0" fontId="40" fillId="2" borderId="12" xfId="2" applyNumberFormat="1" applyFont="1" applyFill="1" applyBorder="1" applyAlignment="1">
      <alignment horizontal="left"/>
    </xf>
    <xf numFmtId="0" fontId="40" fillId="0" borderId="0" xfId="2" applyNumberFormat="1" applyFont="1" applyFill="1" applyBorder="1" applyAlignment="1">
      <alignment horizontal="left"/>
    </xf>
    <xf numFmtId="165" fontId="35" fillId="2" borderId="0" xfId="2" applyNumberFormat="1" applyFont="1" applyFill="1" applyAlignment="1">
      <alignment horizontal="left" vertical="center" wrapText="1"/>
    </xf>
    <xf numFmtId="0" fontId="33" fillId="2" borderId="12" xfId="2" applyNumberFormat="1" applyFont="1" applyFill="1" applyBorder="1" applyAlignment="1">
      <alignment horizontal="left" wrapText="1"/>
    </xf>
    <xf numFmtId="165" fontId="33" fillId="2" borderId="0" xfId="2" applyNumberFormat="1" applyFont="1" applyFill="1" applyBorder="1" applyAlignment="1">
      <alignment horizontal="left" wrapText="1"/>
    </xf>
    <xf numFmtId="165" fontId="40" fillId="2" borderId="0" xfId="2" applyNumberFormat="1" applyFont="1" applyFill="1" applyAlignment="1">
      <alignment horizontal="left" vertical="center" wrapText="1"/>
    </xf>
  </cellXfs>
  <cellStyles count="52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o" xfId="12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8" builtinId="16" customBuiltin="1"/>
    <cellStyle name="Encabezado 4" xfId="11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5" builtinId="20" customBuiltin="1"/>
    <cellStyle name="Excel Built-in Normal" xfId="1" xr:uid="{00000000-0005-0000-0000-00001F000000}"/>
    <cellStyle name="Excel Built-in Normal 2" xfId="5" xr:uid="{00000000-0005-0000-0000-000020000000}"/>
    <cellStyle name="Hipervínculo" xfId="48" builtinId="8" customBuiltin="1"/>
    <cellStyle name="Hipervínculo visitado" xfId="49" builtinId="9" customBuiltin="1"/>
    <cellStyle name="Incorrecto" xfId="13" builtinId="27" customBuiltin="1"/>
    <cellStyle name="Millares" xfId="2" builtinId="3"/>
    <cellStyle name="Millares 2" xfId="3" xr:uid="{00000000-0005-0000-0000-000025000000}"/>
    <cellStyle name="Millares 3" xfId="6" xr:uid="{00000000-0005-0000-0000-000026000000}"/>
    <cellStyle name="Neutral" xfId="14" builtinId="28" customBuiltin="1"/>
    <cellStyle name="Normal" xfId="0" builtinId="0"/>
    <cellStyle name="Normal 2" xfId="4" xr:uid="{00000000-0005-0000-0000-000029000000}"/>
    <cellStyle name="Notas" xfId="21" builtinId="10" customBuiltin="1"/>
    <cellStyle name="Porcentaje" xfId="51" builtinId="5"/>
    <cellStyle name="Salida" xfId="16" builtinId="21" customBuiltin="1"/>
    <cellStyle name="Texto de advertencia" xfId="20" builtinId="11" customBuiltin="1"/>
    <cellStyle name="Texto explicativo" xfId="22" builtinId="53" customBuiltin="1"/>
    <cellStyle name="Título" xfId="7" builtinId="15" customBuiltin="1"/>
    <cellStyle name="Título 2" xfId="9" builtinId="17" customBuiltin="1"/>
    <cellStyle name="Título 3" xfId="10" builtinId="18" customBuiltin="1"/>
    <cellStyle name="Título 4" xfId="50" xr:uid="{00000000-0005-0000-0000-000032000000}"/>
    <cellStyle name="Total" xfId="23" builtinId="25" customBuiltin="1"/>
  </cellStyles>
  <dxfs count="0"/>
  <tableStyles count="0" defaultTableStyle="TableStyleMedium9" defaultPivotStyle="PivotStyleLight16"/>
  <colors>
    <mruColors>
      <color rgb="FF66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DM124"/>
  <sheetViews>
    <sheetView tabSelected="1" zoomScale="70" zoomScaleNormal="70" workbookViewId="0">
      <selection sqref="A1:G1"/>
    </sheetView>
  </sheetViews>
  <sheetFormatPr baseColWidth="10" defaultColWidth="11.44140625" defaultRowHeight="14.4"/>
  <cols>
    <col min="1" max="1" width="10" style="1" customWidth="1"/>
    <col min="2" max="2" width="79.21875" style="6" customWidth="1"/>
    <col min="3" max="3" width="18.44140625" style="27" customWidth="1"/>
    <col min="4" max="4" width="19.21875" style="27" bestFit="1" customWidth="1"/>
    <col min="5" max="5" width="20.21875" style="27" bestFit="1" customWidth="1"/>
    <col min="6" max="6" width="21.5546875" style="27" bestFit="1" customWidth="1"/>
    <col min="7" max="7" width="20" style="3" customWidth="1"/>
    <col min="8" max="8" width="15.21875" style="3" customWidth="1"/>
    <col min="9" max="16384" width="11.44140625" style="3"/>
  </cols>
  <sheetData>
    <row r="1" spans="1:8" ht="15.6">
      <c r="A1" s="134" t="s">
        <v>0</v>
      </c>
      <c r="B1" s="134"/>
      <c r="C1" s="134"/>
      <c r="D1" s="134"/>
      <c r="E1" s="135"/>
      <c r="F1" s="134"/>
      <c r="G1" s="134"/>
      <c r="H1" s="29"/>
    </row>
    <row r="2" spans="1:8" ht="15.6">
      <c r="A2" s="4"/>
      <c r="B2" s="5" t="s">
        <v>1</v>
      </c>
      <c r="C2" s="38" t="s">
        <v>2</v>
      </c>
      <c r="D2" s="38"/>
      <c r="E2" s="38"/>
      <c r="F2" s="38"/>
      <c r="G2" s="4"/>
      <c r="H2" s="29"/>
    </row>
    <row r="3" spans="1:8" ht="15.6">
      <c r="A3" s="4"/>
      <c r="B3" s="5" t="s">
        <v>3</v>
      </c>
      <c r="C3" s="38" t="s">
        <v>4</v>
      </c>
      <c r="D3" s="38"/>
      <c r="E3" s="38"/>
      <c r="F3" s="38"/>
      <c r="G3" s="4"/>
      <c r="H3" s="119"/>
    </row>
    <row r="4" spans="1:8" ht="15.6">
      <c r="A4" s="4"/>
      <c r="B4" s="5" t="s">
        <v>5</v>
      </c>
      <c r="C4" s="38" t="s">
        <v>6</v>
      </c>
      <c r="D4" s="38"/>
      <c r="E4" s="38"/>
      <c r="F4" s="38"/>
      <c r="G4" s="4"/>
      <c r="H4" s="29"/>
    </row>
    <row r="5" spans="1:8" ht="15.6">
      <c r="A5" s="4"/>
      <c r="B5" s="5" t="s">
        <v>7</v>
      </c>
      <c r="C5" s="38" t="s">
        <v>8</v>
      </c>
      <c r="D5" s="38"/>
      <c r="E5" s="38"/>
      <c r="F5" s="38"/>
      <c r="G5" s="4"/>
      <c r="H5" s="29"/>
    </row>
    <row r="6" spans="1:8" ht="15.6">
      <c r="A6" s="136"/>
      <c r="B6" s="136"/>
      <c r="C6" s="136"/>
      <c r="D6" s="136"/>
      <c r="E6" s="137"/>
      <c r="F6" s="136"/>
      <c r="G6" s="136"/>
      <c r="H6" s="29"/>
    </row>
    <row r="7" spans="1:8" ht="15.6">
      <c r="A7" s="7"/>
      <c r="B7" s="8"/>
      <c r="C7" s="18"/>
      <c r="D7" s="18"/>
      <c r="E7" s="18"/>
      <c r="F7" s="18"/>
      <c r="G7" s="9"/>
      <c r="H7" s="29"/>
    </row>
    <row r="8" spans="1:8" s="29" customFormat="1" ht="15.6">
      <c r="A8" s="138" t="s">
        <v>9</v>
      </c>
      <c r="B8" s="138"/>
      <c r="C8" s="138"/>
      <c r="D8" s="138"/>
      <c r="E8" s="135"/>
      <c r="F8" s="138"/>
      <c r="G8" s="138"/>
    </row>
    <row r="9" spans="1:8" s="29" customFormat="1" ht="15.6">
      <c r="A9" s="139" t="s">
        <v>10</v>
      </c>
      <c r="B9" s="139"/>
      <c r="C9" s="139"/>
      <c r="D9" s="139"/>
      <c r="E9" s="140"/>
      <c r="F9" s="139"/>
      <c r="G9" s="139"/>
      <c r="H9" s="101"/>
    </row>
    <row r="10" spans="1:8" s="29" customFormat="1" ht="15.6">
      <c r="A10" s="7"/>
      <c r="B10" s="8"/>
      <c r="C10" s="18"/>
      <c r="D10" s="18"/>
      <c r="E10" s="18"/>
      <c r="F10" s="18"/>
      <c r="G10" s="9"/>
    </row>
    <row r="11" spans="1:8" s="34" customFormat="1" ht="31.8" thickBot="1">
      <c r="A11" s="58" t="s">
        <v>11</v>
      </c>
      <c r="B11" s="58" t="s">
        <v>12</v>
      </c>
      <c r="C11" s="59" t="s">
        <v>13</v>
      </c>
      <c r="D11" s="59" t="s">
        <v>14</v>
      </c>
      <c r="E11" s="59" t="s">
        <v>15</v>
      </c>
      <c r="F11" s="59" t="s">
        <v>16</v>
      </c>
      <c r="G11" s="58" t="s">
        <v>17</v>
      </c>
      <c r="H11" s="60" t="s">
        <v>18</v>
      </c>
    </row>
    <row r="12" spans="1:8" s="34" customFormat="1" ht="15.6">
      <c r="A12" s="91" t="s">
        <v>19</v>
      </c>
      <c r="B12" s="92" t="s">
        <v>20</v>
      </c>
      <c r="C12" s="93" t="s">
        <v>21</v>
      </c>
      <c r="D12" s="94">
        <v>14141</v>
      </c>
      <c r="E12" s="94">
        <v>12488</v>
      </c>
      <c r="F12" s="94">
        <v>13455</v>
      </c>
      <c r="G12" s="94">
        <f>SUM(D12:F12)</f>
        <v>40084</v>
      </c>
      <c r="H12" s="39">
        <f t="shared" ref="H12:H16" si="0">AVERAGE(D12:F12)</f>
        <v>13361.333333333334</v>
      </c>
    </row>
    <row r="13" spans="1:8" s="34" customFormat="1" ht="30">
      <c r="A13" s="95" t="s">
        <v>22</v>
      </c>
      <c r="B13" s="96" t="s">
        <v>23</v>
      </c>
      <c r="C13" s="93" t="s">
        <v>21</v>
      </c>
      <c r="D13" s="94">
        <f>95375-(D14+D16)</f>
        <v>83475</v>
      </c>
      <c r="E13" s="94">
        <f>100051-(E14+E16)</f>
        <v>83188</v>
      </c>
      <c r="F13" s="94">
        <f>105632-(F14+F16)</f>
        <v>87411</v>
      </c>
      <c r="G13" s="94">
        <f t="shared" ref="G13:G16" si="1">SUM(D13:F13)</f>
        <v>254074</v>
      </c>
      <c r="H13" s="39">
        <f t="shared" si="0"/>
        <v>84691.333333333328</v>
      </c>
    </row>
    <row r="14" spans="1:8" s="34" customFormat="1" ht="30">
      <c r="A14" s="95" t="s">
        <v>24</v>
      </c>
      <c r="B14" s="96" t="s">
        <v>25</v>
      </c>
      <c r="C14" s="93" t="s">
        <v>26</v>
      </c>
      <c r="D14" s="97">
        <v>7669</v>
      </c>
      <c r="E14" s="97">
        <v>6926</v>
      </c>
      <c r="F14" s="97">
        <v>3288</v>
      </c>
      <c r="G14" s="97">
        <f t="shared" si="1"/>
        <v>17883</v>
      </c>
      <c r="H14" s="39">
        <f t="shared" si="0"/>
        <v>5961</v>
      </c>
    </row>
    <row r="15" spans="1:8" s="34" customFormat="1" ht="15.6">
      <c r="A15" s="95" t="s">
        <v>27</v>
      </c>
      <c r="B15" s="96" t="s">
        <v>28</v>
      </c>
      <c r="C15" s="93" t="s">
        <v>29</v>
      </c>
      <c r="D15" s="94">
        <v>21176</v>
      </c>
      <c r="E15" s="94">
        <v>20148</v>
      </c>
      <c r="F15" s="94">
        <v>23933</v>
      </c>
      <c r="G15" s="94">
        <f t="shared" si="1"/>
        <v>65257</v>
      </c>
      <c r="H15" s="39">
        <f t="shared" si="0"/>
        <v>21752.333333333332</v>
      </c>
    </row>
    <row r="16" spans="1:8" s="29" customFormat="1" ht="15.6">
      <c r="A16" s="98" t="s">
        <v>30</v>
      </c>
      <c r="B16" s="99" t="s">
        <v>31</v>
      </c>
      <c r="C16" s="100" t="s">
        <v>29</v>
      </c>
      <c r="D16" s="94">
        <v>4231</v>
      </c>
      <c r="E16" s="94">
        <v>9937</v>
      </c>
      <c r="F16" s="94">
        <v>14933</v>
      </c>
      <c r="G16" s="94">
        <f t="shared" si="1"/>
        <v>29101</v>
      </c>
      <c r="H16" s="39">
        <f t="shared" si="0"/>
        <v>9700.3333333333339</v>
      </c>
    </row>
    <row r="17" spans="1:117" s="107" customFormat="1" ht="16.2" thickBot="1">
      <c r="A17" s="13"/>
      <c r="B17" s="44" t="s">
        <v>32</v>
      </c>
      <c r="C17" s="45"/>
      <c r="D17" s="106">
        <f>SUM(D12:D16)</f>
        <v>130692</v>
      </c>
      <c r="E17" s="106">
        <f t="shared" ref="E17:F17" si="2">SUM(E12:E16)</f>
        <v>132687</v>
      </c>
      <c r="F17" s="106">
        <f t="shared" si="2"/>
        <v>143020</v>
      </c>
      <c r="G17" s="106">
        <f>SUM(D17:F17)</f>
        <v>406399</v>
      </c>
      <c r="H17" s="106">
        <f>SUM(H12:H16)</f>
        <v>135466.33333333331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</row>
    <row r="18" spans="1:117" s="29" customFormat="1" ht="16.2" thickTop="1">
      <c r="A18" s="142" t="s">
        <v>33</v>
      </c>
      <c r="B18" s="142"/>
      <c r="C18" s="142"/>
      <c r="D18" s="142"/>
      <c r="E18" s="142"/>
      <c r="F18" s="142"/>
      <c r="G18" s="142"/>
      <c r="H18" s="143"/>
    </row>
    <row r="19" spans="1:117" s="29" customFormat="1" ht="15.6">
      <c r="A19" s="2" t="s">
        <v>34</v>
      </c>
      <c r="B19" s="8"/>
      <c r="C19" s="37"/>
      <c r="D19" s="37"/>
      <c r="E19" s="37"/>
      <c r="F19" s="11"/>
      <c r="G19" s="11"/>
      <c r="H19" s="30"/>
    </row>
    <row r="20" spans="1:117" s="29" customFormat="1" ht="15.6">
      <c r="A20" s="2" t="s">
        <v>35</v>
      </c>
      <c r="B20" s="8"/>
      <c r="C20" s="37"/>
      <c r="D20" s="37"/>
      <c r="E20" s="37"/>
      <c r="F20" s="11"/>
      <c r="G20" s="11"/>
      <c r="H20" s="30"/>
    </row>
    <row r="21" spans="1:117" ht="15.6">
      <c r="A21" s="2"/>
      <c r="B21" s="8"/>
      <c r="C21" s="37"/>
      <c r="D21" s="37"/>
      <c r="E21" s="37"/>
      <c r="F21" s="37"/>
      <c r="G21" s="11"/>
      <c r="H21" s="30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</row>
    <row r="22" spans="1:117" ht="15.6">
      <c r="A22" s="141" t="s">
        <v>36</v>
      </c>
      <c r="B22" s="141"/>
      <c r="C22" s="141"/>
      <c r="D22" s="141"/>
      <c r="E22" s="141"/>
      <c r="F22" s="141"/>
      <c r="G22" s="9"/>
      <c r="H22" s="120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</row>
    <row r="23" spans="1:117" ht="15.6">
      <c r="A23" s="138" t="s">
        <v>37</v>
      </c>
      <c r="B23" s="138"/>
      <c r="C23" s="138"/>
      <c r="D23" s="138"/>
      <c r="E23" s="135"/>
      <c r="F23" s="138"/>
      <c r="G23" s="9"/>
      <c r="H23" s="120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</row>
    <row r="24" spans="1:117" ht="15.6">
      <c r="A24" s="134" t="s">
        <v>38</v>
      </c>
      <c r="B24" s="134"/>
      <c r="C24" s="134"/>
      <c r="D24" s="134"/>
      <c r="E24" s="135"/>
      <c r="F24" s="134"/>
      <c r="G24" s="4"/>
      <c r="H24" s="15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</row>
    <row r="25" spans="1:117" ht="15.6">
      <c r="A25" s="7"/>
      <c r="B25" s="8"/>
      <c r="C25" s="18"/>
      <c r="D25" s="18"/>
      <c r="E25" s="18"/>
      <c r="F25" s="18"/>
      <c r="G25" s="9"/>
      <c r="H25" s="120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</row>
    <row r="26" spans="1:117" ht="16.2" thickBot="1">
      <c r="A26" s="56" t="s">
        <v>11</v>
      </c>
      <c r="B26" s="56" t="s">
        <v>12</v>
      </c>
      <c r="C26" s="57" t="s">
        <v>14</v>
      </c>
      <c r="D26" s="57" t="s">
        <v>15</v>
      </c>
      <c r="E26" s="57" t="s">
        <v>16</v>
      </c>
      <c r="F26" s="57" t="s">
        <v>39</v>
      </c>
      <c r="G26" s="66"/>
      <c r="H26" s="120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</row>
    <row r="27" spans="1:117" ht="15.6">
      <c r="A27" s="46"/>
      <c r="B27" s="47" t="s">
        <v>40</v>
      </c>
      <c r="C27" s="49"/>
      <c r="D27" s="49"/>
      <c r="E27" s="49"/>
      <c r="F27" s="49"/>
      <c r="G27" s="65"/>
      <c r="H27" s="120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</row>
    <row r="28" spans="1:117" ht="15.6">
      <c r="A28" s="78" t="s">
        <v>19</v>
      </c>
      <c r="B28" s="2" t="s">
        <v>41</v>
      </c>
      <c r="C28" s="52">
        <v>3383263.878</v>
      </c>
      <c r="D28" s="52">
        <v>158962775.92640001</v>
      </c>
      <c r="E28" s="52">
        <v>109871987.04740001</v>
      </c>
      <c r="F28" s="52">
        <f>SUM(C28:E28)</f>
        <v>272218026.85180002</v>
      </c>
      <c r="G28" s="67"/>
      <c r="H28" s="120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</row>
    <row r="29" spans="1:117" ht="15.6">
      <c r="A29" s="78" t="s">
        <v>22</v>
      </c>
      <c r="B29" s="2" t="s">
        <v>42</v>
      </c>
      <c r="C29" s="74">
        <v>33126268.429800004</v>
      </c>
      <c r="D29" s="52">
        <v>567512619.76149988</v>
      </c>
      <c r="E29" s="52">
        <v>333322129.61330003</v>
      </c>
      <c r="F29" s="52">
        <f t="shared" ref="F29:F31" si="3">SUM(C29:E29)</f>
        <v>933961017.8046</v>
      </c>
      <c r="G29" s="67"/>
      <c r="H29" s="120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</row>
    <row r="30" spans="1:117" ht="15.6">
      <c r="A30" s="78" t="s">
        <v>24</v>
      </c>
      <c r="B30" s="2" t="s">
        <v>43</v>
      </c>
      <c r="C30" s="74">
        <v>3362505.1222000006</v>
      </c>
      <c r="D30" s="74">
        <v>64474508.2535</v>
      </c>
      <c r="E30" s="52">
        <v>36573040.623700008</v>
      </c>
      <c r="F30" s="52">
        <f t="shared" si="3"/>
        <v>104410053.9994</v>
      </c>
      <c r="G30" s="68"/>
      <c r="H30" s="120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</row>
    <row r="31" spans="1:117" ht="15.6">
      <c r="A31" s="78" t="s">
        <v>27</v>
      </c>
      <c r="B31" s="2" t="s">
        <v>44</v>
      </c>
      <c r="C31" s="52">
        <v>126033014.56560001</v>
      </c>
      <c r="D31" s="52">
        <v>477639310.67159998</v>
      </c>
      <c r="E31" s="52">
        <v>534659179.90820003</v>
      </c>
      <c r="F31" s="52">
        <f t="shared" si="3"/>
        <v>1138331505.1454</v>
      </c>
      <c r="G31" s="67"/>
      <c r="H31" s="120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</row>
    <row r="32" spans="1:117" ht="15.6">
      <c r="A32" s="78" t="s">
        <v>30</v>
      </c>
      <c r="B32" s="2" t="s">
        <v>45</v>
      </c>
      <c r="C32" s="74">
        <v>6725010.2444000011</v>
      </c>
      <c r="D32" s="74">
        <v>135142211.04699999</v>
      </c>
      <c r="E32" s="52">
        <v>86355796.247400016</v>
      </c>
      <c r="F32" s="52">
        <f>SUM(C32:E32)</f>
        <v>228223017.5388</v>
      </c>
      <c r="G32" s="67"/>
      <c r="H32" s="120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</row>
    <row r="33" spans="1:8" ht="15.6">
      <c r="A33" s="78" t="s">
        <v>46</v>
      </c>
      <c r="B33" s="48" t="s">
        <v>47</v>
      </c>
      <c r="C33" s="50"/>
      <c r="D33" s="50"/>
      <c r="E33" s="50"/>
      <c r="F33" s="51"/>
      <c r="G33" s="67"/>
      <c r="H33" s="120"/>
    </row>
    <row r="34" spans="1:8" ht="15.6">
      <c r="A34" s="78"/>
      <c r="B34" s="2" t="s">
        <v>48</v>
      </c>
      <c r="C34" s="18"/>
      <c r="D34" s="18">
        <v>791162.72</v>
      </c>
      <c r="E34" s="18"/>
      <c r="F34" s="18">
        <f>+C34+D34+E34</f>
        <v>791162.72</v>
      </c>
      <c r="G34" s="67"/>
      <c r="H34" s="120"/>
    </row>
    <row r="35" spans="1:8" ht="15.6">
      <c r="A35" s="78"/>
      <c r="B35" s="2" t="s">
        <v>49</v>
      </c>
      <c r="C35" s="18"/>
      <c r="D35" s="18">
        <v>15521345</v>
      </c>
      <c r="E35" s="18">
        <v>9193386.2699999996</v>
      </c>
      <c r="F35" s="18">
        <f t="shared" ref="F35:F45" si="4">+C35+D35+E35</f>
        <v>24714731.27</v>
      </c>
      <c r="G35" s="69"/>
      <c r="H35" s="120"/>
    </row>
    <row r="36" spans="1:8" s="28" customFormat="1" ht="15.6">
      <c r="A36" s="78"/>
      <c r="B36" s="2" t="s">
        <v>50</v>
      </c>
      <c r="C36" s="52"/>
      <c r="D36" s="52"/>
      <c r="E36" s="52"/>
      <c r="F36" s="18">
        <f t="shared" si="4"/>
        <v>0</v>
      </c>
      <c r="G36" s="70"/>
      <c r="H36" s="32"/>
    </row>
    <row r="37" spans="1:8" s="28" customFormat="1" ht="15.6">
      <c r="A37" s="78"/>
      <c r="B37" s="2" t="s">
        <v>51</v>
      </c>
      <c r="C37" s="74"/>
      <c r="D37" s="74"/>
      <c r="E37" s="52">
        <v>2275735.35</v>
      </c>
      <c r="F37" s="18">
        <f t="shared" si="4"/>
        <v>2275735.35</v>
      </c>
      <c r="G37" s="70"/>
      <c r="H37" s="32"/>
    </row>
    <row r="38" spans="1:8" s="28" customFormat="1" ht="15.6">
      <c r="A38" s="78"/>
      <c r="B38" s="2" t="s">
        <v>52</v>
      </c>
      <c r="C38" s="74"/>
      <c r="D38" s="74"/>
      <c r="E38" s="52"/>
      <c r="F38" s="18">
        <f t="shared" si="4"/>
        <v>0</v>
      </c>
      <c r="G38" s="70"/>
      <c r="H38" s="32"/>
    </row>
    <row r="39" spans="1:8" s="28" customFormat="1" ht="15.6">
      <c r="A39" s="78"/>
      <c r="B39" s="2" t="s">
        <v>53</v>
      </c>
      <c r="C39" s="74"/>
      <c r="D39" s="74"/>
      <c r="E39" s="52"/>
      <c r="F39" s="18">
        <f t="shared" si="4"/>
        <v>0</v>
      </c>
      <c r="G39" s="70"/>
      <c r="H39" s="32"/>
    </row>
    <row r="40" spans="1:8" s="28" customFormat="1" ht="15.6">
      <c r="A40" s="78"/>
      <c r="B40" s="2" t="s">
        <v>54</v>
      </c>
      <c r="C40" s="74"/>
      <c r="D40" s="74"/>
      <c r="E40" s="52"/>
      <c r="F40" s="18">
        <f t="shared" si="4"/>
        <v>0</v>
      </c>
      <c r="G40" s="70"/>
      <c r="H40" s="32"/>
    </row>
    <row r="41" spans="1:8" ht="15.6">
      <c r="A41" s="78"/>
      <c r="B41" s="2" t="s">
        <v>55</v>
      </c>
      <c r="C41" s="74"/>
      <c r="D41" s="74"/>
      <c r="E41" s="52"/>
      <c r="F41" s="18">
        <f t="shared" si="4"/>
        <v>0</v>
      </c>
      <c r="G41" s="71"/>
      <c r="H41" s="29"/>
    </row>
    <row r="42" spans="1:8" ht="16.5" customHeight="1">
      <c r="A42" s="78"/>
      <c r="B42" s="2" t="s">
        <v>56</v>
      </c>
      <c r="C42" s="74"/>
      <c r="D42" s="74"/>
      <c r="E42" s="52"/>
      <c r="F42" s="18">
        <f t="shared" si="4"/>
        <v>0</v>
      </c>
      <c r="G42" s="19"/>
      <c r="H42" s="121"/>
    </row>
    <row r="43" spans="1:8" ht="15.75" customHeight="1">
      <c r="A43" s="78"/>
      <c r="B43" s="2" t="s">
        <v>57</v>
      </c>
      <c r="C43" s="74"/>
      <c r="D43" s="74"/>
      <c r="E43" s="52"/>
      <c r="F43" s="18">
        <f t="shared" si="4"/>
        <v>0</v>
      </c>
      <c r="G43" s="9"/>
      <c r="H43" s="29"/>
    </row>
    <row r="44" spans="1:8" ht="15.6">
      <c r="A44" s="78"/>
      <c r="B44" s="2" t="s">
        <v>58</v>
      </c>
      <c r="C44" s="74"/>
      <c r="D44" s="74">
        <v>32317666.82</v>
      </c>
      <c r="E44" s="52">
        <v>69474267.060000002</v>
      </c>
      <c r="F44" s="18">
        <f t="shared" si="4"/>
        <v>101791933.88</v>
      </c>
      <c r="G44" s="9"/>
      <c r="H44" s="29"/>
    </row>
    <row r="45" spans="1:8" ht="15.6">
      <c r="A45" s="78"/>
      <c r="B45" s="79" t="s">
        <v>59</v>
      </c>
      <c r="C45" s="52"/>
      <c r="D45" s="74">
        <v>50356508.950000003</v>
      </c>
      <c r="E45" s="74">
        <v>170329244.22</v>
      </c>
      <c r="F45" s="18">
        <f t="shared" si="4"/>
        <v>220685753.17000002</v>
      </c>
      <c r="G45" s="9"/>
      <c r="H45" s="29"/>
    </row>
    <row r="46" spans="1:8" ht="16.2" thickBot="1">
      <c r="A46" s="13"/>
      <c r="B46" s="45" t="s">
        <v>60</v>
      </c>
      <c r="C46" s="45">
        <f>SUM(C28:C45)</f>
        <v>172630062.24000001</v>
      </c>
      <c r="D46" s="45">
        <f>SUM(D28:D45)</f>
        <v>1502718109.1499999</v>
      </c>
      <c r="E46" s="45">
        <f>SUM(E28:E45)</f>
        <v>1352054766.3399999</v>
      </c>
      <c r="F46" s="45">
        <f>SUM(F28:F45)</f>
        <v>3027402937.73</v>
      </c>
      <c r="G46" s="9"/>
      <c r="H46" s="29"/>
    </row>
    <row r="47" spans="1:8" ht="16.2" thickTop="1">
      <c r="A47" s="145" t="s">
        <v>61</v>
      </c>
      <c r="B47" s="145"/>
      <c r="C47" s="145"/>
      <c r="D47" s="145"/>
      <c r="E47" s="145"/>
      <c r="F47" s="145"/>
      <c r="G47" s="9"/>
      <c r="H47" s="29"/>
    </row>
    <row r="48" spans="1:8" ht="15.6">
      <c r="A48" s="146" t="s">
        <v>62</v>
      </c>
      <c r="B48" s="146" t="s">
        <v>63</v>
      </c>
      <c r="C48" s="146" t="s">
        <v>63</v>
      </c>
      <c r="D48" s="146" t="s">
        <v>63</v>
      </c>
      <c r="E48" s="146" t="s">
        <v>63</v>
      </c>
      <c r="F48" s="146" t="s">
        <v>63</v>
      </c>
      <c r="G48" s="9"/>
      <c r="H48" s="29"/>
    </row>
    <row r="49" spans="1:8" ht="15.6">
      <c r="A49" s="7"/>
      <c r="B49" s="7"/>
      <c r="C49" s="41"/>
      <c r="D49" s="41"/>
      <c r="E49" s="18"/>
      <c r="F49" s="41"/>
      <c r="G49" s="9"/>
      <c r="H49" s="29"/>
    </row>
    <row r="50" spans="1:8" ht="15.6">
      <c r="A50" s="7"/>
      <c r="B50" s="7"/>
      <c r="C50" s="41"/>
      <c r="D50" s="41"/>
      <c r="E50" s="18"/>
      <c r="F50" s="41"/>
      <c r="G50" s="9"/>
      <c r="H50" s="29"/>
    </row>
    <row r="51" spans="1:8" ht="15.6">
      <c r="A51" s="138" t="s">
        <v>64</v>
      </c>
      <c r="B51" s="138"/>
      <c r="C51" s="138"/>
      <c r="D51" s="138"/>
      <c r="E51" s="135"/>
      <c r="F51" s="138"/>
      <c r="G51" s="9"/>
      <c r="H51" s="29"/>
    </row>
    <row r="52" spans="1:8" ht="15.6">
      <c r="A52" s="138" t="s">
        <v>65</v>
      </c>
      <c r="B52" s="138"/>
      <c r="C52" s="138"/>
      <c r="D52" s="138"/>
      <c r="E52" s="135"/>
      <c r="F52" s="138"/>
      <c r="G52" s="9"/>
      <c r="H52" s="29"/>
    </row>
    <row r="53" spans="1:8" ht="15.6">
      <c r="A53" s="134" t="s">
        <v>38</v>
      </c>
      <c r="B53" s="134"/>
      <c r="C53" s="134"/>
      <c r="D53" s="134"/>
      <c r="E53" s="135"/>
      <c r="F53" s="134"/>
      <c r="G53" s="4"/>
      <c r="H53" s="16"/>
    </row>
    <row r="54" spans="1:8" ht="15.6">
      <c r="A54" s="7"/>
      <c r="B54" s="8"/>
      <c r="C54" s="18"/>
      <c r="D54" s="18"/>
      <c r="E54" s="18"/>
      <c r="F54" s="18"/>
      <c r="G54" s="9"/>
      <c r="H54" s="29"/>
    </row>
    <row r="55" spans="1:8" ht="15.6">
      <c r="A55" s="7"/>
      <c r="B55" s="8"/>
      <c r="C55" s="18"/>
      <c r="D55" s="18"/>
      <c r="E55" s="18"/>
      <c r="F55" s="18"/>
      <c r="G55" s="9"/>
      <c r="H55" s="29"/>
    </row>
    <row r="56" spans="1:8" ht="15.6">
      <c r="A56" s="61" t="s">
        <v>66</v>
      </c>
      <c r="B56" s="61" t="s">
        <v>67</v>
      </c>
      <c r="C56" s="62" t="s">
        <v>14</v>
      </c>
      <c r="D56" s="62" t="s">
        <v>15</v>
      </c>
      <c r="E56" s="62" t="s">
        <v>16</v>
      </c>
      <c r="F56" s="62" t="s">
        <v>39</v>
      </c>
      <c r="G56" s="9"/>
      <c r="H56" s="29"/>
    </row>
    <row r="57" spans="1:8" ht="15.6">
      <c r="A57" s="10" t="s">
        <v>68</v>
      </c>
      <c r="B57" s="2" t="s">
        <v>69</v>
      </c>
      <c r="C57" s="74">
        <v>3985105.05</v>
      </c>
      <c r="D57" s="39">
        <v>8164511.71</v>
      </c>
      <c r="E57" s="39">
        <v>14004271.710000001</v>
      </c>
      <c r="F57" s="39">
        <f>SUM(C57:E57)</f>
        <v>26153888.469999999</v>
      </c>
      <c r="G57" s="17"/>
      <c r="H57" s="120"/>
    </row>
    <row r="58" spans="1:8" ht="15.6">
      <c r="A58" s="10" t="s">
        <v>70</v>
      </c>
      <c r="B58" s="2" t="s">
        <v>71</v>
      </c>
      <c r="C58" s="74"/>
      <c r="D58" s="39"/>
      <c r="E58" s="39"/>
      <c r="F58" s="39">
        <f t="shared" ref="F58:F99" si="5">SUM(C58:E58)</f>
        <v>0</v>
      </c>
      <c r="G58" s="17"/>
      <c r="H58" s="120"/>
    </row>
    <row r="59" spans="1:8" ht="15.6">
      <c r="A59" s="10" t="s">
        <v>72</v>
      </c>
      <c r="B59" s="2" t="s">
        <v>73</v>
      </c>
      <c r="C59" s="74"/>
      <c r="D59" s="39"/>
      <c r="E59" s="39"/>
      <c r="F59" s="39">
        <f t="shared" si="5"/>
        <v>0</v>
      </c>
      <c r="G59" s="17"/>
      <c r="H59" s="120"/>
    </row>
    <row r="60" spans="1:8" ht="15.6">
      <c r="A60" s="10" t="s">
        <v>74</v>
      </c>
      <c r="B60" s="2" t="s">
        <v>75</v>
      </c>
      <c r="C60" s="74">
        <v>1321274.5</v>
      </c>
      <c r="D60" s="39">
        <v>3011935.72</v>
      </c>
      <c r="E60" s="39">
        <v>31668696.440000001</v>
      </c>
      <c r="F60" s="39">
        <f t="shared" si="5"/>
        <v>36001906.660000004</v>
      </c>
      <c r="G60" s="17"/>
      <c r="H60" s="120"/>
    </row>
    <row r="61" spans="1:8" ht="15.6">
      <c r="A61" s="10" t="s">
        <v>76</v>
      </c>
      <c r="B61" s="2" t="s">
        <v>77</v>
      </c>
      <c r="C61" s="74">
        <v>19073011.190000001</v>
      </c>
      <c r="D61" s="39">
        <v>17448321.399999999</v>
      </c>
      <c r="E61" s="39">
        <v>27056009.93</v>
      </c>
      <c r="F61" s="39">
        <f t="shared" si="5"/>
        <v>63577342.520000003</v>
      </c>
      <c r="G61" s="17"/>
      <c r="H61" s="120"/>
    </row>
    <row r="62" spans="1:8" ht="15.6">
      <c r="A62" s="10" t="s">
        <v>78</v>
      </c>
      <c r="B62" s="2" t="s">
        <v>79</v>
      </c>
      <c r="C62" s="74">
        <v>13342977.1</v>
      </c>
      <c r="D62" s="39">
        <v>12844507.380000001</v>
      </c>
      <c r="E62" s="39">
        <v>751350.41</v>
      </c>
      <c r="F62" s="39">
        <f t="shared" si="5"/>
        <v>26938834.890000001</v>
      </c>
      <c r="G62" s="17"/>
      <c r="H62" s="120"/>
    </row>
    <row r="63" spans="1:8" ht="15.6">
      <c r="A63" s="10" t="s">
        <v>80</v>
      </c>
      <c r="B63" s="2" t="s">
        <v>81</v>
      </c>
      <c r="C63" s="74">
        <v>571879.41</v>
      </c>
      <c r="D63" s="39">
        <v>3268512.19</v>
      </c>
      <c r="E63" s="39">
        <v>724726.16</v>
      </c>
      <c r="F63" s="39">
        <f t="shared" si="5"/>
        <v>4565117.76</v>
      </c>
      <c r="G63" s="17"/>
      <c r="H63" s="120"/>
    </row>
    <row r="64" spans="1:8" ht="15.6">
      <c r="A64" s="10" t="s">
        <v>82</v>
      </c>
      <c r="B64" s="2" t="s">
        <v>83</v>
      </c>
      <c r="C64" s="74"/>
      <c r="D64" s="39"/>
      <c r="E64" s="39"/>
      <c r="F64" s="39">
        <f t="shared" si="5"/>
        <v>0</v>
      </c>
      <c r="G64" s="17"/>
      <c r="H64" s="120"/>
    </row>
    <row r="65" spans="1:8" ht="15.6">
      <c r="A65" s="10" t="s">
        <v>84</v>
      </c>
      <c r="B65" s="2" t="s">
        <v>85</v>
      </c>
      <c r="C65" s="74"/>
      <c r="D65" s="39"/>
      <c r="E65" s="39"/>
      <c r="F65" s="39">
        <f t="shared" si="5"/>
        <v>0</v>
      </c>
      <c r="G65" s="17"/>
      <c r="H65" s="120"/>
    </row>
    <row r="66" spans="1:8" ht="15.6">
      <c r="A66" s="10" t="s">
        <v>86</v>
      </c>
      <c r="B66" s="2" t="s">
        <v>87</v>
      </c>
      <c r="C66" s="74"/>
      <c r="D66" s="39"/>
      <c r="E66" s="39"/>
      <c r="F66" s="39">
        <f t="shared" si="5"/>
        <v>0</v>
      </c>
      <c r="G66" s="17"/>
      <c r="H66" s="120"/>
    </row>
    <row r="67" spans="1:8" ht="15.6">
      <c r="A67" s="10" t="s">
        <v>88</v>
      </c>
      <c r="B67" s="2" t="s">
        <v>89</v>
      </c>
      <c r="C67" s="74"/>
      <c r="D67" s="39"/>
      <c r="E67" s="39"/>
      <c r="F67" s="39">
        <f t="shared" si="5"/>
        <v>0</v>
      </c>
      <c r="G67" s="17"/>
      <c r="H67" s="120"/>
    </row>
    <row r="68" spans="1:8" ht="15.6">
      <c r="A68" s="10" t="s">
        <v>90</v>
      </c>
      <c r="B68" s="2" t="s">
        <v>91</v>
      </c>
      <c r="C68" s="74"/>
      <c r="D68" s="82">
        <v>791162.72</v>
      </c>
      <c r="E68" s="39"/>
      <c r="F68" s="39">
        <f t="shared" si="5"/>
        <v>791162.72</v>
      </c>
      <c r="G68" s="17"/>
      <c r="H68" s="120"/>
    </row>
    <row r="69" spans="1:8" ht="15.6">
      <c r="A69" s="10" t="s">
        <v>92</v>
      </c>
      <c r="B69" s="2" t="s">
        <v>93</v>
      </c>
      <c r="C69" s="74"/>
      <c r="D69" s="39"/>
      <c r="E69" s="39"/>
      <c r="F69" s="39">
        <f t="shared" si="5"/>
        <v>0</v>
      </c>
      <c r="G69" s="17"/>
      <c r="H69" s="120"/>
    </row>
    <row r="70" spans="1:8" ht="15.6">
      <c r="A70" s="10" t="s">
        <v>94</v>
      </c>
      <c r="B70" s="2" t="s">
        <v>95</v>
      </c>
      <c r="C70" s="74"/>
      <c r="D70" s="39"/>
      <c r="E70" s="39"/>
      <c r="F70" s="39">
        <f t="shared" si="5"/>
        <v>0</v>
      </c>
      <c r="G70" s="17"/>
      <c r="H70" s="120"/>
    </row>
    <row r="71" spans="1:8" ht="15.6">
      <c r="A71" s="10" t="s">
        <v>96</v>
      </c>
      <c r="B71" s="2" t="s">
        <v>97</v>
      </c>
      <c r="C71" s="74"/>
      <c r="D71" s="39">
        <v>2004970</v>
      </c>
      <c r="E71" s="39">
        <v>2756415</v>
      </c>
      <c r="F71" s="39">
        <f t="shared" si="5"/>
        <v>4761385</v>
      </c>
      <c r="G71" s="17"/>
      <c r="H71" s="120"/>
    </row>
    <row r="72" spans="1:8" ht="15.6">
      <c r="A72" s="10" t="s">
        <v>98</v>
      </c>
      <c r="B72" s="2" t="s">
        <v>99</v>
      </c>
      <c r="C72" s="74"/>
      <c r="D72" s="39">
        <v>7715800</v>
      </c>
      <c r="E72" s="39">
        <v>10453300</v>
      </c>
      <c r="F72" s="39">
        <f t="shared" si="5"/>
        <v>18169100</v>
      </c>
      <c r="G72" s="17"/>
      <c r="H72" s="120"/>
    </row>
    <row r="73" spans="1:8" ht="15.6">
      <c r="A73" s="10" t="s">
        <v>100</v>
      </c>
      <c r="B73" s="2" t="s">
        <v>101</v>
      </c>
      <c r="C73" s="74">
        <v>42485897.399999999</v>
      </c>
      <c r="D73" s="39"/>
      <c r="E73" s="39"/>
      <c r="F73" s="39">
        <f t="shared" si="5"/>
        <v>42485897.399999999</v>
      </c>
      <c r="G73" s="17"/>
      <c r="H73" s="120"/>
    </row>
    <row r="74" spans="1:8" ht="15.6">
      <c r="A74" s="10" t="s">
        <v>102</v>
      </c>
      <c r="B74" s="2" t="s">
        <v>103</v>
      </c>
      <c r="C74" s="74"/>
      <c r="D74" s="39"/>
      <c r="E74" s="39"/>
      <c r="F74" s="39">
        <f t="shared" si="5"/>
        <v>0</v>
      </c>
      <c r="G74" s="17"/>
      <c r="H74" s="120"/>
    </row>
    <row r="75" spans="1:8" ht="15.6">
      <c r="A75" s="10" t="s">
        <v>104</v>
      </c>
      <c r="B75" s="2" t="s">
        <v>105</v>
      </c>
      <c r="C75" s="74"/>
      <c r="D75" s="39">
        <v>15521345</v>
      </c>
      <c r="E75" s="39">
        <v>9193386.2699999996</v>
      </c>
      <c r="F75" s="39">
        <f t="shared" si="5"/>
        <v>24714731.27</v>
      </c>
      <c r="G75" s="18"/>
      <c r="H75" s="120"/>
    </row>
    <row r="76" spans="1:8" ht="15.6">
      <c r="A76" s="10" t="s">
        <v>106</v>
      </c>
      <c r="B76" s="2" t="s">
        <v>107</v>
      </c>
      <c r="C76" s="74"/>
      <c r="D76" s="39"/>
      <c r="E76" s="39"/>
      <c r="F76" s="39">
        <f t="shared" si="5"/>
        <v>0</v>
      </c>
      <c r="G76" s="17"/>
      <c r="H76" s="120"/>
    </row>
    <row r="77" spans="1:8" ht="15.6">
      <c r="A77" s="10" t="s">
        <v>108</v>
      </c>
      <c r="B77" s="2" t="s">
        <v>109</v>
      </c>
      <c r="C77" s="74"/>
      <c r="D77" s="39"/>
      <c r="E77" s="39">
        <v>2275735.35</v>
      </c>
      <c r="F77" s="39">
        <f t="shared" si="5"/>
        <v>2275735.35</v>
      </c>
      <c r="G77" s="17"/>
      <c r="H77" s="120"/>
    </row>
    <row r="78" spans="1:8" ht="15.6">
      <c r="A78" s="10" t="s">
        <v>110</v>
      </c>
      <c r="B78" s="2" t="s">
        <v>111</v>
      </c>
      <c r="C78" s="74"/>
      <c r="D78" s="39"/>
      <c r="E78" s="39"/>
      <c r="F78" s="39">
        <f t="shared" si="5"/>
        <v>0</v>
      </c>
      <c r="G78" s="17"/>
      <c r="H78" s="120"/>
    </row>
    <row r="79" spans="1:8" ht="15.6">
      <c r="A79" s="10" t="s">
        <v>112</v>
      </c>
      <c r="B79" s="2" t="s">
        <v>113</v>
      </c>
      <c r="C79" s="74"/>
      <c r="D79" s="39"/>
      <c r="E79" s="39"/>
      <c r="F79" s="39">
        <f t="shared" si="5"/>
        <v>0</v>
      </c>
      <c r="G79" s="17"/>
      <c r="H79" s="120"/>
    </row>
    <row r="80" spans="1:8" ht="15.6">
      <c r="A80" s="10" t="s">
        <v>114</v>
      </c>
      <c r="B80" s="2" t="s">
        <v>115</v>
      </c>
      <c r="C80" s="74"/>
      <c r="D80" s="74"/>
      <c r="E80" s="39"/>
      <c r="F80" s="39">
        <f t="shared" si="5"/>
        <v>0</v>
      </c>
      <c r="G80" s="17"/>
      <c r="H80" s="120"/>
    </row>
    <row r="81" spans="1:8" ht="15.6">
      <c r="A81" s="10" t="s">
        <v>116</v>
      </c>
      <c r="B81" s="2" t="s">
        <v>117</v>
      </c>
      <c r="C81" s="74">
        <v>2863722.33</v>
      </c>
      <c r="D81" s="39">
        <v>3116135.05</v>
      </c>
      <c r="E81" s="39">
        <v>4164764</v>
      </c>
      <c r="F81" s="39">
        <f t="shared" si="5"/>
        <v>10144621.379999999</v>
      </c>
      <c r="G81" s="17"/>
      <c r="H81" s="120"/>
    </row>
    <row r="82" spans="1:8" ht="15.6">
      <c r="A82" s="10" t="s">
        <v>118</v>
      </c>
      <c r="B82" s="2" t="s">
        <v>119</v>
      </c>
      <c r="C82" s="39"/>
      <c r="D82" s="39"/>
      <c r="E82" s="39"/>
      <c r="F82" s="39">
        <f t="shared" si="5"/>
        <v>0</v>
      </c>
      <c r="G82" s="17"/>
      <c r="H82" s="120"/>
    </row>
    <row r="83" spans="1:8" ht="15.6">
      <c r="A83" s="10" t="s">
        <v>120</v>
      </c>
      <c r="B83" s="2" t="s">
        <v>121</v>
      </c>
      <c r="C83" s="39"/>
      <c r="D83" s="39">
        <v>1763787.73</v>
      </c>
      <c r="E83" s="39"/>
      <c r="F83" s="39">
        <f t="shared" si="5"/>
        <v>1763787.73</v>
      </c>
      <c r="G83" s="17"/>
      <c r="H83" s="120"/>
    </row>
    <row r="84" spans="1:8" ht="15.6">
      <c r="A84" s="10" t="s">
        <v>122</v>
      </c>
      <c r="B84" s="2" t="s">
        <v>123</v>
      </c>
      <c r="C84" s="39">
        <v>48035787.460000001</v>
      </c>
      <c r="D84" s="39">
        <v>895867436.04999995</v>
      </c>
      <c r="E84" s="39">
        <v>522472008.91000003</v>
      </c>
      <c r="F84" s="39">
        <f t="shared" si="5"/>
        <v>1466375232.4200001</v>
      </c>
      <c r="G84" s="17"/>
      <c r="H84" s="120"/>
    </row>
    <row r="85" spans="1:8" ht="15.6">
      <c r="A85" s="10" t="s">
        <v>124</v>
      </c>
      <c r="B85" s="2" t="s">
        <v>125</v>
      </c>
      <c r="C85" s="39"/>
      <c r="D85" s="39">
        <v>354732876.97000003</v>
      </c>
      <c r="E85" s="39">
        <v>236149563.05000001</v>
      </c>
      <c r="F85" s="39">
        <f t="shared" si="5"/>
        <v>590882440.01999998</v>
      </c>
      <c r="G85" s="17"/>
      <c r="H85" s="120"/>
    </row>
    <row r="86" spans="1:8" ht="15.6">
      <c r="A86" s="10" t="s">
        <v>126</v>
      </c>
      <c r="B86" s="2" t="s">
        <v>127</v>
      </c>
      <c r="C86" s="74"/>
      <c r="D86" s="74"/>
      <c r="E86" s="39"/>
      <c r="F86" s="39">
        <f t="shared" si="5"/>
        <v>0</v>
      </c>
      <c r="G86" s="17"/>
      <c r="H86" s="120"/>
    </row>
    <row r="87" spans="1:8" ht="15.6">
      <c r="A87" s="10" t="s">
        <v>128</v>
      </c>
      <c r="B87" s="2" t="s">
        <v>129</v>
      </c>
      <c r="C87" s="74"/>
      <c r="D87" s="74"/>
      <c r="E87" s="39"/>
      <c r="F87" s="39">
        <f t="shared" si="5"/>
        <v>0</v>
      </c>
      <c r="G87" s="17"/>
      <c r="H87" s="120"/>
    </row>
    <row r="88" spans="1:8" ht="15.6">
      <c r="A88" s="10" t="s">
        <v>130</v>
      </c>
      <c r="B88" s="2" t="s">
        <v>131</v>
      </c>
      <c r="C88" s="39"/>
      <c r="D88" s="39"/>
      <c r="E88" s="74"/>
      <c r="F88" s="39">
        <f t="shared" si="5"/>
        <v>0</v>
      </c>
      <c r="G88" s="17"/>
      <c r="H88" s="120"/>
    </row>
    <row r="89" spans="1:8" ht="15.6">
      <c r="A89" s="10" t="s">
        <v>132</v>
      </c>
      <c r="B89" s="2" t="s">
        <v>133</v>
      </c>
      <c r="C89" s="39"/>
      <c r="D89" s="74"/>
      <c r="E89" s="74"/>
      <c r="F89" s="39">
        <f t="shared" si="5"/>
        <v>0</v>
      </c>
      <c r="G89" s="17"/>
      <c r="H89" s="120"/>
    </row>
    <row r="90" spans="1:8" ht="15.6">
      <c r="A90" s="10" t="s">
        <v>134</v>
      </c>
      <c r="B90" s="2" t="s">
        <v>135</v>
      </c>
      <c r="C90" s="74"/>
      <c r="D90" s="74">
        <v>820176.6</v>
      </c>
      <c r="E90" s="39"/>
      <c r="F90" s="39">
        <f t="shared" si="5"/>
        <v>820176.6</v>
      </c>
      <c r="G90" s="17"/>
      <c r="H90" s="120"/>
    </row>
    <row r="91" spans="1:8" ht="15.6">
      <c r="A91" s="35" t="s">
        <v>136</v>
      </c>
      <c r="B91" s="73" t="s">
        <v>137</v>
      </c>
      <c r="C91" s="39"/>
      <c r="D91" s="39"/>
      <c r="E91" s="74"/>
      <c r="F91" s="39">
        <f t="shared" si="5"/>
        <v>0</v>
      </c>
      <c r="G91" s="17"/>
      <c r="H91" s="120"/>
    </row>
    <row r="92" spans="1:8" ht="15.6">
      <c r="A92" s="10" t="s">
        <v>138</v>
      </c>
      <c r="B92" s="2" t="s">
        <v>139</v>
      </c>
      <c r="C92" s="39"/>
      <c r="D92" s="39"/>
      <c r="E92" s="39"/>
      <c r="F92" s="39">
        <f t="shared" si="5"/>
        <v>0</v>
      </c>
      <c r="G92" s="17"/>
      <c r="H92" s="120"/>
    </row>
    <row r="93" spans="1:8" ht="15.6">
      <c r="A93" s="10" t="s">
        <v>140</v>
      </c>
      <c r="B93" s="2" t="s">
        <v>141</v>
      </c>
      <c r="C93" s="74">
        <v>1175200</v>
      </c>
      <c r="D93" s="74"/>
      <c r="E93" s="39"/>
      <c r="F93" s="39">
        <f t="shared" si="5"/>
        <v>1175200</v>
      </c>
      <c r="G93" s="17"/>
      <c r="H93" s="120"/>
    </row>
    <row r="94" spans="1:8" ht="15.6">
      <c r="A94" s="10" t="s">
        <v>142</v>
      </c>
      <c r="B94" s="2" t="s">
        <v>143</v>
      </c>
      <c r="C94" s="74"/>
      <c r="D94" s="39"/>
      <c r="E94" s="39"/>
      <c r="F94" s="39">
        <f t="shared" si="5"/>
        <v>0</v>
      </c>
      <c r="G94" s="17"/>
      <c r="H94" s="120"/>
    </row>
    <row r="95" spans="1:8" ht="15.6">
      <c r="A95" s="10" t="s">
        <v>144</v>
      </c>
      <c r="B95" s="2" t="s">
        <v>145</v>
      </c>
      <c r="C95" s="74"/>
      <c r="D95" s="39"/>
      <c r="E95" s="39"/>
      <c r="F95" s="39">
        <f t="shared" si="5"/>
        <v>0</v>
      </c>
      <c r="G95" s="29"/>
      <c r="H95" s="120"/>
    </row>
    <row r="96" spans="1:8" ht="15.6">
      <c r="A96" s="10" t="s">
        <v>146</v>
      </c>
      <c r="B96" s="2" t="s">
        <v>147</v>
      </c>
      <c r="C96" s="39"/>
      <c r="D96" s="74"/>
      <c r="E96" s="74"/>
      <c r="F96" s="39">
        <f t="shared" si="5"/>
        <v>0</v>
      </c>
      <c r="G96" s="17"/>
      <c r="H96" s="120"/>
    </row>
    <row r="97" spans="1:12" ht="15.6">
      <c r="A97" s="10" t="s">
        <v>148</v>
      </c>
      <c r="B97" s="2" t="s">
        <v>149</v>
      </c>
      <c r="C97" s="39"/>
      <c r="D97" s="39">
        <v>32317666.82</v>
      </c>
      <c r="E97" s="74">
        <v>69474267.060000002</v>
      </c>
      <c r="F97" s="39">
        <f t="shared" si="5"/>
        <v>101791933.88</v>
      </c>
      <c r="G97" s="17"/>
      <c r="H97" s="120"/>
      <c r="I97" s="29"/>
      <c r="J97" s="29"/>
      <c r="K97" s="29"/>
      <c r="L97" s="29"/>
    </row>
    <row r="98" spans="1:12" ht="15.6">
      <c r="A98" s="10" t="s">
        <v>150</v>
      </c>
      <c r="B98" s="2" t="s">
        <v>151</v>
      </c>
      <c r="C98" s="39"/>
      <c r="D98" s="74">
        <v>50356508.950000003</v>
      </c>
      <c r="E98" s="74">
        <v>170329244.22</v>
      </c>
      <c r="F98" s="39">
        <f t="shared" si="5"/>
        <v>220685753.17000002</v>
      </c>
      <c r="G98" s="17"/>
      <c r="H98" s="120"/>
      <c r="I98" s="29"/>
      <c r="J98" s="29"/>
      <c r="K98" s="29"/>
      <c r="L98" s="29"/>
    </row>
    <row r="99" spans="1:12" ht="15.6">
      <c r="A99" s="10" t="s">
        <v>152</v>
      </c>
      <c r="B99" s="2" t="s">
        <v>153</v>
      </c>
      <c r="C99" s="74">
        <v>39775207.799999997</v>
      </c>
      <c r="D99" s="74">
        <v>92972454.859999999</v>
      </c>
      <c r="E99" s="39">
        <v>250581027.83000001</v>
      </c>
      <c r="F99" s="39">
        <f t="shared" si="5"/>
        <v>383328690.49000001</v>
      </c>
      <c r="G99" s="17"/>
      <c r="H99" s="120"/>
      <c r="I99" s="29"/>
      <c r="J99" s="29"/>
      <c r="K99" s="29"/>
      <c r="L99" s="29"/>
    </row>
    <row r="100" spans="1:12" ht="16.2" thickBot="1">
      <c r="A100" s="72"/>
      <c r="B100" s="63" t="s">
        <v>60</v>
      </c>
      <c r="C100" s="64">
        <f>SUM(C57:C99)</f>
        <v>172630062.24000001</v>
      </c>
      <c r="D100" s="64">
        <f t="shared" ref="D100:F100" si="6">SUM(D57:D99)</f>
        <v>1502718109.1499999</v>
      </c>
      <c r="E100" s="64">
        <f t="shared" si="6"/>
        <v>1352054766.3399999</v>
      </c>
      <c r="F100" s="64">
        <f t="shared" si="6"/>
        <v>3027402937.7300005</v>
      </c>
      <c r="G100" s="9"/>
      <c r="H100" s="29"/>
      <c r="I100" s="29"/>
      <c r="J100" s="29"/>
      <c r="K100" s="29"/>
      <c r="L100" s="29"/>
    </row>
    <row r="101" spans="1:12" ht="16.8" thickTop="1" thickBot="1">
      <c r="A101" s="116"/>
      <c r="B101" s="117"/>
      <c r="C101" s="118"/>
      <c r="D101" s="118"/>
      <c r="E101" s="118"/>
      <c r="F101" s="118"/>
      <c r="G101" s="9"/>
      <c r="H101" s="29"/>
      <c r="I101" s="29"/>
      <c r="J101" s="29"/>
      <c r="K101" s="29"/>
      <c r="L101" s="29"/>
    </row>
    <row r="102" spans="1:12" ht="29.55" customHeight="1" thickTop="1">
      <c r="A102" s="147" t="s">
        <v>154</v>
      </c>
      <c r="B102" s="147"/>
      <c r="C102" s="147"/>
      <c r="D102" s="147"/>
      <c r="E102" s="147"/>
      <c r="F102" s="147"/>
      <c r="G102" s="18"/>
      <c r="H102" s="122"/>
      <c r="I102" s="122"/>
      <c r="J102" s="122"/>
      <c r="K102" s="122"/>
      <c r="L102" s="123"/>
    </row>
    <row r="103" spans="1:12" ht="15.6">
      <c r="A103" s="144" t="s">
        <v>62</v>
      </c>
      <c r="B103" s="144"/>
      <c r="C103" s="144"/>
      <c r="D103" s="144"/>
      <c r="E103" s="144"/>
      <c r="F103" s="144"/>
      <c r="G103" s="9"/>
      <c r="H103" s="124"/>
      <c r="I103" s="29"/>
      <c r="J103" s="29"/>
      <c r="K103" s="29"/>
      <c r="L103" s="29"/>
    </row>
    <row r="104" spans="1:12" ht="15.6">
      <c r="A104" s="7"/>
      <c r="B104" s="8"/>
      <c r="C104" s="18"/>
      <c r="D104" s="18"/>
      <c r="E104" s="18"/>
      <c r="F104" s="18"/>
      <c r="G104" s="9"/>
      <c r="H104" s="29"/>
      <c r="I104" s="29"/>
      <c r="J104" s="29"/>
      <c r="K104" s="125"/>
      <c r="L104" s="29"/>
    </row>
    <row r="105" spans="1:12" ht="15.6">
      <c r="A105" s="7"/>
      <c r="B105" s="8"/>
      <c r="C105" s="18"/>
      <c r="D105" s="18"/>
      <c r="E105" s="18"/>
      <c r="F105" s="18"/>
      <c r="G105" s="9"/>
      <c r="H105" s="29"/>
      <c r="I105" s="29"/>
      <c r="J105" s="29"/>
      <c r="K105" s="29"/>
      <c r="L105" s="29"/>
    </row>
    <row r="106" spans="1:12" ht="15.6">
      <c r="A106" s="138" t="s">
        <v>155</v>
      </c>
      <c r="B106" s="138"/>
      <c r="C106" s="138"/>
      <c r="D106" s="138"/>
      <c r="E106" s="135"/>
      <c r="F106" s="138"/>
      <c r="G106" s="9"/>
      <c r="H106" s="29"/>
      <c r="I106" s="29"/>
      <c r="J106" s="29"/>
      <c r="K106" s="29"/>
      <c r="L106" s="29"/>
    </row>
    <row r="107" spans="1:12" ht="15.6">
      <c r="A107" s="138" t="s">
        <v>156</v>
      </c>
      <c r="B107" s="138"/>
      <c r="C107" s="138"/>
      <c r="D107" s="138"/>
      <c r="E107" s="135"/>
      <c r="F107" s="138"/>
      <c r="G107" s="9"/>
      <c r="H107" s="29"/>
      <c r="I107" s="29"/>
      <c r="J107" s="29"/>
      <c r="K107" s="29"/>
      <c r="L107" s="29"/>
    </row>
    <row r="108" spans="1:12" ht="15.6">
      <c r="A108" s="134" t="s">
        <v>38</v>
      </c>
      <c r="B108" s="134"/>
      <c r="C108" s="134"/>
      <c r="D108" s="134"/>
      <c r="E108" s="135"/>
      <c r="F108" s="134"/>
      <c r="G108" s="4"/>
      <c r="H108" s="16"/>
      <c r="I108" s="29"/>
      <c r="J108" s="29"/>
      <c r="K108" s="29"/>
      <c r="L108" s="29"/>
    </row>
    <row r="109" spans="1:12" ht="15.6">
      <c r="A109" s="7"/>
      <c r="B109" s="8"/>
      <c r="C109" s="18"/>
      <c r="D109" s="18"/>
      <c r="E109" s="18"/>
      <c r="F109" s="18"/>
      <c r="G109" s="9"/>
      <c r="H109" s="29"/>
      <c r="I109" s="29"/>
      <c r="J109" s="29"/>
      <c r="K109" s="29"/>
      <c r="L109" s="29"/>
    </row>
    <row r="110" spans="1:12" ht="16.2" thickBot="1">
      <c r="A110" s="56" t="s">
        <v>11</v>
      </c>
      <c r="B110" s="56" t="s">
        <v>157</v>
      </c>
      <c r="C110" s="57" t="s">
        <v>14</v>
      </c>
      <c r="D110" s="57" t="s">
        <v>15</v>
      </c>
      <c r="E110" s="57" t="s">
        <v>16</v>
      </c>
      <c r="F110" s="57" t="s">
        <v>39</v>
      </c>
      <c r="G110" s="9"/>
      <c r="H110" s="29"/>
      <c r="I110" s="29"/>
      <c r="J110" s="29"/>
      <c r="K110" s="29"/>
      <c r="L110" s="29"/>
    </row>
    <row r="111" spans="1:12" ht="15.6">
      <c r="A111" s="10"/>
      <c r="B111" s="2"/>
      <c r="C111" s="37"/>
      <c r="D111" s="37"/>
      <c r="E111" s="37"/>
      <c r="F111" s="37"/>
      <c r="G111" s="9"/>
      <c r="H111" s="29"/>
      <c r="I111" s="29"/>
      <c r="J111" s="29"/>
      <c r="K111" s="29"/>
      <c r="L111" s="29"/>
    </row>
    <row r="112" spans="1:12" ht="15.6">
      <c r="A112" s="20">
        <v>1</v>
      </c>
      <c r="B112" s="21" t="s">
        <v>158</v>
      </c>
      <c r="C112" s="74">
        <v>0</v>
      </c>
      <c r="D112" s="37">
        <f>+C116</f>
        <v>60586966.710000008</v>
      </c>
      <c r="E112" s="37">
        <f>+D116</f>
        <v>233081358.61000013</v>
      </c>
      <c r="F112" s="37"/>
      <c r="G112" s="9"/>
      <c r="H112" s="22"/>
      <c r="I112" s="29"/>
      <c r="J112" s="29"/>
      <c r="K112" s="29"/>
      <c r="L112" s="29"/>
    </row>
    <row r="113" spans="1:8" ht="15.6">
      <c r="A113" s="23">
        <v>2</v>
      </c>
      <c r="B113" s="21" t="s">
        <v>159</v>
      </c>
      <c r="C113" s="37">
        <f>+C100</f>
        <v>172630062.24000001</v>
      </c>
      <c r="D113" s="37">
        <f>+D100</f>
        <v>1502718109.1499999</v>
      </c>
      <c r="E113" s="37">
        <f>+E100</f>
        <v>1352054766.3399999</v>
      </c>
      <c r="F113" s="37">
        <f>SUM(C113:E113)</f>
        <v>3027402937.7299995</v>
      </c>
      <c r="G113" s="24"/>
      <c r="H113" s="29"/>
    </row>
    <row r="114" spans="1:8" ht="15.6">
      <c r="A114" s="23">
        <v>3</v>
      </c>
      <c r="B114" s="25" t="s">
        <v>160</v>
      </c>
      <c r="C114" s="37">
        <f>+C112+C113</f>
        <v>172630062.24000001</v>
      </c>
      <c r="D114" s="37">
        <f>+D112+D113</f>
        <v>1563305075.8599999</v>
      </c>
      <c r="E114" s="37">
        <f>+E112+E113</f>
        <v>1585136124.95</v>
      </c>
      <c r="F114" s="37">
        <f>+F113</f>
        <v>3027402937.7299995</v>
      </c>
      <c r="G114" s="24"/>
      <c r="H114" s="29"/>
    </row>
    <row r="115" spans="1:8" ht="15.6">
      <c r="A115" s="23">
        <v>4</v>
      </c>
      <c r="B115" s="25" t="s">
        <v>161</v>
      </c>
      <c r="C115" s="37">
        <v>112043095.53</v>
      </c>
      <c r="D115" s="37">
        <v>1330223717.2499998</v>
      </c>
      <c r="E115" s="37">
        <v>1572868979.73</v>
      </c>
      <c r="F115" s="37">
        <f>SUM(C115:E115)</f>
        <v>3015135792.5099998</v>
      </c>
      <c r="G115" s="24"/>
      <c r="H115" s="29"/>
    </row>
    <row r="116" spans="1:8" ht="15.6">
      <c r="A116" s="23">
        <v>5</v>
      </c>
      <c r="B116" s="21" t="s">
        <v>162</v>
      </c>
      <c r="C116" s="37">
        <f>+C114-C115</f>
        <v>60586966.710000008</v>
      </c>
      <c r="D116" s="37">
        <f t="shared" ref="D116:E116" si="7">+D114-D115</f>
        <v>233081358.61000013</v>
      </c>
      <c r="E116" s="37">
        <f t="shared" si="7"/>
        <v>12267145.220000029</v>
      </c>
      <c r="F116" s="37">
        <f>+F114-F115</f>
        <v>12267145.21999979</v>
      </c>
      <c r="G116" s="24"/>
      <c r="H116" s="29"/>
    </row>
    <row r="117" spans="1:8" ht="16.2" thickBot="1">
      <c r="A117" s="13"/>
      <c r="B117" s="14"/>
      <c r="C117" s="36"/>
      <c r="D117" s="36"/>
      <c r="E117" s="36"/>
      <c r="F117" s="36"/>
      <c r="G117" s="12"/>
      <c r="H117" s="126"/>
    </row>
    <row r="118" spans="1:8" ht="18.75" customHeight="1" thickTop="1">
      <c r="A118" s="148" t="s">
        <v>163</v>
      </c>
      <c r="B118" s="148"/>
      <c r="C118" s="148"/>
      <c r="D118" s="148"/>
      <c r="E118" s="148"/>
      <c r="F118" s="148"/>
      <c r="G118" s="127"/>
      <c r="H118" s="127"/>
    </row>
    <row r="119" spans="1:8" s="29" customFormat="1" ht="23.85" customHeight="1">
      <c r="A119" s="115" t="s">
        <v>164</v>
      </c>
      <c r="B119" s="90"/>
      <c r="C119" s="90"/>
      <c r="D119" s="90"/>
      <c r="E119" s="90"/>
      <c r="F119" s="90"/>
    </row>
    <row r="120" spans="1:8">
      <c r="A120" s="144" t="s">
        <v>62</v>
      </c>
      <c r="B120" s="144"/>
      <c r="C120" s="144"/>
      <c r="D120" s="144"/>
      <c r="E120" s="144"/>
      <c r="F120" s="144"/>
      <c r="G120" s="29"/>
      <c r="H120" s="29"/>
    </row>
    <row r="121" spans="1:8">
      <c r="A121" s="26"/>
      <c r="B121" s="119"/>
      <c r="C121" s="42"/>
      <c r="D121" s="128"/>
      <c r="E121" s="128"/>
      <c r="F121" s="128"/>
      <c r="G121" s="29"/>
      <c r="H121" s="29"/>
    </row>
    <row r="122" spans="1:8">
      <c r="A122" s="26"/>
      <c r="B122" s="119"/>
      <c r="C122" s="128"/>
      <c r="D122" s="128"/>
      <c r="E122" s="128"/>
      <c r="F122" s="128"/>
      <c r="G122" s="29"/>
      <c r="H122" s="29"/>
    </row>
    <row r="124" spans="1:8">
      <c r="A124" s="129"/>
      <c r="B124" s="119"/>
      <c r="C124" s="128"/>
      <c r="D124" s="83"/>
      <c r="E124" s="128"/>
      <c r="F124" s="128"/>
      <c r="G124" s="29"/>
      <c r="H124" s="29"/>
    </row>
  </sheetData>
  <mergeCells count="20">
    <mergeCell ref="A120:F120"/>
    <mergeCell ref="A51:F51"/>
    <mergeCell ref="A52:F52"/>
    <mergeCell ref="A53:F53"/>
    <mergeCell ref="A23:F23"/>
    <mergeCell ref="A24:F24"/>
    <mergeCell ref="A47:F47"/>
    <mergeCell ref="A48:F48"/>
    <mergeCell ref="A106:F106"/>
    <mergeCell ref="A107:F107"/>
    <mergeCell ref="A108:F108"/>
    <mergeCell ref="A102:F102"/>
    <mergeCell ref="A118:F118"/>
    <mergeCell ref="A103:F103"/>
    <mergeCell ref="A1:G1"/>
    <mergeCell ref="A6:G6"/>
    <mergeCell ref="A8:G8"/>
    <mergeCell ref="A9:G9"/>
    <mergeCell ref="A22:F22"/>
    <mergeCell ref="A18:H18"/>
  </mergeCells>
  <pageMargins left="0.5" right="0.28000000000000003" top="0.74803149606299213" bottom="0.74803149606299213" header="0.31496062992125984" footer="0.31496062992125984"/>
  <pageSetup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22"/>
  <sheetViews>
    <sheetView zoomScale="80" zoomScaleNormal="80" workbookViewId="0">
      <selection sqref="A1:G1"/>
    </sheetView>
  </sheetViews>
  <sheetFormatPr baseColWidth="10" defaultColWidth="11.44140625" defaultRowHeight="14.4"/>
  <cols>
    <col min="1" max="1" width="10" style="1" customWidth="1"/>
    <col min="2" max="2" width="83.21875" style="6" customWidth="1"/>
    <col min="3" max="3" width="34.5546875" style="27" bestFit="1" customWidth="1"/>
    <col min="4" max="5" width="19.21875" style="27" bestFit="1" customWidth="1"/>
    <col min="6" max="6" width="24.44140625" style="27" customWidth="1"/>
    <col min="7" max="7" width="20" style="3" customWidth="1"/>
    <col min="8" max="8" width="15.21875" style="3" customWidth="1"/>
    <col min="9" max="16384" width="11.44140625" style="3"/>
  </cols>
  <sheetData>
    <row r="1" spans="1:61" ht="15.6">
      <c r="A1" s="134" t="s">
        <v>0</v>
      </c>
      <c r="B1" s="134"/>
      <c r="C1" s="134"/>
      <c r="D1" s="134"/>
      <c r="E1" s="134"/>
      <c r="F1" s="134"/>
      <c r="G1" s="134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</row>
    <row r="2" spans="1:61" ht="15.6">
      <c r="A2" s="4"/>
      <c r="B2" s="5" t="s">
        <v>1</v>
      </c>
      <c r="C2" s="38" t="s">
        <v>2</v>
      </c>
      <c r="D2" s="38"/>
      <c r="E2" s="38"/>
      <c r="F2" s="38"/>
      <c r="G2" s="4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</row>
    <row r="3" spans="1:61" ht="15.6">
      <c r="A3" s="4"/>
      <c r="B3" s="5" t="s">
        <v>3</v>
      </c>
      <c r="C3" s="38" t="s">
        <v>4</v>
      </c>
      <c r="D3" s="38"/>
      <c r="E3" s="38"/>
      <c r="F3" s="38"/>
      <c r="G3" s="4"/>
      <c r="H3" s="11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</row>
    <row r="4" spans="1:61" ht="15.6">
      <c r="A4" s="4"/>
      <c r="B4" s="5" t="s">
        <v>5</v>
      </c>
      <c r="C4" s="38" t="s">
        <v>6</v>
      </c>
      <c r="D4" s="38"/>
      <c r="E4" s="38"/>
      <c r="F4" s="38"/>
      <c r="G4" s="4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</row>
    <row r="5" spans="1:61" ht="15.6">
      <c r="A5" s="4"/>
      <c r="B5" s="5" t="s">
        <v>7</v>
      </c>
      <c r="C5" s="38" t="s">
        <v>165</v>
      </c>
      <c r="D5" s="38"/>
      <c r="E5" s="38"/>
      <c r="F5" s="38"/>
      <c r="G5" s="4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ht="15.6">
      <c r="A6" s="136"/>
      <c r="B6" s="136"/>
      <c r="C6" s="136"/>
      <c r="D6" s="136"/>
      <c r="E6" s="136"/>
      <c r="F6" s="136"/>
      <c r="G6" s="13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</row>
    <row r="7" spans="1:61" ht="15.6">
      <c r="A7" s="7"/>
      <c r="B7" s="8"/>
      <c r="C7" s="18"/>
      <c r="D7" s="18"/>
      <c r="E7" s="18"/>
      <c r="F7" s="18"/>
      <c r="G7" s="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</row>
    <row r="8" spans="1:61" s="29" customFormat="1" ht="15.6">
      <c r="A8" s="138" t="s">
        <v>9</v>
      </c>
      <c r="B8" s="138"/>
      <c r="C8" s="138"/>
      <c r="D8" s="138"/>
      <c r="E8" s="138"/>
      <c r="F8" s="138"/>
      <c r="G8" s="138"/>
    </row>
    <row r="9" spans="1:61" s="101" customFormat="1" ht="15.6">
      <c r="A9" s="139" t="s">
        <v>10</v>
      </c>
      <c r="B9" s="139"/>
      <c r="C9" s="139"/>
      <c r="D9" s="139"/>
      <c r="E9" s="140"/>
      <c r="F9" s="139"/>
      <c r="G9" s="13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</row>
    <row r="10" spans="1:61" s="29" customFormat="1" ht="15.6">
      <c r="A10" s="7"/>
      <c r="B10" s="8"/>
      <c r="C10" s="18"/>
      <c r="D10" s="18"/>
      <c r="E10" s="18"/>
      <c r="F10" s="18"/>
      <c r="G10" s="9"/>
    </row>
    <row r="11" spans="1:61" s="34" customFormat="1" ht="31.8" thickBot="1">
      <c r="A11" s="58" t="s">
        <v>11</v>
      </c>
      <c r="B11" s="58" t="s">
        <v>12</v>
      </c>
      <c r="C11" s="59" t="s">
        <v>13</v>
      </c>
      <c r="D11" s="59" t="s">
        <v>166</v>
      </c>
      <c r="E11" s="59" t="s">
        <v>167</v>
      </c>
      <c r="F11" s="59" t="s">
        <v>168</v>
      </c>
      <c r="G11" s="58" t="s">
        <v>169</v>
      </c>
      <c r="H11" s="60" t="s">
        <v>18</v>
      </c>
    </row>
    <row r="12" spans="1:61" s="34" customFormat="1" ht="15.6">
      <c r="A12" s="43" t="s">
        <v>19</v>
      </c>
      <c r="B12" s="2" t="s">
        <v>20</v>
      </c>
      <c r="C12" s="40" t="s">
        <v>21</v>
      </c>
      <c r="D12" s="39">
        <v>11518</v>
      </c>
      <c r="E12" s="39">
        <v>11484</v>
      </c>
      <c r="F12" s="39">
        <v>11341</v>
      </c>
      <c r="G12" s="39">
        <v>34343</v>
      </c>
      <c r="H12" s="39">
        <f>AVERAGE(D12:F12)</f>
        <v>11447.666666666666</v>
      </c>
    </row>
    <row r="13" spans="1:61" s="34" customFormat="1" ht="15.6">
      <c r="A13" s="43" t="s">
        <v>22</v>
      </c>
      <c r="B13" s="2" t="s">
        <v>23</v>
      </c>
      <c r="C13" s="39" t="s">
        <v>21</v>
      </c>
      <c r="D13" s="39">
        <v>84416</v>
      </c>
      <c r="E13" s="39">
        <v>86063</v>
      </c>
      <c r="F13" s="39">
        <v>87253</v>
      </c>
      <c r="G13" s="39">
        <v>257732</v>
      </c>
      <c r="H13" s="39">
        <f t="shared" ref="H13:H16" si="0">AVERAGE(D13:F13)</f>
        <v>85910.666666666672</v>
      </c>
    </row>
    <row r="14" spans="1:61" s="34" customFormat="1" ht="15.6">
      <c r="A14" s="43" t="s">
        <v>24</v>
      </c>
      <c r="B14" s="2" t="s">
        <v>25</v>
      </c>
      <c r="C14" s="39" t="s">
        <v>26</v>
      </c>
      <c r="D14" s="39">
        <v>7526</v>
      </c>
      <c r="E14" s="39">
        <v>7854</v>
      </c>
      <c r="F14" s="39">
        <v>5452</v>
      </c>
      <c r="G14" s="39">
        <v>20832</v>
      </c>
      <c r="H14" s="39">
        <f t="shared" si="0"/>
        <v>6944</v>
      </c>
    </row>
    <row r="15" spans="1:61" s="34" customFormat="1" ht="15.6">
      <c r="A15" s="43" t="s">
        <v>27</v>
      </c>
      <c r="B15" s="2" t="s">
        <v>28</v>
      </c>
      <c r="C15" s="39" t="s">
        <v>29</v>
      </c>
      <c r="D15" s="39">
        <v>25254</v>
      </c>
      <c r="E15" s="39">
        <v>26515</v>
      </c>
      <c r="F15" s="39">
        <v>27552</v>
      </c>
      <c r="G15" s="39">
        <v>79321</v>
      </c>
      <c r="H15" s="39">
        <f t="shared" si="0"/>
        <v>26440.333333333332</v>
      </c>
    </row>
    <row r="16" spans="1:61" s="29" customFormat="1" ht="15.6">
      <c r="A16" s="43" t="s">
        <v>30</v>
      </c>
      <c r="B16" s="2" t="s">
        <v>31</v>
      </c>
      <c r="C16" s="39" t="s">
        <v>29</v>
      </c>
      <c r="D16" s="39">
        <v>16726</v>
      </c>
      <c r="E16" s="39">
        <v>16824</v>
      </c>
      <c r="F16" s="39">
        <v>20776</v>
      </c>
      <c r="G16" s="39">
        <v>54326</v>
      </c>
      <c r="H16" s="39">
        <f t="shared" si="0"/>
        <v>18108.666666666668</v>
      </c>
    </row>
    <row r="17" spans="1:61" s="107" customFormat="1" ht="16.2" thickBot="1">
      <c r="A17" s="13"/>
      <c r="B17" s="44" t="s">
        <v>32</v>
      </c>
      <c r="C17" s="45" t="s">
        <v>170</v>
      </c>
      <c r="D17" s="106">
        <v>145440</v>
      </c>
      <c r="E17" s="106">
        <v>148740</v>
      </c>
      <c r="F17" s="106">
        <v>152374</v>
      </c>
      <c r="G17" s="106">
        <v>446554</v>
      </c>
      <c r="H17" s="106">
        <f t="shared" ref="H17" si="1">AVERAGE(D17,E17,F17)</f>
        <v>148851.33333333334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s="29" customFormat="1" ht="28.5" customHeight="1" thickTop="1">
      <c r="A18" s="142" t="s">
        <v>33</v>
      </c>
      <c r="B18" s="142"/>
      <c r="C18" s="142"/>
      <c r="D18" s="142"/>
      <c r="E18" s="142"/>
      <c r="F18" s="142"/>
      <c r="G18" s="142"/>
      <c r="H18" s="142"/>
    </row>
    <row r="19" spans="1:61" s="29" customFormat="1" ht="15.75" customHeight="1">
      <c r="A19" s="2" t="s">
        <v>34</v>
      </c>
      <c r="B19" s="8"/>
      <c r="C19" s="37"/>
      <c r="D19" s="37"/>
      <c r="E19" s="37"/>
      <c r="F19" s="37"/>
      <c r="G19" s="11"/>
      <c r="H19" s="30"/>
    </row>
    <row r="20" spans="1:61" s="29" customFormat="1" ht="15.75" customHeight="1">
      <c r="A20" s="2" t="s">
        <v>35</v>
      </c>
      <c r="B20" s="8"/>
      <c r="C20" s="37"/>
      <c r="D20" s="37"/>
      <c r="E20" s="37"/>
      <c r="F20" s="37"/>
      <c r="G20" s="11"/>
      <c r="H20" s="30"/>
    </row>
    <row r="21" spans="1:61" ht="19.5" customHeight="1">
      <c r="A21" s="153" t="s">
        <v>171</v>
      </c>
      <c r="B21" s="153"/>
      <c r="C21" s="153"/>
      <c r="D21" s="153"/>
      <c r="E21" s="153"/>
      <c r="F21" s="153"/>
      <c r="G21" s="153"/>
      <c r="H21" s="153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</row>
    <row r="22" spans="1:61" ht="15.6">
      <c r="A22" s="141" t="s">
        <v>36</v>
      </c>
      <c r="B22" s="141"/>
      <c r="C22" s="141"/>
      <c r="D22" s="141"/>
      <c r="E22" s="141"/>
      <c r="F22" s="141"/>
      <c r="G22" s="9"/>
      <c r="H22" s="120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</row>
    <row r="23" spans="1:61" ht="15.6">
      <c r="A23" s="138" t="s">
        <v>37</v>
      </c>
      <c r="B23" s="138"/>
      <c r="C23" s="138"/>
      <c r="D23" s="138"/>
      <c r="E23" s="138"/>
      <c r="F23" s="138"/>
      <c r="G23" s="9"/>
      <c r="H23" s="120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</row>
    <row r="24" spans="1:61" ht="15.6">
      <c r="A24" s="134" t="s">
        <v>38</v>
      </c>
      <c r="B24" s="134"/>
      <c r="C24" s="134"/>
      <c r="D24" s="134"/>
      <c r="E24" s="134"/>
      <c r="F24" s="134"/>
      <c r="G24" s="4"/>
      <c r="H24" s="15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</row>
    <row r="25" spans="1:61" ht="15.6">
      <c r="A25" s="7"/>
      <c r="B25" s="8"/>
      <c r="C25" s="18"/>
      <c r="D25" s="18"/>
      <c r="E25" s="18"/>
      <c r="F25" s="18"/>
      <c r="G25" s="9"/>
      <c r="H25" s="120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</row>
    <row r="26" spans="1:61" ht="16.2" thickBot="1">
      <c r="A26" s="56" t="s">
        <v>11</v>
      </c>
      <c r="B26" s="56" t="s">
        <v>12</v>
      </c>
      <c r="C26" s="57" t="s">
        <v>166</v>
      </c>
      <c r="D26" s="57" t="s">
        <v>167</v>
      </c>
      <c r="E26" s="57" t="s">
        <v>168</v>
      </c>
      <c r="F26" s="57" t="s">
        <v>172</v>
      </c>
      <c r="G26" s="66"/>
      <c r="H26" s="120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</row>
    <row r="27" spans="1:61" ht="15.6">
      <c r="A27" s="46"/>
      <c r="B27" s="47" t="s">
        <v>40</v>
      </c>
      <c r="C27" s="49"/>
      <c r="D27" s="49"/>
      <c r="E27" s="49"/>
      <c r="F27" s="49"/>
      <c r="G27" s="65"/>
      <c r="H27" s="120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</row>
    <row r="28" spans="1:61" ht="15.6">
      <c r="A28" s="78" t="s">
        <v>19</v>
      </c>
      <c r="B28" s="2" t="s">
        <v>41</v>
      </c>
      <c r="C28" s="52">
        <v>137704946.91659999</v>
      </c>
      <c r="D28" s="52">
        <v>452643061.62709999</v>
      </c>
      <c r="E28" s="52">
        <v>121735611.00659999</v>
      </c>
      <c r="F28" s="52">
        <f>SUM(C28:E28)</f>
        <v>712083619.5503</v>
      </c>
      <c r="G28" s="67"/>
      <c r="H28" s="120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</row>
    <row r="29" spans="1:61" ht="15.6">
      <c r="A29" s="78" t="s">
        <v>22</v>
      </c>
      <c r="B29" s="2" t="s">
        <v>42</v>
      </c>
      <c r="C29" s="74">
        <v>296656011.87510002</v>
      </c>
      <c r="D29" s="52">
        <v>723091415.19429994</v>
      </c>
      <c r="E29" s="52">
        <v>541456400.5668</v>
      </c>
      <c r="F29" s="52">
        <f t="shared" ref="F29:F31" si="2">SUM(C29:E29)</f>
        <v>1561203827.6362</v>
      </c>
      <c r="G29" s="67"/>
      <c r="H29" s="120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</row>
    <row r="30" spans="1:61" ht="15.6">
      <c r="A30" s="78" t="s">
        <v>24</v>
      </c>
      <c r="B30" s="2" t="s">
        <v>43</v>
      </c>
      <c r="C30" s="74">
        <v>270047695.46389997</v>
      </c>
      <c r="D30" s="74">
        <v>330203357.8427</v>
      </c>
      <c r="E30" s="52">
        <v>531098111.19519997</v>
      </c>
      <c r="F30" s="52">
        <f t="shared" si="2"/>
        <v>1131349164.5018001</v>
      </c>
      <c r="G30" s="68"/>
      <c r="H30" s="120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</row>
    <row r="31" spans="1:61" ht="15.6">
      <c r="A31" s="78" t="s">
        <v>27</v>
      </c>
      <c r="B31" s="2" t="s">
        <v>44</v>
      </c>
      <c r="C31" s="52">
        <v>1036108000.7766021</v>
      </c>
      <c r="D31" s="52">
        <v>1539488317.8605022</v>
      </c>
      <c r="E31" s="52">
        <v>909423918.42100251</v>
      </c>
      <c r="F31" s="52">
        <f t="shared" si="2"/>
        <v>3485020237.0581069</v>
      </c>
      <c r="G31" s="67"/>
      <c r="H31" s="120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</row>
    <row r="32" spans="1:61" ht="15.6">
      <c r="A32" s="78" t="s">
        <v>30</v>
      </c>
      <c r="B32" s="2" t="s">
        <v>45</v>
      </c>
      <c r="C32" s="74">
        <v>61829487.027800001</v>
      </c>
      <c r="D32" s="74">
        <v>186241781.02540001</v>
      </c>
      <c r="E32" s="52">
        <v>131740331.51040003</v>
      </c>
      <c r="F32" s="52">
        <f>SUM(C32:E32)</f>
        <v>379811599.56360006</v>
      </c>
      <c r="G32" s="67"/>
      <c r="H32" s="120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</row>
    <row r="33" spans="1:8" ht="15.6">
      <c r="A33" s="78" t="s">
        <v>46</v>
      </c>
      <c r="B33" s="48" t="s">
        <v>47</v>
      </c>
      <c r="C33" s="50"/>
      <c r="D33" s="50"/>
      <c r="E33" s="50"/>
      <c r="F33" s="51"/>
      <c r="G33" s="67"/>
      <c r="H33" s="120"/>
    </row>
    <row r="34" spans="1:8" ht="15.6">
      <c r="A34" s="78"/>
      <c r="B34" s="2" t="s">
        <v>48</v>
      </c>
      <c r="C34" s="18">
        <v>1774563.3</v>
      </c>
      <c r="D34" s="18"/>
      <c r="E34" s="18"/>
      <c r="F34" s="18">
        <f>+C34+D34+E34</f>
        <v>1774563.3</v>
      </c>
      <c r="G34" s="67"/>
      <c r="H34" s="120"/>
    </row>
    <row r="35" spans="1:8" ht="15.6">
      <c r="A35" s="78"/>
      <c r="B35" s="2" t="s">
        <v>49</v>
      </c>
      <c r="C35" s="18"/>
      <c r="D35" s="18"/>
      <c r="E35" s="18"/>
      <c r="F35" s="18">
        <f t="shared" ref="F35:F45" si="3">+C35+D35+E35</f>
        <v>0</v>
      </c>
      <c r="G35" s="69"/>
      <c r="H35" s="120"/>
    </row>
    <row r="36" spans="1:8" s="28" customFormat="1" ht="15.6">
      <c r="A36" s="78"/>
      <c r="B36" s="2" t="s">
        <v>50</v>
      </c>
      <c r="C36" s="52"/>
      <c r="D36" s="52"/>
      <c r="E36" s="52"/>
      <c r="F36" s="18">
        <f t="shared" si="3"/>
        <v>0</v>
      </c>
      <c r="G36" s="70"/>
      <c r="H36" s="32"/>
    </row>
    <row r="37" spans="1:8" s="28" customFormat="1" ht="15.6">
      <c r="A37" s="78"/>
      <c r="B37" s="2" t="s">
        <v>51</v>
      </c>
      <c r="C37" s="74">
        <v>2379928.7200000002</v>
      </c>
      <c r="D37" s="74">
        <v>6109789.1500000004</v>
      </c>
      <c r="E37" s="52">
        <v>5895407.9699999997</v>
      </c>
      <c r="F37" s="18">
        <f t="shared" si="3"/>
        <v>14385125.84</v>
      </c>
      <c r="G37" s="70"/>
      <c r="H37" s="32"/>
    </row>
    <row r="38" spans="1:8" s="28" customFormat="1" ht="15.6">
      <c r="A38" s="78"/>
      <c r="B38" s="2" t="s">
        <v>52</v>
      </c>
      <c r="C38" s="74"/>
      <c r="D38" s="74"/>
      <c r="E38" s="52"/>
      <c r="F38" s="18">
        <f t="shared" si="3"/>
        <v>0</v>
      </c>
      <c r="G38" s="70"/>
      <c r="H38" s="32"/>
    </row>
    <row r="39" spans="1:8" s="28" customFormat="1" ht="15.6">
      <c r="A39" s="78"/>
      <c r="B39" s="2" t="s">
        <v>53</v>
      </c>
      <c r="C39" s="74"/>
      <c r="D39" s="74"/>
      <c r="E39" s="52"/>
      <c r="F39" s="18">
        <f t="shared" si="3"/>
        <v>0</v>
      </c>
      <c r="G39" s="70"/>
      <c r="H39" s="32"/>
    </row>
    <row r="40" spans="1:8" s="28" customFormat="1" ht="15.6">
      <c r="A40" s="78"/>
      <c r="B40" s="2" t="s">
        <v>54</v>
      </c>
      <c r="C40" s="74"/>
      <c r="D40" s="74"/>
      <c r="E40" s="52"/>
      <c r="F40" s="18">
        <f t="shared" si="3"/>
        <v>0</v>
      </c>
      <c r="G40" s="70"/>
      <c r="H40" s="32"/>
    </row>
    <row r="41" spans="1:8" s="28" customFormat="1" ht="15.6">
      <c r="A41" s="78"/>
      <c r="B41" s="2" t="s">
        <v>55</v>
      </c>
      <c r="C41" s="74"/>
      <c r="D41" s="74"/>
      <c r="E41" s="52"/>
      <c r="F41" s="18">
        <f t="shared" si="3"/>
        <v>0</v>
      </c>
      <c r="G41" s="70"/>
      <c r="H41" s="32"/>
    </row>
    <row r="42" spans="1:8" s="28" customFormat="1" ht="15.6">
      <c r="A42" s="78"/>
      <c r="B42" s="2" t="s">
        <v>56</v>
      </c>
      <c r="C42" s="74">
        <v>40819763.030000001</v>
      </c>
      <c r="D42" s="74">
        <v>76914.259999999995</v>
      </c>
      <c r="E42" s="52"/>
      <c r="F42" s="18">
        <f t="shared" si="3"/>
        <v>40896677.289999999</v>
      </c>
      <c r="G42" s="70"/>
      <c r="H42" s="32"/>
    </row>
    <row r="43" spans="1:8" s="28" customFormat="1" ht="15.6">
      <c r="A43" s="78"/>
      <c r="B43" s="2" t="s">
        <v>57</v>
      </c>
      <c r="C43" s="74"/>
      <c r="D43" s="74"/>
      <c r="E43" s="52"/>
      <c r="F43" s="18">
        <f t="shared" si="3"/>
        <v>0</v>
      </c>
      <c r="G43" s="70"/>
      <c r="H43" s="32"/>
    </row>
    <row r="44" spans="1:8" s="28" customFormat="1" ht="15.6">
      <c r="A44" s="78"/>
      <c r="B44" s="2" t="s">
        <v>58</v>
      </c>
      <c r="C44" s="74">
        <v>36103627.600000001</v>
      </c>
      <c r="D44" s="74">
        <v>165692191.88</v>
      </c>
      <c r="E44" s="52">
        <v>152628427.68000001</v>
      </c>
      <c r="F44" s="18">
        <f t="shared" si="3"/>
        <v>354424247.15999997</v>
      </c>
      <c r="G44" s="70"/>
      <c r="H44" s="32"/>
    </row>
    <row r="45" spans="1:8" s="28" customFormat="1" ht="15.6">
      <c r="A45" s="78"/>
      <c r="B45" s="79" t="s">
        <v>59</v>
      </c>
      <c r="C45" s="52">
        <v>34563734.829999998</v>
      </c>
      <c r="D45" s="74">
        <v>32391354.620000001</v>
      </c>
      <c r="E45" s="74">
        <v>138455751.27000001</v>
      </c>
      <c r="F45" s="18">
        <f t="shared" si="3"/>
        <v>205410840.72000003</v>
      </c>
      <c r="G45" s="70"/>
      <c r="H45" s="32"/>
    </row>
    <row r="46" spans="1:8" ht="16.2" thickBot="1">
      <c r="A46" s="13"/>
      <c r="B46" s="45" t="s">
        <v>60</v>
      </c>
      <c r="C46" s="45">
        <f>SUM(C28:C45)</f>
        <v>1917987759.5400021</v>
      </c>
      <c r="D46" s="45">
        <f>SUM(D28:D45)</f>
        <v>3435938183.4600024</v>
      </c>
      <c r="E46" s="45">
        <f>SUM(E28:E45)</f>
        <v>2532433959.6200018</v>
      </c>
      <c r="F46" s="45">
        <f>SUM(F28:F45)</f>
        <v>7886359902.6200075</v>
      </c>
      <c r="G46" s="71"/>
      <c r="H46" s="29"/>
    </row>
    <row r="47" spans="1:8" ht="16.2" thickTop="1">
      <c r="A47" s="154" t="s">
        <v>61</v>
      </c>
      <c r="B47" s="154"/>
      <c r="C47" s="154"/>
      <c r="D47" s="154"/>
      <c r="E47" s="154"/>
      <c r="F47" s="154"/>
      <c r="G47" s="19"/>
      <c r="H47" s="121"/>
    </row>
    <row r="48" spans="1:8" ht="15.6">
      <c r="A48" s="149" t="s">
        <v>173</v>
      </c>
      <c r="B48" s="149" t="s">
        <v>63</v>
      </c>
      <c r="C48" s="149" t="s">
        <v>63</v>
      </c>
      <c r="D48" s="149" t="s">
        <v>63</v>
      </c>
      <c r="E48" s="149" t="s">
        <v>63</v>
      </c>
      <c r="F48" s="149" t="s">
        <v>63</v>
      </c>
      <c r="G48" s="9"/>
      <c r="H48" s="29"/>
    </row>
    <row r="49" spans="1:8" ht="15.6">
      <c r="A49" s="7"/>
      <c r="B49" s="7"/>
      <c r="C49" s="41"/>
      <c r="D49" s="41"/>
      <c r="E49" s="18"/>
      <c r="F49" s="41"/>
      <c r="G49" s="9"/>
      <c r="H49" s="29"/>
    </row>
    <row r="50" spans="1:8" ht="15.6">
      <c r="A50" s="138" t="s">
        <v>64</v>
      </c>
      <c r="B50" s="138"/>
      <c r="C50" s="138"/>
      <c r="D50" s="138"/>
      <c r="E50" s="138"/>
      <c r="F50" s="138"/>
      <c r="G50" s="9"/>
      <c r="H50" s="29"/>
    </row>
    <row r="51" spans="1:8" ht="15.6">
      <c r="A51" s="138" t="s">
        <v>65</v>
      </c>
      <c r="B51" s="138"/>
      <c r="C51" s="138"/>
      <c r="D51" s="138"/>
      <c r="E51" s="138"/>
      <c r="F51" s="138"/>
      <c r="G51" s="9"/>
      <c r="H51" s="29"/>
    </row>
    <row r="52" spans="1:8" ht="15.6">
      <c r="A52" s="134" t="s">
        <v>38</v>
      </c>
      <c r="B52" s="134"/>
      <c r="C52" s="134"/>
      <c r="D52" s="134"/>
      <c r="E52" s="134"/>
      <c r="F52" s="134"/>
      <c r="G52" s="4"/>
      <c r="H52" s="16"/>
    </row>
    <row r="53" spans="1:8" ht="15.6">
      <c r="A53" s="7"/>
      <c r="B53" s="8"/>
      <c r="C53" s="18"/>
      <c r="D53" s="18"/>
      <c r="E53" s="18"/>
      <c r="F53" s="18"/>
      <c r="G53" s="9"/>
      <c r="H53" s="29"/>
    </row>
    <row r="54" spans="1:8" ht="15.6">
      <c r="A54" s="7"/>
      <c r="B54" s="8"/>
      <c r="C54" s="18"/>
      <c r="D54" s="18"/>
      <c r="E54" s="18"/>
      <c r="F54" s="18"/>
      <c r="G54" s="9"/>
      <c r="H54" s="29"/>
    </row>
    <row r="55" spans="1:8" ht="15.6">
      <c r="A55" s="61" t="s">
        <v>66</v>
      </c>
      <c r="B55" s="61" t="s">
        <v>67</v>
      </c>
      <c r="C55" s="62" t="s">
        <v>166</v>
      </c>
      <c r="D55" s="62" t="s">
        <v>167</v>
      </c>
      <c r="E55" s="62" t="s">
        <v>168</v>
      </c>
      <c r="F55" s="62" t="s">
        <v>172</v>
      </c>
      <c r="G55" s="9"/>
      <c r="H55" s="29"/>
    </row>
    <row r="56" spans="1:8" ht="15.6">
      <c r="A56" s="10" t="s">
        <v>68</v>
      </c>
      <c r="B56" s="2" t="s">
        <v>69</v>
      </c>
      <c r="C56" s="74">
        <v>14526628.17</v>
      </c>
      <c r="D56" s="39">
        <v>2016000</v>
      </c>
      <c r="E56" s="39">
        <v>15786641.619999999</v>
      </c>
      <c r="F56" s="39">
        <f>SUM(C56:E56)</f>
        <v>32329269.789999999</v>
      </c>
      <c r="G56" s="17"/>
      <c r="H56" s="120"/>
    </row>
    <row r="57" spans="1:8" ht="15.6">
      <c r="A57" s="10" t="s">
        <v>70</v>
      </c>
      <c r="B57" s="2" t="s">
        <v>71</v>
      </c>
      <c r="C57" s="74">
        <v>12896596.949999999</v>
      </c>
      <c r="D57" s="39">
        <v>461990.58</v>
      </c>
      <c r="E57" s="39">
        <v>9251700.3300000001</v>
      </c>
      <c r="F57" s="39">
        <f t="shared" ref="F57:F98" si="4">SUM(C57:E57)</f>
        <v>22610287.859999999</v>
      </c>
      <c r="G57" s="17"/>
      <c r="H57" s="120"/>
    </row>
    <row r="58" spans="1:8" ht="15.6">
      <c r="A58" s="10" t="s">
        <v>72</v>
      </c>
      <c r="B58" s="2" t="s">
        <v>73</v>
      </c>
      <c r="C58" s="74">
        <v>54676936.189999998</v>
      </c>
      <c r="D58" s="39"/>
      <c r="E58" s="39">
        <v>20494059.699999999</v>
      </c>
      <c r="F58" s="39">
        <f t="shared" si="4"/>
        <v>75170995.890000001</v>
      </c>
      <c r="G58" s="17"/>
      <c r="H58" s="120"/>
    </row>
    <row r="59" spans="1:8" ht="15.6">
      <c r="A59" s="10" t="s">
        <v>74</v>
      </c>
      <c r="B59" s="2" t="s">
        <v>75</v>
      </c>
      <c r="C59" s="74">
        <v>14426857.800000001</v>
      </c>
      <c r="D59" s="39">
        <v>18081571.260000002</v>
      </c>
      <c r="E59" s="39">
        <v>1850091.75</v>
      </c>
      <c r="F59" s="39">
        <f t="shared" si="4"/>
        <v>34358520.810000002</v>
      </c>
      <c r="G59" s="17"/>
      <c r="H59" s="120"/>
    </row>
    <row r="60" spans="1:8" ht="15.6">
      <c r="A60" s="10" t="s">
        <v>76</v>
      </c>
      <c r="B60" s="2" t="s">
        <v>77</v>
      </c>
      <c r="C60" s="74">
        <v>24377989.859999999</v>
      </c>
      <c r="D60" s="39">
        <v>29072905.27</v>
      </c>
      <c r="E60" s="39">
        <v>5549358.5</v>
      </c>
      <c r="F60" s="39">
        <f t="shared" si="4"/>
        <v>59000253.629999995</v>
      </c>
      <c r="G60" s="17"/>
      <c r="H60" s="120"/>
    </row>
    <row r="61" spans="1:8" ht="15.6">
      <c r="A61" s="10" t="s">
        <v>78</v>
      </c>
      <c r="B61" s="2" t="s">
        <v>79</v>
      </c>
      <c r="C61" s="74">
        <v>25487987.760000002</v>
      </c>
      <c r="D61" s="39">
        <v>12934462.65</v>
      </c>
      <c r="E61" s="39">
        <v>12665023.98</v>
      </c>
      <c r="F61" s="39">
        <f t="shared" si="4"/>
        <v>51087474.390000001</v>
      </c>
      <c r="G61" s="17"/>
      <c r="H61" s="120"/>
    </row>
    <row r="62" spans="1:8" ht="15.6">
      <c r="A62" s="10" t="s">
        <v>80</v>
      </c>
      <c r="B62" s="2" t="s">
        <v>81</v>
      </c>
      <c r="C62" s="74">
        <v>433187.6</v>
      </c>
      <c r="D62" s="39"/>
      <c r="E62" s="39"/>
      <c r="F62" s="39">
        <f t="shared" si="4"/>
        <v>433187.6</v>
      </c>
      <c r="G62" s="17"/>
      <c r="H62" s="120"/>
    </row>
    <row r="63" spans="1:8" ht="15.6">
      <c r="A63" s="10" t="s">
        <v>82</v>
      </c>
      <c r="B63" s="2" t="s">
        <v>83</v>
      </c>
      <c r="C63" s="74"/>
      <c r="D63" s="39"/>
      <c r="E63" s="39"/>
      <c r="F63" s="39">
        <f t="shared" si="4"/>
        <v>0</v>
      </c>
      <c r="G63" s="17"/>
      <c r="H63" s="120"/>
    </row>
    <row r="64" spans="1:8" ht="15.6">
      <c r="A64" s="10" t="s">
        <v>84</v>
      </c>
      <c r="B64" s="2" t="s">
        <v>85</v>
      </c>
      <c r="C64" s="74"/>
      <c r="D64" s="39"/>
      <c r="E64" s="39"/>
      <c r="F64" s="39">
        <f t="shared" si="4"/>
        <v>0</v>
      </c>
      <c r="G64" s="17"/>
      <c r="H64" s="120"/>
    </row>
    <row r="65" spans="1:8" ht="15.6">
      <c r="A65" s="10" t="s">
        <v>86</v>
      </c>
      <c r="B65" s="2" t="s">
        <v>87</v>
      </c>
      <c r="C65" s="74"/>
      <c r="D65" s="39"/>
      <c r="E65" s="39">
        <v>1435947.5</v>
      </c>
      <c r="F65" s="39">
        <f t="shared" si="4"/>
        <v>1435947.5</v>
      </c>
      <c r="G65" s="17"/>
      <c r="H65" s="120"/>
    </row>
    <row r="66" spans="1:8" ht="15.6">
      <c r="A66" s="10" t="s">
        <v>88</v>
      </c>
      <c r="B66" s="2" t="s">
        <v>89</v>
      </c>
      <c r="C66" s="74"/>
      <c r="D66" s="39"/>
      <c r="E66" s="39"/>
      <c r="F66" s="39">
        <f t="shared" si="4"/>
        <v>0</v>
      </c>
      <c r="G66" s="17"/>
      <c r="H66" s="120"/>
    </row>
    <row r="67" spans="1:8" ht="15.6">
      <c r="A67" s="10" t="s">
        <v>90</v>
      </c>
      <c r="B67" s="2" t="s">
        <v>91</v>
      </c>
      <c r="C67" s="74">
        <v>1774563.3</v>
      </c>
      <c r="D67" s="39"/>
      <c r="E67" s="39"/>
      <c r="F67" s="39">
        <f t="shared" si="4"/>
        <v>1774563.3</v>
      </c>
      <c r="G67" s="17"/>
      <c r="H67" s="120"/>
    </row>
    <row r="68" spans="1:8" ht="15.6">
      <c r="A68" s="10" t="s">
        <v>92</v>
      </c>
      <c r="B68" s="2" t="s">
        <v>93</v>
      </c>
      <c r="C68" s="74"/>
      <c r="D68" s="39"/>
      <c r="E68" s="39"/>
      <c r="F68" s="39">
        <f t="shared" si="4"/>
        <v>0</v>
      </c>
      <c r="G68" s="17"/>
      <c r="H68" s="120"/>
    </row>
    <row r="69" spans="1:8" ht="15.6">
      <c r="A69" s="10" t="s">
        <v>94</v>
      </c>
      <c r="B69" s="2" t="s">
        <v>95</v>
      </c>
      <c r="C69" s="74"/>
      <c r="D69" s="39"/>
      <c r="E69" s="39"/>
      <c r="F69" s="39">
        <f t="shared" si="4"/>
        <v>0</v>
      </c>
      <c r="G69" s="17"/>
      <c r="H69" s="120"/>
    </row>
    <row r="70" spans="1:8" ht="15.6">
      <c r="A70" s="10" t="s">
        <v>96</v>
      </c>
      <c r="B70" s="2" t="s">
        <v>97</v>
      </c>
      <c r="C70" s="74">
        <v>37100</v>
      </c>
      <c r="D70" s="39">
        <v>5931780</v>
      </c>
      <c r="E70" s="39">
        <v>3064284</v>
      </c>
      <c r="F70" s="39">
        <f t="shared" si="4"/>
        <v>9033164</v>
      </c>
      <c r="G70" s="17"/>
      <c r="H70" s="120"/>
    </row>
    <row r="71" spans="1:8" ht="15.6">
      <c r="A71" s="10" t="s">
        <v>98</v>
      </c>
      <c r="B71" s="2" t="s">
        <v>99</v>
      </c>
      <c r="C71" s="74">
        <v>131000</v>
      </c>
      <c r="D71" s="39">
        <v>20608400</v>
      </c>
      <c r="E71" s="39">
        <v>11817399.68</v>
      </c>
      <c r="F71" s="39">
        <f t="shared" si="4"/>
        <v>32556799.68</v>
      </c>
      <c r="G71" s="17"/>
      <c r="H71" s="120"/>
    </row>
    <row r="72" spans="1:8" ht="15.6">
      <c r="A72" s="10" t="s">
        <v>100</v>
      </c>
      <c r="B72" s="2" t="s">
        <v>101</v>
      </c>
      <c r="C72" s="74"/>
      <c r="D72" s="39">
        <v>4680262</v>
      </c>
      <c r="E72" s="39"/>
      <c r="F72" s="39">
        <f t="shared" si="4"/>
        <v>4680262</v>
      </c>
      <c r="G72" s="17"/>
      <c r="H72" s="120"/>
    </row>
    <row r="73" spans="1:8" ht="15.6">
      <c r="A73" s="10" t="s">
        <v>102</v>
      </c>
      <c r="B73" s="2" t="s">
        <v>103</v>
      </c>
      <c r="C73" s="74"/>
      <c r="D73" s="39"/>
      <c r="E73" s="39"/>
      <c r="F73" s="39">
        <f t="shared" si="4"/>
        <v>0</v>
      </c>
      <c r="G73" s="17"/>
      <c r="H73" s="120"/>
    </row>
    <row r="74" spans="1:8" ht="15.6">
      <c r="A74" s="10" t="s">
        <v>104</v>
      </c>
      <c r="B74" s="2" t="s">
        <v>105</v>
      </c>
      <c r="C74" s="74"/>
      <c r="D74" s="39"/>
      <c r="E74" s="39"/>
      <c r="F74" s="39">
        <f t="shared" si="4"/>
        <v>0</v>
      </c>
      <c r="G74" s="17"/>
      <c r="H74" s="120"/>
    </row>
    <row r="75" spans="1:8" ht="15.6">
      <c r="A75" s="10" t="s">
        <v>106</v>
      </c>
      <c r="B75" s="2" t="s">
        <v>107</v>
      </c>
      <c r="C75" s="74"/>
      <c r="D75" s="39"/>
      <c r="E75" s="39"/>
      <c r="F75" s="39">
        <f t="shared" si="4"/>
        <v>0</v>
      </c>
      <c r="G75" s="17"/>
      <c r="H75" s="120"/>
    </row>
    <row r="76" spans="1:8" ht="15.6">
      <c r="A76" s="10" t="s">
        <v>108</v>
      </c>
      <c r="B76" s="2" t="s">
        <v>109</v>
      </c>
      <c r="C76" s="74">
        <v>2379928.7200000002</v>
      </c>
      <c r="D76" s="39">
        <v>6109789.1500000004</v>
      </c>
      <c r="E76" s="39">
        <v>5895407.9699999997</v>
      </c>
      <c r="F76" s="39">
        <f t="shared" si="4"/>
        <v>14385125.84</v>
      </c>
      <c r="G76" s="17"/>
      <c r="H76" s="120"/>
    </row>
    <row r="77" spans="1:8" ht="15.6">
      <c r="A77" s="10" t="s">
        <v>110</v>
      </c>
      <c r="B77" s="2" t="s">
        <v>111</v>
      </c>
      <c r="C77" s="74"/>
      <c r="D77" s="39"/>
      <c r="E77" s="39"/>
      <c r="F77" s="39">
        <f t="shared" si="4"/>
        <v>0</v>
      </c>
      <c r="G77" s="17"/>
      <c r="H77" s="120"/>
    </row>
    <row r="78" spans="1:8" ht="15.6">
      <c r="A78" s="10" t="s">
        <v>112</v>
      </c>
      <c r="B78" s="2" t="s">
        <v>113</v>
      </c>
      <c r="C78" s="74"/>
      <c r="D78" s="39"/>
      <c r="E78" s="39"/>
      <c r="F78" s="39">
        <f t="shared" si="4"/>
        <v>0</v>
      </c>
      <c r="G78" s="17"/>
      <c r="H78" s="120"/>
    </row>
    <row r="79" spans="1:8" ht="15.6">
      <c r="A79" s="10" t="s">
        <v>114</v>
      </c>
      <c r="B79" s="2" t="s">
        <v>115</v>
      </c>
      <c r="C79" s="74"/>
      <c r="D79" s="74"/>
      <c r="E79" s="39"/>
      <c r="F79" s="39">
        <f t="shared" si="4"/>
        <v>0</v>
      </c>
      <c r="G79" s="17"/>
      <c r="H79" s="120"/>
    </row>
    <row r="80" spans="1:8" ht="15.6">
      <c r="A80" s="10" t="s">
        <v>116</v>
      </c>
      <c r="B80" s="2" t="s">
        <v>117</v>
      </c>
      <c r="C80" s="74">
        <v>6283173.2999999998</v>
      </c>
      <c r="D80" s="39">
        <v>3972220</v>
      </c>
      <c r="E80" s="39">
        <v>6340785</v>
      </c>
      <c r="F80" s="39">
        <f t="shared" si="4"/>
        <v>16596178.300000001</v>
      </c>
      <c r="G80" s="17"/>
      <c r="H80" s="120"/>
    </row>
    <row r="81" spans="1:8" ht="15.6">
      <c r="A81" s="10" t="s">
        <v>118</v>
      </c>
      <c r="B81" s="2" t="s">
        <v>119</v>
      </c>
      <c r="C81" s="39"/>
      <c r="D81" s="39"/>
      <c r="E81" s="39"/>
      <c r="F81" s="39">
        <f t="shared" si="4"/>
        <v>0</v>
      </c>
      <c r="G81" s="17"/>
      <c r="H81" s="120"/>
    </row>
    <row r="82" spans="1:8" ht="15.6">
      <c r="A82" s="10" t="s">
        <v>120</v>
      </c>
      <c r="B82" s="2" t="s">
        <v>121</v>
      </c>
      <c r="C82" s="39">
        <v>239217001.94999999</v>
      </c>
      <c r="D82" s="39">
        <v>250352557.33000001</v>
      </c>
      <c r="E82" s="39">
        <v>472668787.27999997</v>
      </c>
      <c r="F82" s="39">
        <f t="shared" si="4"/>
        <v>962238346.55999994</v>
      </c>
      <c r="G82" s="17"/>
      <c r="H82" s="120"/>
    </row>
    <row r="83" spans="1:8" ht="15.6">
      <c r="A83" s="10" t="s">
        <v>122</v>
      </c>
      <c r="B83" s="2" t="s">
        <v>123</v>
      </c>
      <c r="C83" s="39">
        <v>440438478.76999998</v>
      </c>
      <c r="D83" s="39">
        <v>1140725721.6099999</v>
      </c>
      <c r="E83" s="39">
        <v>834704627.36000001</v>
      </c>
      <c r="F83" s="39">
        <f t="shared" si="4"/>
        <v>2415868827.7399998</v>
      </c>
      <c r="G83" s="17"/>
      <c r="H83" s="120"/>
    </row>
    <row r="84" spans="1:8" ht="15.6">
      <c r="A84" s="10" t="s">
        <v>124</v>
      </c>
      <c r="B84" s="2" t="s">
        <v>125</v>
      </c>
      <c r="C84" s="39">
        <v>357346804.70999998</v>
      </c>
      <c r="D84" s="39">
        <v>1258069317.5999999</v>
      </c>
      <c r="E84" s="39">
        <v>251583560.31</v>
      </c>
      <c r="F84" s="39">
        <f t="shared" si="4"/>
        <v>1866999682.6199999</v>
      </c>
      <c r="G84" s="17"/>
      <c r="H84" s="120"/>
    </row>
    <row r="85" spans="1:8" ht="15.6">
      <c r="A85" s="10" t="s">
        <v>126</v>
      </c>
      <c r="B85" s="2" t="s">
        <v>127</v>
      </c>
      <c r="C85" s="74"/>
      <c r="D85" s="74"/>
      <c r="E85" s="39"/>
      <c r="F85" s="39">
        <f t="shared" si="4"/>
        <v>0</v>
      </c>
      <c r="G85" s="17"/>
      <c r="H85" s="120"/>
    </row>
    <row r="86" spans="1:8" ht="15.6">
      <c r="A86" s="10" t="s">
        <v>128</v>
      </c>
      <c r="B86" s="2" t="s">
        <v>129</v>
      </c>
      <c r="C86" s="74"/>
      <c r="D86" s="74"/>
      <c r="E86" s="39"/>
      <c r="F86" s="39">
        <f t="shared" si="4"/>
        <v>0</v>
      </c>
      <c r="G86" s="17"/>
      <c r="H86" s="120"/>
    </row>
    <row r="87" spans="1:8" ht="15.6">
      <c r="A87" s="10" t="s">
        <v>130</v>
      </c>
      <c r="B87" s="2" t="s">
        <v>131</v>
      </c>
      <c r="C87" s="39"/>
      <c r="D87" s="39"/>
      <c r="E87" s="74"/>
      <c r="F87" s="39">
        <f t="shared" si="4"/>
        <v>0</v>
      </c>
      <c r="G87" s="17"/>
      <c r="H87" s="120"/>
    </row>
    <row r="88" spans="1:8" ht="15.6">
      <c r="A88" s="10" t="s">
        <v>132</v>
      </c>
      <c r="B88" s="2" t="s">
        <v>133</v>
      </c>
      <c r="C88" s="39"/>
      <c r="D88" s="74"/>
      <c r="E88" s="74"/>
      <c r="F88" s="39">
        <f t="shared" si="4"/>
        <v>0</v>
      </c>
      <c r="G88" s="17"/>
      <c r="H88" s="120"/>
    </row>
    <row r="89" spans="1:8" ht="15.6">
      <c r="A89" s="10" t="s">
        <v>134</v>
      </c>
      <c r="B89" s="2" t="s">
        <v>135</v>
      </c>
      <c r="C89" s="74"/>
      <c r="D89" s="74"/>
      <c r="E89" s="39"/>
      <c r="F89" s="39">
        <f t="shared" si="4"/>
        <v>0</v>
      </c>
      <c r="G89" s="17"/>
      <c r="H89" s="120"/>
    </row>
    <row r="90" spans="1:8" ht="15.6">
      <c r="A90" s="35" t="s">
        <v>136</v>
      </c>
      <c r="B90" s="73" t="s">
        <v>137</v>
      </c>
      <c r="C90" s="39"/>
      <c r="D90" s="39"/>
      <c r="E90" s="74"/>
      <c r="F90" s="39">
        <f t="shared" si="4"/>
        <v>0</v>
      </c>
      <c r="G90" s="17"/>
      <c r="H90" s="120"/>
    </row>
    <row r="91" spans="1:8" ht="15.6">
      <c r="A91" s="10" t="s">
        <v>138</v>
      </c>
      <c r="B91" s="2" t="s">
        <v>139</v>
      </c>
      <c r="C91" s="39"/>
      <c r="D91" s="39"/>
      <c r="E91" s="39"/>
      <c r="F91" s="39">
        <f t="shared" si="4"/>
        <v>0</v>
      </c>
      <c r="G91" s="17"/>
      <c r="H91" s="120"/>
    </row>
    <row r="92" spans="1:8" ht="15.6">
      <c r="A92" s="10" t="s">
        <v>140</v>
      </c>
      <c r="B92" s="2" t="s">
        <v>141</v>
      </c>
      <c r="C92" s="74"/>
      <c r="D92" s="74"/>
      <c r="E92" s="39"/>
      <c r="F92" s="39">
        <f t="shared" si="4"/>
        <v>0</v>
      </c>
      <c r="G92" s="17"/>
      <c r="H92" s="120"/>
    </row>
    <row r="93" spans="1:8" ht="15.6">
      <c r="A93" s="10" t="s">
        <v>142</v>
      </c>
      <c r="B93" s="2" t="s">
        <v>143</v>
      </c>
      <c r="C93" s="74"/>
      <c r="D93" s="39"/>
      <c r="E93" s="39"/>
      <c r="F93" s="39">
        <f t="shared" si="4"/>
        <v>0</v>
      </c>
      <c r="G93" s="17"/>
      <c r="H93" s="120"/>
    </row>
    <row r="94" spans="1:8" ht="15.6">
      <c r="A94" s="10" t="s">
        <v>144</v>
      </c>
      <c r="B94" s="2" t="s">
        <v>145</v>
      </c>
      <c r="C94" s="74">
        <v>40819763.030000001</v>
      </c>
      <c r="D94" s="39">
        <v>76914.259999999995</v>
      </c>
      <c r="E94" s="39"/>
      <c r="F94" s="39">
        <f t="shared" si="4"/>
        <v>40896677.289999999</v>
      </c>
      <c r="G94" s="29"/>
      <c r="H94" s="120"/>
    </row>
    <row r="95" spans="1:8" ht="15.6">
      <c r="A95" s="10" t="s">
        <v>146</v>
      </c>
      <c r="B95" s="2" t="s">
        <v>147</v>
      </c>
      <c r="C95" s="39"/>
      <c r="D95" s="74"/>
      <c r="E95" s="74"/>
      <c r="F95" s="39">
        <f t="shared" si="4"/>
        <v>0</v>
      </c>
      <c r="G95" s="17"/>
      <c r="H95" s="120"/>
    </row>
    <row r="96" spans="1:8" ht="15.6">
      <c r="A96" s="10" t="s">
        <v>148</v>
      </c>
      <c r="B96" s="2" t="s">
        <v>149</v>
      </c>
      <c r="C96" s="39">
        <v>36103627.600000001</v>
      </c>
      <c r="D96" s="39">
        <v>165692191.88</v>
      </c>
      <c r="E96" s="74">
        <v>152628427.68000001</v>
      </c>
      <c r="F96" s="39">
        <f t="shared" si="4"/>
        <v>354424247.15999997</v>
      </c>
      <c r="G96" s="17"/>
      <c r="H96" s="120"/>
    </row>
    <row r="97" spans="1:12" ht="15.6">
      <c r="A97" s="10" t="s">
        <v>150</v>
      </c>
      <c r="B97" s="2" t="s">
        <v>151</v>
      </c>
      <c r="C97" s="39">
        <v>34563734.829999998</v>
      </c>
      <c r="D97" s="74">
        <v>32391354.620000001</v>
      </c>
      <c r="E97" s="74">
        <v>138455751.27000001</v>
      </c>
      <c r="F97" s="39">
        <f t="shared" si="4"/>
        <v>205410840.72000003</v>
      </c>
      <c r="G97" s="17"/>
      <c r="H97" s="120"/>
      <c r="I97" s="29"/>
      <c r="J97" s="29"/>
      <c r="K97" s="29"/>
      <c r="L97" s="29"/>
    </row>
    <row r="98" spans="1:12" ht="15.6">
      <c r="A98" s="10" t="s">
        <v>152</v>
      </c>
      <c r="B98" s="2" t="s">
        <v>153</v>
      </c>
      <c r="C98" s="74">
        <v>612066399</v>
      </c>
      <c r="D98" s="74">
        <v>484760745.25</v>
      </c>
      <c r="E98" s="39">
        <v>588242105.69000006</v>
      </c>
      <c r="F98" s="39">
        <f t="shared" si="4"/>
        <v>1685069249.9400001</v>
      </c>
      <c r="G98" s="17"/>
      <c r="H98" s="120"/>
      <c r="I98" s="29"/>
      <c r="J98" s="29"/>
      <c r="K98" s="29"/>
      <c r="L98" s="29"/>
    </row>
    <row r="99" spans="1:12" ht="16.2" thickBot="1">
      <c r="A99" s="72"/>
      <c r="B99" s="63" t="s">
        <v>60</v>
      </c>
      <c r="C99" s="64">
        <f>SUM(C56:C98)</f>
        <v>1917987759.5399997</v>
      </c>
      <c r="D99" s="64">
        <f t="shared" ref="D99:F99" si="5">SUM(D56:D98)</f>
        <v>3435938183.46</v>
      </c>
      <c r="E99" s="64">
        <f t="shared" si="5"/>
        <v>2532433959.6199999</v>
      </c>
      <c r="F99" s="64">
        <f t="shared" si="5"/>
        <v>7886359902.6200008</v>
      </c>
      <c r="G99" s="9"/>
      <c r="H99" s="29"/>
      <c r="I99" s="29"/>
      <c r="J99" s="29"/>
      <c r="K99" s="29"/>
      <c r="L99" s="29"/>
    </row>
    <row r="100" spans="1:12" ht="29.55" customHeight="1" thickTop="1">
      <c r="A100" s="147" t="s">
        <v>154</v>
      </c>
      <c r="B100" s="147"/>
      <c r="C100" s="147"/>
      <c r="D100" s="147"/>
      <c r="E100" s="147"/>
      <c r="F100" s="147"/>
      <c r="G100" s="18"/>
      <c r="H100" s="122"/>
      <c r="I100" s="122"/>
      <c r="J100" s="122"/>
      <c r="K100" s="122"/>
      <c r="L100" s="123"/>
    </row>
    <row r="101" spans="1:12" ht="15.6">
      <c r="A101" s="150" t="s">
        <v>173</v>
      </c>
      <c r="B101" s="144"/>
      <c r="C101" s="144"/>
      <c r="D101" s="144"/>
      <c r="E101" s="144"/>
      <c r="F101" s="144"/>
      <c r="G101" s="9"/>
      <c r="H101" s="29"/>
      <c r="I101" s="29"/>
      <c r="J101" s="29"/>
      <c r="K101" s="29"/>
      <c r="L101" s="29"/>
    </row>
    <row r="102" spans="1:12" ht="15.6">
      <c r="A102" s="7"/>
      <c r="B102" s="8"/>
      <c r="C102" s="18"/>
      <c r="D102" s="18"/>
      <c r="E102" s="18"/>
      <c r="F102" s="18"/>
      <c r="G102" s="18"/>
      <c r="H102" s="29"/>
      <c r="I102" s="29"/>
      <c r="J102" s="29"/>
      <c r="K102" s="125"/>
      <c r="L102" s="29"/>
    </row>
    <row r="103" spans="1:12" ht="15.6">
      <c r="A103" s="7"/>
      <c r="B103" s="8"/>
      <c r="C103" s="18"/>
      <c r="D103" s="18"/>
      <c r="E103" s="18"/>
      <c r="F103" s="18"/>
      <c r="G103" s="9"/>
      <c r="H103" s="29"/>
      <c r="I103" s="29"/>
      <c r="J103" s="29"/>
      <c r="K103" s="29"/>
      <c r="L103" s="29"/>
    </row>
    <row r="104" spans="1:12" ht="15.6">
      <c r="A104" s="138" t="s">
        <v>155</v>
      </c>
      <c r="B104" s="138"/>
      <c r="C104" s="138"/>
      <c r="D104" s="138"/>
      <c r="E104" s="138"/>
      <c r="F104" s="138"/>
      <c r="G104" s="9"/>
      <c r="H104" s="29"/>
      <c r="I104" s="29"/>
      <c r="J104" s="29"/>
      <c r="K104" s="29"/>
      <c r="L104" s="29"/>
    </row>
    <row r="105" spans="1:12" ht="15.6">
      <c r="A105" s="138" t="s">
        <v>156</v>
      </c>
      <c r="B105" s="138"/>
      <c r="C105" s="138"/>
      <c r="D105" s="138"/>
      <c r="E105" s="138"/>
      <c r="F105" s="138"/>
      <c r="G105" s="9"/>
      <c r="H105" s="29"/>
      <c r="I105" s="29"/>
      <c r="J105" s="29"/>
      <c r="K105" s="29"/>
      <c r="L105" s="29"/>
    </row>
    <row r="106" spans="1:12" ht="15.6">
      <c r="A106" s="134" t="s">
        <v>38</v>
      </c>
      <c r="B106" s="134"/>
      <c r="C106" s="134"/>
      <c r="D106" s="134"/>
      <c r="E106" s="134"/>
      <c r="F106" s="134"/>
      <c r="G106" s="4"/>
      <c r="H106" s="16"/>
      <c r="I106" s="29"/>
      <c r="J106" s="29"/>
      <c r="K106" s="29"/>
      <c r="L106" s="29"/>
    </row>
    <row r="107" spans="1:12" ht="15.6">
      <c r="A107" s="7"/>
      <c r="B107" s="8"/>
      <c r="C107" s="18"/>
      <c r="D107" s="18"/>
      <c r="E107" s="18"/>
      <c r="F107" s="18"/>
      <c r="G107" s="9"/>
      <c r="H107" s="29"/>
      <c r="I107" s="29"/>
      <c r="J107" s="29"/>
      <c r="K107" s="29"/>
      <c r="L107" s="29"/>
    </row>
    <row r="108" spans="1:12" ht="16.2" thickBot="1">
      <c r="A108" s="56" t="s">
        <v>11</v>
      </c>
      <c r="B108" s="56" t="s">
        <v>157</v>
      </c>
      <c r="C108" s="57" t="s">
        <v>166</v>
      </c>
      <c r="D108" s="57" t="s">
        <v>167</v>
      </c>
      <c r="E108" s="57" t="s">
        <v>168</v>
      </c>
      <c r="F108" s="57" t="s">
        <v>172</v>
      </c>
      <c r="G108" s="9"/>
      <c r="H108" s="29"/>
      <c r="I108" s="29"/>
      <c r="J108" s="29"/>
      <c r="K108" s="29"/>
      <c r="L108" s="29"/>
    </row>
    <row r="109" spans="1:12" ht="15.6">
      <c r="A109" s="10"/>
      <c r="B109" s="2"/>
      <c r="C109" s="37"/>
      <c r="D109" s="37"/>
      <c r="E109" s="37"/>
      <c r="F109" s="37"/>
      <c r="G109" s="9"/>
      <c r="H109" s="29"/>
      <c r="I109" s="29"/>
      <c r="J109" s="29"/>
      <c r="K109" s="29"/>
      <c r="L109" s="29"/>
    </row>
    <row r="110" spans="1:12" ht="15.6">
      <c r="A110" s="20">
        <v>1</v>
      </c>
      <c r="B110" s="21" t="s">
        <v>158</v>
      </c>
      <c r="C110" s="74">
        <f>+'1 T'!F116</f>
        <v>12267145.21999979</v>
      </c>
      <c r="D110" s="37">
        <f>+C114</f>
        <v>1374465715.6699996</v>
      </c>
      <c r="E110" s="37">
        <f>+D114</f>
        <v>1354703167.269999</v>
      </c>
      <c r="F110" s="37">
        <f>+C110</f>
        <v>12267145.21999979</v>
      </c>
      <c r="G110" s="9"/>
      <c r="H110" s="22"/>
      <c r="I110" s="29"/>
      <c r="J110" s="29"/>
      <c r="K110" s="29"/>
      <c r="L110" s="29"/>
    </row>
    <row r="111" spans="1:12" ht="15.6">
      <c r="A111" s="23">
        <v>2</v>
      </c>
      <c r="B111" s="21" t="s">
        <v>159</v>
      </c>
      <c r="C111" s="37">
        <f>+C99</f>
        <v>1917987759.5399997</v>
      </c>
      <c r="D111" s="37">
        <f>+D99</f>
        <v>3435938183.46</v>
      </c>
      <c r="E111" s="37">
        <f>+E99</f>
        <v>2532433959.6199999</v>
      </c>
      <c r="F111" s="37">
        <f>SUM(C111:E111)</f>
        <v>7886359902.6199999</v>
      </c>
      <c r="G111" s="24"/>
      <c r="H111" s="29"/>
      <c r="I111" s="29"/>
      <c r="J111" s="29"/>
      <c r="K111" s="29"/>
      <c r="L111" s="29"/>
    </row>
    <row r="112" spans="1:12" ht="15.6">
      <c r="A112" s="23">
        <v>3</v>
      </c>
      <c r="B112" s="25" t="s">
        <v>160</v>
      </c>
      <c r="C112" s="37">
        <f>+C110+C111</f>
        <v>1930254904.7599995</v>
      </c>
      <c r="D112" s="37">
        <f>+D110+D111</f>
        <v>4810403899.1299992</v>
      </c>
      <c r="E112" s="37">
        <f>+E110+E111</f>
        <v>3887137126.8899989</v>
      </c>
      <c r="F112" s="37">
        <f>+F110+F111</f>
        <v>7898627047.8400002</v>
      </c>
      <c r="G112" s="24"/>
      <c r="H112" s="29"/>
      <c r="I112" s="29"/>
      <c r="J112" s="29"/>
      <c r="K112" s="29"/>
      <c r="L112" s="29"/>
    </row>
    <row r="113" spans="1:8" ht="15.6">
      <c r="A113" s="23">
        <v>4</v>
      </c>
      <c r="B113" s="25" t="s">
        <v>161</v>
      </c>
      <c r="C113" s="37">
        <v>555789189.08999991</v>
      </c>
      <c r="D113" s="37">
        <v>3455700731.8600001</v>
      </c>
      <c r="E113" s="37">
        <v>3848022877.3499999</v>
      </c>
      <c r="F113" s="37">
        <f>SUM(C113:E113)</f>
        <v>7859512798.2999992</v>
      </c>
      <c r="G113" s="24"/>
      <c r="H113" s="29"/>
    </row>
    <row r="114" spans="1:8" ht="15.6">
      <c r="A114" s="23">
        <v>5</v>
      </c>
      <c r="B114" s="21" t="s">
        <v>162</v>
      </c>
      <c r="C114" s="37">
        <f>+C112-C113</f>
        <v>1374465715.6699996</v>
      </c>
      <c r="D114" s="37">
        <f t="shared" ref="D114:E114" si="6">+D112-D113</f>
        <v>1354703167.269999</v>
      </c>
      <c r="E114" s="37">
        <f t="shared" si="6"/>
        <v>39114249.539999008</v>
      </c>
      <c r="F114" s="37">
        <f>+F112-F113</f>
        <v>39114249.540000916</v>
      </c>
      <c r="G114" s="24"/>
      <c r="H114" s="29"/>
    </row>
    <row r="115" spans="1:8" ht="16.2" thickBot="1">
      <c r="A115" s="13"/>
      <c r="B115" s="14"/>
      <c r="C115" s="36"/>
      <c r="D115" s="36"/>
      <c r="E115" s="36"/>
      <c r="F115" s="36"/>
      <c r="G115" s="12"/>
      <c r="H115" s="126"/>
    </row>
    <row r="116" spans="1:8" ht="18.75" customHeight="1" thickTop="1">
      <c r="A116" s="152" t="s">
        <v>163</v>
      </c>
      <c r="B116" s="152"/>
      <c r="C116" s="152"/>
      <c r="D116" s="152"/>
      <c r="E116" s="152"/>
      <c r="F116" s="152"/>
      <c r="G116" s="127"/>
      <c r="H116" s="127"/>
    </row>
    <row r="117" spans="1:8" ht="23.85" customHeight="1">
      <c r="A117" s="115" t="s">
        <v>164</v>
      </c>
      <c r="B117" s="90"/>
      <c r="C117" s="90"/>
      <c r="D117" s="90"/>
      <c r="E117" s="90"/>
      <c r="F117" s="90"/>
      <c r="G117" s="29"/>
      <c r="H117" s="29"/>
    </row>
    <row r="118" spans="1:8">
      <c r="A118" s="151" t="s">
        <v>173</v>
      </c>
      <c r="B118" s="151"/>
      <c r="C118" s="151"/>
      <c r="D118" s="151"/>
      <c r="E118" s="151"/>
      <c r="F118" s="151"/>
      <c r="G118" s="29"/>
      <c r="H118" s="29"/>
    </row>
    <row r="119" spans="1:8">
      <c r="A119" s="26"/>
      <c r="B119" s="119"/>
      <c r="C119" s="42"/>
      <c r="D119" s="128"/>
      <c r="E119" s="128"/>
      <c r="F119" s="128"/>
      <c r="G119" s="29"/>
      <c r="H119" s="29"/>
    </row>
    <row r="120" spans="1:8">
      <c r="A120" s="26"/>
      <c r="B120" s="119"/>
      <c r="C120" s="128"/>
      <c r="D120" s="128"/>
      <c r="E120" s="128"/>
      <c r="F120" s="128"/>
      <c r="G120" s="29"/>
      <c r="H120" s="29"/>
    </row>
    <row r="122" spans="1:8">
      <c r="A122" s="129"/>
      <c r="B122" s="119"/>
      <c r="C122" s="128"/>
      <c r="D122" s="83"/>
      <c r="E122" s="128"/>
      <c r="F122" s="128"/>
      <c r="G122" s="29"/>
      <c r="H122" s="29"/>
    </row>
  </sheetData>
  <mergeCells count="21">
    <mergeCell ref="A118:F118"/>
    <mergeCell ref="A1:G1"/>
    <mergeCell ref="A6:G6"/>
    <mergeCell ref="A8:G8"/>
    <mergeCell ref="A9:G9"/>
    <mergeCell ref="A18:H18"/>
    <mergeCell ref="A105:F105"/>
    <mergeCell ref="A106:F106"/>
    <mergeCell ref="A116:F116"/>
    <mergeCell ref="A21:H21"/>
    <mergeCell ref="A22:F22"/>
    <mergeCell ref="A23:F23"/>
    <mergeCell ref="A24:F24"/>
    <mergeCell ref="A47:F47"/>
    <mergeCell ref="A50:F50"/>
    <mergeCell ref="A104:F104"/>
    <mergeCell ref="A51:F51"/>
    <mergeCell ref="A52:F52"/>
    <mergeCell ref="A48:F48"/>
    <mergeCell ref="A100:F100"/>
    <mergeCell ref="A101:F101"/>
  </mergeCells>
  <pageMargins left="0.5" right="0.28000000000000003" top="0.74803149606299213" bottom="0.74803149606299213" header="0.31496062992125984" footer="0.31496062992125984"/>
  <pageSetup scale="20" orientation="landscape" r:id="rId1"/>
  <ignoredErrors>
    <ignoredError sqref="H12:H16" formulaRange="1"/>
    <ignoredError sqref="F1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Z122"/>
  <sheetViews>
    <sheetView zoomScale="90" zoomScaleNormal="90" workbookViewId="0">
      <selection sqref="A1:F1"/>
    </sheetView>
  </sheetViews>
  <sheetFormatPr baseColWidth="10" defaultColWidth="11.44140625" defaultRowHeight="14.4"/>
  <cols>
    <col min="1" max="1" width="18.77734375" style="1" customWidth="1"/>
    <col min="2" max="2" width="77.21875" style="6" customWidth="1"/>
    <col min="3" max="4" width="21.44140625" style="27" customWidth="1"/>
    <col min="5" max="5" width="21.44140625" style="27" bestFit="1" customWidth="1"/>
    <col min="6" max="6" width="20.21875" style="3" bestFit="1" customWidth="1"/>
    <col min="7" max="7" width="16.77734375" style="3" bestFit="1" customWidth="1"/>
    <col min="8" max="16384" width="11.44140625" style="3"/>
  </cols>
  <sheetData>
    <row r="1" spans="1:52" ht="15.6">
      <c r="A1" s="134" t="s">
        <v>0</v>
      </c>
      <c r="B1" s="134"/>
      <c r="C1" s="134"/>
      <c r="D1" s="134"/>
      <c r="E1" s="135"/>
      <c r="F1" s="134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2" ht="15.6">
      <c r="A2" s="4"/>
      <c r="B2" s="5" t="s">
        <v>1</v>
      </c>
      <c r="C2" s="38" t="s">
        <v>2</v>
      </c>
      <c r="D2" s="38"/>
      <c r="E2" s="38"/>
      <c r="F2" s="33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2" ht="15.6">
      <c r="A3" s="4"/>
      <c r="B3" s="5" t="s">
        <v>3</v>
      </c>
      <c r="C3" s="38" t="s">
        <v>4</v>
      </c>
      <c r="D3" s="38"/>
      <c r="E3" s="38"/>
      <c r="F3" s="3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2" ht="15.6">
      <c r="A4" s="4"/>
      <c r="B4" s="5" t="s">
        <v>5</v>
      </c>
      <c r="C4" s="38" t="s">
        <v>6</v>
      </c>
      <c r="D4" s="38"/>
      <c r="E4" s="38"/>
      <c r="F4" s="33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2" ht="15.6">
      <c r="A5" s="4"/>
      <c r="B5" s="5" t="s">
        <v>7</v>
      </c>
      <c r="C5" s="38" t="s">
        <v>174</v>
      </c>
      <c r="D5" s="38"/>
      <c r="E5" s="38"/>
      <c r="F5" s="33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ht="15.6">
      <c r="A6" s="136"/>
      <c r="B6" s="136"/>
      <c r="C6" s="136"/>
      <c r="D6" s="136"/>
      <c r="E6" s="137"/>
      <c r="F6" s="136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2" ht="15.6">
      <c r="A7" s="7"/>
      <c r="B7" s="8"/>
      <c r="C7" s="18"/>
      <c r="D7" s="18"/>
      <c r="E7" s="18"/>
      <c r="F7" s="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1:52" s="29" customFormat="1" ht="15.6">
      <c r="A8" s="138" t="s">
        <v>9</v>
      </c>
      <c r="B8" s="138"/>
      <c r="C8" s="138"/>
      <c r="D8" s="138"/>
      <c r="E8" s="138"/>
      <c r="F8" s="138"/>
    </row>
    <row r="9" spans="1:52" s="101" customFormat="1" ht="15.6">
      <c r="A9" s="155" t="s">
        <v>10</v>
      </c>
      <c r="B9" s="155"/>
      <c r="C9" s="155"/>
      <c r="D9" s="155"/>
      <c r="E9" s="155"/>
      <c r="F9" s="155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</row>
    <row r="10" spans="1:52" s="29" customFormat="1" ht="15.6">
      <c r="A10" s="7"/>
      <c r="B10" s="8"/>
      <c r="C10" s="18"/>
      <c r="D10" s="18"/>
      <c r="E10" s="18"/>
      <c r="F10" s="9"/>
    </row>
    <row r="11" spans="1:52" s="34" customFormat="1" ht="16.2" thickBot="1">
      <c r="A11" s="58" t="s">
        <v>11</v>
      </c>
      <c r="B11" s="58" t="s">
        <v>12</v>
      </c>
      <c r="C11" s="59" t="s">
        <v>13</v>
      </c>
      <c r="D11" s="59" t="s">
        <v>39</v>
      </c>
      <c r="E11" s="59" t="s">
        <v>172</v>
      </c>
      <c r="F11" s="58" t="s">
        <v>175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2" s="34" customFormat="1" ht="15.6">
      <c r="A12" s="102" t="s">
        <v>19</v>
      </c>
      <c r="B12" s="103" t="s">
        <v>20</v>
      </c>
      <c r="C12" s="100" t="s">
        <v>21</v>
      </c>
      <c r="D12" s="105">
        <f>+'1 T'!G12</f>
        <v>40084</v>
      </c>
      <c r="E12" s="105">
        <f>+'2 T '!G12</f>
        <v>34343</v>
      </c>
      <c r="F12" s="104">
        <f>+D12+E12</f>
        <v>74427</v>
      </c>
    </row>
    <row r="13" spans="1:52" s="34" customFormat="1" ht="27.6">
      <c r="A13" s="102" t="s">
        <v>22</v>
      </c>
      <c r="B13" s="103" t="s">
        <v>23</v>
      </c>
      <c r="C13" s="100" t="s">
        <v>21</v>
      </c>
      <c r="D13" s="105">
        <f>+'1 T'!G13</f>
        <v>254074</v>
      </c>
      <c r="E13" s="105">
        <f>+'2 T '!G13</f>
        <v>257732</v>
      </c>
      <c r="F13" s="104">
        <f t="shared" ref="F13:F16" si="0">+D13+E13</f>
        <v>511806</v>
      </c>
    </row>
    <row r="14" spans="1:52" s="34" customFormat="1" ht="27.6">
      <c r="A14" s="102" t="s">
        <v>24</v>
      </c>
      <c r="B14" s="103" t="s">
        <v>25</v>
      </c>
      <c r="C14" s="100" t="s">
        <v>26</v>
      </c>
      <c r="D14" s="105">
        <f>+'1 T'!G14</f>
        <v>17883</v>
      </c>
      <c r="E14" s="105">
        <f>+'2 T '!G14</f>
        <v>20832</v>
      </c>
      <c r="F14" s="104">
        <f t="shared" si="0"/>
        <v>38715</v>
      </c>
    </row>
    <row r="15" spans="1:52" s="34" customFormat="1" ht="15.6">
      <c r="A15" s="102" t="s">
        <v>27</v>
      </c>
      <c r="B15" s="103" t="s">
        <v>28</v>
      </c>
      <c r="C15" s="100" t="s">
        <v>29</v>
      </c>
      <c r="D15" s="105">
        <f>+'1 T'!G15</f>
        <v>65257</v>
      </c>
      <c r="E15" s="105">
        <f>+'2 T '!G15</f>
        <v>79321</v>
      </c>
      <c r="F15" s="104">
        <f t="shared" si="0"/>
        <v>144578</v>
      </c>
    </row>
    <row r="16" spans="1:52" s="29" customFormat="1" ht="15.6">
      <c r="A16" s="102" t="s">
        <v>30</v>
      </c>
      <c r="B16" s="103" t="s">
        <v>31</v>
      </c>
      <c r="C16" s="100" t="s">
        <v>29</v>
      </c>
      <c r="D16" s="105">
        <f>+'1 T'!G16</f>
        <v>29101</v>
      </c>
      <c r="E16" s="105">
        <f>+'2 T '!G16</f>
        <v>54326</v>
      </c>
      <c r="F16" s="104">
        <f t="shared" si="0"/>
        <v>83427</v>
      </c>
    </row>
    <row r="17" spans="1:6" s="29" customFormat="1" ht="16.2" thickBot="1">
      <c r="A17" s="13"/>
      <c r="B17" s="44" t="s">
        <v>32</v>
      </c>
      <c r="C17" s="109" t="s">
        <v>170</v>
      </c>
      <c r="D17" s="108">
        <f>SUM(D12:D16)</f>
        <v>406399</v>
      </c>
      <c r="E17" s="108">
        <f t="shared" ref="E17:F17" si="1">SUM(E12:E16)</f>
        <v>446554</v>
      </c>
      <c r="F17" s="31">
        <f t="shared" si="1"/>
        <v>852953</v>
      </c>
    </row>
    <row r="18" spans="1:6" s="29" customFormat="1" ht="31.5" customHeight="1" thickTop="1">
      <c r="A18" s="142" t="s">
        <v>33</v>
      </c>
      <c r="B18" s="142"/>
      <c r="C18" s="142"/>
      <c r="D18" s="142"/>
      <c r="E18" s="142"/>
      <c r="F18" s="142"/>
    </row>
    <row r="19" spans="1:6" s="29" customFormat="1" ht="15.75" customHeight="1">
      <c r="A19" s="2" t="s">
        <v>34</v>
      </c>
      <c r="B19" s="8"/>
      <c r="C19" s="37"/>
      <c r="D19" s="37"/>
      <c r="E19" s="37"/>
      <c r="F19" s="11"/>
    </row>
    <row r="20" spans="1:6" s="29" customFormat="1" ht="15.75" customHeight="1">
      <c r="A20" s="2" t="s">
        <v>35</v>
      </c>
      <c r="B20" s="8"/>
      <c r="C20" s="37"/>
      <c r="D20" s="37"/>
      <c r="E20" s="37"/>
      <c r="F20" s="11"/>
    </row>
    <row r="21" spans="1:6" ht="17.25" customHeight="1">
      <c r="A21" s="153" t="s">
        <v>176</v>
      </c>
      <c r="B21" s="153"/>
      <c r="C21" s="153"/>
      <c r="D21" s="153"/>
      <c r="E21" s="153"/>
      <c r="F21" s="153"/>
    </row>
    <row r="22" spans="1:6" ht="15.6">
      <c r="A22" s="141" t="s">
        <v>36</v>
      </c>
      <c r="B22" s="141"/>
      <c r="C22" s="141"/>
      <c r="D22" s="141"/>
      <c r="E22" s="141"/>
      <c r="F22" s="141"/>
    </row>
    <row r="23" spans="1:6" ht="15.6">
      <c r="A23" s="138" t="s">
        <v>37</v>
      </c>
      <c r="B23" s="138"/>
      <c r="C23" s="138"/>
      <c r="D23" s="138"/>
      <c r="E23" s="135"/>
      <c r="F23" s="138"/>
    </row>
    <row r="24" spans="1:6" ht="15.6">
      <c r="A24" s="134" t="s">
        <v>38</v>
      </c>
      <c r="B24" s="134"/>
      <c r="C24" s="134"/>
      <c r="D24" s="134"/>
      <c r="E24" s="135"/>
      <c r="F24" s="134"/>
    </row>
    <row r="25" spans="1:6" ht="15.6">
      <c r="A25" s="7"/>
      <c r="B25" s="8"/>
      <c r="C25" s="18"/>
      <c r="D25" s="18"/>
      <c r="E25" s="18"/>
      <c r="F25" s="29"/>
    </row>
    <row r="26" spans="1:6" ht="16.2" thickBot="1">
      <c r="A26" s="56" t="s">
        <v>11</v>
      </c>
      <c r="B26" s="56" t="s">
        <v>12</v>
      </c>
      <c r="C26" s="59" t="s">
        <v>39</v>
      </c>
      <c r="D26" s="59" t="s">
        <v>172</v>
      </c>
      <c r="E26" s="58" t="s">
        <v>175</v>
      </c>
      <c r="F26" s="29"/>
    </row>
    <row r="27" spans="1:6" ht="15.6">
      <c r="A27" s="46"/>
      <c r="B27" s="47" t="s">
        <v>40</v>
      </c>
      <c r="C27" s="49"/>
      <c r="D27" s="49"/>
      <c r="E27" s="49"/>
      <c r="F27" s="29"/>
    </row>
    <row r="28" spans="1:6" ht="15.6">
      <c r="A28" s="78" t="s">
        <v>19</v>
      </c>
      <c r="B28" s="2" t="s">
        <v>41</v>
      </c>
      <c r="C28" s="52">
        <f>+'1 T'!F28</f>
        <v>272218026.85180002</v>
      </c>
      <c r="D28" s="52">
        <f>+'2 T '!F28</f>
        <v>712083619.5503</v>
      </c>
      <c r="E28" s="52">
        <f>+C28+D28</f>
        <v>984301646.40210009</v>
      </c>
      <c r="F28" s="29"/>
    </row>
    <row r="29" spans="1:6" ht="15.6">
      <c r="A29" s="78" t="s">
        <v>22</v>
      </c>
      <c r="B29" s="2" t="s">
        <v>42</v>
      </c>
      <c r="C29" s="52">
        <f>+'1 T'!F29</f>
        <v>933961017.8046</v>
      </c>
      <c r="D29" s="52">
        <f>+'2 T '!F29</f>
        <v>1561203827.6362</v>
      </c>
      <c r="E29" s="52">
        <f t="shared" ref="E29:E45" si="2">+C29+D29</f>
        <v>2495164845.4407997</v>
      </c>
      <c r="F29" s="29"/>
    </row>
    <row r="30" spans="1:6" ht="15.6">
      <c r="A30" s="78" t="s">
        <v>24</v>
      </c>
      <c r="B30" s="2" t="s">
        <v>43</v>
      </c>
      <c r="C30" s="52">
        <f>+'1 T'!F30</f>
        <v>104410053.9994</v>
      </c>
      <c r="D30" s="52">
        <f>+'2 T '!F30</f>
        <v>1131349164.5018001</v>
      </c>
      <c r="E30" s="52">
        <f t="shared" si="2"/>
        <v>1235759218.5012</v>
      </c>
      <c r="F30" s="29"/>
    </row>
    <row r="31" spans="1:6" ht="15.6">
      <c r="A31" s="78" t="s">
        <v>27</v>
      </c>
      <c r="B31" s="2" t="s">
        <v>44</v>
      </c>
      <c r="C31" s="52">
        <f>+'1 T'!F31</f>
        <v>1138331505.1454</v>
      </c>
      <c r="D31" s="52">
        <f>+'2 T '!F31</f>
        <v>3485020237.0581069</v>
      </c>
      <c r="E31" s="52">
        <f t="shared" si="2"/>
        <v>4623351742.2035065</v>
      </c>
      <c r="F31" s="29"/>
    </row>
    <row r="32" spans="1:6" ht="15.6">
      <c r="A32" s="78" t="s">
        <v>30</v>
      </c>
      <c r="B32" s="2" t="s">
        <v>45</v>
      </c>
      <c r="C32" s="52">
        <f>+'1 T'!F32</f>
        <v>228223017.5388</v>
      </c>
      <c r="D32" s="52">
        <f>+'2 T '!F32</f>
        <v>379811599.56360006</v>
      </c>
      <c r="E32" s="52">
        <f t="shared" si="2"/>
        <v>608034617.10240006</v>
      </c>
      <c r="F32" s="29"/>
    </row>
    <row r="33" spans="1:6" ht="15.6">
      <c r="A33" s="78" t="s">
        <v>46</v>
      </c>
      <c r="B33" s="48" t="s">
        <v>47</v>
      </c>
      <c r="C33" s="50"/>
      <c r="D33" s="50"/>
      <c r="E33" s="50"/>
      <c r="F33" s="29"/>
    </row>
    <row r="34" spans="1:6" ht="15.6">
      <c r="A34" s="78"/>
      <c r="B34" s="2" t="s">
        <v>48</v>
      </c>
      <c r="C34" s="52">
        <f>+'1 T'!F34</f>
        <v>791162.72</v>
      </c>
      <c r="D34" s="52">
        <f>+'2 T '!F34</f>
        <v>1774563.3</v>
      </c>
      <c r="E34" s="52">
        <f t="shared" si="2"/>
        <v>2565726.02</v>
      </c>
      <c r="F34" s="29"/>
    </row>
    <row r="35" spans="1:6" s="28" customFormat="1" ht="15.6">
      <c r="A35" s="78"/>
      <c r="B35" s="2" t="s">
        <v>49</v>
      </c>
      <c r="C35" s="52">
        <f>+'1 T'!F35</f>
        <v>24714731.27</v>
      </c>
      <c r="D35" s="52">
        <f>+'2 T '!F35</f>
        <v>0</v>
      </c>
      <c r="E35" s="52">
        <f t="shared" si="2"/>
        <v>24714731.27</v>
      </c>
    </row>
    <row r="36" spans="1:6" s="28" customFormat="1" ht="15.6">
      <c r="A36" s="78"/>
      <c r="B36" s="2" t="s">
        <v>50</v>
      </c>
      <c r="C36" s="52">
        <f>+'1 T'!F36</f>
        <v>0</v>
      </c>
      <c r="D36" s="52">
        <f>+'2 T '!F36</f>
        <v>0</v>
      </c>
      <c r="E36" s="52">
        <f t="shared" si="2"/>
        <v>0</v>
      </c>
    </row>
    <row r="37" spans="1:6" s="28" customFormat="1" ht="15.6">
      <c r="A37" s="78"/>
      <c r="B37" s="2" t="s">
        <v>51</v>
      </c>
      <c r="C37" s="52">
        <f>+'1 T'!F37</f>
        <v>2275735.35</v>
      </c>
      <c r="D37" s="52">
        <f>+'2 T '!F37</f>
        <v>14385125.84</v>
      </c>
      <c r="E37" s="52">
        <f t="shared" si="2"/>
        <v>16660861.189999999</v>
      </c>
    </row>
    <row r="38" spans="1:6" s="28" customFormat="1" ht="15.6">
      <c r="A38" s="78"/>
      <c r="B38" s="2" t="s">
        <v>52</v>
      </c>
      <c r="C38" s="52">
        <f>+'1 T'!F38</f>
        <v>0</v>
      </c>
      <c r="D38" s="52">
        <f>+'2 T '!F38</f>
        <v>0</v>
      </c>
      <c r="E38" s="52">
        <f t="shared" si="2"/>
        <v>0</v>
      </c>
    </row>
    <row r="39" spans="1:6" ht="15.6">
      <c r="A39" s="78"/>
      <c r="B39" s="2" t="s">
        <v>53</v>
      </c>
      <c r="C39" s="52">
        <f>+'1 T'!F39</f>
        <v>0</v>
      </c>
      <c r="D39" s="52">
        <f>+'2 T '!F39</f>
        <v>0</v>
      </c>
      <c r="E39" s="52">
        <f t="shared" si="2"/>
        <v>0</v>
      </c>
      <c r="F39" s="29"/>
    </row>
    <row r="40" spans="1:6" ht="15.6">
      <c r="A40" s="78"/>
      <c r="B40" s="2" t="s">
        <v>54</v>
      </c>
      <c r="C40" s="52">
        <f>+'1 T'!F40</f>
        <v>0</v>
      </c>
      <c r="D40" s="52">
        <f>+'2 T '!F40</f>
        <v>0</v>
      </c>
      <c r="E40" s="52">
        <f t="shared" si="2"/>
        <v>0</v>
      </c>
      <c r="F40" s="29"/>
    </row>
    <row r="41" spans="1:6" ht="15.6">
      <c r="A41" s="78"/>
      <c r="B41" s="2" t="s">
        <v>55</v>
      </c>
      <c r="C41" s="52">
        <f>+'1 T'!F41</f>
        <v>0</v>
      </c>
      <c r="D41" s="52">
        <f>+'2 T '!F41</f>
        <v>0</v>
      </c>
      <c r="E41" s="52">
        <f t="shared" si="2"/>
        <v>0</v>
      </c>
      <c r="F41" s="29"/>
    </row>
    <row r="42" spans="1:6" ht="15.6">
      <c r="A42" s="78"/>
      <c r="B42" s="2" t="s">
        <v>56</v>
      </c>
      <c r="C42" s="52">
        <f>+'1 T'!F42</f>
        <v>0</v>
      </c>
      <c r="D42" s="52">
        <f>+'2 T '!F42</f>
        <v>40896677.289999999</v>
      </c>
      <c r="E42" s="52">
        <f t="shared" si="2"/>
        <v>40896677.289999999</v>
      </c>
      <c r="F42" s="29"/>
    </row>
    <row r="43" spans="1:6" ht="15.6">
      <c r="A43" s="78"/>
      <c r="B43" s="2" t="s">
        <v>57</v>
      </c>
      <c r="C43" s="52">
        <f>+'1 T'!F43</f>
        <v>0</v>
      </c>
      <c r="D43" s="52">
        <f>+'2 T '!F43</f>
        <v>0</v>
      </c>
      <c r="E43" s="52">
        <f t="shared" si="2"/>
        <v>0</v>
      </c>
      <c r="F43" s="29"/>
    </row>
    <row r="44" spans="1:6" ht="15.6">
      <c r="A44" s="78"/>
      <c r="B44" s="2" t="s">
        <v>58</v>
      </c>
      <c r="C44" s="52">
        <f>+'1 T'!F44</f>
        <v>101791933.88</v>
      </c>
      <c r="D44" s="52">
        <f>+'2 T '!F44</f>
        <v>354424247.15999997</v>
      </c>
      <c r="E44" s="52">
        <f t="shared" si="2"/>
        <v>456216181.03999996</v>
      </c>
      <c r="F44" s="29"/>
    </row>
    <row r="45" spans="1:6" ht="15.6">
      <c r="A45" s="78"/>
      <c r="B45" s="79" t="s">
        <v>59</v>
      </c>
      <c r="C45" s="52">
        <f>+'1 T'!F45</f>
        <v>220685753.17000002</v>
      </c>
      <c r="D45" s="52">
        <f>+'2 T '!F45</f>
        <v>205410840.72000003</v>
      </c>
      <c r="E45" s="52">
        <f t="shared" si="2"/>
        <v>426096593.89000005</v>
      </c>
      <c r="F45" s="29"/>
    </row>
    <row r="46" spans="1:6" ht="16.2" thickBot="1">
      <c r="A46" s="13"/>
      <c r="B46" s="45" t="s">
        <v>60</v>
      </c>
      <c r="C46" s="45">
        <f>SUM(C28:C45)</f>
        <v>3027402937.73</v>
      </c>
      <c r="D46" s="45">
        <f>SUM(D28:D45)</f>
        <v>7886359902.6200075</v>
      </c>
      <c r="E46" s="45">
        <f>SUM(E28:E45)</f>
        <v>10913762840.35001</v>
      </c>
      <c r="F46" s="130"/>
    </row>
    <row r="47" spans="1:6" ht="15" thickTop="1">
      <c r="A47" s="154" t="s">
        <v>61</v>
      </c>
      <c r="B47" s="154"/>
      <c r="C47" s="154"/>
      <c r="D47" s="154"/>
      <c r="E47" s="154"/>
      <c r="F47" s="156"/>
    </row>
    <row r="48" spans="1:6">
      <c r="A48" s="149" t="s">
        <v>177</v>
      </c>
      <c r="B48" s="149" t="s">
        <v>63</v>
      </c>
      <c r="C48" s="149" t="s">
        <v>63</v>
      </c>
      <c r="D48" s="149" t="s">
        <v>63</v>
      </c>
      <c r="E48" s="149" t="s">
        <v>63</v>
      </c>
      <c r="F48" s="149" t="s">
        <v>63</v>
      </c>
    </row>
    <row r="49" spans="1:6" ht="15.6">
      <c r="A49" s="7"/>
      <c r="B49" s="7"/>
      <c r="C49" s="41"/>
      <c r="D49" s="41"/>
      <c r="E49" s="18"/>
      <c r="F49" s="7"/>
    </row>
    <row r="50" spans="1:6" ht="15.6">
      <c r="A50" s="138" t="s">
        <v>64</v>
      </c>
      <c r="B50" s="138"/>
      <c r="C50" s="138"/>
      <c r="D50" s="138"/>
      <c r="E50" s="135"/>
      <c r="F50" s="138"/>
    </row>
    <row r="51" spans="1:6" ht="15.6">
      <c r="A51" s="138" t="s">
        <v>65</v>
      </c>
      <c r="B51" s="138"/>
      <c r="C51" s="138"/>
      <c r="D51" s="138"/>
      <c r="E51" s="135"/>
      <c r="F51" s="138"/>
    </row>
    <row r="52" spans="1:6" ht="15.6">
      <c r="A52" s="134" t="s">
        <v>38</v>
      </c>
      <c r="B52" s="134"/>
      <c r="C52" s="134"/>
      <c r="D52" s="134"/>
      <c r="E52" s="135"/>
      <c r="F52" s="134"/>
    </row>
    <row r="53" spans="1:6" ht="15.6">
      <c r="A53" s="7"/>
      <c r="B53" s="8"/>
      <c r="C53" s="18"/>
      <c r="D53" s="18"/>
      <c r="E53" s="18"/>
      <c r="F53" s="9"/>
    </row>
    <row r="54" spans="1:6" ht="15.6">
      <c r="A54" s="7"/>
      <c r="B54" s="8"/>
      <c r="C54" s="18"/>
      <c r="D54" s="18"/>
      <c r="E54" s="18"/>
      <c r="F54" s="29"/>
    </row>
    <row r="55" spans="1:6" ht="16.2" thickBot="1">
      <c r="A55" s="61" t="s">
        <v>66</v>
      </c>
      <c r="B55" s="61" t="s">
        <v>67</v>
      </c>
      <c r="C55" s="59" t="s">
        <v>39</v>
      </c>
      <c r="D55" s="59" t="s">
        <v>172</v>
      </c>
      <c r="E55" s="58" t="s">
        <v>175</v>
      </c>
      <c r="F55" s="29"/>
    </row>
    <row r="56" spans="1:6" ht="15.6">
      <c r="A56" s="10" t="s">
        <v>68</v>
      </c>
      <c r="B56" s="2" t="s">
        <v>69</v>
      </c>
      <c r="C56" s="74">
        <f>+'1 T'!F57</f>
        <v>26153888.469999999</v>
      </c>
      <c r="D56" s="39">
        <f>+'2 T '!F56</f>
        <v>32329269.789999999</v>
      </c>
      <c r="E56" s="39">
        <f>+C56+D56</f>
        <v>58483158.259999998</v>
      </c>
      <c r="F56" s="29"/>
    </row>
    <row r="57" spans="1:6" ht="15.6">
      <c r="A57" s="10" t="s">
        <v>70</v>
      </c>
      <c r="B57" s="2" t="s">
        <v>71</v>
      </c>
      <c r="C57" s="74">
        <f>+'1 T'!F58</f>
        <v>0</v>
      </c>
      <c r="D57" s="39">
        <f>+'2 T '!F57</f>
        <v>22610287.859999999</v>
      </c>
      <c r="E57" s="39">
        <f t="shared" ref="E57:E98" si="3">+C57+D57</f>
        <v>22610287.859999999</v>
      </c>
      <c r="F57" s="29"/>
    </row>
    <row r="58" spans="1:6" ht="15.6">
      <c r="A58" s="10" t="s">
        <v>72</v>
      </c>
      <c r="B58" s="2" t="s">
        <v>73</v>
      </c>
      <c r="C58" s="74">
        <f>+'1 T'!F59</f>
        <v>0</v>
      </c>
      <c r="D58" s="39">
        <f>+'2 T '!F58</f>
        <v>75170995.890000001</v>
      </c>
      <c r="E58" s="39">
        <f t="shared" si="3"/>
        <v>75170995.890000001</v>
      </c>
      <c r="F58" s="29"/>
    </row>
    <row r="59" spans="1:6" ht="15.6">
      <c r="A59" s="10" t="s">
        <v>74</v>
      </c>
      <c r="B59" s="2" t="s">
        <v>75</v>
      </c>
      <c r="C59" s="74">
        <f>+'1 T'!F60</f>
        <v>36001906.660000004</v>
      </c>
      <c r="D59" s="39">
        <f>+'2 T '!F59</f>
        <v>34358520.810000002</v>
      </c>
      <c r="E59" s="39">
        <f t="shared" si="3"/>
        <v>70360427.469999999</v>
      </c>
      <c r="F59" s="29"/>
    </row>
    <row r="60" spans="1:6" ht="15.6">
      <c r="A60" s="10" t="s">
        <v>76</v>
      </c>
      <c r="B60" s="2" t="s">
        <v>77</v>
      </c>
      <c r="C60" s="74">
        <f>+'1 T'!F61</f>
        <v>63577342.520000003</v>
      </c>
      <c r="D60" s="39">
        <f>+'2 T '!F60</f>
        <v>59000253.629999995</v>
      </c>
      <c r="E60" s="39">
        <f t="shared" si="3"/>
        <v>122577596.15000001</v>
      </c>
      <c r="F60" s="29"/>
    </row>
    <row r="61" spans="1:6" ht="15.6">
      <c r="A61" s="10" t="s">
        <v>78</v>
      </c>
      <c r="B61" s="2" t="s">
        <v>79</v>
      </c>
      <c r="C61" s="74">
        <f>+'1 T'!F62</f>
        <v>26938834.890000001</v>
      </c>
      <c r="D61" s="39">
        <f>+'2 T '!F61</f>
        <v>51087474.390000001</v>
      </c>
      <c r="E61" s="39">
        <f t="shared" si="3"/>
        <v>78026309.280000001</v>
      </c>
      <c r="F61" s="29"/>
    </row>
    <row r="62" spans="1:6" ht="15.6">
      <c r="A62" s="10" t="s">
        <v>80</v>
      </c>
      <c r="B62" s="2" t="s">
        <v>81</v>
      </c>
      <c r="C62" s="74">
        <f>+'1 T'!F63</f>
        <v>4565117.76</v>
      </c>
      <c r="D62" s="39">
        <f>+'2 T '!F62</f>
        <v>433187.6</v>
      </c>
      <c r="E62" s="39">
        <f t="shared" si="3"/>
        <v>4998305.3599999994</v>
      </c>
      <c r="F62" s="29"/>
    </row>
    <row r="63" spans="1:6" ht="15.6">
      <c r="A63" s="10" t="s">
        <v>82</v>
      </c>
      <c r="B63" s="2" t="s">
        <v>83</v>
      </c>
      <c r="C63" s="74">
        <f>+'1 T'!F64</f>
        <v>0</v>
      </c>
      <c r="D63" s="39">
        <f>+'2 T '!F63</f>
        <v>0</v>
      </c>
      <c r="E63" s="39">
        <f t="shared" si="3"/>
        <v>0</v>
      </c>
      <c r="F63" s="29"/>
    </row>
    <row r="64" spans="1:6" ht="15.6">
      <c r="A64" s="10" t="s">
        <v>84</v>
      </c>
      <c r="B64" s="2" t="s">
        <v>85</v>
      </c>
      <c r="C64" s="74">
        <f>+'1 T'!F65</f>
        <v>0</v>
      </c>
      <c r="D64" s="39">
        <f>+'2 T '!F64</f>
        <v>0</v>
      </c>
      <c r="E64" s="39">
        <f t="shared" si="3"/>
        <v>0</v>
      </c>
      <c r="F64" s="29"/>
    </row>
    <row r="65" spans="1:5" ht="15.6">
      <c r="A65" s="10" t="s">
        <v>86</v>
      </c>
      <c r="B65" s="2" t="s">
        <v>87</v>
      </c>
      <c r="C65" s="74">
        <f>+'1 T'!F66</f>
        <v>0</v>
      </c>
      <c r="D65" s="39">
        <f>+'2 T '!F65</f>
        <v>1435947.5</v>
      </c>
      <c r="E65" s="39">
        <f t="shared" si="3"/>
        <v>1435947.5</v>
      </c>
    </row>
    <row r="66" spans="1:5" ht="15.6">
      <c r="A66" s="10" t="s">
        <v>88</v>
      </c>
      <c r="B66" s="2" t="s">
        <v>89</v>
      </c>
      <c r="C66" s="74">
        <f>+'1 T'!F67</f>
        <v>0</v>
      </c>
      <c r="D66" s="39">
        <f>+'2 T '!F66</f>
        <v>0</v>
      </c>
      <c r="E66" s="39">
        <f t="shared" si="3"/>
        <v>0</v>
      </c>
    </row>
    <row r="67" spans="1:5" ht="15.6">
      <c r="A67" s="10" t="s">
        <v>90</v>
      </c>
      <c r="B67" s="2" t="s">
        <v>91</v>
      </c>
      <c r="C67" s="74">
        <f>+'1 T'!F68</f>
        <v>791162.72</v>
      </c>
      <c r="D67" s="39">
        <f>+'2 T '!F67</f>
        <v>1774563.3</v>
      </c>
      <c r="E67" s="39">
        <f t="shared" si="3"/>
        <v>2565726.02</v>
      </c>
    </row>
    <row r="68" spans="1:5" ht="15.6">
      <c r="A68" s="10" t="s">
        <v>92</v>
      </c>
      <c r="B68" s="2" t="s">
        <v>93</v>
      </c>
      <c r="C68" s="74">
        <f>+'1 T'!F69</f>
        <v>0</v>
      </c>
      <c r="D68" s="39">
        <f>+'2 T '!F68</f>
        <v>0</v>
      </c>
      <c r="E68" s="39">
        <f t="shared" si="3"/>
        <v>0</v>
      </c>
    </row>
    <row r="69" spans="1:5" ht="15.6">
      <c r="A69" s="10" t="s">
        <v>94</v>
      </c>
      <c r="B69" s="2" t="s">
        <v>95</v>
      </c>
      <c r="C69" s="74">
        <f>+'1 T'!F70</f>
        <v>0</v>
      </c>
      <c r="D69" s="39">
        <f>+'2 T '!F69</f>
        <v>0</v>
      </c>
      <c r="E69" s="39">
        <f t="shared" si="3"/>
        <v>0</v>
      </c>
    </row>
    <row r="70" spans="1:5" ht="15.6">
      <c r="A70" s="10" t="s">
        <v>96</v>
      </c>
      <c r="B70" s="2" t="s">
        <v>97</v>
      </c>
      <c r="C70" s="74">
        <f>+'1 T'!F71</f>
        <v>4761385</v>
      </c>
      <c r="D70" s="39">
        <f>+'2 T '!F70</f>
        <v>9033164</v>
      </c>
      <c r="E70" s="39">
        <f t="shared" si="3"/>
        <v>13794549</v>
      </c>
    </row>
    <row r="71" spans="1:5" ht="15.6">
      <c r="A71" s="10" t="s">
        <v>98</v>
      </c>
      <c r="B71" s="2" t="s">
        <v>99</v>
      </c>
      <c r="C71" s="74">
        <f>+'1 T'!F72</f>
        <v>18169100</v>
      </c>
      <c r="D71" s="39">
        <f>+'2 T '!F71</f>
        <v>32556799.68</v>
      </c>
      <c r="E71" s="39">
        <f t="shared" si="3"/>
        <v>50725899.68</v>
      </c>
    </row>
    <row r="72" spans="1:5" ht="15.6">
      <c r="A72" s="10" t="s">
        <v>100</v>
      </c>
      <c r="B72" s="2" t="s">
        <v>101</v>
      </c>
      <c r="C72" s="74">
        <f>+'1 T'!F73</f>
        <v>42485897.399999999</v>
      </c>
      <c r="D72" s="39">
        <f>+'2 T '!F72</f>
        <v>4680262</v>
      </c>
      <c r="E72" s="39">
        <f t="shared" si="3"/>
        <v>47166159.399999999</v>
      </c>
    </row>
    <row r="73" spans="1:5" ht="15.6">
      <c r="A73" s="10" t="s">
        <v>102</v>
      </c>
      <c r="B73" s="2" t="s">
        <v>103</v>
      </c>
      <c r="C73" s="74">
        <f>+'1 T'!F74</f>
        <v>0</v>
      </c>
      <c r="D73" s="39">
        <f>+'2 T '!F73</f>
        <v>0</v>
      </c>
      <c r="E73" s="39">
        <f t="shared" si="3"/>
        <v>0</v>
      </c>
    </row>
    <row r="74" spans="1:5" ht="15.6">
      <c r="A74" s="10" t="s">
        <v>104</v>
      </c>
      <c r="B74" s="2" t="s">
        <v>105</v>
      </c>
      <c r="C74" s="74">
        <f>+'1 T'!F75</f>
        <v>24714731.27</v>
      </c>
      <c r="D74" s="39">
        <f>+'2 T '!F74</f>
        <v>0</v>
      </c>
      <c r="E74" s="39">
        <f t="shared" si="3"/>
        <v>24714731.27</v>
      </c>
    </row>
    <row r="75" spans="1:5" ht="15.6">
      <c r="A75" s="10" t="s">
        <v>106</v>
      </c>
      <c r="B75" s="2" t="s">
        <v>107</v>
      </c>
      <c r="C75" s="74">
        <f>+'1 T'!F76</f>
        <v>0</v>
      </c>
      <c r="D75" s="39">
        <f>+'2 T '!F75</f>
        <v>0</v>
      </c>
      <c r="E75" s="39">
        <f t="shared" si="3"/>
        <v>0</v>
      </c>
    </row>
    <row r="76" spans="1:5" ht="15.6">
      <c r="A76" s="10" t="s">
        <v>108</v>
      </c>
      <c r="B76" s="2" t="s">
        <v>109</v>
      </c>
      <c r="C76" s="74">
        <f>+'1 T'!F77</f>
        <v>2275735.35</v>
      </c>
      <c r="D76" s="39">
        <f>+'2 T '!F76</f>
        <v>14385125.84</v>
      </c>
      <c r="E76" s="39">
        <f t="shared" si="3"/>
        <v>16660861.189999999</v>
      </c>
    </row>
    <row r="77" spans="1:5" ht="15.6">
      <c r="A77" s="10" t="s">
        <v>110</v>
      </c>
      <c r="B77" s="2" t="s">
        <v>111</v>
      </c>
      <c r="C77" s="74">
        <f>+'1 T'!F78</f>
        <v>0</v>
      </c>
      <c r="D77" s="39">
        <f>+'2 T '!F77</f>
        <v>0</v>
      </c>
      <c r="E77" s="39">
        <f t="shared" si="3"/>
        <v>0</v>
      </c>
    </row>
    <row r="78" spans="1:5" ht="15.6">
      <c r="A78" s="10" t="s">
        <v>112</v>
      </c>
      <c r="B78" s="2" t="s">
        <v>113</v>
      </c>
      <c r="C78" s="74">
        <f>+'1 T'!F79</f>
        <v>0</v>
      </c>
      <c r="D78" s="39">
        <f>+'2 T '!F78</f>
        <v>0</v>
      </c>
      <c r="E78" s="39">
        <f t="shared" si="3"/>
        <v>0</v>
      </c>
    </row>
    <row r="79" spans="1:5" ht="15.6">
      <c r="A79" s="10" t="s">
        <v>114</v>
      </c>
      <c r="B79" s="2" t="s">
        <v>115</v>
      </c>
      <c r="C79" s="74">
        <f>+'1 T'!F80</f>
        <v>0</v>
      </c>
      <c r="D79" s="39">
        <f>+'2 T '!F79</f>
        <v>0</v>
      </c>
      <c r="E79" s="39">
        <f t="shared" si="3"/>
        <v>0</v>
      </c>
    </row>
    <row r="80" spans="1:5" ht="15.6">
      <c r="A80" s="10" t="s">
        <v>116</v>
      </c>
      <c r="B80" s="2" t="s">
        <v>117</v>
      </c>
      <c r="C80" s="74">
        <f>+'1 T'!F81</f>
        <v>10144621.379999999</v>
      </c>
      <c r="D80" s="39">
        <f>+'2 T '!F80</f>
        <v>16596178.300000001</v>
      </c>
      <c r="E80" s="39">
        <f t="shared" si="3"/>
        <v>26740799.68</v>
      </c>
    </row>
    <row r="81" spans="1:5" ht="15.6">
      <c r="A81" s="10" t="s">
        <v>118</v>
      </c>
      <c r="B81" s="2" t="s">
        <v>119</v>
      </c>
      <c r="C81" s="74">
        <f>+'1 T'!F82</f>
        <v>0</v>
      </c>
      <c r="D81" s="39">
        <f>+'2 T '!F81</f>
        <v>0</v>
      </c>
      <c r="E81" s="39">
        <f t="shared" si="3"/>
        <v>0</v>
      </c>
    </row>
    <row r="82" spans="1:5" ht="15.6">
      <c r="A82" s="10" t="s">
        <v>120</v>
      </c>
      <c r="B82" s="2" t="s">
        <v>121</v>
      </c>
      <c r="C82" s="74">
        <f>+'1 T'!F83</f>
        <v>1763787.73</v>
      </c>
      <c r="D82" s="39">
        <f>+'2 T '!F82</f>
        <v>962238346.55999994</v>
      </c>
      <c r="E82" s="39">
        <f t="shared" si="3"/>
        <v>964002134.28999996</v>
      </c>
    </row>
    <row r="83" spans="1:5" ht="15.6">
      <c r="A83" s="10" t="s">
        <v>122</v>
      </c>
      <c r="B83" s="2" t="s">
        <v>123</v>
      </c>
      <c r="C83" s="74">
        <f>+'1 T'!F84</f>
        <v>1466375232.4200001</v>
      </c>
      <c r="D83" s="39">
        <f>+'2 T '!F83</f>
        <v>2415868827.7399998</v>
      </c>
      <c r="E83" s="39">
        <f t="shared" si="3"/>
        <v>3882244060.1599998</v>
      </c>
    </row>
    <row r="84" spans="1:5" ht="15.6">
      <c r="A84" s="10" t="s">
        <v>124</v>
      </c>
      <c r="B84" s="2" t="s">
        <v>125</v>
      </c>
      <c r="C84" s="74">
        <f>+'1 T'!F85</f>
        <v>590882440.01999998</v>
      </c>
      <c r="D84" s="39">
        <f>+'2 T '!F84</f>
        <v>1866999682.6199999</v>
      </c>
      <c r="E84" s="39">
        <f t="shared" si="3"/>
        <v>2457882122.6399999</v>
      </c>
    </row>
    <row r="85" spans="1:5" ht="15.6">
      <c r="A85" s="10" t="s">
        <v>126</v>
      </c>
      <c r="B85" s="2" t="s">
        <v>127</v>
      </c>
      <c r="C85" s="74">
        <f>+'1 T'!F86</f>
        <v>0</v>
      </c>
      <c r="D85" s="39">
        <f>+'2 T '!F85</f>
        <v>0</v>
      </c>
      <c r="E85" s="39">
        <f t="shared" si="3"/>
        <v>0</v>
      </c>
    </row>
    <row r="86" spans="1:5" ht="15.6">
      <c r="A86" s="10" t="s">
        <v>128</v>
      </c>
      <c r="B86" s="2" t="s">
        <v>129</v>
      </c>
      <c r="C86" s="74">
        <f>+'1 T'!F87</f>
        <v>0</v>
      </c>
      <c r="D86" s="39">
        <f>+'2 T '!F86</f>
        <v>0</v>
      </c>
      <c r="E86" s="39">
        <f t="shared" si="3"/>
        <v>0</v>
      </c>
    </row>
    <row r="87" spans="1:5" ht="15.6">
      <c r="A87" s="10" t="s">
        <v>130</v>
      </c>
      <c r="B87" s="2" t="s">
        <v>131</v>
      </c>
      <c r="C87" s="74">
        <f>+'1 T'!F88</f>
        <v>0</v>
      </c>
      <c r="D87" s="39">
        <f>+'2 T '!F87</f>
        <v>0</v>
      </c>
      <c r="E87" s="39">
        <f t="shared" si="3"/>
        <v>0</v>
      </c>
    </row>
    <row r="88" spans="1:5" ht="15.6">
      <c r="A88" s="10" t="s">
        <v>132</v>
      </c>
      <c r="B88" s="2" t="s">
        <v>133</v>
      </c>
      <c r="C88" s="74">
        <f>+'1 T'!F89</f>
        <v>0</v>
      </c>
      <c r="D88" s="39">
        <f>+'2 T '!F88</f>
        <v>0</v>
      </c>
      <c r="E88" s="39">
        <f t="shared" si="3"/>
        <v>0</v>
      </c>
    </row>
    <row r="89" spans="1:5" ht="15.6">
      <c r="A89" s="10" t="s">
        <v>134</v>
      </c>
      <c r="B89" s="2" t="s">
        <v>135</v>
      </c>
      <c r="C89" s="74">
        <f>+'1 T'!F90</f>
        <v>820176.6</v>
      </c>
      <c r="D89" s="39">
        <f>+'2 T '!F89</f>
        <v>0</v>
      </c>
      <c r="E89" s="39">
        <f t="shared" si="3"/>
        <v>820176.6</v>
      </c>
    </row>
    <row r="90" spans="1:5" ht="15.6">
      <c r="A90" s="35" t="s">
        <v>136</v>
      </c>
      <c r="B90" s="73" t="s">
        <v>137</v>
      </c>
      <c r="C90" s="74">
        <f>+'1 T'!F91</f>
        <v>0</v>
      </c>
      <c r="D90" s="39">
        <f>+'2 T '!F90</f>
        <v>0</v>
      </c>
      <c r="E90" s="39">
        <f t="shared" si="3"/>
        <v>0</v>
      </c>
    </row>
    <row r="91" spans="1:5" ht="15.6">
      <c r="A91" s="10" t="s">
        <v>138</v>
      </c>
      <c r="B91" s="2" t="s">
        <v>139</v>
      </c>
      <c r="C91" s="74">
        <f>+'1 T'!F92</f>
        <v>0</v>
      </c>
      <c r="D91" s="39">
        <f>+'2 T '!F91</f>
        <v>0</v>
      </c>
      <c r="E91" s="39">
        <f t="shared" si="3"/>
        <v>0</v>
      </c>
    </row>
    <row r="92" spans="1:5" ht="15.6">
      <c r="A92" s="10" t="s">
        <v>140</v>
      </c>
      <c r="B92" s="2" t="s">
        <v>141</v>
      </c>
      <c r="C92" s="74">
        <f>+'1 T'!F93</f>
        <v>1175200</v>
      </c>
      <c r="D92" s="39">
        <f>+'2 T '!F92</f>
        <v>0</v>
      </c>
      <c r="E92" s="39">
        <f t="shared" si="3"/>
        <v>1175200</v>
      </c>
    </row>
    <row r="93" spans="1:5" ht="15.6">
      <c r="A93" s="10" t="s">
        <v>142</v>
      </c>
      <c r="B93" s="2" t="s">
        <v>143</v>
      </c>
      <c r="C93" s="74">
        <f>+'1 T'!F94</f>
        <v>0</v>
      </c>
      <c r="D93" s="39">
        <f>+'2 T '!F93</f>
        <v>0</v>
      </c>
      <c r="E93" s="39">
        <f t="shared" si="3"/>
        <v>0</v>
      </c>
    </row>
    <row r="94" spans="1:5" ht="15.6">
      <c r="A94" s="10" t="s">
        <v>144</v>
      </c>
      <c r="B94" s="2" t="s">
        <v>145</v>
      </c>
      <c r="C94" s="74">
        <f>+'1 T'!F95</f>
        <v>0</v>
      </c>
      <c r="D94" s="39">
        <f>+'2 T '!F94</f>
        <v>40896677.289999999</v>
      </c>
      <c r="E94" s="39">
        <f t="shared" si="3"/>
        <v>40896677.289999999</v>
      </c>
    </row>
    <row r="95" spans="1:5" ht="15.6">
      <c r="A95" s="10" t="s">
        <v>146</v>
      </c>
      <c r="B95" s="2" t="s">
        <v>147</v>
      </c>
      <c r="C95" s="74">
        <f>+'1 T'!F96</f>
        <v>0</v>
      </c>
      <c r="D95" s="39">
        <f>+'2 T '!F95</f>
        <v>0</v>
      </c>
      <c r="E95" s="39">
        <f t="shared" si="3"/>
        <v>0</v>
      </c>
    </row>
    <row r="96" spans="1:5" ht="15.6">
      <c r="A96" s="10" t="s">
        <v>148</v>
      </c>
      <c r="B96" s="2" t="s">
        <v>149</v>
      </c>
      <c r="C96" s="74">
        <f>+'1 T'!F97</f>
        <v>101791933.88</v>
      </c>
      <c r="D96" s="39">
        <f>+'2 T '!F96</f>
        <v>354424247.15999997</v>
      </c>
      <c r="E96" s="39">
        <f t="shared" si="3"/>
        <v>456216181.03999996</v>
      </c>
    </row>
    <row r="97" spans="1:7" ht="15.6">
      <c r="A97" s="10" t="s">
        <v>150</v>
      </c>
      <c r="B97" s="2" t="s">
        <v>151</v>
      </c>
      <c r="C97" s="74">
        <f>+'1 T'!F98</f>
        <v>220685753.17000002</v>
      </c>
      <c r="D97" s="39">
        <f>+'2 T '!F97</f>
        <v>205410840.72000003</v>
      </c>
      <c r="E97" s="39">
        <f t="shared" si="3"/>
        <v>426096593.89000005</v>
      </c>
      <c r="F97" s="29"/>
      <c r="G97" s="29"/>
    </row>
    <row r="98" spans="1:7" ht="15.6">
      <c r="A98" s="10" t="s">
        <v>152</v>
      </c>
      <c r="B98" s="2" t="s">
        <v>153</v>
      </c>
      <c r="C98" s="74">
        <f>+'1 T'!F99</f>
        <v>383328690.49000001</v>
      </c>
      <c r="D98" s="39">
        <f>+'2 T '!F98</f>
        <v>1685069249.9400001</v>
      </c>
      <c r="E98" s="39">
        <f t="shared" si="3"/>
        <v>2068397940.4300001</v>
      </c>
      <c r="F98" s="29"/>
      <c r="G98" s="29"/>
    </row>
    <row r="99" spans="1:7" ht="16.2" thickBot="1">
      <c r="A99" s="13"/>
      <c r="B99" s="14" t="s">
        <v>60</v>
      </c>
      <c r="C99" s="45">
        <f>SUM(C56:C98)</f>
        <v>3027402937.7300005</v>
      </c>
      <c r="D99" s="45">
        <f t="shared" ref="D99:E99" si="4">SUM(D56:D98)</f>
        <v>7886359902.6200008</v>
      </c>
      <c r="E99" s="45">
        <f t="shared" si="4"/>
        <v>10913762840.35</v>
      </c>
      <c r="F99" s="130"/>
      <c r="G99" s="29"/>
    </row>
    <row r="100" spans="1:7" ht="29.55" customHeight="1" thickTop="1">
      <c r="A100" s="147" t="s">
        <v>154</v>
      </c>
      <c r="B100" s="147"/>
      <c r="C100" s="147"/>
      <c r="D100" s="147"/>
      <c r="E100" s="147"/>
      <c r="F100" s="147"/>
      <c r="G100" s="124"/>
    </row>
    <row r="101" spans="1:7">
      <c r="A101" s="150" t="s">
        <v>177</v>
      </c>
      <c r="B101" s="144"/>
      <c r="C101" s="144"/>
      <c r="D101" s="144"/>
      <c r="E101" s="144"/>
      <c r="F101" s="144"/>
      <c r="G101" s="29"/>
    </row>
    <row r="102" spans="1:7" ht="15.6">
      <c r="A102" s="7"/>
      <c r="B102" s="8"/>
      <c r="C102" s="18"/>
      <c r="D102" s="18"/>
      <c r="E102" s="18"/>
      <c r="F102" s="9"/>
      <c r="G102" s="29"/>
    </row>
    <row r="103" spans="1:7" ht="15.6">
      <c r="A103" s="7"/>
      <c r="B103" s="8"/>
      <c r="C103" s="18"/>
      <c r="D103" s="18"/>
      <c r="E103" s="18"/>
      <c r="F103" s="9"/>
      <c r="G103" s="29"/>
    </row>
    <row r="104" spans="1:7" ht="15.6">
      <c r="A104" s="138" t="s">
        <v>155</v>
      </c>
      <c r="B104" s="138"/>
      <c r="C104" s="138"/>
      <c r="D104" s="138"/>
      <c r="E104" s="135"/>
      <c r="F104" s="138"/>
      <c r="G104" s="29"/>
    </row>
    <row r="105" spans="1:7" ht="15.6">
      <c r="A105" s="138" t="s">
        <v>156</v>
      </c>
      <c r="B105" s="138"/>
      <c r="C105" s="138"/>
      <c r="D105" s="138"/>
      <c r="E105" s="135"/>
      <c r="F105" s="138"/>
      <c r="G105" s="29"/>
    </row>
    <row r="106" spans="1:7" ht="15.6">
      <c r="A106" s="134" t="s">
        <v>38</v>
      </c>
      <c r="B106" s="134"/>
      <c r="C106" s="134"/>
      <c r="D106" s="134"/>
      <c r="E106" s="135"/>
      <c r="F106" s="134"/>
      <c r="G106" s="29"/>
    </row>
    <row r="107" spans="1:7" ht="15.6">
      <c r="A107" s="7"/>
      <c r="B107" s="8"/>
      <c r="C107" s="18"/>
      <c r="D107" s="18"/>
      <c r="E107" s="18"/>
      <c r="F107" s="9"/>
      <c r="G107" s="29"/>
    </row>
    <row r="108" spans="1:7" ht="16.2" thickBot="1">
      <c r="A108" s="56" t="s">
        <v>11</v>
      </c>
      <c r="B108" s="56" t="s">
        <v>157</v>
      </c>
      <c r="C108" s="59" t="s">
        <v>39</v>
      </c>
      <c r="D108" s="59" t="s">
        <v>172</v>
      </c>
      <c r="E108" s="58" t="s">
        <v>175</v>
      </c>
      <c r="F108" s="29"/>
      <c r="G108" s="29"/>
    </row>
    <row r="109" spans="1:7" ht="15.6">
      <c r="A109" s="10"/>
      <c r="B109" s="2"/>
      <c r="C109" s="37"/>
      <c r="D109" s="37"/>
      <c r="E109" s="37"/>
      <c r="F109" s="29"/>
      <c r="G109" s="29"/>
    </row>
    <row r="110" spans="1:7" ht="15.6">
      <c r="A110" s="20">
        <v>1</v>
      </c>
      <c r="B110" s="21" t="s">
        <v>158</v>
      </c>
      <c r="C110" s="74">
        <f>+'1 T'!F112</f>
        <v>0</v>
      </c>
      <c r="D110" s="37">
        <f>+'2 T '!F110</f>
        <v>12267145.21999979</v>
      </c>
      <c r="E110" s="37">
        <f>+D110</f>
        <v>12267145.21999979</v>
      </c>
      <c r="F110" s="29"/>
      <c r="G110" s="29"/>
    </row>
    <row r="111" spans="1:7" ht="15.6">
      <c r="A111" s="23">
        <v>2</v>
      </c>
      <c r="B111" s="21" t="s">
        <v>159</v>
      </c>
      <c r="C111" s="74">
        <f>+C99</f>
        <v>3027402937.7300005</v>
      </c>
      <c r="D111" s="37">
        <f>+'2 T '!F111</f>
        <v>7886359902.6199999</v>
      </c>
      <c r="E111" s="37">
        <f>+D111+C111</f>
        <v>10913762840.35</v>
      </c>
      <c r="F111" s="29"/>
      <c r="G111" s="29"/>
    </row>
    <row r="112" spans="1:7" ht="15.6">
      <c r="A112" s="23">
        <v>3</v>
      </c>
      <c r="B112" s="25" t="s">
        <v>160</v>
      </c>
      <c r="C112" s="74">
        <f>+C110+C111</f>
        <v>3027402937.7300005</v>
      </c>
      <c r="D112" s="37">
        <f>+'2 T '!F112</f>
        <v>7898627047.8400002</v>
      </c>
      <c r="E112" s="37">
        <f>+D112+C112</f>
        <v>10926029985.57</v>
      </c>
      <c r="F112" s="29"/>
      <c r="G112" s="29"/>
    </row>
    <row r="113" spans="1:6" ht="15.6">
      <c r="A113" s="23">
        <v>4</v>
      </c>
      <c r="B113" s="25" t="s">
        <v>161</v>
      </c>
      <c r="C113" s="74">
        <f>+'1 T'!F115</f>
        <v>3015135792.5099998</v>
      </c>
      <c r="D113" s="37">
        <f>+'2 T '!F113</f>
        <v>7859512798.2999992</v>
      </c>
      <c r="E113" s="37">
        <f>+D113+C113</f>
        <v>10874648590.809999</v>
      </c>
      <c r="F113" s="29"/>
    </row>
    <row r="114" spans="1:6" ht="15.6">
      <c r="A114" s="23">
        <v>5</v>
      </c>
      <c r="B114" s="21" t="s">
        <v>162</v>
      </c>
      <c r="C114" s="74">
        <f>+'1 T'!F116</f>
        <v>12267145.21999979</v>
      </c>
      <c r="D114" s="37">
        <f>+D112-D113</f>
        <v>39114249.540000916</v>
      </c>
      <c r="E114" s="37">
        <f>+D114</f>
        <v>39114249.540000916</v>
      </c>
      <c r="F114" s="29"/>
    </row>
    <row r="115" spans="1:6" ht="7.5" customHeight="1">
      <c r="A115" s="110"/>
      <c r="B115" s="111"/>
      <c r="C115" s="112"/>
      <c r="D115" s="112"/>
      <c r="E115" s="112"/>
      <c r="F115" s="77"/>
    </row>
    <row r="116" spans="1:6" ht="18.75" customHeight="1">
      <c r="A116" s="148" t="s">
        <v>163</v>
      </c>
      <c r="B116" s="148"/>
      <c r="C116" s="148"/>
      <c r="D116" s="148"/>
      <c r="E116" s="148"/>
      <c r="F116" s="148"/>
    </row>
    <row r="117" spans="1:6" ht="15" thickBot="1">
      <c r="A117" s="148" t="s">
        <v>164</v>
      </c>
      <c r="B117" s="148"/>
      <c r="C117" s="148"/>
      <c r="D117" s="148"/>
      <c r="E117" s="148"/>
      <c r="F117" s="148"/>
    </row>
    <row r="118" spans="1:6" ht="15.75" customHeight="1" thickTop="1">
      <c r="A118" s="147" t="s">
        <v>177</v>
      </c>
      <c r="B118" s="147"/>
      <c r="C118" s="147"/>
      <c r="D118" s="147"/>
      <c r="E118" s="147"/>
      <c r="F118" s="147"/>
    </row>
    <row r="119" spans="1:6" s="27" customFormat="1">
      <c r="A119" s="26"/>
      <c r="B119" s="119"/>
      <c r="C119" s="42"/>
      <c r="D119" s="128"/>
      <c r="E119" s="128"/>
      <c r="F119" s="29"/>
    </row>
    <row r="120" spans="1:6" s="27" customFormat="1">
      <c r="A120" s="26"/>
      <c r="B120" s="119"/>
      <c r="C120" s="128"/>
      <c r="D120" s="128"/>
      <c r="E120" s="128"/>
      <c r="F120" s="29"/>
    </row>
    <row r="121" spans="1:6">
      <c r="A121" s="129"/>
      <c r="B121" s="119"/>
      <c r="C121" s="128"/>
      <c r="D121" s="128"/>
      <c r="E121" s="131"/>
      <c r="F121" s="29"/>
    </row>
    <row r="122" spans="1:6" s="27" customFormat="1">
      <c r="A122" s="129"/>
      <c r="B122" s="119"/>
      <c r="C122" s="128"/>
      <c r="D122" s="53"/>
      <c r="E122" s="128"/>
      <c r="F122" s="29"/>
    </row>
  </sheetData>
  <mergeCells count="22">
    <mergeCell ref="A118:F118"/>
    <mergeCell ref="A50:F50"/>
    <mergeCell ref="A1:F1"/>
    <mergeCell ref="A6:F6"/>
    <mergeCell ref="A8:F8"/>
    <mergeCell ref="A9:F9"/>
    <mergeCell ref="A18:F18"/>
    <mergeCell ref="A21:F21"/>
    <mergeCell ref="A22:F22"/>
    <mergeCell ref="A23:F23"/>
    <mergeCell ref="A24:F24"/>
    <mergeCell ref="A47:F47"/>
    <mergeCell ref="A48:F48"/>
    <mergeCell ref="A116:F116"/>
    <mergeCell ref="A117:F117"/>
    <mergeCell ref="A51:F51"/>
    <mergeCell ref="A52:F52"/>
    <mergeCell ref="A100:F100"/>
    <mergeCell ref="A104:F104"/>
    <mergeCell ref="A105:F105"/>
    <mergeCell ref="A106:F106"/>
    <mergeCell ref="A101:F101"/>
  </mergeCells>
  <pageMargins left="0.5" right="0.28000000000000003" top="0.74803149606299213" bottom="0.74803149606299213" header="0.31496062992125984" footer="0.31496062992125984"/>
  <pageSetup scale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L122"/>
  <sheetViews>
    <sheetView zoomScale="80" zoomScaleNormal="80" workbookViewId="0">
      <selection sqref="A1:G1"/>
    </sheetView>
  </sheetViews>
  <sheetFormatPr baseColWidth="10" defaultColWidth="11.44140625" defaultRowHeight="14.4"/>
  <cols>
    <col min="1" max="1" width="15" style="1" customWidth="1"/>
    <col min="2" max="2" width="89" style="6" customWidth="1"/>
    <col min="3" max="3" width="34.5546875" style="27" customWidth="1"/>
    <col min="4" max="4" width="20.77734375" style="27" customWidth="1"/>
    <col min="5" max="5" width="22.21875" style="27" customWidth="1"/>
    <col min="6" max="6" width="20.77734375" style="27" customWidth="1"/>
    <col min="7" max="7" width="19.21875" style="3" customWidth="1"/>
    <col min="8" max="8" width="21.21875" style="3" bestFit="1" customWidth="1"/>
    <col min="9" max="16384" width="11.44140625" style="3"/>
  </cols>
  <sheetData>
    <row r="1" spans="1:8" ht="15.6">
      <c r="A1" s="134" t="s">
        <v>0</v>
      </c>
      <c r="B1" s="134"/>
      <c r="C1" s="134"/>
      <c r="D1" s="134"/>
      <c r="E1" s="134"/>
      <c r="F1" s="134"/>
      <c r="G1" s="134"/>
      <c r="H1" s="29"/>
    </row>
    <row r="2" spans="1:8" ht="15.6">
      <c r="A2" s="4"/>
      <c r="B2" s="5" t="s">
        <v>1</v>
      </c>
      <c r="C2" s="38" t="s">
        <v>2</v>
      </c>
      <c r="D2" s="38"/>
      <c r="E2" s="38"/>
      <c r="F2" s="38"/>
      <c r="G2" s="4"/>
      <c r="H2" s="29"/>
    </row>
    <row r="3" spans="1:8" ht="15.6">
      <c r="A3" s="4"/>
      <c r="B3" s="5" t="s">
        <v>3</v>
      </c>
      <c r="C3" s="38" t="s">
        <v>4</v>
      </c>
      <c r="D3" s="38"/>
      <c r="E3" s="38"/>
      <c r="F3" s="38"/>
      <c r="G3" s="4"/>
      <c r="H3" s="119"/>
    </row>
    <row r="4" spans="1:8" ht="15.6">
      <c r="A4" s="4"/>
      <c r="B4" s="5" t="s">
        <v>5</v>
      </c>
      <c r="C4" s="38" t="s">
        <v>6</v>
      </c>
      <c r="D4" s="38"/>
      <c r="E4" s="38"/>
      <c r="F4" s="38"/>
      <c r="G4" s="4"/>
      <c r="H4" s="29"/>
    </row>
    <row r="5" spans="1:8" ht="15.6">
      <c r="A5" s="4"/>
      <c r="B5" s="5" t="s">
        <v>7</v>
      </c>
      <c r="C5" s="38" t="s">
        <v>178</v>
      </c>
      <c r="D5" s="38"/>
      <c r="E5" s="38"/>
      <c r="F5" s="38"/>
      <c r="G5" s="4"/>
      <c r="H5" s="29"/>
    </row>
    <row r="6" spans="1:8" ht="15.6">
      <c r="A6" s="136"/>
      <c r="B6" s="136"/>
      <c r="C6" s="136"/>
      <c r="D6" s="136"/>
      <c r="E6" s="136"/>
      <c r="F6" s="136"/>
      <c r="G6" s="136"/>
      <c r="H6" s="29"/>
    </row>
    <row r="7" spans="1:8" ht="15.6">
      <c r="A7" s="7"/>
      <c r="B7" s="8"/>
      <c r="C7" s="18"/>
      <c r="D7" s="18"/>
      <c r="E7" s="18"/>
      <c r="F7" s="18"/>
      <c r="G7" s="9"/>
      <c r="H7" s="29"/>
    </row>
    <row r="8" spans="1:8" s="29" customFormat="1" ht="15.6">
      <c r="A8" s="138" t="s">
        <v>9</v>
      </c>
      <c r="B8" s="138"/>
      <c r="C8" s="138"/>
      <c r="D8" s="138"/>
      <c r="E8" s="138"/>
      <c r="F8" s="138"/>
      <c r="G8" s="138"/>
    </row>
    <row r="9" spans="1:8" s="101" customFormat="1" ht="15.6">
      <c r="A9" s="139" t="s">
        <v>10</v>
      </c>
      <c r="B9" s="139"/>
      <c r="C9" s="139"/>
      <c r="D9" s="139"/>
      <c r="E9" s="139"/>
      <c r="F9" s="139"/>
      <c r="G9" s="139"/>
    </row>
    <row r="10" spans="1:8" s="29" customFormat="1" ht="15.6">
      <c r="A10" s="7"/>
      <c r="B10" s="8"/>
      <c r="C10" s="18"/>
      <c r="D10" s="18"/>
      <c r="E10" s="18"/>
      <c r="F10" s="18"/>
      <c r="G10" s="9"/>
    </row>
    <row r="11" spans="1:8" s="34" customFormat="1" ht="16.2" thickBot="1">
      <c r="A11" s="58" t="s">
        <v>11</v>
      </c>
      <c r="B11" s="58" t="s">
        <v>12</v>
      </c>
      <c r="C11" s="59" t="s">
        <v>13</v>
      </c>
      <c r="D11" s="59" t="s">
        <v>179</v>
      </c>
      <c r="E11" s="59" t="s">
        <v>180</v>
      </c>
      <c r="F11" s="59" t="s">
        <v>181</v>
      </c>
      <c r="G11" s="58" t="s">
        <v>182</v>
      </c>
      <c r="H11" s="60" t="s">
        <v>18</v>
      </c>
    </row>
    <row r="12" spans="1:8" s="34" customFormat="1" ht="15.6">
      <c r="A12" s="102" t="s">
        <v>19</v>
      </c>
      <c r="B12" s="103" t="s">
        <v>20</v>
      </c>
      <c r="C12" s="100" t="s">
        <v>21</v>
      </c>
      <c r="D12" s="105">
        <v>11256</v>
      </c>
      <c r="E12" s="105">
        <v>11679</v>
      </c>
      <c r="F12" s="105">
        <v>11940</v>
      </c>
      <c r="G12" s="43">
        <f>SUM(D12:F12)</f>
        <v>34875</v>
      </c>
      <c r="H12" s="34">
        <f>AVERAGE(D12:F12)</f>
        <v>11625</v>
      </c>
    </row>
    <row r="13" spans="1:8" s="34" customFormat="1" ht="15.6">
      <c r="A13" s="102" t="s">
        <v>22</v>
      </c>
      <c r="B13" s="103" t="s">
        <v>23</v>
      </c>
      <c r="C13" s="100" t="s">
        <v>21</v>
      </c>
      <c r="D13" s="105">
        <v>85489</v>
      </c>
      <c r="E13" s="105">
        <v>83242</v>
      </c>
      <c r="F13" s="105">
        <v>82449</v>
      </c>
      <c r="G13" s="43">
        <f t="shared" ref="G13:G16" si="0">SUM(D13:F13)</f>
        <v>251180</v>
      </c>
      <c r="H13" s="113">
        <f t="shared" ref="H13:H16" si="1">AVERAGE(D13:F13)</f>
        <v>83726.666666666672</v>
      </c>
    </row>
    <row r="14" spans="1:8" s="34" customFormat="1" ht="27.6">
      <c r="A14" s="102" t="s">
        <v>24</v>
      </c>
      <c r="B14" s="103" t="s">
        <v>25</v>
      </c>
      <c r="C14" s="100" t="s">
        <v>26</v>
      </c>
      <c r="D14" s="105">
        <v>8653</v>
      </c>
      <c r="E14" s="105">
        <v>8807</v>
      </c>
      <c r="F14" s="105">
        <v>8832</v>
      </c>
      <c r="G14" s="43">
        <f t="shared" si="0"/>
        <v>26292</v>
      </c>
      <c r="H14" s="54">
        <f t="shared" si="1"/>
        <v>8764</v>
      </c>
    </row>
    <row r="15" spans="1:8" s="34" customFormat="1" ht="15.6">
      <c r="A15" s="102" t="s">
        <v>27</v>
      </c>
      <c r="B15" s="103" t="s">
        <v>28</v>
      </c>
      <c r="C15" s="100" t="s">
        <v>29</v>
      </c>
      <c r="D15" s="105">
        <v>27723</v>
      </c>
      <c r="E15" s="105">
        <v>29306</v>
      </c>
      <c r="F15" s="105">
        <v>29518</v>
      </c>
      <c r="G15" s="43">
        <f t="shared" si="0"/>
        <v>86547</v>
      </c>
      <c r="H15" s="54">
        <f t="shared" si="1"/>
        <v>28849</v>
      </c>
    </row>
    <row r="16" spans="1:8" s="29" customFormat="1" ht="15.6">
      <c r="A16" s="102" t="s">
        <v>30</v>
      </c>
      <c r="B16" s="103" t="s">
        <v>31</v>
      </c>
      <c r="C16" s="100" t="s">
        <v>29</v>
      </c>
      <c r="D16" s="105">
        <v>20941</v>
      </c>
      <c r="E16" s="105">
        <v>23186</v>
      </c>
      <c r="F16" s="105">
        <v>22907</v>
      </c>
      <c r="G16" s="43">
        <f t="shared" si="0"/>
        <v>67034</v>
      </c>
      <c r="H16" s="55">
        <f t="shared" si="1"/>
        <v>22344.666666666668</v>
      </c>
    </row>
    <row r="17" spans="1:8" s="29" customFormat="1" ht="16.2" thickBot="1">
      <c r="A17" s="13"/>
      <c r="B17" s="44" t="s">
        <v>32</v>
      </c>
      <c r="C17" s="109" t="s">
        <v>170</v>
      </c>
      <c r="D17" s="31">
        <f>SUM(D12:D16)</f>
        <v>154062</v>
      </c>
      <c r="E17" s="31">
        <f t="shared" ref="E17:F17" si="2">SUM(E12:E16)</f>
        <v>156220</v>
      </c>
      <c r="F17" s="31">
        <f t="shared" si="2"/>
        <v>155646</v>
      </c>
      <c r="G17" s="31">
        <f>SUM(D17:F17)</f>
        <v>465928</v>
      </c>
      <c r="H17" s="31">
        <f t="shared" ref="H17" si="3">AVERAGE(D17,E17,F17)</f>
        <v>155309.33333333334</v>
      </c>
    </row>
    <row r="18" spans="1:8" s="29" customFormat="1" ht="28.5" customHeight="1" thickTop="1">
      <c r="A18" s="142" t="s">
        <v>33</v>
      </c>
      <c r="B18" s="142"/>
      <c r="C18" s="142"/>
      <c r="D18" s="142"/>
      <c r="E18" s="142"/>
      <c r="F18" s="142"/>
      <c r="G18" s="142"/>
      <c r="H18" s="142"/>
    </row>
    <row r="19" spans="1:8" s="29" customFormat="1" ht="15.75" customHeight="1">
      <c r="A19" s="2" t="s">
        <v>34</v>
      </c>
      <c r="B19" s="8"/>
      <c r="C19" s="37"/>
      <c r="D19" s="37"/>
      <c r="E19" s="37"/>
      <c r="F19" s="37"/>
      <c r="G19" s="11"/>
      <c r="H19" s="30"/>
    </row>
    <row r="20" spans="1:8" s="29" customFormat="1" ht="15.75" customHeight="1">
      <c r="A20" s="2" t="s">
        <v>35</v>
      </c>
      <c r="B20" s="8"/>
      <c r="C20" s="37"/>
      <c r="D20" s="37"/>
      <c r="E20" s="37"/>
      <c r="F20" s="37"/>
      <c r="G20" s="11"/>
      <c r="H20" s="30"/>
    </row>
    <row r="21" spans="1:8" ht="15" customHeight="1">
      <c r="A21" s="153" t="s">
        <v>183</v>
      </c>
      <c r="B21" s="153"/>
      <c r="C21" s="153"/>
      <c r="D21" s="153"/>
      <c r="E21" s="153"/>
      <c r="F21" s="153"/>
      <c r="G21" s="153"/>
      <c r="H21" s="153"/>
    </row>
    <row r="22" spans="1:8" ht="15.6">
      <c r="A22" s="141" t="s">
        <v>36</v>
      </c>
      <c r="B22" s="141"/>
      <c r="C22" s="141"/>
      <c r="D22" s="141"/>
      <c r="E22" s="141"/>
      <c r="F22" s="141"/>
      <c r="G22" s="9"/>
      <c r="H22" s="120"/>
    </row>
    <row r="23" spans="1:8" ht="15.6">
      <c r="A23" s="138" t="s">
        <v>37</v>
      </c>
      <c r="B23" s="138"/>
      <c r="C23" s="138"/>
      <c r="D23" s="138"/>
      <c r="E23" s="138"/>
      <c r="F23" s="138"/>
      <c r="G23" s="9"/>
      <c r="H23" s="120"/>
    </row>
    <row r="24" spans="1:8" ht="15.6">
      <c r="A24" s="134" t="s">
        <v>38</v>
      </c>
      <c r="B24" s="134"/>
      <c r="C24" s="134"/>
      <c r="D24" s="134"/>
      <c r="E24" s="134"/>
      <c r="F24" s="134"/>
      <c r="G24" s="4"/>
      <c r="H24" s="15"/>
    </row>
    <row r="25" spans="1:8" ht="15.6">
      <c r="A25" s="7"/>
      <c r="B25" s="8"/>
      <c r="C25" s="18"/>
      <c r="D25" s="18"/>
      <c r="E25" s="18"/>
      <c r="F25" s="18"/>
      <c r="G25" s="9"/>
      <c r="H25" s="120"/>
    </row>
    <row r="26" spans="1:8" ht="16.2" thickBot="1">
      <c r="A26" s="56" t="s">
        <v>11</v>
      </c>
      <c r="B26" s="56" t="s">
        <v>12</v>
      </c>
      <c r="C26" s="57" t="s">
        <v>179</v>
      </c>
      <c r="D26" s="57" t="s">
        <v>180</v>
      </c>
      <c r="E26" s="57" t="s">
        <v>181</v>
      </c>
      <c r="F26" s="57" t="s">
        <v>182</v>
      </c>
      <c r="G26" s="66"/>
      <c r="H26" s="120"/>
    </row>
    <row r="27" spans="1:8" ht="15.6">
      <c r="A27" s="46"/>
      <c r="B27" s="47" t="s">
        <v>40</v>
      </c>
      <c r="C27" s="49"/>
      <c r="D27" s="49"/>
      <c r="E27" s="49"/>
      <c r="F27" s="49"/>
      <c r="G27" s="65"/>
      <c r="H27" s="120"/>
    </row>
    <row r="28" spans="1:8" ht="15.6">
      <c r="A28" s="78" t="s">
        <v>19</v>
      </c>
      <c r="B28" s="2" t="s">
        <v>41</v>
      </c>
      <c r="C28" s="52">
        <v>177101247.4637</v>
      </c>
      <c r="D28" s="52">
        <v>161920322.04820001</v>
      </c>
      <c r="E28" s="52">
        <v>252563407.43310001</v>
      </c>
      <c r="F28" s="52">
        <f>SUM(C28:E28)</f>
        <v>591584976.94500005</v>
      </c>
      <c r="G28" s="67"/>
      <c r="H28" s="120"/>
    </row>
    <row r="29" spans="1:8" ht="15.6">
      <c r="A29" s="78" t="s">
        <v>22</v>
      </c>
      <c r="B29" s="2" t="s">
        <v>42</v>
      </c>
      <c r="C29" s="74">
        <v>225203443.61380002</v>
      </c>
      <c r="D29" s="52">
        <v>13204847.98</v>
      </c>
      <c r="E29" s="52">
        <v>739199221.11839998</v>
      </c>
      <c r="F29" s="52">
        <f t="shared" ref="F29:F31" si="4">SUM(C29:E29)</f>
        <v>977607512.71219993</v>
      </c>
      <c r="G29" s="67"/>
      <c r="H29" s="120"/>
    </row>
    <row r="30" spans="1:8" ht="15.6">
      <c r="A30" s="78" t="s">
        <v>24</v>
      </c>
      <c r="B30" s="2" t="s">
        <v>43</v>
      </c>
      <c r="C30" s="74">
        <v>203939856.38820001</v>
      </c>
      <c r="D30" s="74">
        <v>421703219.35000002</v>
      </c>
      <c r="E30" s="52">
        <v>531530173.50760001</v>
      </c>
      <c r="F30" s="52">
        <f t="shared" si="4"/>
        <v>1157173249.2458</v>
      </c>
      <c r="G30" s="68"/>
      <c r="H30" s="120"/>
    </row>
    <row r="31" spans="1:8" ht="15.6">
      <c r="A31" s="78" t="s">
        <v>27</v>
      </c>
      <c r="B31" s="2" t="s">
        <v>44</v>
      </c>
      <c r="C31" s="52">
        <v>1504891868.4079032</v>
      </c>
      <c r="D31" s="52">
        <v>1186409140.0558</v>
      </c>
      <c r="E31" s="52">
        <v>2082670018.0156922</v>
      </c>
      <c r="F31" s="52">
        <f t="shared" si="4"/>
        <v>4773971026.4793949</v>
      </c>
      <c r="G31" s="67"/>
      <c r="H31" s="120"/>
    </row>
    <row r="32" spans="1:8" ht="15.6">
      <c r="A32" s="78" t="s">
        <v>184</v>
      </c>
      <c r="B32" s="2" t="s">
        <v>45</v>
      </c>
      <c r="C32" s="74">
        <v>57500439.9164</v>
      </c>
      <c r="D32" s="74">
        <v>13202700</v>
      </c>
      <c r="E32" s="52">
        <v>176664884.89520001</v>
      </c>
      <c r="F32" s="52">
        <f>SUM(C32:E32)</f>
        <v>247368024.81160003</v>
      </c>
      <c r="G32" s="67"/>
      <c r="H32" s="120"/>
    </row>
    <row r="33" spans="1:8" ht="15.6">
      <c r="A33" s="78" t="s">
        <v>185</v>
      </c>
      <c r="B33" s="48" t="s">
        <v>47</v>
      </c>
      <c r="C33" s="50"/>
      <c r="D33" s="50"/>
      <c r="E33" s="50"/>
      <c r="F33" s="51"/>
      <c r="G33" s="67"/>
      <c r="H33" s="120"/>
    </row>
    <row r="34" spans="1:8" ht="15.6">
      <c r="A34" s="78"/>
      <c r="B34" s="2" t="s">
        <v>48</v>
      </c>
      <c r="C34" s="18">
        <v>0</v>
      </c>
      <c r="D34" s="18">
        <v>207759.54</v>
      </c>
      <c r="E34" s="18">
        <v>0</v>
      </c>
      <c r="F34" s="18">
        <f>+C34+D34+E34</f>
        <v>207759.54</v>
      </c>
      <c r="G34" s="67"/>
      <c r="H34" s="120"/>
    </row>
    <row r="35" spans="1:8" ht="15.6">
      <c r="A35" s="78"/>
      <c r="B35" s="2" t="s">
        <v>49</v>
      </c>
      <c r="C35" s="18">
        <v>2872355.9299999997</v>
      </c>
      <c r="D35" s="18">
        <v>0</v>
      </c>
      <c r="E35" s="18">
        <v>0</v>
      </c>
      <c r="F35" s="18">
        <f t="shared" ref="F35:F45" si="5">+C35+D35+E35</f>
        <v>2872355.9299999997</v>
      </c>
      <c r="G35" s="69"/>
      <c r="H35" s="120"/>
    </row>
    <row r="36" spans="1:8" s="28" customFormat="1" ht="15.6">
      <c r="A36" s="78"/>
      <c r="B36" s="2" t="s">
        <v>50</v>
      </c>
      <c r="C36" s="52">
        <v>0</v>
      </c>
      <c r="D36" s="52">
        <v>0</v>
      </c>
      <c r="E36" s="52">
        <v>0</v>
      </c>
      <c r="F36" s="18">
        <f t="shared" si="5"/>
        <v>0</v>
      </c>
      <c r="G36" s="70"/>
      <c r="H36" s="32"/>
    </row>
    <row r="37" spans="1:8" s="28" customFormat="1" ht="15.6">
      <c r="A37" s="78"/>
      <c r="B37" s="2" t="s">
        <v>51</v>
      </c>
      <c r="C37" s="74">
        <v>10339111.93</v>
      </c>
      <c r="D37" s="74">
        <v>5591468.5700000003</v>
      </c>
      <c r="E37" s="52">
        <v>7395685.21</v>
      </c>
      <c r="F37" s="18">
        <f t="shared" si="5"/>
        <v>23326265.710000001</v>
      </c>
      <c r="G37" s="70"/>
      <c r="H37" s="32"/>
    </row>
    <row r="38" spans="1:8" s="28" customFormat="1" ht="15.6">
      <c r="A38" s="78"/>
      <c r="B38" s="2" t="s">
        <v>52</v>
      </c>
      <c r="C38" s="74">
        <v>0</v>
      </c>
      <c r="D38" s="74">
        <v>0</v>
      </c>
      <c r="E38" s="52">
        <v>0</v>
      </c>
      <c r="F38" s="18">
        <f t="shared" si="5"/>
        <v>0</v>
      </c>
      <c r="G38" s="70"/>
      <c r="H38" s="32"/>
    </row>
    <row r="39" spans="1:8" s="28" customFormat="1" ht="15.6">
      <c r="A39" s="78"/>
      <c r="B39" s="2" t="s">
        <v>53</v>
      </c>
      <c r="C39" s="74">
        <v>2220450</v>
      </c>
      <c r="D39" s="74">
        <v>0</v>
      </c>
      <c r="E39" s="52">
        <v>2405205</v>
      </c>
      <c r="F39" s="18">
        <f t="shared" si="5"/>
        <v>4625655</v>
      </c>
      <c r="G39" s="70"/>
      <c r="H39" s="32"/>
    </row>
    <row r="40" spans="1:8" s="28" customFormat="1" ht="15.6">
      <c r="A40" s="78"/>
      <c r="B40" s="2" t="s">
        <v>54</v>
      </c>
      <c r="C40" s="74">
        <v>0</v>
      </c>
      <c r="D40" s="74">
        <v>5000000</v>
      </c>
      <c r="E40" s="52">
        <v>0</v>
      </c>
      <c r="F40" s="18">
        <f t="shared" si="5"/>
        <v>5000000</v>
      </c>
      <c r="G40" s="70"/>
      <c r="H40" s="32"/>
    </row>
    <row r="41" spans="1:8" s="28" customFormat="1" ht="15.6">
      <c r="A41" s="78"/>
      <c r="B41" s="2" t="s">
        <v>55</v>
      </c>
      <c r="C41" s="74">
        <v>0</v>
      </c>
      <c r="D41" s="74">
        <v>15680318.130000001</v>
      </c>
      <c r="E41" s="52">
        <v>0</v>
      </c>
      <c r="F41" s="18">
        <f t="shared" si="5"/>
        <v>15680318.130000001</v>
      </c>
      <c r="G41" s="70"/>
      <c r="H41" s="32"/>
    </row>
    <row r="42" spans="1:8" s="28" customFormat="1" ht="15.6">
      <c r="A42" s="78"/>
      <c r="B42" s="2" t="s">
        <v>56</v>
      </c>
      <c r="C42" s="74">
        <v>0</v>
      </c>
      <c r="D42" s="74">
        <v>0</v>
      </c>
      <c r="E42" s="52">
        <v>0</v>
      </c>
      <c r="F42" s="18">
        <f t="shared" si="5"/>
        <v>0</v>
      </c>
      <c r="G42" s="70"/>
      <c r="H42" s="32"/>
    </row>
    <row r="43" spans="1:8" s="28" customFormat="1" ht="15.6">
      <c r="A43" s="78"/>
      <c r="B43" s="2" t="s">
        <v>57</v>
      </c>
      <c r="C43" s="74">
        <v>0</v>
      </c>
      <c r="D43" s="74">
        <v>39154500</v>
      </c>
      <c r="E43" s="52">
        <v>0</v>
      </c>
      <c r="F43" s="18">
        <f t="shared" si="5"/>
        <v>39154500</v>
      </c>
      <c r="G43" s="70"/>
      <c r="H43" s="32"/>
    </row>
    <row r="44" spans="1:8" s="28" customFormat="1" ht="15.6">
      <c r="A44" s="78"/>
      <c r="B44" s="2" t="s">
        <v>58</v>
      </c>
      <c r="C44" s="74">
        <v>165753148.38999999</v>
      </c>
      <c r="D44" s="74">
        <v>101985388.06</v>
      </c>
      <c r="E44" s="74">
        <v>224466159.19999999</v>
      </c>
      <c r="F44" s="18">
        <f t="shared" si="5"/>
        <v>492204695.64999998</v>
      </c>
      <c r="G44" s="70"/>
      <c r="H44" s="32"/>
    </row>
    <row r="45" spans="1:8" s="28" customFormat="1" ht="15.6">
      <c r="A45" s="78"/>
      <c r="B45" s="79" t="s">
        <v>59</v>
      </c>
      <c r="C45" s="52">
        <v>82695120.579999998</v>
      </c>
      <c r="D45" s="74">
        <v>0</v>
      </c>
      <c r="E45" s="74">
        <v>41382820.200000003</v>
      </c>
      <c r="F45" s="18">
        <f t="shared" si="5"/>
        <v>124077940.78</v>
      </c>
      <c r="G45" s="70"/>
      <c r="H45" s="32"/>
    </row>
    <row r="46" spans="1:8" ht="16.2" thickBot="1">
      <c r="A46" s="13"/>
      <c r="B46" s="45" t="s">
        <v>60</v>
      </c>
      <c r="C46" s="45">
        <f>SUM(C28:C45)</f>
        <v>2432517042.6200027</v>
      </c>
      <c r="D46" s="45">
        <f>SUM(D28:D45)</f>
        <v>1964059663.734</v>
      </c>
      <c r="E46" s="45">
        <f>SUM(E28:E45)</f>
        <v>4058277574.5799913</v>
      </c>
      <c r="F46" s="45">
        <f>SUM(F28:F45)</f>
        <v>8454854280.9339943</v>
      </c>
      <c r="G46" s="71"/>
      <c r="H46" s="29"/>
    </row>
    <row r="47" spans="1:8" s="85" customFormat="1" thickTop="1">
      <c r="A47" s="157" t="s">
        <v>61</v>
      </c>
      <c r="B47" s="157"/>
      <c r="C47" s="157"/>
      <c r="D47" s="157"/>
      <c r="E47" s="157"/>
      <c r="F47" s="157"/>
      <c r="G47" s="84"/>
      <c r="H47" s="84"/>
    </row>
    <row r="48" spans="1:8" s="85" customFormat="1" ht="13.8">
      <c r="A48" s="158" t="s">
        <v>186</v>
      </c>
      <c r="B48" s="158" t="s">
        <v>63</v>
      </c>
      <c r="C48" s="158" t="s">
        <v>63</v>
      </c>
      <c r="D48" s="158" t="s">
        <v>63</v>
      </c>
      <c r="E48" s="158" t="s">
        <v>63</v>
      </c>
      <c r="F48" s="158" t="s">
        <v>63</v>
      </c>
    </row>
    <row r="49" spans="1:8" ht="15.6">
      <c r="A49" s="7"/>
      <c r="B49" s="7"/>
      <c r="C49" s="41"/>
      <c r="D49" s="41"/>
      <c r="E49" s="18"/>
      <c r="F49" s="41"/>
      <c r="G49" s="9"/>
      <c r="H49" s="29"/>
    </row>
    <row r="50" spans="1:8" ht="15.6">
      <c r="A50" s="138" t="s">
        <v>64</v>
      </c>
      <c r="B50" s="138"/>
      <c r="C50" s="138"/>
      <c r="D50" s="138"/>
      <c r="E50" s="138"/>
      <c r="F50" s="138"/>
      <c r="G50" s="9"/>
      <c r="H50" s="29"/>
    </row>
    <row r="51" spans="1:8" ht="15.6">
      <c r="A51" s="138" t="s">
        <v>65</v>
      </c>
      <c r="B51" s="138"/>
      <c r="C51" s="138"/>
      <c r="D51" s="138"/>
      <c r="E51" s="138"/>
      <c r="F51" s="138"/>
      <c r="G51" s="9"/>
      <c r="H51" s="29"/>
    </row>
    <row r="52" spans="1:8" ht="15.6">
      <c r="A52" s="134" t="s">
        <v>38</v>
      </c>
      <c r="B52" s="134"/>
      <c r="C52" s="134"/>
      <c r="D52" s="134"/>
      <c r="E52" s="134"/>
      <c r="F52" s="134"/>
      <c r="G52" s="4"/>
      <c r="H52" s="16"/>
    </row>
    <row r="53" spans="1:8" ht="15.6">
      <c r="A53" s="7"/>
      <c r="B53" s="8"/>
      <c r="C53" s="18"/>
      <c r="D53" s="18"/>
      <c r="E53" s="18"/>
      <c r="F53" s="18"/>
      <c r="G53" s="9"/>
      <c r="H53" s="29"/>
    </row>
    <row r="54" spans="1:8" ht="15.6">
      <c r="A54" s="7"/>
      <c r="B54" s="8"/>
      <c r="C54" s="18"/>
      <c r="D54" s="18"/>
      <c r="E54" s="18"/>
      <c r="F54" s="18"/>
      <c r="G54" s="9"/>
      <c r="H54" s="29"/>
    </row>
    <row r="55" spans="1:8" ht="15.6">
      <c r="A55" s="61" t="s">
        <v>66</v>
      </c>
      <c r="B55" s="61" t="s">
        <v>67</v>
      </c>
      <c r="C55" s="62" t="s">
        <v>179</v>
      </c>
      <c r="D55" s="62" t="s">
        <v>180</v>
      </c>
      <c r="E55" s="62" t="s">
        <v>181</v>
      </c>
      <c r="F55" s="62" t="s">
        <v>182</v>
      </c>
      <c r="G55" s="29"/>
      <c r="H55" s="29"/>
    </row>
    <row r="56" spans="1:8" ht="15.6">
      <c r="A56" s="10" t="s">
        <v>68</v>
      </c>
      <c r="B56" s="2" t="s">
        <v>69</v>
      </c>
      <c r="C56" s="74">
        <v>20794871.710000001</v>
      </c>
      <c r="D56" s="39">
        <v>13713431.619999999</v>
      </c>
      <c r="E56" s="39">
        <v>17443101.52</v>
      </c>
      <c r="F56" s="39">
        <f>SUM(C56:E56)</f>
        <v>51951404.849999994</v>
      </c>
      <c r="G56" s="120"/>
      <c r="H56" s="29"/>
    </row>
    <row r="57" spans="1:8" ht="15.6">
      <c r="A57" s="10" t="s">
        <v>70</v>
      </c>
      <c r="B57" s="2" t="s">
        <v>71</v>
      </c>
      <c r="C57" s="74">
        <v>4510035.26</v>
      </c>
      <c r="D57" s="39"/>
      <c r="E57" s="39">
        <v>8906589.3000000007</v>
      </c>
      <c r="F57" s="39">
        <f t="shared" ref="F57:F98" si="6">SUM(C57:E57)</f>
        <v>13416624.560000001</v>
      </c>
      <c r="G57" s="120"/>
      <c r="H57" s="29"/>
    </row>
    <row r="58" spans="1:8" ht="15.6">
      <c r="A58" s="10" t="s">
        <v>72</v>
      </c>
      <c r="B58" s="2" t="s">
        <v>73</v>
      </c>
      <c r="C58" s="74">
        <v>40784180.829999998</v>
      </c>
      <c r="D58" s="39">
        <v>0</v>
      </c>
      <c r="E58" s="39">
        <v>107116698.81</v>
      </c>
      <c r="F58" s="39">
        <f t="shared" si="6"/>
        <v>147900879.63999999</v>
      </c>
      <c r="G58" s="120"/>
      <c r="H58" s="29"/>
    </row>
    <row r="59" spans="1:8" ht="15.6">
      <c r="A59" s="10" t="s">
        <v>74</v>
      </c>
      <c r="B59" s="2" t="s">
        <v>75</v>
      </c>
      <c r="C59" s="74">
        <v>15820129</v>
      </c>
      <c r="D59" s="39">
        <v>29373203.579999998</v>
      </c>
      <c r="E59" s="39">
        <v>17613741.739999998</v>
      </c>
      <c r="F59" s="39">
        <f t="shared" si="6"/>
        <v>62807074.319999993</v>
      </c>
      <c r="G59" s="120"/>
      <c r="H59" s="29"/>
    </row>
    <row r="60" spans="1:8" ht="15.6">
      <c r="A60" s="10" t="s">
        <v>76</v>
      </c>
      <c r="B60" s="2" t="s">
        <v>77</v>
      </c>
      <c r="C60" s="74">
        <v>46467478.43</v>
      </c>
      <c r="D60" s="39">
        <v>13451476.300000001</v>
      </c>
      <c r="E60" s="39">
        <v>41622568.170000002</v>
      </c>
      <c r="F60" s="39">
        <f t="shared" si="6"/>
        <v>101541522.90000001</v>
      </c>
      <c r="G60" s="120"/>
      <c r="H60" s="29"/>
    </row>
    <row r="61" spans="1:8" ht="15.6">
      <c r="A61" s="10" t="s">
        <v>78</v>
      </c>
      <c r="B61" s="2" t="s">
        <v>79</v>
      </c>
      <c r="C61" s="74">
        <v>13505099.32</v>
      </c>
      <c r="D61" s="39">
        <v>667082.93000000005</v>
      </c>
      <c r="E61" s="39">
        <v>24720803.73</v>
      </c>
      <c r="F61" s="39">
        <f t="shared" si="6"/>
        <v>38892985.980000004</v>
      </c>
      <c r="G61" s="120"/>
      <c r="H61" s="29"/>
    </row>
    <row r="62" spans="1:8" ht="15.6">
      <c r="A62" s="10" t="s">
        <v>80</v>
      </c>
      <c r="B62" s="2" t="s">
        <v>81</v>
      </c>
      <c r="C62" s="74"/>
      <c r="D62" s="39">
        <v>4356419.24</v>
      </c>
      <c r="E62" s="39">
        <v>305031.49</v>
      </c>
      <c r="F62" s="39">
        <f t="shared" si="6"/>
        <v>4661450.7300000004</v>
      </c>
      <c r="G62" s="120"/>
      <c r="H62" s="29"/>
    </row>
    <row r="63" spans="1:8" ht="15.6">
      <c r="A63" s="10" t="s">
        <v>82</v>
      </c>
      <c r="B63" s="2" t="s">
        <v>83</v>
      </c>
      <c r="C63" s="74">
        <v>22901996.460000001</v>
      </c>
      <c r="D63" s="39">
        <v>7100044.7199999997</v>
      </c>
      <c r="E63" s="39">
        <v>0</v>
      </c>
      <c r="F63" s="39">
        <f t="shared" si="6"/>
        <v>30002041.18</v>
      </c>
      <c r="G63" s="120"/>
      <c r="H63" s="29"/>
    </row>
    <row r="64" spans="1:8" ht="15.6">
      <c r="A64" s="10" t="s">
        <v>84</v>
      </c>
      <c r="B64" s="2" t="s">
        <v>85</v>
      </c>
      <c r="C64" s="74"/>
      <c r="D64" s="39"/>
      <c r="E64" s="39"/>
      <c r="F64" s="39">
        <f t="shared" si="6"/>
        <v>0</v>
      </c>
      <c r="G64" s="120"/>
      <c r="H64" s="29"/>
    </row>
    <row r="65" spans="1:7" ht="15.6">
      <c r="A65" s="10" t="s">
        <v>86</v>
      </c>
      <c r="B65" s="2" t="s">
        <v>87</v>
      </c>
      <c r="C65" s="74">
        <v>0</v>
      </c>
      <c r="D65" s="39">
        <v>0</v>
      </c>
      <c r="E65" s="39">
        <v>2437268.75</v>
      </c>
      <c r="F65" s="39">
        <f t="shared" si="6"/>
        <v>2437268.75</v>
      </c>
      <c r="G65" s="120"/>
    </row>
    <row r="66" spans="1:7" ht="15.6">
      <c r="A66" s="10" t="s">
        <v>88</v>
      </c>
      <c r="B66" s="2" t="s">
        <v>89</v>
      </c>
      <c r="C66" s="74"/>
      <c r="D66" s="39"/>
      <c r="E66" s="39"/>
      <c r="F66" s="39">
        <f t="shared" si="6"/>
        <v>0</v>
      </c>
      <c r="G66" s="120"/>
    </row>
    <row r="67" spans="1:7" ht="15.6">
      <c r="A67" s="10" t="s">
        <v>90</v>
      </c>
      <c r="B67" s="2" t="s">
        <v>91</v>
      </c>
      <c r="C67" s="74">
        <v>0</v>
      </c>
      <c r="D67" s="39">
        <v>207759.54</v>
      </c>
      <c r="E67" s="39">
        <v>0</v>
      </c>
      <c r="F67" s="39">
        <f t="shared" si="6"/>
        <v>207759.54</v>
      </c>
      <c r="G67" s="120"/>
    </row>
    <row r="68" spans="1:7" ht="15.6">
      <c r="A68" s="10" t="s">
        <v>92</v>
      </c>
      <c r="B68" s="2" t="s">
        <v>93</v>
      </c>
      <c r="C68" s="74"/>
      <c r="D68" s="39"/>
      <c r="E68" s="39"/>
      <c r="F68" s="39">
        <f t="shared" si="6"/>
        <v>0</v>
      </c>
      <c r="G68" s="120"/>
    </row>
    <row r="69" spans="1:7" ht="15.6">
      <c r="A69" s="10" t="s">
        <v>94</v>
      </c>
      <c r="B69" s="2" t="s">
        <v>95</v>
      </c>
      <c r="C69" s="74"/>
      <c r="D69" s="39"/>
      <c r="E69" s="39"/>
      <c r="F69" s="39">
        <f t="shared" si="6"/>
        <v>0</v>
      </c>
      <c r="G69" s="120"/>
    </row>
    <row r="70" spans="1:7" ht="15" customHeight="1">
      <c r="A70" s="10" t="s">
        <v>96</v>
      </c>
      <c r="B70" s="2" t="s">
        <v>97</v>
      </c>
      <c r="C70" s="74">
        <v>3346198</v>
      </c>
      <c r="D70" s="39">
        <v>3185100</v>
      </c>
      <c r="E70" s="39">
        <v>2784223.38</v>
      </c>
      <c r="F70" s="39">
        <f t="shared" si="6"/>
        <v>9315521.379999999</v>
      </c>
      <c r="G70" s="120"/>
    </row>
    <row r="71" spans="1:7" ht="15.6">
      <c r="A71" s="10" t="s">
        <v>98</v>
      </c>
      <c r="B71" s="2" t="s">
        <v>99</v>
      </c>
      <c r="C71" s="74">
        <v>11740298</v>
      </c>
      <c r="D71" s="39">
        <v>10017600</v>
      </c>
      <c r="E71" s="39">
        <v>11593410</v>
      </c>
      <c r="F71" s="39">
        <f t="shared" si="6"/>
        <v>33351308</v>
      </c>
      <c r="G71" s="120"/>
    </row>
    <row r="72" spans="1:7" ht="15.6">
      <c r="A72" s="10" t="s">
        <v>100</v>
      </c>
      <c r="B72" s="2" t="s">
        <v>101</v>
      </c>
      <c r="C72" s="74">
        <v>15903046.01</v>
      </c>
      <c r="D72" s="39">
        <v>0</v>
      </c>
      <c r="E72" s="39">
        <v>0</v>
      </c>
      <c r="F72" s="39">
        <f t="shared" si="6"/>
        <v>15903046.01</v>
      </c>
      <c r="G72" s="120"/>
    </row>
    <row r="73" spans="1:7" ht="15.6">
      <c r="A73" s="10" t="s">
        <v>102</v>
      </c>
      <c r="B73" s="2" t="s">
        <v>103</v>
      </c>
      <c r="C73" s="74">
        <v>0</v>
      </c>
      <c r="D73" s="39">
        <v>412254.09</v>
      </c>
      <c r="E73" s="39">
        <v>0</v>
      </c>
      <c r="F73" s="39">
        <f t="shared" si="6"/>
        <v>412254.09</v>
      </c>
      <c r="G73" s="120"/>
    </row>
    <row r="74" spans="1:7" ht="15.6">
      <c r="A74" s="10" t="s">
        <v>104</v>
      </c>
      <c r="B74" s="2" t="s">
        <v>105</v>
      </c>
      <c r="C74" s="74">
        <v>2872355.9299999997</v>
      </c>
      <c r="D74" s="39">
        <v>0</v>
      </c>
      <c r="E74" s="39">
        <v>0</v>
      </c>
      <c r="F74" s="39">
        <f t="shared" si="6"/>
        <v>2872355.9299999997</v>
      </c>
      <c r="G74" s="120"/>
    </row>
    <row r="75" spans="1:7" ht="15.6">
      <c r="A75" s="10" t="s">
        <v>106</v>
      </c>
      <c r="B75" s="2" t="s">
        <v>107</v>
      </c>
      <c r="C75" s="74">
        <v>0</v>
      </c>
      <c r="D75" s="39">
        <v>0</v>
      </c>
      <c r="E75" s="39">
        <v>0</v>
      </c>
      <c r="F75" s="39">
        <f t="shared" si="6"/>
        <v>0</v>
      </c>
      <c r="G75" s="120"/>
    </row>
    <row r="76" spans="1:7" ht="15.6">
      <c r="A76" s="10" t="s">
        <v>108</v>
      </c>
      <c r="B76" s="2" t="s">
        <v>109</v>
      </c>
      <c r="C76" s="74">
        <v>10339111.93</v>
      </c>
      <c r="D76" s="39">
        <v>5591468.5700000003</v>
      </c>
      <c r="E76" s="39">
        <v>7395685.21</v>
      </c>
      <c r="F76" s="39">
        <f t="shared" si="6"/>
        <v>23326265.710000001</v>
      </c>
      <c r="G76" s="120"/>
    </row>
    <row r="77" spans="1:7" ht="15.6">
      <c r="A77" s="10" t="s">
        <v>110</v>
      </c>
      <c r="B77" s="2" t="s">
        <v>111</v>
      </c>
      <c r="C77" s="74">
        <v>0</v>
      </c>
      <c r="D77" s="39">
        <v>0</v>
      </c>
      <c r="E77" s="39">
        <v>0</v>
      </c>
      <c r="F77" s="39">
        <f t="shared" si="6"/>
        <v>0</v>
      </c>
      <c r="G77" s="120"/>
    </row>
    <row r="78" spans="1:7" ht="15.6">
      <c r="A78" s="10" t="s">
        <v>112</v>
      </c>
      <c r="B78" s="2" t="s">
        <v>113</v>
      </c>
      <c r="C78" s="74">
        <v>2220450</v>
      </c>
      <c r="D78" s="39">
        <v>0</v>
      </c>
      <c r="E78" s="39">
        <v>2405205</v>
      </c>
      <c r="F78" s="39">
        <f t="shared" si="6"/>
        <v>4625655</v>
      </c>
      <c r="G78" s="120"/>
    </row>
    <row r="79" spans="1:7" ht="15.6">
      <c r="A79" s="10" t="s">
        <v>114</v>
      </c>
      <c r="B79" s="2" t="s">
        <v>115</v>
      </c>
      <c r="C79" s="74">
        <v>0</v>
      </c>
      <c r="D79" s="39">
        <v>5000000</v>
      </c>
      <c r="E79" s="39">
        <v>0</v>
      </c>
      <c r="F79" s="39">
        <f t="shared" si="6"/>
        <v>5000000</v>
      </c>
      <c r="G79" s="120"/>
    </row>
    <row r="80" spans="1:7" ht="15.6">
      <c r="A80" s="10" t="s">
        <v>116</v>
      </c>
      <c r="B80" s="2" t="s">
        <v>117</v>
      </c>
      <c r="C80" s="74">
        <v>6928664.2699999996</v>
      </c>
      <c r="D80" s="39">
        <v>6104803.2599999998</v>
      </c>
      <c r="E80" s="39">
        <v>0</v>
      </c>
      <c r="F80" s="39">
        <f t="shared" si="6"/>
        <v>13033467.529999999</v>
      </c>
      <c r="G80" s="120"/>
    </row>
    <row r="81" spans="1:7" ht="15.6">
      <c r="A81" s="10" t="s">
        <v>118</v>
      </c>
      <c r="B81" s="2" t="s">
        <v>119</v>
      </c>
      <c r="C81" s="74"/>
      <c r="D81" s="39"/>
      <c r="E81" s="39"/>
      <c r="F81" s="39">
        <f t="shared" si="6"/>
        <v>0</v>
      </c>
      <c r="G81" s="120"/>
    </row>
    <row r="82" spans="1:7" ht="15.6">
      <c r="A82" s="10" t="s">
        <v>120</v>
      </c>
      <c r="B82" s="2" t="s">
        <v>121</v>
      </c>
      <c r="C82" s="74">
        <v>182732884.43000001</v>
      </c>
      <c r="D82" s="39">
        <v>421703219.35000002</v>
      </c>
      <c r="E82" s="39">
        <v>450386547.75</v>
      </c>
      <c r="F82" s="39">
        <f t="shared" si="6"/>
        <v>1054822651.53</v>
      </c>
      <c r="G82" s="120"/>
    </row>
    <row r="83" spans="1:7" ht="15.6">
      <c r="A83" s="10" t="s">
        <v>122</v>
      </c>
      <c r="B83" s="2" t="s">
        <v>123</v>
      </c>
      <c r="C83" s="74">
        <v>302956742.25999999</v>
      </c>
      <c r="D83" s="39">
        <v>0</v>
      </c>
      <c r="E83" s="39">
        <v>1159194653.6800001</v>
      </c>
      <c r="F83" s="39">
        <f t="shared" si="6"/>
        <v>1462151395.9400001</v>
      </c>
      <c r="G83" s="120"/>
    </row>
    <row r="84" spans="1:7" ht="15.6">
      <c r="A84" s="10" t="s">
        <v>124</v>
      </c>
      <c r="B84" s="2" t="s">
        <v>125</v>
      </c>
      <c r="C84" s="74">
        <v>506610226.97000003</v>
      </c>
      <c r="D84" s="39">
        <v>478897450.63999999</v>
      </c>
      <c r="E84" s="39">
        <v>536808845.87</v>
      </c>
      <c r="F84" s="39">
        <f t="shared" si="6"/>
        <v>1522316523.48</v>
      </c>
      <c r="G84" s="120"/>
    </row>
    <row r="85" spans="1:7" ht="15.6">
      <c r="A85" s="10" t="s">
        <v>126</v>
      </c>
      <c r="B85" s="2" t="s">
        <v>127</v>
      </c>
      <c r="C85" s="74"/>
      <c r="D85" s="39"/>
      <c r="E85" s="39"/>
      <c r="F85" s="39">
        <f t="shared" si="6"/>
        <v>0</v>
      </c>
      <c r="G85" s="120"/>
    </row>
    <row r="86" spans="1:7" ht="15.6">
      <c r="A86" s="10" t="s">
        <v>128</v>
      </c>
      <c r="B86" s="2" t="s">
        <v>129</v>
      </c>
      <c r="C86" s="74"/>
      <c r="D86" s="39"/>
      <c r="E86" s="39"/>
      <c r="F86" s="39">
        <f t="shared" si="6"/>
        <v>0</v>
      </c>
      <c r="G86" s="120"/>
    </row>
    <row r="87" spans="1:7" ht="15.6">
      <c r="A87" s="10" t="s">
        <v>130</v>
      </c>
      <c r="B87" s="2" t="s">
        <v>131</v>
      </c>
      <c r="C87" s="74"/>
      <c r="D87" s="39"/>
      <c r="E87" s="39"/>
      <c r="F87" s="39">
        <f t="shared" si="6"/>
        <v>0</v>
      </c>
      <c r="G87" s="120"/>
    </row>
    <row r="88" spans="1:7" ht="15.6">
      <c r="A88" s="10" t="s">
        <v>132</v>
      </c>
      <c r="B88" s="2" t="s">
        <v>133</v>
      </c>
      <c r="C88" s="74">
        <v>0</v>
      </c>
      <c r="D88" s="39">
        <v>12204000</v>
      </c>
      <c r="E88" s="39">
        <v>3978026.01</v>
      </c>
      <c r="F88" s="39">
        <f t="shared" si="6"/>
        <v>16182026.01</v>
      </c>
      <c r="G88" s="120"/>
    </row>
    <row r="89" spans="1:7" ht="15.6">
      <c r="A89" s="10" t="s">
        <v>134</v>
      </c>
      <c r="B89" s="2" t="s">
        <v>135</v>
      </c>
      <c r="C89" s="74">
        <v>0</v>
      </c>
      <c r="D89" s="39">
        <v>0</v>
      </c>
      <c r="E89" s="39">
        <v>1692278.98</v>
      </c>
      <c r="F89" s="39">
        <f t="shared" si="6"/>
        <v>1692278.98</v>
      </c>
      <c r="G89" s="120"/>
    </row>
    <row r="90" spans="1:7" ht="15.6">
      <c r="A90" s="35" t="s">
        <v>136</v>
      </c>
      <c r="B90" s="73" t="s">
        <v>137</v>
      </c>
      <c r="C90" s="74">
        <v>0</v>
      </c>
      <c r="D90" s="39">
        <v>0</v>
      </c>
      <c r="E90" s="39">
        <v>19990372.350000001</v>
      </c>
      <c r="F90" s="39">
        <f t="shared" si="6"/>
        <v>19990372.350000001</v>
      </c>
      <c r="G90" s="120"/>
    </row>
    <row r="91" spans="1:7" ht="15.6">
      <c r="A91" s="10" t="s">
        <v>138</v>
      </c>
      <c r="B91" s="2" t="s">
        <v>139</v>
      </c>
      <c r="C91" s="74">
        <v>0</v>
      </c>
      <c r="D91" s="39">
        <v>0</v>
      </c>
      <c r="E91" s="39">
        <v>3971349.85</v>
      </c>
      <c r="F91" s="39">
        <f t="shared" si="6"/>
        <v>3971349.85</v>
      </c>
      <c r="G91" s="120"/>
    </row>
    <row r="92" spans="1:7" ht="15.6">
      <c r="A92" s="10" t="s">
        <v>140</v>
      </c>
      <c r="B92" s="2" t="s">
        <v>141</v>
      </c>
      <c r="C92" s="74"/>
      <c r="D92" s="39"/>
      <c r="E92" s="39"/>
      <c r="F92" s="39">
        <f t="shared" si="6"/>
        <v>0</v>
      </c>
      <c r="G92" s="120"/>
    </row>
    <row r="93" spans="1:7" ht="15.6">
      <c r="A93" s="10" t="s">
        <v>142</v>
      </c>
      <c r="B93" s="2" t="s">
        <v>143</v>
      </c>
      <c r="C93" s="74">
        <v>0</v>
      </c>
      <c r="D93" s="39">
        <v>15680318.130000001</v>
      </c>
      <c r="E93" s="39">
        <v>0</v>
      </c>
      <c r="F93" s="39">
        <f t="shared" si="6"/>
        <v>15680318.130000001</v>
      </c>
      <c r="G93" s="120"/>
    </row>
    <row r="94" spans="1:7" ht="15.6">
      <c r="A94" s="10" t="s">
        <v>144</v>
      </c>
      <c r="B94" s="2" t="s">
        <v>145</v>
      </c>
      <c r="C94" s="74">
        <v>0</v>
      </c>
      <c r="D94" s="39">
        <v>0</v>
      </c>
      <c r="E94" s="39">
        <v>0</v>
      </c>
      <c r="F94" s="39">
        <f t="shared" si="6"/>
        <v>0</v>
      </c>
      <c r="G94" s="120"/>
    </row>
    <row r="95" spans="1:7" ht="15.6">
      <c r="A95" s="10" t="s">
        <v>146</v>
      </c>
      <c r="B95" s="2" t="s">
        <v>147</v>
      </c>
      <c r="C95" s="74">
        <v>0</v>
      </c>
      <c r="D95" s="39">
        <v>39154500</v>
      </c>
      <c r="E95" s="39">
        <v>0</v>
      </c>
      <c r="F95" s="39">
        <f t="shared" si="6"/>
        <v>39154500</v>
      </c>
      <c r="G95" s="120"/>
    </row>
    <row r="96" spans="1:7" ht="15.6">
      <c r="A96" s="10" t="s">
        <v>148</v>
      </c>
      <c r="B96" s="2" t="s">
        <v>149</v>
      </c>
      <c r="C96" s="74">
        <v>165753148.38999999</v>
      </c>
      <c r="D96" s="39">
        <v>101985388.06</v>
      </c>
      <c r="E96" s="39">
        <v>224466159.19999999</v>
      </c>
      <c r="F96" s="39">
        <f t="shared" si="6"/>
        <v>492204695.64999998</v>
      </c>
      <c r="G96" s="120"/>
    </row>
    <row r="97" spans="1:12" ht="15.6">
      <c r="A97" s="10" t="s">
        <v>150</v>
      </c>
      <c r="B97" s="2" t="s">
        <v>151</v>
      </c>
      <c r="C97" s="74">
        <v>82695120.579999998</v>
      </c>
      <c r="D97" s="39">
        <v>0</v>
      </c>
      <c r="E97" s="39">
        <v>41382820.200000003</v>
      </c>
      <c r="F97" s="39">
        <f t="shared" si="6"/>
        <v>124077940.78</v>
      </c>
      <c r="G97" s="120"/>
      <c r="H97" s="29"/>
      <c r="I97" s="29"/>
      <c r="J97" s="29"/>
      <c r="K97" s="29"/>
      <c r="L97" s="29"/>
    </row>
    <row r="98" spans="1:12" ht="15.6">
      <c r="A98" s="10" t="s">
        <v>152</v>
      </c>
      <c r="B98" s="2" t="s">
        <v>153</v>
      </c>
      <c r="C98" s="74">
        <v>973635004.84000313</v>
      </c>
      <c r="D98" s="74">
        <v>795254143.70400262</v>
      </c>
      <c r="E98" s="39">
        <v>1372062193.5899923</v>
      </c>
      <c r="F98" s="39">
        <f t="shared" si="6"/>
        <v>3140951342.1339979</v>
      </c>
      <c r="G98" s="89"/>
      <c r="H98" s="132"/>
      <c r="I98" s="29"/>
      <c r="J98" s="29"/>
      <c r="K98" s="29"/>
      <c r="L98" s="29"/>
    </row>
    <row r="99" spans="1:12" ht="16.2" thickBot="1">
      <c r="A99" s="13"/>
      <c r="B99" s="14" t="s">
        <v>60</v>
      </c>
      <c r="C99" s="45">
        <f>SUM(C56:C98)</f>
        <v>2432517042.6200027</v>
      </c>
      <c r="D99" s="45">
        <f t="shared" ref="D99:F99" si="7">SUM(D56:D98)</f>
        <v>1964059663.7340026</v>
      </c>
      <c r="E99" s="45">
        <f t="shared" si="7"/>
        <v>4058277574.5799923</v>
      </c>
      <c r="F99" s="45">
        <f t="shared" si="7"/>
        <v>8454854280.9339981</v>
      </c>
      <c r="G99" s="9"/>
      <c r="H99" s="29"/>
      <c r="I99" s="29"/>
      <c r="J99" s="29"/>
      <c r="K99" s="29"/>
      <c r="L99" s="29"/>
    </row>
    <row r="100" spans="1:12" ht="29.55" customHeight="1" thickTop="1">
      <c r="A100" s="147" t="s">
        <v>154</v>
      </c>
      <c r="B100" s="147"/>
      <c r="C100" s="147"/>
      <c r="D100" s="147"/>
      <c r="E100" s="147"/>
      <c r="F100" s="147"/>
      <c r="G100" s="18"/>
      <c r="H100" s="122"/>
      <c r="I100" s="122"/>
      <c r="J100" s="122"/>
      <c r="K100" s="122"/>
      <c r="L100" s="123"/>
    </row>
    <row r="101" spans="1:12" ht="15.6">
      <c r="A101" s="150" t="s">
        <v>186</v>
      </c>
      <c r="B101" s="144"/>
      <c r="C101" s="144"/>
      <c r="D101" s="144"/>
      <c r="E101" s="144"/>
      <c r="F101" s="144"/>
      <c r="G101" s="9"/>
      <c r="H101" s="29"/>
      <c r="I101" s="29"/>
      <c r="J101" s="29"/>
      <c r="K101" s="29"/>
      <c r="L101" s="29"/>
    </row>
    <row r="102" spans="1:12" ht="15.6">
      <c r="A102" s="7"/>
      <c r="B102" s="8"/>
      <c r="C102" s="18"/>
      <c r="D102" s="18"/>
      <c r="E102" s="18"/>
      <c r="F102" s="18"/>
      <c r="G102" s="18"/>
      <c r="H102" s="29"/>
      <c r="I102" s="29"/>
      <c r="J102" s="29"/>
      <c r="K102" s="125"/>
      <c r="L102" s="29"/>
    </row>
    <row r="103" spans="1:12" ht="15.6">
      <c r="A103" s="7"/>
      <c r="B103" s="8"/>
      <c r="C103" s="18"/>
      <c r="D103" s="18"/>
      <c r="E103" s="18"/>
      <c r="F103" s="18"/>
      <c r="G103" s="9"/>
      <c r="H103" s="29"/>
      <c r="I103" s="29"/>
      <c r="J103" s="29"/>
      <c r="K103" s="29"/>
      <c r="L103" s="29"/>
    </row>
    <row r="104" spans="1:12" ht="15.6">
      <c r="A104" s="138" t="s">
        <v>155</v>
      </c>
      <c r="B104" s="138"/>
      <c r="C104" s="138"/>
      <c r="D104" s="138"/>
      <c r="E104" s="138"/>
      <c r="F104" s="138"/>
      <c r="G104" s="9"/>
      <c r="H104" s="29"/>
      <c r="I104" s="29"/>
      <c r="J104" s="29"/>
      <c r="K104" s="29"/>
      <c r="L104" s="29"/>
    </row>
    <row r="105" spans="1:12" ht="15.6">
      <c r="A105" s="138" t="s">
        <v>156</v>
      </c>
      <c r="B105" s="138"/>
      <c r="C105" s="138"/>
      <c r="D105" s="138"/>
      <c r="E105" s="138"/>
      <c r="F105" s="138"/>
      <c r="G105" s="9"/>
      <c r="H105" s="29"/>
      <c r="I105" s="29"/>
      <c r="J105" s="29"/>
      <c r="K105" s="29"/>
      <c r="L105" s="29"/>
    </row>
    <row r="106" spans="1:12" ht="15.6">
      <c r="A106" s="134" t="s">
        <v>38</v>
      </c>
      <c r="B106" s="134"/>
      <c r="C106" s="134"/>
      <c r="D106" s="134"/>
      <c r="E106" s="134"/>
      <c r="F106" s="134"/>
      <c r="G106" s="4"/>
      <c r="H106" s="16"/>
      <c r="I106" s="29"/>
      <c r="J106" s="29"/>
      <c r="K106" s="29"/>
      <c r="L106" s="29"/>
    </row>
    <row r="107" spans="1:12" ht="15.6">
      <c r="A107" s="7"/>
      <c r="B107" s="8"/>
      <c r="C107" s="18"/>
      <c r="D107" s="18"/>
      <c r="E107" s="18"/>
      <c r="F107" s="18"/>
      <c r="G107" s="9"/>
      <c r="H107" s="29"/>
      <c r="I107" s="29"/>
      <c r="J107" s="29"/>
      <c r="K107" s="29"/>
      <c r="L107" s="29"/>
    </row>
    <row r="108" spans="1:12" ht="16.2" thickBot="1">
      <c r="A108" s="56" t="s">
        <v>11</v>
      </c>
      <c r="B108" s="56" t="s">
        <v>157</v>
      </c>
      <c r="C108" s="57" t="s">
        <v>179</v>
      </c>
      <c r="D108" s="57" t="s">
        <v>180</v>
      </c>
      <c r="E108" s="57" t="s">
        <v>181</v>
      </c>
      <c r="F108" s="57" t="s">
        <v>182</v>
      </c>
      <c r="G108" s="9"/>
      <c r="H108" s="29"/>
      <c r="I108" s="29"/>
      <c r="J108" s="29"/>
      <c r="K108" s="29"/>
      <c r="L108" s="29"/>
    </row>
    <row r="109" spans="1:12" ht="15.6">
      <c r="A109" s="10"/>
      <c r="B109" s="2"/>
      <c r="C109" s="37"/>
      <c r="D109" s="37"/>
      <c r="E109" s="37"/>
      <c r="F109" s="37"/>
      <c r="G109" s="9"/>
      <c r="H109" s="29"/>
      <c r="I109" s="29"/>
      <c r="J109" s="29"/>
      <c r="K109" s="29"/>
      <c r="L109" s="29"/>
    </row>
    <row r="110" spans="1:12" ht="15.6">
      <c r="A110" s="20">
        <v>1</v>
      </c>
      <c r="B110" s="21" t="s">
        <v>158</v>
      </c>
      <c r="C110" s="74">
        <f>+'I Semestral'!E114</f>
        <v>39114249.540000916</v>
      </c>
      <c r="D110" s="37">
        <f>+C114</f>
        <v>902754145.26000357</v>
      </c>
      <c r="E110" s="37">
        <f>+D114</f>
        <v>11177687.964005947</v>
      </c>
      <c r="F110" s="37">
        <f>+C110</f>
        <v>39114249.540000916</v>
      </c>
      <c r="G110" s="9"/>
      <c r="H110" s="22"/>
      <c r="I110" s="29"/>
      <c r="J110" s="29"/>
      <c r="K110" s="29"/>
      <c r="L110" s="29"/>
    </row>
    <row r="111" spans="1:12" ht="15.6">
      <c r="A111" s="23">
        <v>2</v>
      </c>
      <c r="B111" s="21" t="s">
        <v>159</v>
      </c>
      <c r="C111" s="37">
        <f>+C99</f>
        <v>2432517042.6200027</v>
      </c>
      <c r="D111" s="37">
        <f>+D99</f>
        <v>1964059663.7340026</v>
      </c>
      <c r="E111" s="37">
        <f>+E99</f>
        <v>4058277574.5799923</v>
      </c>
      <c r="F111" s="37">
        <f>SUM(C111:E111)</f>
        <v>8454854280.9339981</v>
      </c>
      <c r="G111" s="24"/>
      <c r="H111" s="29"/>
      <c r="I111" s="29"/>
      <c r="J111" s="29"/>
      <c r="K111" s="29"/>
      <c r="L111" s="29"/>
    </row>
    <row r="112" spans="1:12" ht="15.6">
      <c r="A112" s="23">
        <v>3</v>
      </c>
      <c r="B112" s="25" t="s">
        <v>160</v>
      </c>
      <c r="C112" s="37">
        <f>+C110+C111</f>
        <v>2471631292.1600037</v>
      </c>
      <c r="D112" s="37">
        <f>+D110+D111</f>
        <v>2866813808.9940062</v>
      </c>
      <c r="E112" s="37">
        <f>+E110+E111</f>
        <v>4069455262.5439982</v>
      </c>
      <c r="F112" s="37">
        <f>+F111+F110</f>
        <v>8493968530.473999</v>
      </c>
      <c r="G112" s="24"/>
      <c r="H112" s="29"/>
      <c r="I112" s="29"/>
      <c r="J112" s="29"/>
      <c r="K112" s="29"/>
      <c r="L112" s="29"/>
    </row>
    <row r="113" spans="1:8" ht="15" customHeight="1">
      <c r="A113" s="23">
        <v>4</v>
      </c>
      <c r="B113" s="25" t="s">
        <v>161</v>
      </c>
      <c r="C113" s="37">
        <v>1568877146.9000001</v>
      </c>
      <c r="D113" s="37">
        <v>2855636121.0300002</v>
      </c>
      <c r="E113" s="37">
        <v>2907513406.3200002</v>
      </c>
      <c r="F113" s="37">
        <f>SUM(C113:E113)</f>
        <v>7332026674.25</v>
      </c>
      <c r="G113" s="24"/>
      <c r="H113" s="29"/>
    </row>
    <row r="114" spans="1:8" ht="15.6">
      <c r="A114" s="23">
        <v>5</v>
      </c>
      <c r="B114" s="21" t="s">
        <v>162</v>
      </c>
      <c r="C114" s="37">
        <f>+C112-C113</f>
        <v>902754145.26000357</v>
      </c>
      <c r="D114" s="37">
        <f t="shared" ref="D114:E114" si="8">+D112-D113</f>
        <v>11177687.964005947</v>
      </c>
      <c r="E114" s="37">
        <f t="shared" si="8"/>
        <v>1161941856.2239981</v>
      </c>
      <c r="F114" s="37">
        <f>+F112-F113</f>
        <v>1161941856.223999</v>
      </c>
      <c r="G114" s="24"/>
      <c r="H114" s="29"/>
    </row>
    <row r="115" spans="1:8" ht="16.2" thickBot="1">
      <c r="A115" s="13"/>
      <c r="B115" s="14"/>
      <c r="C115" s="36"/>
      <c r="D115" s="36"/>
      <c r="E115" s="36"/>
      <c r="F115" s="36"/>
      <c r="G115" s="12"/>
      <c r="H115" s="126"/>
    </row>
    <row r="116" spans="1:8" ht="18.75" customHeight="1" thickTop="1">
      <c r="A116" s="148" t="s">
        <v>163</v>
      </c>
      <c r="B116" s="148"/>
      <c r="C116" s="148"/>
      <c r="D116" s="148"/>
      <c r="E116" s="148"/>
      <c r="F116" s="148"/>
      <c r="G116" s="148"/>
      <c r="H116" s="127"/>
    </row>
    <row r="117" spans="1:8" ht="23.85" customHeight="1">
      <c r="A117" s="115" t="s">
        <v>164</v>
      </c>
      <c r="B117" s="90"/>
      <c r="C117" s="90"/>
      <c r="D117" s="90"/>
      <c r="E117" s="90"/>
      <c r="F117" s="90"/>
      <c r="G117" s="90"/>
      <c r="H117" s="29"/>
    </row>
    <row r="118" spans="1:8">
      <c r="A118" s="159" t="s">
        <v>187</v>
      </c>
      <c r="B118" s="159"/>
      <c r="C118" s="159"/>
      <c r="D118" s="159"/>
      <c r="E118" s="159"/>
      <c r="F118" s="159"/>
      <c r="G118" s="87"/>
      <c r="H118" s="29"/>
    </row>
    <row r="119" spans="1:8">
      <c r="A119" s="26"/>
      <c r="B119" s="119"/>
      <c r="C119" s="42"/>
      <c r="D119" s="128"/>
      <c r="E119" s="128"/>
      <c r="F119" s="128"/>
      <c r="G119" s="29"/>
      <c r="H119" s="29"/>
    </row>
    <row r="120" spans="1:8">
      <c r="A120" s="26"/>
      <c r="B120" s="119"/>
      <c r="C120" s="128"/>
      <c r="D120" s="128"/>
      <c r="E120" s="128"/>
      <c r="F120" s="128"/>
      <c r="G120" s="29"/>
      <c r="H120" s="29"/>
    </row>
    <row r="122" spans="1:8">
      <c r="A122" s="129"/>
      <c r="B122" s="119"/>
      <c r="C122" s="128"/>
      <c r="D122" s="83"/>
      <c r="E122" s="128"/>
      <c r="F122" s="128"/>
      <c r="G122" s="29"/>
      <c r="H122" s="29"/>
    </row>
  </sheetData>
  <mergeCells count="21">
    <mergeCell ref="A118:F118"/>
    <mergeCell ref="A51:F51"/>
    <mergeCell ref="A52:F52"/>
    <mergeCell ref="A100:F100"/>
    <mergeCell ref="A104:F104"/>
    <mergeCell ref="A105:F105"/>
    <mergeCell ref="A106:F106"/>
    <mergeCell ref="A116:G116"/>
    <mergeCell ref="A101:F101"/>
    <mergeCell ref="A50:F50"/>
    <mergeCell ref="A1:G1"/>
    <mergeCell ref="A6:G6"/>
    <mergeCell ref="A8:G8"/>
    <mergeCell ref="A9:G9"/>
    <mergeCell ref="A18:H18"/>
    <mergeCell ref="A21:H21"/>
    <mergeCell ref="A22:F22"/>
    <mergeCell ref="A23:F23"/>
    <mergeCell ref="A24:F24"/>
    <mergeCell ref="A47:F47"/>
    <mergeCell ref="A48:F48"/>
  </mergeCells>
  <pageMargins left="0.5" right="0.28000000000000003" top="0.74803149606299213" bottom="0.74803149606299213" header="0.31496062992125984" footer="0.31496062992125984"/>
  <pageSetup scale="20" orientation="landscape" r:id="rId1"/>
  <ignoredErrors>
    <ignoredError sqref="F1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I129"/>
  <sheetViews>
    <sheetView zoomScale="90" zoomScaleNormal="90" workbookViewId="0">
      <selection sqref="A1:G1"/>
    </sheetView>
  </sheetViews>
  <sheetFormatPr baseColWidth="10" defaultColWidth="11.44140625" defaultRowHeight="14.4"/>
  <cols>
    <col min="1" max="1" width="18.77734375" style="1" customWidth="1"/>
    <col min="2" max="2" width="78.21875" style="6" customWidth="1"/>
    <col min="3" max="6" width="21.44140625" style="27" customWidth="1"/>
    <col min="7" max="7" width="20.21875" style="3" bestFit="1" customWidth="1"/>
    <col min="8" max="8" width="11.44140625" style="3"/>
    <col min="9" max="9" width="18.77734375" style="3" bestFit="1" customWidth="1"/>
    <col min="10" max="16384" width="11.44140625" style="3"/>
  </cols>
  <sheetData>
    <row r="1" spans="1:7" ht="15.6">
      <c r="A1" s="134" t="s">
        <v>0</v>
      </c>
      <c r="B1" s="134"/>
      <c r="C1" s="134"/>
      <c r="D1" s="134"/>
      <c r="E1" s="135"/>
      <c r="F1" s="135"/>
      <c r="G1" s="134"/>
    </row>
    <row r="2" spans="1:7" ht="15.6">
      <c r="A2" s="4"/>
      <c r="B2" s="5" t="s">
        <v>1</v>
      </c>
      <c r="C2" s="38" t="s">
        <v>2</v>
      </c>
      <c r="D2" s="38"/>
      <c r="E2" s="38"/>
      <c r="F2" s="38"/>
      <c r="G2" s="33"/>
    </row>
    <row r="3" spans="1:7" ht="15.6">
      <c r="A3" s="4"/>
      <c r="B3" s="5" t="s">
        <v>3</v>
      </c>
      <c r="C3" s="38" t="s">
        <v>4</v>
      </c>
      <c r="D3" s="38"/>
      <c r="E3" s="38"/>
      <c r="F3" s="38"/>
      <c r="G3" s="33"/>
    </row>
    <row r="4" spans="1:7" ht="15.6">
      <c r="A4" s="4"/>
      <c r="B4" s="5" t="s">
        <v>5</v>
      </c>
      <c r="C4" s="38" t="s">
        <v>6</v>
      </c>
      <c r="D4" s="38"/>
      <c r="E4" s="38"/>
      <c r="F4" s="38"/>
      <c r="G4" s="33"/>
    </row>
    <row r="5" spans="1:7" ht="15.6">
      <c r="A5" s="4"/>
      <c r="B5" s="5" t="s">
        <v>7</v>
      </c>
      <c r="C5" s="38" t="s">
        <v>188</v>
      </c>
      <c r="D5" s="38"/>
      <c r="E5" s="38"/>
      <c r="F5" s="38"/>
      <c r="G5" s="33"/>
    </row>
    <row r="6" spans="1:7" ht="15.6">
      <c r="A6" s="136"/>
      <c r="B6" s="136"/>
      <c r="C6" s="136"/>
      <c r="D6" s="136"/>
      <c r="E6" s="137"/>
      <c r="F6" s="137"/>
      <c r="G6" s="136"/>
    </row>
    <row r="7" spans="1:7" ht="15.6">
      <c r="A7" s="7"/>
      <c r="B7" s="8"/>
      <c r="C7" s="18"/>
      <c r="D7" s="18"/>
      <c r="E7" s="18"/>
      <c r="F7" s="18"/>
      <c r="G7" s="9"/>
    </row>
    <row r="8" spans="1:7" s="29" customFormat="1" ht="15.6">
      <c r="A8" s="138" t="s">
        <v>9</v>
      </c>
      <c r="B8" s="138"/>
      <c r="C8" s="138"/>
      <c r="D8" s="138"/>
      <c r="E8" s="135"/>
      <c r="F8" s="135"/>
      <c r="G8" s="138"/>
    </row>
    <row r="9" spans="1:7" s="29" customFormat="1" ht="15.6">
      <c r="A9" s="139" t="s">
        <v>10</v>
      </c>
      <c r="B9" s="139"/>
      <c r="C9" s="139"/>
      <c r="D9" s="139"/>
      <c r="E9" s="140"/>
      <c r="F9" s="140"/>
      <c r="G9" s="139"/>
    </row>
    <row r="10" spans="1:7" s="29" customFormat="1" ht="15.6">
      <c r="A10" s="7"/>
      <c r="B10" s="8"/>
      <c r="C10" s="18"/>
      <c r="D10" s="18"/>
      <c r="E10" s="18"/>
      <c r="F10" s="18"/>
      <c r="G10" s="9"/>
    </row>
    <row r="11" spans="1:7" s="34" customFormat="1" ht="16.2" thickBot="1">
      <c r="A11" s="58" t="s">
        <v>11</v>
      </c>
      <c r="B11" s="58" t="s">
        <v>12</v>
      </c>
      <c r="C11" s="59" t="s">
        <v>13</v>
      </c>
      <c r="D11" s="59" t="s">
        <v>39</v>
      </c>
      <c r="E11" s="59" t="s">
        <v>172</v>
      </c>
      <c r="F11" s="59" t="s">
        <v>182</v>
      </c>
      <c r="G11" s="58" t="s">
        <v>189</v>
      </c>
    </row>
    <row r="12" spans="1:7" s="34" customFormat="1" ht="15.6">
      <c r="A12" s="102" t="s">
        <v>19</v>
      </c>
      <c r="B12" s="103" t="s">
        <v>20</v>
      </c>
      <c r="C12" s="100" t="s">
        <v>21</v>
      </c>
      <c r="D12" s="105">
        <f>+'I Semestral'!D12</f>
        <v>40084</v>
      </c>
      <c r="E12" s="105">
        <f>+'I Semestral'!E12</f>
        <v>34343</v>
      </c>
      <c r="F12" s="105">
        <f>+'3 T'!G12</f>
        <v>34875</v>
      </c>
      <c r="G12" s="43">
        <f>+D12+E12+F12</f>
        <v>109302</v>
      </c>
    </row>
    <row r="13" spans="1:7" s="34" customFormat="1" ht="27.6">
      <c r="A13" s="102" t="s">
        <v>22</v>
      </c>
      <c r="B13" s="103" t="s">
        <v>23</v>
      </c>
      <c r="C13" s="100" t="s">
        <v>21</v>
      </c>
      <c r="D13" s="105">
        <f>+'I Semestral'!D13</f>
        <v>254074</v>
      </c>
      <c r="E13" s="105">
        <f>+'I Semestral'!E13</f>
        <v>257732</v>
      </c>
      <c r="F13" s="105">
        <f>+'3 T'!G13</f>
        <v>251180</v>
      </c>
      <c r="G13" s="43">
        <f t="shared" ref="G13:G16" si="0">+D13+E13+F13</f>
        <v>762986</v>
      </c>
    </row>
    <row r="14" spans="1:7" s="34" customFormat="1" ht="27.6">
      <c r="A14" s="102" t="s">
        <v>24</v>
      </c>
      <c r="B14" s="103" t="s">
        <v>25</v>
      </c>
      <c r="C14" s="100" t="s">
        <v>26</v>
      </c>
      <c r="D14" s="105">
        <f>+'I Semestral'!D14</f>
        <v>17883</v>
      </c>
      <c r="E14" s="105">
        <f>+'I Semestral'!E14</f>
        <v>20832</v>
      </c>
      <c r="F14" s="105">
        <f>+'3 T'!G14</f>
        <v>26292</v>
      </c>
      <c r="G14" s="43">
        <f t="shared" si="0"/>
        <v>65007</v>
      </c>
    </row>
    <row r="15" spans="1:7" s="34" customFormat="1" ht="15.6">
      <c r="A15" s="102" t="s">
        <v>27</v>
      </c>
      <c r="B15" s="103" t="s">
        <v>28</v>
      </c>
      <c r="C15" s="100" t="s">
        <v>29</v>
      </c>
      <c r="D15" s="105">
        <f>+'I Semestral'!D15</f>
        <v>65257</v>
      </c>
      <c r="E15" s="105">
        <f>+'I Semestral'!E15</f>
        <v>79321</v>
      </c>
      <c r="F15" s="105">
        <f>+'3 T'!G15</f>
        <v>86547</v>
      </c>
      <c r="G15" s="43">
        <f t="shared" si="0"/>
        <v>231125</v>
      </c>
    </row>
    <row r="16" spans="1:7" s="29" customFormat="1" ht="15.6">
      <c r="A16" s="102" t="s">
        <v>30</v>
      </c>
      <c r="B16" s="103" t="s">
        <v>31</v>
      </c>
      <c r="C16" s="100" t="s">
        <v>29</v>
      </c>
      <c r="D16" s="105">
        <f>+'I Semestral'!D16</f>
        <v>29101</v>
      </c>
      <c r="E16" s="105">
        <f>+'I Semestral'!E16</f>
        <v>54326</v>
      </c>
      <c r="F16" s="105">
        <f>+'3 T'!G16</f>
        <v>67034</v>
      </c>
      <c r="G16" s="43">
        <f t="shared" si="0"/>
        <v>150461</v>
      </c>
    </row>
    <row r="17" spans="1:7" s="29" customFormat="1" ht="16.2" thickBot="1">
      <c r="A17" s="13"/>
      <c r="B17" s="44" t="s">
        <v>32</v>
      </c>
      <c r="C17" s="109" t="s">
        <v>170</v>
      </c>
      <c r="D17" s="31">
        <f>SUM(D12:D16)</f>
        <v>406399</v>
      </c>
      <c r="E17" s="31">
        <f t="shared" ref="E17:F17" si="1">SUM(E12:E16)</f>
        <v>446554</v>
      </c>
      <c r="F17" s="31">
        <f t="shared" si="1"/>
        <v>465928</v>
      </c>
      <c r="G17" s="31">
        <f>SUM(D17:F17)</f>
        <v>1318881</v>
      </c>
    </row>
    <row r="18" spans="1:7" s="29" customFormat="1" ht="22.5" customHeight="1" thickTop="1">
      <c r="A18" s="142" t="s">
        <v>33</v>
      </c>
      <c r="B18" s="142"/>
      <c r="C18" s="142"/>
      <c r="D18" s="142"/>
      <c r="E18" s="142"/>
      <c r="F18" s="142"/>
      <c r="G18" s="142"/>
    </row>
    <row r="19" spans="1:7" s="29" customFormat="1" ht="15.75" customHeight="1">
      <c r="A19" s="2" t="s">
        <v>34</v>
      </c>
      <c r="B19" s="8"/>
      <c r="C19" s="37"/>
      <c r="D19" s="37"/>
      <c r="E19" s="37"/>
      <c r="F19" s="37"/>
      <c r="G19" s="11"/>
    </row>
    <row r="20" spans="1:7" s="29" customFormat="1" ht="15.75" customHeight="1">
      <c r="A20" s="2" t="s">
        <v>35</v>
      </c>
      <c r="B20" s="8"/>
      <c r="C20" s="37"/>
      <c r="D20" s="37"/>
      <c r="E20" s="37"/>
      <c r="F20" s="37"/>
      <c r="G20" s="11"/>
    </row>
    <row r="21" spans="1:7" ht="12" customHeight="1">
      <c r="A21" s="153" t="s">
        <v>190</v>
      </c>
      <c r="B21" s="153"/>
      <c r="C21" s="153"/>
      <c r="D21" s="153"/>
      <c r="E21" s="153"/>
      <c r="F21" s="153"/>
      <c r="G21" s="153"/>
    </row>
    <row r="22" spans="1:7" ht="15.6">
      <c r="A22" s="141" t="s">
        <v>36</v>
      </c>
      <c r="B22" s="141"/>
      <c r="C22" s="141"/>
      <c r="D22" s="141"/>
      <c r="E22" s="141"/>
      <c r="F22" s="141"/>
      <c r="G22" s="141"/>
    </row>
    <row r="23" spans="1:7" ht="15.6">
      <c r="A23" s="138" t="s">
        <v>37</v>
      </c>
      <c r="B23" s="138"/>
      <c r="C23" s="138"/>
      <c r="D23" s="138"/>
      <c r="E23" s="135"/>
      <c r="F23" s="135"/>
      <c r="G23" s="138"/>
    </row>
    <row r="24" spans="1:7" ht="15.6">
      <c r="A24" s="134" t="s">
        <v>38</v>
      </c>
      <c r="B24" s="134"/>
      <c r="C24" s="134"/>
      <c r="D24" s="134"/>
      <c r="E24" s="135"/>
      <c r="F24" s="135"/>
      <c r="G24" s="134"/>
    </row>
    <row r="25" spans="1:7" ht="15.6">
      <c r="A25" s="7"/>
      <c r="B25" s="8"/>
      <c r="C25" s="18"/>
      <c r="D25" s="18"/>
      <c r="E25" s="18"/>
      <c r="F25" s="18"/>
      <c r="G25" s="29"/>
    </row>
    <row r="26" spans="1:7" ht="16.2" thickBot="1">
      <c r="A26" s="56" t="s">
        <v>11</v>
      </c>
      <c r="B26" s="56" t="s">
        <v>12</v>
      </c>
      <c r="C26" s="57" t="s">
        <v>39</v>
      </c>
      <c r="D26" s="57" t="s">
        <v>172</v>
      </c>
      <c r="E26" s="57" t="s">
        <v>182</v>
      </c>
      <c r="F26" s="57" t="s">
        <v>189</v>
      </c>
      <c r="G26" s="29"/>
    </row>
    <row r="27" spans="1:7" ht="15.6">
      <c r="A27" s="46"/>
      <c r="B27" s="47" t="s">
        <v>40</v>
      </c>
      <c r="C27" s="49"/>
      <c r="D27" s="49"/>
      <c r="E27" s="49"/>
      <c r="F27" s="49"/>
      <c r="G27" s="29"/>
    </row>
    <row r="28" spans="1:7" ht="15.6">
      <c r="A28" s="78" t="s">
        <v>19</v>
      </c>
      <c r="B28" s="2" t="s">
        <v>41</v>
      </c>
      <c r="C28" s="52">
        <f>+'1 T'!F28</f>
        <v>272218026.85180002</v>
      </c>
      <c r="D28" s="52">
        <f>+'2 T '!F28</f>
        <v>712083619.5503</v>
      </c>
      <c r="E28" s="52">
        <f>+'3 T'!F28</f>
        <v>591584976.94500005</v>
      </c>
      <c r="F28" s="52">
        <f>SUM(C28:E28)</f>
        <v>1575886623.3471003</v>
      </c>
      <c r="G28" s="29"/>
    </row>
    <row r="29" spans="1:7" ht="15.6">
      <c r="A29" s="78" t="s">
        <v>22</v>
      </c>
      <c r="B29" s="2" t="s">
        <v>42</v>
      </c>
      <c r="C29" s="52">
        <f>+'1 T'!F29</f>
        <v>933961017.8046</v>
      </c>
      <c r="D29" s="52">
        <f>+'2 T '!F29</f>
        <v>1561203827.6362</v>
      </c>
      <c r="E29" s="52">
        <f>+'3 T'!F29</f>
        <v>977607512.71219993</v>
      </c>
      <c r="F29" s="52">
        <f t="shared" ref="F29:F31" si="2">SUM(C29:E29)</f>
        <v>3472772358.1529999</v>
      </c>
      <c r="G29" s="29"/>
    </row>
    <row r="30" spans="1:7" ht="15.6">
      <c r="A30" s="78" t="s">
        <v>24</v>
      </c>
      <c r="B30" s="2" t="s">
        <v>43</v>
      </c>
      <c r="C30" s="52">
        <f>+'1 T'!F30</f>
        <v>104410053.9994</v>
      </c>
      <c r="D30" s="52">
        <f>+'2 T '!F30</f>
        <v>1131349164.5018001</v>
      </c>
      <c r="E30" s="52">
        <f>+'3 T'!F30</f>
        <v>1157173249.2458</v>
      </c>
      <c r="F30" s="52">
        <f t="shared" si="2"/>
        <v>2392932467.7469997</v>
      </c>
      <c r="G30" s="29"/>
    </row>
    <row r="31" spans="1:7" ht="15.6">
      <c r="A31" s="78" t="s">
        <v>27</v>
      </c>
      <c r="B31" s="2" t="s">
        <v>44</v>
      </c>
      <c r="C31" s="52">
        <f>+'1 T'!F31</f>
        <v>1138331505.1454</v>
      </c>
      <c r="D31" s="52">
        <f>+'2 T '!F31</f>
        <v>3485020237.0581069</v>
      </c>
      <c r="E31" s="52">
        <f>+'3 T'!F31</f>
        <v>4773971026.4793949</v>
      </c>
      <c r="F31" s="52">
        <f t="shared" si="2"/>
        <v>9397322768.6829014</v>
      </c>
      <c r="G31" s="29"/>
    </row>
    <row r="32" spans="1:7" ht="15.6">
      <c r="A32" s="78" t="s">
        <v>30</v>
      </c>
      <c r="B32" s="2" t="s">
        <v>45</v>
      </c>
      <c r="C32" s="52">
        <f>+'1 T'!F32</f>
        <v>228223017.5388</v>
      </c>
      <c r="D32" s="52">
        <f>+'2 T '!F32</f>
        <v>379811599.56360006</v>
      </c>
      <c r="E32" s="52">
        <f>+'3 T'!F32</f>
        <v>247368024.81160003</v>
      </c>
      <c r="F32" s="52">
        <f>SUM(C32:E32)</f>
        <v>855402641.91400003</v>
      </c>
      <c r="G32" s="29"/>
    </row>
    <row r="33" spans="1:7" ht="15.6">
      <c r="A33" s="78" t="s">
        <v>46</v>
      </c>
      <c r="B33" s="48" t="s">
        <v>47</v>
      </c>
      <c r="C33" s="50"/>
      <c r="D33" s="50"/>
      <c r="E33" s="51"/>
      <c r="F33" s="51"/>
      <c r="G33" s="29"/>
    </row>
    <row r="34" spans="1:7" ht="15.6">
      <c r="A34" s="78"/>
      <c r="B34" s="2" t="s">
        <v>48</v>
      </c>
      <c r="C34" s="52">
        <f>+'1 T'!F34</f>
        <v>791162.72</v>
      </c>
      <c r="D34" s="52">
        <f>+'2 T '!F34</f>
        <v>1774563.3</v>
      </c>
      <c r="E34" s="52">
        <f>+'3 T'!F34</f>
        <v>207759.54</v>
      </c>
      <c r="F34" s="18">
        <f>+C34+D34+E34</f>
        <v>2773485.56</v>
      </c>
      <c r="G34" s="28"/>
    </row>
    <row r="35" spans="1:7" s="28" customFormat="1" ht="15.6">
      <c r="A35" s="78"/>
      <c r="B35" s="2" t="s">
        <v>49</v>
      </c>
      <c r="C35" s="52">
        <f>+'1 T'!F35</f>
        <v>24714731.27</v>
      </c>
      <c r="D35" s="52">
        <f>+'2 T '!F35</f>
        <v>0</v>
      </c>
      <c r="E35" s="52">
        <f>+'3 T'!F35</f>
        <v>2872355.9299999997</v>
      </c>
      <c r="F35" s="18">
        <f t="shared" ref="F35:F45" si="3">+C35+D35+E35</f>
        <v>27587087.199999999</v>
      </c>
    </row>
    <row r="36" spans="1:7" s="28" customFormat="1" ht="15.6">
      <c r="A36" s="78"/>
      <c r="B36" s="2" t="s">
        <v>50</v>
      </c>
      <c r="C36" s="52">
        <f>+'1 T'!F36</f>
        <v>0</v>
      </c>
      <c r="D36" s="52">
        <f>+'2 T '!F36</f>
        <v>0</v>
      </c>
      <c r="E36" s="52">
        <f>+'3 T'!F36</f>
        <v>0</v>
      </c>
      <c r="F36" s="18">
        <f t="shared" si="3"/>
        <v>0</v>
      </c>
    </row>
    <row r="37" spans="1:7" s="28" customFormat="1" ht="15.6">
      <c r="A37" s="78"/>
      <c r="B37" s="2" t="s">
        <v>51</v>
      </c>
      <c r="C37" s="52">
        <f>+'1 T'!F37</f>
        <v>2275735.35</v>
      </c>
      <c r="D37" s="52">
        <f>+'2 T '!F37</f>
        <v>14385125.84</v>
      </c>
      <c r="E37" s="52">
        <f>+'3 T'!F37</f>
        <v>23326265.710000001</v>
      </c>
      <c r="F37" s="18">
        <f t="shared" si="3"/>
        <v>39987126.899999999</v>
      </c>
    </row>
    <row r="38" spans="1:7" s="28" customFormat="1" ht="15.6">
      <c r="A38" s="78"/>
      <c r="B38" s="2" t="s">
        <v>52</v>
      </c>
      <c r="C38" s="52">
        <f>+'1 T'!F38</f>
        <v>0</v>
      </c>
      <c r="D38" s="52">
        <f>+'2 T '!F38</f>
        <v>0</v>
      </c>
      <c r="E38" s="52">
        <f>+'3 T'!F38</f>
        <v>0</v>
      </c>
      <c r="F38" s="18">
        <f t="shared" si="3"/>
        <v>0</v>
      </c>
      <c r="G38" s="29"/>
    </row>
    <row r="39" spans="1:7" ht="15.6">
      <c r="A39" s="78"/>
      <c r="B39" s="2" t="s">
        <v>53</v>
      </c>
      <c r="C39" s="52">
        <f>+'1 T'!F39</f>
        <v>0</v>
      </c>
      <c r="D39" s="52">
        <f>+'2 T '!F39</f>
        <v>0</v>
      </c>
      <c r="E39" s="52">
        <f>+'3 T'!F39</f>
        <v>4625655</v>
      </c>
      <c r="F39" s="18">
        <f t="shared" si="3"/>
        <v>4625655</v>
      </c>
      <c r="G39" s="75"/>
    </row>
    <row r="40" spans="1:7" ht="15.6">
      <c r="A40" s="78"/>
      <c r="B40" s="2" t="s">
        <v>54</v>
      </c>
      <c r="C40" s="52">
        <f>+'1 T'!F40</f>
        <v>0</v>
      </c>
      <c r="D40" s="52">
        <f>+'2 T '!F40</f>
        <v>0</v>
      </c>
      <c r="E40" s="52">
        <f>+'3 T'!F40</f>
        <v>5000000</v>
      </c>
      <c r="F40" s="18">
        <f t="shared" si="3"/>
        <v>5000000</v>
      </c>
      <c r="G40" s="29"/>
    </row>
    <row r="41" spans="1:7" ht="15.6">
      <c r="A41" s="78"/>
      <c r="B41" s="2" t="s">
        <v>55</v>
      </c>
      <c r="C41" s="52">
        <f>+'1 T'!F41</f>
        <v>0</v>
      </c>
      <c r="D41" s="52">
        <f>+'2 T '!F41</f>
        <v>0</v>
      </c>
      <c r="E41" s="52">
        <f>+'3 T'!F41</f>
        <v>15680318.130000001</v>
      </c>
      <c r="F41" s="18">
        <f t="shared" si="3"/>
        <v>15680318.130000001</v>
      </c>
      <c r="G41" s="29"/>
    </row>
    <row r="42" spans="1:7" ht="15.6">
      <c r="A42" s="78"/>
      <c r="B42" s="2" t="s">
        <v>56</v>
      </c>
      <c r="C42" s="52">
        <f>+'1 T'!F42</f>
        <v>0</v>
      </c>
      <c r="D42" s="52">
        <f>+'2 T '!F42</f>
        <v>40896677.289999999</v>
      </c>
      <c r="E42" s="52">
        <f>+'3 T'!F42</f>
        <v>0</v>
      </c>
      <c r="F42" s="18">
        <f t="shared" si="3"/>
        <v>40896677.289999999</v>
      </c>
      <c r="G42" s="86"/>
    </row>
    <row r="43" spans="1:7" ht="15.6">
      <c r="A43" s="78"/>
      <c r="B43" s="2" t="s">
        <v>57</v>
      </c>
      <c r="C43" s="52">
        <f>+'1 T'!F43</f>
        <v>0</v>
      </c>
      <c r="D43" s="52">
        <f>+'2 T '!F43</f>
        <v>0</v>
      </c>
      <c r="E43" s="52">
        <f>+'3 T'!F43</f>
        <v>39154500</v>
      </c>
      <c r="F43" s="18">
        <f t="shared" si="3"/>
        <v>39154500</v>
      </c>
      <c r="G43" s="80"/>
    </row>
    <row r="44" spans="1:7" ht="15.6">
      <c r="A44" s="78"/>
      <c r="B44" s="2" t="s">
        <v>58</v>
      </c>
      <c r="C44" s="52">
        <f>+'1 T'!F44</f>
        <v>101791933.88</v>
      </c>
      <c r="D44" s="52">
        <f>+'2 T '!F44</f>
        <v>354424247.15999997</v>
      </c>
      <c r="E44" s="52">
        <f>+'3 T'!F44</f>
        <v>492204695.64999998</v>
      </c>
      <c r="F44" s="18">
        <f t="shared" si="3"/>
        <v>948420876.68999994</v>
      </c>
      <c r="G44" s="7"/>
    </row>
    <row r="45" spans="1:7" ht="15.6">
      <c r="A45" s="78"/>
      <c r="B45" s="79" t="s">
        <v>59</v>
      </c>
      <c r="C45" s="52">
        <f>+'1 T'!F45</f>
        <v>220685753.17000002</v>
      </c>
      <c r="D45" s="52">
        <f>+'2 T '!F45</f>
        <v>205410840.72000003</v>
      </c>
      <c r="E45" s="52">
        <f>+'3 T'!F45</f>
        <v>124077940.78</v>
      </c>
      <c r="F45" s="18">
        <f t="shared" si="3"/>
        <v>550174534.67000008</v>
      </c>
      <c r="G45" s="7"/>
    </row>
    <row r="46" spans="1:7" ht="16.2" thickBot="1">
      <c r="A46" s="13"/>
      <c r="B46" s="45" t="s">
        <v>60</v>
      </c>
      <c r="C46" s="45">
        <f>SUM(C28:C45)</f>
        <v>3027402937.73</v>
      </c>
      <c r="D46" s="45">
        <f>SUM(D28:D45)</f>
        <v>7886359902.6200075</v>
      </c>
      <c r="E46" s="45">
        <f>SUM(E28:E45)</f>
        <v>8454854280.9339943</v>
      </c>
      <c r="F46" s="45">
        <f>SUM(F28:F45)</f>
        <v>19368617121.284004</v>
      </c>
      <c r="G46" s="7"/>
    </row>
    <row r="47" spans="1:7" ht="16.2" thickTop="1">
      <c r="A47" s="157" t="s">
        <v>61</v>
      </c>
      <c r="B47" s="157"/>
      <c r="C47" s="157"/>
      <c r="D47" s="157"/>
      <c r="E47" s="157"/>
      <c r="F47" s="157"/>
      <c r="G47" s="7"/>
    </row>
    <row r="48" spans="1:7" ht="15.6">
      <c r="A48" s="158" t="s">
        <v>187</v>
      </c>
      <c r="B48" s="158" t="s">
        <v>63</v>
      </c>
      <c r="C48" s="158" t="s">
        <v>63</v>
      </c>
      <c r="D48" s="158" t="s">
        <v>63</v>
      </c>
      <c r="E48" s="158" t="s">
        <v>63</v>
      </c>
      <c r="F48" s="158" t="s">
        <v>63</v>
      </c>
      <c r="G48" s="7"/>
    </row>
    <row r="49" spans="1:8" ht="15.6">
      <c r="A49" s="7"/>
      <c r="B49" s="7"/>
      <c r="C49" s="41"/>
      <c r="D49" s="41"/>
      <c r="E49" s="18"/>
      <c r="F49" s="18"/>
      <c r="G49" s="7"/>
      <c r="H49" s="29"/>
    </row>
    <row r="50" spans="1:8" ht="15.6">
      <c r="A50" s="138" t="s">
        <v>64</v>
      </c>
      <c r="B50" s="138"/>
      <c r="C50" s="138"/>
      <c r="D50" s="138"/>
      <c r="E50" s="135"/>
      <c r="F50" s="135"/>
      <c r="G50" s="138"/>
      <c r="H50" s="29"/>
    </row>
    <row r="51" spans="1:8" ht="15.6">
      <c r="A51" s="138" t="s">
        <v>65</v>
      </c>
      <c r="B51" s="138"/>
      <c r="C51" s="138"/>
      <c r="D51" s="138"/>
      <c r="E51" s="135"/>
      <c r="F51" s="135"/>
      <c r="G51" s="138"/>
      <c r="H51" s="29"/>
    </row>
    <row r="52" spans="1:8" ht="15.6">
      <c r="A52" s="134" t="s">
        <v>38</v>
      </c>
      <c r="B52" s="134"/>
      <c r="C52" s="134"/>
      <c r="D52" s="134"/>
      <c r="E52" s="135"/>
      <c r="F52" s="135"/>
      <c r="G52" s="134"/>
      <c r="H52" s="29"/>
    </row>
    <row r="53" spans="1:8" ht="15.6">
      <c r="A53" s="7"/>
      <c r="B53" s="8"/>
      <c r="C53" s="18"/>
      <c r="D53" s="18"/>
      <c r="E53" s="18"/>
      <c r="F53" s="18"/>
      <c r="G53" s="9"/>
      <c r="H53" s="29"/>
    </row>
    <row r="54" spans="1:8" ht="15.6">
      <c r="A54" s="7"/>
      <c r="B54" s="8"/>
      <c r="C54" s="18"/>
      <c r="D54" s="18"/>
      <c r="E54" s="18"/>
      <c r="F54" s="18"/>
      <c r="G54" s="29"/>
      <c r="H54" s="29"/>
    </row>
    <row r="55" spans="1:8" ht="16.2" thickBot="1">
      <c r="A55" s="61" t="s">
        <v>66</v>
      </c>
      <c r="B55" s="61" t="s">
        <v>67</v>
      </c>
      <c r="C55" s="59" t="s">
        <v>39</v>
      </c>
      <c r="D55" s="59" t="s">
        <v>172</v>
      </c>
      <c r="E55" s="59" t="s">
        <v>182</v>
      </c>
      <c r="F55" s="58" t="s">
        <v>189</v>
      </c>
      <c r="G55" s="29"/>
      <c r="H55" s="29"/>
    </row>
    <row r="56" spans="1:8" ht="15.6">
      <c r="A56" s="78" t="s">
        <v>68</v>
      </c>
      <c r="B56" s="2" t="s">
        <v>69</v>
      </c>
      <c r="C56" s="52">
        <f>+'I Semestral'!C56</f>
        <v>26153888.469999999</v>
      </c>
      <c r="D56" s="52">
        <f>+'I Semestral'!D56</f>
        <v>32329269.789999999</v>
      </c>
      <c r="E56" s="52">
        <f>+'3 T'!F56</f>
        <v>51951404.849999994</v>
      </c>
      <c r="F56" s="18">
        <f>+C56+D56+E56</f>
        <v>110434563.10999998</v>
      </c>
      <c r="G56" s="78"/>
      <c r="H56" s="2"/>
    </row>
    <row r="57" spans="1:8" ht="15.6">
      <c r="A57" s="78" t="s">
        <v>70</v>
      </c>
      <c r="B57" s="2" t="s">
        <v>71</v>
      </c>
      <c r="C57" s="52">
        <f>+'I Semestral'!C57</f>
        <v>0</v>
      </c>
      <c r="D57" s="52">
        <f>+'I Semestral'!D57</f>
        <v>22610287.859999999</v>
      </c>
      <c r="E57" s="52">
        <f>+'3 T'!F57</f>
        <v>13416624.560000001</v>
      </c>
      <c r="F57" s="18">
        <f t="shared" ref="F57:F98" si="4">+C57+D57+E57</f>
        <v>36026912.420000002</v>
      </c>
      <c r="G57" s="78"/>
      <c r="H57" s="2"/>
    </row>
    <row r="58" spans="1:8" ht="15.6">
      <c r="A58" s="78" t="s">
        <v>72</v>
      </c>
      <c r="B58" s="2" t="s">
        <v>73</v>
      </c>
      <c r="C58" s="52">
        <f>+'I Semestral'!C58</f>
        <v>0</v>
      </c>
      <c r="D58" s="52">
        <f>+'I Semestral'!D58</f>
        <v>75170995.890000001</v>
      </c>
      <c r="E58" s="52">
        <f>+'3 T'!F58</f>
        <v>147900879.63999999</v>
      </c>
      <c r="F58" s="18">
        <f t="shared" si="4"/>
        <v>223071875.52999997</v>
      </c>
      <c r="G58" s="78"/>
      <c r="H58" s="2"/>
    </row>
    <row r="59" spans="1:8" ht="15.6">
      <c r="A59" s="78" t="s">
        <v>74</v>
      </c>
      <c r="B59" s="2" t="s">
        <v>75</v>
      </c>
      <c r="C59" s="52">
        <f>+'I Semestral'!C59</f>
        <v>36001906.660000004</v>
      </c>
      <c r="D59" s="52">
        <f>+'I Semestral'!D59</f>
        <v>34358520.810000002</v>
      </c>
      <c r="E59" s="52">
        <f>+'3 T'!F59</f>
        <v>62807074.319999993</v>
      </c>
      <c r="F59" s="18">
        <f t="shared" si="4"/>
        <v>133167501.78999999</v>
      </c>
      <c r="G59" s="78"/>
      <c r="H59" s="2"/>
    </row>
    <row r="60" spans="1:8" ht="15.6">
      <c r="A60" s="78" t="s">
        <v>76</v>
      </c>
      <c r="B60" s="2" t="s">
        <v>77</v>
      </c>
      <c r="C60" s="52">
        <f>+'I Semestral'!C60</f>
        <v>63577342.520000003</v>
      </c>
      <c r="D60" s="52">
        <f>+'I Semestral'!D60</f>
        <v>59000253.629999995</v>
      </c>
      <c r="E60" s="52">
        <f>+'3 T'!F60</f>
        <v>101541522.90000001</v>
      </c>
      <c r="F60" s="18">
        <f t="shared" si="4"/>
        <v>224119119.05000001</v>
      </c>
      <c r="G60" s="78"/>
      <c r="H60" s="2"/>
    </row>
    <row r="61" spans="1:8" ht="15.6">
      <c r="A61" s="78" t="s">
        <v>78</v>
      </c>
      <c r="B61" s="2" t="s">
        <v>79</v>
      </c>
      <c r="C61" s="52">
        <f>+'I Semestral'!C61</f>
        <v>26938834.890000001</v>
      </c>
      <c r="D61" s="52">
        <f>+'I Semestral'!D61</f>
        <v>51087474.390000001</v>
      </c>
      <c r="E61" s="52">
        <f>+'3 T'!F61</f>
        <v>38892985.980000004</v>
      </c>
      <c r="F61" s="18">
        <f t="shared" si="4"/>
        <v>116919295.26000001</v>
      </c>
      <c r="G61" s="78"/>
      <c r="H61" s="2"/>
    </row>
    <row r="62" spans="1:8" ht="15.6">
      <c r="A62" s="78" t="s">
        <v>80</v>
      </c>
      <c r="B62" s="2" t="s">
        <v>81</v>
      </c>
      <c r="C62" s="52">
        <f>+'I Semestral'!C62</f>
        <v>4565117.76</v>
      </c>
      <c r="D62" s="52">
        <f>+'I Semestral'!D62</f>
        <v>433187.6</v>
      </c>
      <c r="E62" s="52">
        <f>+'3 T'!F62</f>
        <v>4661450.7300000004</v>
      </c>
      <c r="F62" s="18">
        <f t="shared" si="4"/>
        <v>9659756.0899999999</v>
      </c>
      <c r="G62" s="78"/>
      <c r="H62" s="2"/>
    </row>
    <row r="63" spans="1:8" ht="15.6">
      <c r="A63" s="78" t="s">
        <v>82</v>
      </c>
      <c r="B63" s="2" t="s">
        <v>83</v>
      </c>
      <c r="C63" s="52">
        <f>+'I Semestral'!C63</f>
        <v>0</v>
      </c>
      <c r="D63" s="52">
        <f>+'I Semestral'!D63</f>
        <v>0</v>
      </c>
      <c r="E63" s="52">
        <f>+'3 T'!F63</f>
        <v>30002041.18</v>
      </c>
      <c r="F63" s="18">
        <f t="shared" si="4"/>
        <v>30002041.18</v>
      </c>
      <c r="G63" s="78"/>
      <c r="H63" s="2"/>
    </row>
    <row r="64" spans="1:8" ht="15.6">
      <c r="A64" s="78" t="s">
        <v>84</v>
      </c>
      <c r="B64" s="2" t="s">
        <v>85</v>
      </c>
      <c r="C64" s="52">
        <f>+'I Semestral'!C64</f>
        <v>0</v>
      </c>
      <c r="D64" s="52">
        <f>+'I Semestral'!D64</f>
        <v>0</v>
      </c>
      <c r="E64" s="52">
        <f>+'3 T'!F64</f>
        <v>0</v>
      </c>
      <c r="F64" s="18">
        <f t="shared" si="4"/>
        <v>0</v>
      </c>
      <c r="G64" s="78"/>
      <c r="H64" s="2"/>
    </row>
    <row r="65" spans="1:8" ht="15.6">
      <c r="A65" s="78" t="s">
        <v>86</v>
      </c>
      <c r="B65" s="2" t="s">
        <v>87</v>
      </c>
      <c r="C65" s="52">
        <f>+'I Semestral'!C65</f>
        <v>0</v>
      </c>
      <c r="D65" s="52">
        <f>+'I Semestral'!D65</f>
        <v>1435947.5</v>
      </c>
      <c r="E65" s="52">
        <f>+'3 T'!F65</f>
        <v>2437268.75</v>
      </c>
      <c r="F65" s="18">
        <f t="shared" si="4"/>
        <v>3873216.25</v>
      </c>
      <c r="G65" s="78"/>
      <c r="H65" s="2"/>
    </row>
    <row r="66" spans="1:8" ht="15.6">
      <c r="A66" s="78" t="s">
        <v>88</v>
      </c>
      <c r="B66" s="2" t="s">
        <v>89</v>
      </c>
      <c r="C66" s="52">
        <f>+'I Semestral'!C66</f>
        <v>0</v>
      </c>
      <c r="D66" s="52">
        <f>+'I Semestral'!D66</f>
        <v>0</v>
      </c>
      <c r="E66" s="52">
        <f>+'3 T'!F66</f>
        <v>0</v>
      </c>
      <c r="F66" s="18">
        <f t="shared" si="4"/>
        <v>0</v>
      </c>
      <c r="G66" s="78"/>
      <c r="H66" s="2"/>
    </row>
    <row r="67" spans="1:8" ht="15.6">
      <c r="A67" s="78" t="s">
        <v>90</v>
      </c>
      <c r="B67" s="2" t="s">
        <v>91</v>
      </c>
      <c r="C67" s="52">
        <f>+'I Semestral'!C67</f>
        <v>791162.72</v>
      </c>
      <c r="D67" s="52">
        <f>+'I Semestral'!D67</f>
        <v>1774563.3</v>
      </c>
      <c r="E67" s="52">
        <f>+'3 T'!F67</f>
        <v>207759.54</v>
      </c>
      <c r="F67" s="18">
        <f t="shared" si="4"/>
        <v>2773485.56</v>
      </c>
      <c r="G67" s="78"/>
      <c r="H67" s="2"/>
    </row>
    <row r="68" spans="1:8" ht="15.6">
      <c r="A68" s="78" t="s">
        <v>92</v>
      </c>
      <c r="B68" s="2" t="s">
        <v>93</v>
      </c>
      <c r="C68" s="52">
        <f>+'I Semestral'!C68</f>
        <v>0</v>
      </c>
      <c r="D68" s="52">
        <f>+'I Semestral'!D68</f>
        <v>0</v>
      </c>
      <c r="E68" s="52">
        <f>+'3 T'!F68</f>
        <v>0</v>
      </c>
      <c r="F68" s="18">
        <f t="shared" si="4"/>
        <v>0</v>
      </c>
      <c r="G68" s="78"/>
      <c r="H68" s="2"/>
    </row>
    <row r="69" spans="1:8" ht="15.6">
      <c r="A69" s="78" t="s">
        <v>94</v>
      </c>
      <c r="B69" s="2" t="s">
        <v>95</v>
      </c>
      <c r="C69" s="52">
        <f>+'I Semestral'!C69</f>
        <v>0</v>
      </c>
      <c r="D69" s="52">
        <f>+'I Semestral'!D69</f>
        <v>0</v>
      </c>
      <c r="E69" s="52">
        <f>+'3 T'!F69</f>
        <v>0</v>
      </c>
      <c r="F69" s="18">
        <f t="shared" si="4"/>
        <v>0</v>
      </c>
      <c r="G69" s="78"/>
      <c r="H69" s="2"/>
    </row>
    <row r="70" spans="1:8" ht="15.6">
      <c r="A70" s="78" t="s">
        <v>96</v>
      </c>
      <c r="B70" s="2" t="s">
        <v>97</v>
      </c>
      <c r="C70" s="52">
        <f>+'I Semestral'!C70</f>
        <v>4761385</v>
      </c>
      <c r="D70" s="52">
        <f>+'I Semestral'!D70</f>
        <v>9033164</v>
      </c>
      <c r="E70" s="52">
        <f>+'3 T'!F70</f>
        <v>9315521.379999999</v>
      </c>
      <c r="F70" s="18">
        <f t="shared" si="4"/>
        <v>23110070.379999999</v>
      </c>
      <c r="G70" s="78"/>
      <c r="H70" s="2"/>
    </row>
    <row r="71" spans="1:8" ht="15.6">
      <c r="A71" s="78" t="s">
        <v>98</v>
      </c>
      <c r="B71" s="2" t="s">
        <v>99</v>
      </c>
      <c r="C71" s="52">
        <f>+'I Semestral'!C71</f>
        <v>18169100</v>
      </c>
      <c r="D71" s="52">
        <f>+'I Semestral'!D71</f>
        <v>32556799.68</v>
      </c>
      <c r="E71" s="52">
        <f>+'3 T'!F71</f>
        <v>33351308</v>
      </c>
      <c r="F71" s="18">
        <f t="shared" si="4"/>
        <v>84077207.680000007</v>
      </c>
      <c r="G71" s="78"/>
      <c r="H71" s="2"/>
    </row>
    <row r="72" spans="1:8" ht="15.6">
      <c r="A72" s="78" t="s">
        <v>100</v>
      </c>
      <c r="B72" s="2" t="s">
        <v>101</v>
      </c>
      <c r="C72" s="52">
        <f>+'I Semestral'!C72</f>
        <v>42485897.399999999</v>
      </c>
      <c r="D72" s="52">
        <f>+'I Semestral'!D72</f>
        <v>4680262</v>
      </c>
      <c r="E72" s="52">
        <f>+'3 T'!F72</f>
        <v>15903046.01</v>
      </c>
      <c r="F72" s="18">
        <f t="shared" si="4"/>
        <v>63069205.409999996</v>
      </c>
      <c r="G72" s="78"/>
      <c r="H72" s="2"/>
    </row>
    <row r="73" spans="1:8" ht="15.6">
      <c r="A73" s="78" t="s">
        <v>102</v>
      </c>
      <c r="B73" s="2" t="s">
        <v>103</v>
      </c>
      <c r="C73" s="52">
        <f>+'I Semestral'!C73</f>
        <v>0</v>
      </c>
      <c r="D73" s="52">
        <f>+'I Semestral'!D73</f>
        <v>0</v>
      </c>
      <c r="E73" s="52">
        <f>+'3 T'!F73</f>
        <v>412254.09</v>
      </c>
      <c r="F73" s="18">
        <f t="shared" si="4"/>
        <v>412254.09</v>
      </c>
      <c r="G73" s="78"/>
      <c r="H73" s="2"/>
    </row>
    <row r="74" spans="1:8" ht="15.6">
      <c r="A74" s="78" t="s">
        <v>104</v>
      </c>
      <c r="B74" s="2" t="s">
        <v>105</v>
      </c>
      <c r="C74" s="52">
        <f>+'I Semestral'!C74</f>
        <v>24714731.27</v>
      </c>
      <c r="D74" s="52">
        <f>+'I Semestral'!D74</f>
        <v>0</v>
      </c>
      <c r="E74" s="52">
        <f>+'3 T'!F74</f>
        <v>2872355.9299999997</v>
      </c>
      <c r="F74" s="18">
        <f t="shared" si="4"/>
        <v>27587087.199999999</v>
      </c>
      <c r="G74" s="78"/>
      <c r="H74" s="2"/>
    </row>
    <row r="75" spans="1:8" ht="15.6">
      <c r="A75" s="78" t="s">
        <v>106</v>
      </c>
      <c r="B75" s="2" t="s">
        <v>107</v>
      </c>
      <c r="C75" s="52">
        <f>+'I Semestral'!C75</f>
        <v>0</v>
      </c>
      <c r="D75" s="52">
        <f>+'I Semestral'!D75</f>
        <v>0</v>
      </c>
      <c r="E75" s="52">
        <f>+'3 T'!F75</f>
        <v>0</v>
      </c>
      <c r="F75" s="18">
        <f t="shared" si="4"/>
        <v>0</v>
      </c>
      <c r="G75" s="78"/>
      <c r="H75" s="2"/>
    </row>
    <row r="76" spans="1:8" ht="15.6">
      <c r="A76" s="78" t="s">
        <v>108</v>
      </c>
      <c r="B76" s="2" t="s">
        <v>109</v>
      </c>
      <c r="C76" s="52">
        <f>+'I Semestral'!C76</f>
        <v>2275735.35</v>
      </c>
      <c r="D76" s="52">
        <f>+'I Semestral'!D76</f>
        <v>14385125.84</v>
      </c>
      <c r="E76" s="52">
        <f>+'3 T'!F76</f>
        <v>23326265.710000001</v>
      </c>
      <c r="F76" s="18">
        <f t="shared" si="4"/>
        <v>39987126.899999999</v>
      </c>
      <c r="G76" s="78"/>
      <c r="H76" s="2"/>
    </row>
    <row r="77" spans="1:8" ht="15.6">
      <c r="A77" s="78" t="s">
        <v>110</v>
      </c>
      <c r="B77" s="2" t="s">
        <v>111</v>
      </c>
      <c r="C77" s="52">
        <f>+'I Semestral'!C77</f>
        <v>0</v>
      </c>
      <c r="D77" s="52">
        <f>+'I Semestral'!D77</f>
        <v>0</v>
      </c>
      <c r="E77" s="52">
        <f>+'3 T'!F77</f>
        <v>0</v>
      </c>
      <c r="F77" s="18">
        <f t="shared" si="4"/>
        <v>0</v>
      </c>
      <c r="G77" s="78"/>
      <c r="H77" s="2"/>
    </row>
    <row r="78" spans="1:8" ht="15.6">
      <c r="A78" s="78" t="s">
        <v>112</v>
      </c>
      <c r="B78" s="2" t="s">
        <v>113</v>
      </c>
      <c r="C78" s="52">
        <f>+'I Semestral'!C78</f>
        <v>0</v>
      </c>
      <c r="D78" s="52">
        <f>+'I Semestral'!D78</f>
        <v>0</v>
      </c>
      <c r="E78" s="52">
        <f>+'3 T'!F78</f>
        <v>4625655</v>
      </c>
      <c r="F78" s="18">
        <f t="shared" si="4"/>
        <v>4625655</v>
      </c>
      <c r="G78" s="78"/>
      <c r="H78" s="2"/>
    </row>
    <row r="79" spans="1:8" ht="15.6">
      <c r="A79" s="78" t="s">
        <v>114</v>
      </c>
      <c r="B79" s="2" t="s">
        <v>115</v>
      </c>
      <c r="C79" s="52">
        <f>+'I Semestral'!C79</f>
        <v>0</v>
      </c>
      <c r="D79" s="52">
        <f>+'I Semestral'!D79</f>
        <v>0</v>
      </c>
      <c r="E79" s="52">
        <f>+'3 T'!F79</f>
        <v>5000000</v>
      </c>
      <c r="F79" s="18">
        <f t="shared" si="4"/>
        <v>5000000</v>
      </c>
      <c r="G79" s="78"/>
      <c r="H79" s="2"/>
    </row>
    <row r="80" spans="1:8" ht="15.6">
      <c r="A80" s="78" t="s">
        <v>116</v>
      </c>
      <c r="B80" s="2" t="s">
        <v>117</v>
      </c>
      <c r="C80" s="52">
        <f>+'I Semestral'!C80</f>
        <v>10144621.379999999</v>
      </c>
      <c r="D80" s="52">
        <f>+'I Semestral'!D80</f>
        <v>16596178.300000001</v>
      </c>
      <c r="E80" s="52">
        <f>+'3 T'!F80</f>
        <v>13033467.529999999</v>
      </c>
      <c r="F80" s="18">
        <f t="shared" si="4"/>
        <v>39774267.210000001</v>
      </c>
      <c r="G80" s="78"/>
      <c r="H80" s="2"/>
    </row>
    <row r="81" spans="1:8" ht="15.6">
      <c r="A81" s="78" t="s">
        <v>118</v>
      </c>
      <c r="B81" s="2" t="s">
        <v>119</v>
      </c>
      <c r="C81" s="52">
        <f>+'I Semestral'!C81</f>
        <v>0</v>
      </c>
      <c r="D81" s="52">
        <f>+'I Semestral'!D81</f>
        <v>0</v>
      </c>
      <c r="E81" s="52">
        <f>+'3 T'!F81</f>
        <v>0</v>
      </c>
      <c r="F81" s="18">
        <f t="shared" si="4"/>
        <v>0</v>
      </c>
      <c r="G81" s="78"/>
      <c r="H81" s="2"/>
    </row>
    <row r="82" spans="1:8" ht="15.6">
      <c r="A82" s="78" t="s">
        <v>120</v>
      </c>
      <c r="B82" s="2" t="s">
        <v>121</v>
      </c>
      <c r="C82" s="52">
        <f>+'I Semestral'!C82</f>
        <v>1763787.73</v>
      </c>
      <c r="D82" s="52">
        <f>+'I Semestral'!D82</f>
        <v>962238346.55999994</v>
      </c>
      <c r="E82" s="52">
        <f>+'3 T'!F82</f>
        <v>1054822651.53</v>
      </c>
      <c r="F82" s="18">
        <f t="shared" si="4"/>
        <v>2018824785.8199999</v>
      </c>
      <c r="G82" s="78"/>
      <c r="H82" s="2"/>
    </row>
    <row r="83" spans="1:8" ht="15.6">
      <c r="A83" s="78" t="s">
        <v>122</v>
      </c>
      <c r="B83" s="2" t="s">
        <v>123</v>
      </c>
      <c r="C83" s="52">
        <f>+'I Semestral'!C83</f>
        <v>1466375232.4200001</v>
      </c>
      <c r="D83" s="52">
        <f>+'I Semestral'!D83</f>
        <v>2415868827.7399998</v>
      </c>
      <c r="E83" s="52">
        <f>+'3 T'!F83</f>
        <v>1462151395.9400001</v>
      </c>
      <c r="F83" s="18">
        <f t="shared" si="4"/>
        <v>5344395456.1000004</v>
      </c>
      <c r="G83" s="78"/>
      <c r="H83" s="2"/>
    </row>
    <row r="84" spans="1:8" ht="15.6">
      <c r="A84" s="78" t="s">
        <v>124</v>
      </c>
      <c r="B84" s="2" t="s">
        <v>125</v>
      </c>
      <c r="C84" s="52">
        <f>+'I Semestral'!C84</f>
        <v>590882440.01999998</v>
      </c>
      <c r="D84" s="52">
        <f>+'I Semestral'!D84</f>
        <v>1866999682.6199999</v>
      </c>
      <c r="E84" s="52">
        <f>+'3 T'!F84</f>
        <v>1522316523.48</v>
      </c>
      <c r="F84" s="18">
        <f t="shared" si="4"/>
        <v>3980198646.1199999</v>
      </c>
      <c r="G84" s="78"/>
      <c r="H84" s="2"/>
    </row>
    <row r="85" spans="1:8" ht="15.6">
      <c r="A85" s="78" t="s">
        <v>126</v>
      </c>
      <c r="B85" s="2" t="s">
        <v>127</v>
      </c>
      <c r="C85" s="52">
        <f>+'I Semestral'!C85</f>
        <v>0</v>
      </c>
      <c r="D85" s="52">
        <f>+'I Semestral'!D85</f>
        <v>0</v>
      </c>
      <c r="E85" s="52">
        <f>+'3 T'!F85</f>
        <v>0</v>
      </c>
      <c r="F85" s="18">
        <f t="shared" si="4"/>
        <v>0</v>
      </c>
      <c r="G85" s="78"/>
      <c r="H85" s="2"/>
    </row>
    <row r="86" spans="1:8" ht="15.6">
      <c r="A86" s="78" t="s">
        <v>128</v>
      </c>
      <c r="B86" s="2" t="s">
        <v>129</v>
      </c>
      <c r="C86" s="52">
        <f>+'I Semestral'!C86</f>
        <v>0</v>
      </c>
      <c r="D86" s="52">
        <f>+'I Semestral'!D86</f>
        <v>0</v>
      </c>
      <c r="E86" s="52">
        <f>+'3 T'!F86</f>
        <v>0</v>
      </c>
      <c r="F86" s="18">
        <f t="shared" si="4"/>
        <v>0</v>
      </c>
      <c r="G86" s="78"/>
      <c r="H86" s="2"/>
    </row>
    <row r="87" spans="1:8" ht="15.6">
      <c r="A87" s="78" t="s">
        <v>130</v>
      </c>
      <c r="B87" s="2" t="s">
        <v>131</v>
      </c>
      <c r="C87" s="52">
        <f>+'I Semestral'!C87</f>
        <v>0</v>
      </c>
      <c r="D87" s="52">
        <f>+'I Semestral'!D87</f>
        <v>0</v>
      </c>
      <c r="E87" s="52">
        <f>+'3 T'!F87</f>
        <v>0</v>
      </c>
      <c r="F87" s="18">
        <f t="shared" si="4"/>
        <v>0</v>
      </c>
      <c r="G87" s="78"/>
      <c r="H87" s="2"/>
    </row>
    <row r="88" spans="1:8" ht="15.6">
      <c r="A88" s="78" t="s">
        <v>132</v>
      </c>
      <c r="B88" s="2" t="s">
        <v>133</v>
      </c>
      <c r="C88" s="52">
        <f>+'I Semestral'!C88</f>
        <v>0</v>
      </c>
      <c r="D88" s="52">
        <f>+'I Semestral'!D88</f>
        <v>0</v>
      </c>
      <c r="E88" s="52">
        <f>+'3 T'!F88</f>
        <v>16182026.01</v>
      </c>
      <c r="F88" s="18">
        <f t="shared" si="4"/>
        <v>16182026.01</v>
      </c>
      <c r="G88" s="78"/>
      <c r="H88" s="2"/>
    </row>
    <row r="89" spans="1:8" ht="15.6">
      <c r="A89" s="78" t="s">
        <v>134</v>
      </c>
      <c r="B89" s="2" t="s">
        <v>135</v>
      </c>
      <c r="C89" s="52">
        <f>+'I Semestral'!C89</f>
        <v>820176.6</v>
      </c>
      <c r="D89" s="52">
        <f>+'I Semestral'!D89</f>
        <v>0</v>
      </c>
      <c r="E89" s="52">
        <f>+'3 T'!F89</f>
        <v>1692278.98</v>
      </c>
      <c r="F89" s="18">
        <f t="shared" si="4"/>
        <v>2512455.58</v>
      </c>
      <c r="G89" s="78"/>
      <c r="H89" s="2"/>
    </row>
    <row r="90" spans="1:8" ht="15.6">
      <c r="A90" s="78" t="s">
        <v>136</v>
      </c>
      <c r="B90" s="2" t="s">
        <v>137</v>
      </c>
      <c r="C90" s="52">
        <f>+'I Semestral'!C90</f>
        <v>0</v>
      </c>
      <c r="D90" s="52">
        <f>+'I Semestral'!D90</f>
        <v>0</v>
      </c>
      <c r="E90" s="52">
        <f>+'3 T'!F90</f>
        <v>19990372.350000001</v>
      </c>
      <c r="F90" s="18">
        <f t="shared" si="4"/>
        <v>19990372.350000001</v>
      </c>
      <c r="G90" s="78"/>
      <c r="H90" s="2"/>
    </row>
    <row r="91" spans="1:8" ht="15.6">
      <c r="A91" s="78" t="s">
        <v>138</v>
      </c>
      <c r="B91" s="2" t="s">
        <v>139</v>
      </c>
      <c r="C91" s="52">
        <f>+'I Semestral'!C91</f>
        <v>0</v>
      </c>
      <c r="D91" s="52">
        <f>+'I Semestral'!D91</f>
        <v>0</v>
      </c>
      <c r="E91" s="52">
        <f>+'3 T'!F91</f>
        <v>3971349.85</v>
      </c>
      <c r="F91" s="18">
        <f t="shared" si="4"/>
        <v>3971349.85</v>
      </c>
      <c r="G91" s="78"/>
      <c r="H91" s="2"/>
    </row>
    <row r="92" spans="1:8" ht="15.6">
      <c r="A92" s="78" t="s">
        <v>140</v>
      </c>
      <c r="B92" s="2" t="s">
        <v>141</v>
      </c>
      <c r="C92" s="52">
        <f>+'I Semestral'!C92</f>
        <v>1175200</v>
      </c>
      <c r="D92" s="52">
        <f>+'I Semestral'!D92</f>
        <v>0</v>
      </c>
      <c r="E92" s="52">
        <f>+'3 T'!F92</f>
        <v>0</v>
      </c>
      <c r="F92" s="18">
        <f t="shared" si="4"/>
        <v>1175200</v>
      </c>
      <c r="G92" s="78"/>
      <c r="H92" s="2"/>
    </row>
    <row r="93" spans="1:8" ht="15.6">
      <c r="A93" s="78" t="s">
        <v>142</v>
      </c>
      <c r="B93" s="2" t="s">
        <v>143</v>
      </c>
      <c r="C93" s="52">
        <f>+'I Semestral'!C93</f>
        <v>0</v>
      </c>
      <c r="D93" s="52">
        <f>+'I Semestral'!D93</f>
        <v>0</v>
      </c>
      <c r="E93" s="52">
        <f>+'3 T'!F93</f>
        <v>15680318.130000001</v>
      </c>
      <c r="F93" s="18">
        <f t="shared" si="4"/>
        <v>15680318.130000001</v>
      </c>
      <c r="G93" s="78"/>
      <c r="H93" s="2"/>
    </row>
    <row r="94" spans="1:8" ht="15.6">
      <c r="A94" s="78" t="s">
        <v>144</v>
      </c>
      <c r="B94" s="2" t="s">
        <v>145</v>
      </c>
      <c r="C94" s="52">
        <f>+'I Semestral'!C94</f>
        <v>0</v>
      </c>
      <c r="D94" s="52">
        <f>+'I Semestral'!D94</f>
        <v>40896677.289999999</v>
      </c>
      <c r="E94" s="52">
        <f>+'3 T'!F94</f>
        <v>0</v>
      </c>
      <c r="F94" s="18">
        <f t="shared" si="4"/>
        <v>40896677.289999999</v>
      </c>
      <c r="G94" s="78"/>
      <c r="H94" s="2"/>
    </row>
    <row r="95" spans="1:8" ht="15.6">
      <c r="A95" s="78" t="s">
        <v>146</v>
      </c>
      <c r="B95" s="2" t="s">
        <v>147</v>
      </c>
      <c r="C95" s="52">
        <f>+'I Semestral'!C95</f>
        <v>0</v>
      </c>
      <c r="D95" s="52">
        <f>+'I Semestral'!D95</f>
        <v>0</v>
      </c>
      <c r="E95" s="52">
        <f>+'3 T'!F95</f>
        <v>39154500</v>
      </c>
      <c r="F95" s="18">
        <f t="shared" si="4"/>
        <v>39154500</v>
      </c>
      <c r="G95" s="78"/>
      <c r="H95" s="2"/>
    </row>
    <row r="96" spans="1:8" ht="15.6">
      <c r="A96" s="78" t="s">
        <v>148</v>
      </c>
      <c r="B96" s="2" t="s">
        <v>149</v>
      </c>
      <c r="C96" s="52">
        <f>+'I Semestral'!C96</f>
        <v>101791933.88</v>
      </c>
      <c r="D96" s="52">
        <f>+'I Semestral'!D96</f>
        <v>354424247.15999997</v>
      </c>
      <c r="E96" s="52">
        <f>+'3 T'!F96</f>
        <v>492204695.64999998</v>
      </c>
      <c r="F96" s="18">
        <f t="shared" si="4"/>
        <v>948420876.68999994</v>
      </c>
      <c r="G96" s="78"/>
      <c r="H96" s="2"/>
    </row>
    <row r="97" spans="1:9" ht="15.6">
      <c r="A97" s="78" t="s">
        <v>150</v>
      </c>
      <c r="B97" s="2" t="s">
        <v>151</v>
      </c>
      <c r="C97" s="52">
        <f>+'I Semestral'!C97</f>
        <v>220685753.17000002</v>
      </c>
      <c r="D97" s="52">
        <f>+'I Semestral'!D97</f>
        <v>205410840.72000003</v>
      </c>
      <c r="E97" s="52">
        <f>+'3 T'!F97</f>
        <v>124077940.78</v>
      </c>
      <c r="F97" s="18">
        <f t="shared" si="4"/>
        <v>550174534.67000008</v>
      </c>
      <c r="G97" s="78"/>
      <c r="H97" s="2"/>
      <c r="I97" s="29"/>
    </row>
    <row r="98" spans="1:9" ht="15.6">
      <c r="A98" s="10" t="s">
        <v>152</v>
      </c>
      <c r="B98" s="2" t="s">
        <v>153</v>
      </c>
      <c r="C98" s="74">
        <f>+'I Semestral'!C98</f>
        <v>383328690.49000001</v>
      </c>
      <c r="D98" s="39">
        <f>+'I Semestral'!D98</f>
        <v>1685069249.9400001</v>
      </c>
      <c r="E98" s="39">
        <f>+'3 T'!F98</f>
        <v>3140951342.1339979</v>
      </c>
      <c r="F98" s="39">
        <f t="shared" si="4"/>
        <v>5209349282.5639982</v>
      </c>
      <c r="G98" s="29"/>
      <c r="H98" s="29"/>
      <c r="I98" s="29"/>
    </row>
    <row r="99" spans="1:9" ht="16.2" thickBot="1">
      <c r="A99" s="13"/>
      <c r="B99" s="14" t="s">
        <v>60</v>
      </c>
      <c r="C99" s="45">
        <f>SUM(C56:C98)</f>
        <v>3027402937.7300005</v>
      </c>
      <c r="D99" s="45">
        <f>SUM(D56:D98)</f>
        <v>7886359902.6200008</v>
      </c>
      <c r="E99" s="45">
        <f>SUM(E56:E98)</f>
        <v>8454854280.9339981</v>
      </c>
      <c r="F99" s="45">
        <f>SUM(F56:F98)</f>
        <v>19368617121.284</v>
      </c>
      <c r="G99" s="76"/>
      <c r="H99" s="29"/>
      <c r="I99" s="29"/>
    </row>
    <row r="100" spans="1:9" ht="30" customHeight="1" thickTop="1" thickBot="1">
      <c r="A100" s="147" t="s">
        <v>154</v>
      </c>
      <c r="B100" s="147"/>
      <c r="C100" s="147"/>
      <c r="D100" s="147"/>
      <c r="E100" s="147"/>
      <c r="F100" s="147"/>
      <c r="G100" s="88"/>
      <c r="H100" s="29"/>
      <c r="I100" s="29"/>
    </row>
    <row r="101" spans="1:9" ht="16.2" thickTop="1">
      <c r="A101" s="160" t="s">
        <v>187</v>
      </c>
      <c r="B101" s="160"/>
      <c r="C101" s="160"/>
      <c r="D101" s="160"/>
      <c r="E101" s="160"/>
      <c r="F101" s="160"/>
      <c r="G101" s="9"/>
      <c r="H101" s="29"/>
      <c r="I101" s="29"/>
    </row>
    <row r="102" spans="1:9" ht="15.6">
      <c r="A102" s="129"/>
      <c r="B102" s="119"/>
      <c r="C102" s="128"/>
      <c r="D102" s="128"/>
      <c r="E102" s="128"/>
      <c r="F102" s="128"/>
      <c r="G102" s="9"/>
      <c r="H102" s="29"/>
      <c r="I102" s="128"/>
    </row>
    <row r="103" spans="1:9" ht="15.6">
      <c r="A103" s="7"/>
      <c r="B103" s="8"/>
      <c r="C103" s="18"/>
      <c r="D103" s="18"/>
      <c r="E103" s="18"/>
      <c r="F103" s="18"/>
      <c r="G103" s="9"/>
      <c r="H103" s="29"/>
      <c r="I103" s="29"/>
    </row>
    <row r="104" spans="1:9" ht="15.6">
      <c r="A104" s="138" t="s">
        <v>155</v>
      </c>
      <c r="B104" s="138"/>
      <c r="C104" s="138"/>
      <c r="D104" s="138"/>
      <c r="E104" s="135"/>
      <c r="F104" s="135"/>
      <c r="G104" s="138"/>
      <c r="H104" s="29"/>
      <c r="I104" s="29"/>
    </row>
    <row r="105" spans="1:9" ht="15.6">
      <c r="A105" s="138" t="s">
        <v>156</v>
      </c>
      <c r="B105" s="138"/>
      <c r="C105" s="138"/>
      <c r="D105" s="138"/>
      <c r="E105" s="135"/>
      <c r="F105" s="135"/>
      <c r="G105" s="138"/>
      <c r="H105" s="29"/>
      <c r="I105" s="29"/>
    </row>
    <row r="106" spans="1:9" ht="15.6">
      <c r="A106" s="134" t="s">
        <v>38</v>
      </c>
      <c r="B106" s="134"/>
      <c r="C106" s="134"/>
      <c r="D106" s="134"/>
      <c r="E106" s="135"/>
      <c r="F106" s="135"/>
      <c r="G106" s="134"/>
      <c r="H106" s="29"/>
      <c r="I106" s="29"/>
    </row>
    <row r="107" spans="1:9" ht="15.6">
      <c r="A107" s="7"/>
      <c r="B107" s="8"/>
      <c r="C107" s="18"/>
      <c r="D107" s="18"/>
      <c r="E107" s="18"/>
      <c r="F107" s="18"/>
      <c r="G107" s="9"/>
      <c r="H107" s="29"/>
      <c r="I107" s="29"/>
    </row>
    <row r="108" spans="1:9" ht="16.2" thickBot="1">
      <c r="A108" s="56" t="s">
        <v>11</v>
      </c>
      <c r="B108" s="56" t="s">
        <v>157</v>
      </c>
      <c r="C108" s="59" t="s">
        <v>39</v>
      </c>
      <c r="D108" s="59" t="s">
        <v>172</v>
      </c>
      <c r="E108" s="59" t="s">
        <v>182</v>
      </c>
      <c r="F108" s="58" t="s">
        <v>189</v>
      </c>
      <c r="G108" s="29"/>
      <c r="H108" s="29"/>
      <c r="I108" s="29"/>
    </row>
    <row r="109" spans="1:9" ht="15.6">
      <c r="A109" s="10"/>
      <c r="B109" s="2"/>
      <c r="C109" s="37"/>
      <c r="D109" s="37"/>
      <c r="E109" s="37"/>
      <c r="F109" s="37"/>
      <c r="G109" s="29"/>
      <c r="H109" s="29"/>
      <c r="I109" s="29"/>
    </row>
    <row r="110" spans="1:9" ht="15.6">
      <c r="A110" s="20">
        <v>1</v>
      </c>
      <c r="B110" s="21" t="s">
        <v>158</v>
      </c>
      <c r="C110" s="74">
        <f>+'1 T'!F112</f>
        <v>0</v>
      </c>
      <c r="D110" s="37">
        <f>+'2 T '!F110</f>
        <v>12267145.21999979</v>
      </c>
      <c r="E110" s="37">
        <f>+'3 T'!F110</f>
        <v>39114249.540000916</v>
      </c>
      <c r="F110" s="37">
        <f>+E110</f>
        <v>39114249.540000916</v>
      </c>
      <c r="G110" s="29"/>
      <c r="H110" s="29"/>
      <c r="I110" s="29"/>
    </row>
    <row r="111" spans="1:9" ht="15.6">
      <c r="A111" s="23">
        <v>2</v>
      </c>
      <c r="B111" s="21" t="s">
        <v>159</v>
      </c>
      <c r="C111" s="74">
        <f>+'1 T'!F113</f>
        <v>3027402937.7299995</v>
      </c>
      <c r="D111" s="37">
        <f>+'2 T '!F111</f>
        <v>7886359902.6199999</v>
      </c>
      <c r="E111" s="37">
        <f>+'3 T'!F111</f>
        <v>8454854280.9339981</v>
      </c>
      <c r="F111" s="37">
        <f>SUM(C111:E111)</f>
        <v>19368617121.283997</v>
      </c>
      <c r="G111" s="29"/>
      <c r="H111" s="29"/>
      <c r="I111" s="29"/>
    </row>
    <row r="112" spans="1:9" ht="15.6">
      <c r="A112" s="23">
        <v>3</v>
      </c>
      <c r="B112" s="25" t="s">
        <v>160</v>
      </c>
      <c r="C112" s="74">
        <f>+'1 T'!F114</f>
        <v>3027402937.7299995</v>
      </c>
      <c r="D112" s="37">
        <f>+'2 T '!F112</f>
        <v>7898627047.8400002</v>
      </c>
      <c r="E112" s="37">
        <f>+'3 T'!F112</f>
        <v>8493968530.473999</v>
      </c>
      <c r="F112" s="37">
        <f>+F111</f>
        <v>19368617121.283997</v>
      </c>
      <c r="G112" s="29"/>
      <c r="H112" s="29"/>
      <c r="I112" s="29"/>
    </row>
    <row r="113" spans="1:7" ht="15.6">
      <c r="A113" s="23">
        <v>4</v>
      </c>
      <c r="B113" s="25" t="s">
        <v>161</v>
      </c>
      <c r="C113" s="74">
        <f>+'1 T'!F115</f>
        <v>3015135792.5099998</v>
      </c>
      <c r="D113" s="37">
        <f>+'2 T '!F113</f>
        <v>7859512798.2999992</v>
      </c>
      <c r="E113" s="37">
        <f>+'3 T'!F113</f>
        <v>7332026674.25</v>
      </c>
      <c r="F113" s="37">
        <f>SUM(C113:E113)</f>
        <v>18206675265.059998</v>
      </c>
      <c r="G113" s="29"/>
    </row>
    <row r="114" spans="1:7" ht="15.6">
      <c r="A114" s="23">
        <v>5</v>
      </c>
      <c r="B114" s="21" t="s">
        <v>162</v>
      </c>
      <c r="C114" s="74">
        <f>+'1 T'!F116</f>
        <v>12267145.21999979</v>
      </c>
      <c r="D114" s="37">
        <f>+'2 T '!F114</f>
        <v>39114249.540000916</v>
      </c>
      <c r="E114" s="37">
        <f>+'3 T'!F114</f>
        <v>1161941856.223999</v>
      </c>
      <c r="F114" s="37">
        <f>+F112-F113</f>
        <v>1161941856.223999</v>
      </c>
      <c r="G114" s="29"/>
    </row>
    <row r="115" spans="1:7" ht="16.2" thickBot="1">
      <c r="A115" s="13"/>
      <c r="B115" s="14"/>
      <c r="C115" s="36"/>
      <c r="D115" s="36"/>
      <c r="E115" s="36"/>
      <c r="F115" s="36"/>
      <c r="G115" s="77"/>
    </row>
    <row r="116" spans="1:7" ht="18.75" customHeight="1" thickTop="1">
      <c r="A116" s="148" t="s">
        <v>163</v>
      </c>
      <c r="B116" s="148"/>
      <c r="C116" s="148"/>
      <c r="D116" s="148"/>
      <c r="E116" s="148"/>
      <c r="F116" s="148"/>
      <c r="G116" s="148"/>
    </row>
    <row r="117" spans="1:7">
      <c r="A117" s="159" t="s">
        <v>187</v>
      </c>
      <c r="B117" s="159"/>
      <c r="C117" s="159"/>
      <c r="D117" s="159"/>
      <c r="E117" s="159"/>
      <c r="F117" s="159"/>
      <c r="G117" s="87"/>
    </row>
    <row r="118" spans="1:7">
      <c r="A118" s="26"/>
      <c r="B118" s="119"/>
      <c r="C118" s="128"/>
      <c r="D118" s="128"/>
      <c r="E118" s="128"/>
      <c r="F118" s="128"/>
      <c r="G118" s="29"/>
    </row>
    <row r="119" spans="1:7" s="27" customFormat="1">
      <c r="A119" s="26"/>
      <c r="B119" s="119"/>
      <c r="C119" s="42"/>
      <c r="D119" s="128"/>
      <c r="E119" s="128"/>
      <c r="F119" s="128"/>
      <c r="G119" s="29"/>
    </row>
    <row r="120" spans="1:7" s="27" customFormat="1">
      <c r="A120" s="26"/>
      <c r="B120" s="119"/>
      <c r="C120" s="128"/>
      <c r="D120" s="128"/>
      <c r="E120" s="128"/>
      <c r="F120" s="128"/>
      <c r="G120" s="29"/>
    </row>
    <row r="122" spans="1:7" s="27" customFormat="1">
      <c r="A122" s="129"/>
      <c r="B122" s="119"/>
      <c r="C122" s="128"/>
      <c r="D122" s="53"/>
      <c r="E122" s="128"/>
      <c r="F122" s="128"/>
      <c r="G122" s="29"/>
    </row>
    <row r="126" spans="1:7">
      <c r="A126" s="129"/>
      <c r="B126" s="119"/>
      <c r="C126" s="128"/>
      <c r="D126" s="128"/>
      <c r="E126" s="128"/>
      <c r="F126" s="128"/>
      <c r="G126" s="29"/>
    </row>
    <row r="128" spans="1:7">
      <c r="A128" s="129"/>
      <c r="B128" s="119"/>
      <c r="C128" s="128"/>
      <c r="D128" s="128"/>
      <c r="E128" s="128"/>
      <c r="F128" s="119"/>
      <c r="G128" s="29"/>
    </row>
    <row r="129" spans="7:7">
      <c r="G129" s="29"/>
    </row>
  </sheetData>
  <mergeCells count="21">
    <mergeCell ref="A117:F117"/>
    <mergeCell ref="A101:F101"/>
    <mergeCell ref="A116:G116"/>
    <mergeCell ref="A51:G51"/>
    <mergeCell ref="A52:G52"/>
    <mergeCell ref="A104:G104"/>
    <mergeCell ref="A105:G105"/>
    <mergeCell ref="A106:G106"/>
    <mergeCell ref="A100:F100"/>
    <mergeCell ref="A50:G50"/>
    <mergeCell ref="A1:G1"/>
    <mergeCell ref="A6:G6"/>
    <mergeCell ref="A8:G8"/>
    <mergeCell ref="A9:G9"/>
    <mergeCell ref="A18:G18"/>
    <mergeCell ref="A21:G21"/>
    <mergeCell ref="A22:G22"/>
    <mergeCell ref="A23:G23"/>
    <mergeCell ref="A24:G24"/>
    <mergeCell ref="A47:F47"/>
    <mergeCell ref="A48:F48"/>
  </mergeCells>
  <pageMargins left="0.5" right="0.28000000000000003" top="0.74803149606299213" bottom="0.74803149606299213" header="0.31496062992125984" footer="0.31496062992125984"/>
  <pageSetup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L122"/>
  <sheetViews>
    <sheetView zoomScale="80" zoomScaleNormal="80" workbookViewId="0">
      <selection sqref="A1:G1"/>
    </sheetView>
  </sheetViews>
  <sheetFormatPr baseColWidth="10" defaultColWidth="11.44140625" defaultRowHeight="14.4"/>
  <cols>
    <col min="1" max="1" width="16.21875" style="1" customWidth="1"/>
    <col min="2" max="2" width="87.77734375" style="6" customWidth="1"/>
    <col min="3" max="3" width="34.5546875" style="27" customWidth="1"/>
    <col min="4" max="4" width="21.5546875" style="27" customWidth="1"/>
    <col min="5" max="5" width="20.77734375" style="27" bestFit="1" customWidth="1"/>
    <col min="6" max="6" width="20.77734375" style="27" customWidth="1"/>
    <col min="7" max="7" width="20" style="3" customWidth="1"/>
    <col min="8" max="8" width="15.21875" style="3" customWidth="1"/>
    <col min="9" max="9" width="19" style="3" customWidth="1"/>
    <col min="10" max="16384" width="11.44140625" style="3"/>
  </cols>
  <sheetData>
    <row r="1" spans="1:8" ht="15.6">
      <c r="A1" s="134" t="s">
        <v>0</v>
      </c>
      <c r="B1" s="134"/>
      <c r="C1" s="134"/>
      <c r="D1" s="134"/>
      <c r="E1" s="134"/>
      <c r="F1" s="134"/>
      <c r="G1" s="134"/>
      <c r="H1" s="29"/>
    </row>
    <row r="2" spans="1:8" ht="15.6">
      <c r="A2" s="4"/>
      <c r="B2" s="5" t="s">
        <v>1</v>
      </c>
      <c r="C2" s="38" t="s">
        <v>2</v>
      </c>
      <c r="D2" s="38"/>
      <c r="E2" s="38"/>
      <c r="F2" s="38"/>
      <c r="G2" s="4"/>
      <c r="H2" s="29"/>
    </row>
    <row r="3" spans="1:8" ht="15.6">
      <c r="A3" s="4"/>
      <c r="B3" s="5" t="s">
        <v>3</v>
      </c>
      <c r="C3" s="38" t="s">
        <v>4</v>
      </c>
      <c r="D3" s="38"/>
      <c r="E3" s="38"/>
      <c r="F3" s="38"/>
      <c r="G3" s="4"/>
      <c r="H3" s="119"/>
    </row>
    <row r="4" spans="1:8" ht="15.6">
      <c r="A4" s="4"/>
      <c r="B4" s="5" t="s">
        <v>5</v>
      </c>
      <c r="C4" s="38" t="s">
        <v>6</v>
      </c>
      <c r="D4" s="38"/>
      <c r="E4" s="38"/>
      <c r="F4" s="38"/>
      <c r="G4" s="4"/>
      <c r="H4" s="29"/>
    </row>
    <row r="5" spans="1:8" ht="15.6">
      <c r="A5" s="4"/>
      <c r="B5" s="5" t="s">
        <v>7</v>
      </c>
      <c r="C5" s="38" t="s">
        <v>191</v>
      </c>
      <c r="D5" s="38"/>
      <c r="E5" s="38"/>
      <c r="F5" s="38"/>
      <c r="G5" s="4"/>
      <c r="H5" s="29"/>
    </row>
    <row r="6" spans="1:8" ht="15.6">
      <c r="A6" s="136"/>
      <c r="B6" s="136"/>
      <c r="C6" s="136"/>
      <c r="D6" s="136"/>
      <c r="E6" s="136"/>
      <c r="F6" s="136"/>
      <c r="G6" s="136"/>
      <c r="H6" s="29"/>
    </row>
    <row r="7" spans="1:8" ht="15.6">
      <c r="A7" s="7"/>
      <c r="B7" s="8"/>
      <c r="C7" s="18"/>
      <c r="D7" s="18"/>
      <c r="E7" s="18"/>
      <c r="F7" s="18"/>
      <c r="G7" s="9"/>
      <c r="H7" s="29"/>
    </row>
    <row r="8" spans="1:8" s="29" customFormat="1" ht="15.6">
      <c r="A8" s="138" t="s">
        <v>9</v>
      </c>
      <c r="B8" s="138"/>
      <c r="C8" s="138"/>
      <c r="D8" s="138"/>
      <c r="E8" s="138"/>
      <c r="F8" s="138"/>
      <c r="G8" s="138"/>
    </row>
    <row r="9" spans="1:8" s="101" customFormat="1" ht="15.6">
      <c r="A9" s="139" t="s">
        <v>10</v>
      </c>
      <c r="B9" s="139"/>
      <c r="C9" s="139"/>
      <c r="D9" s="139"/>
      <c r="E9" s="139"/>
      <c r="F9" s="139"/>
      <c r="G9" s="139"/>
    </row>
    <row r="10" spans="1:8" s="29" customFormat="1" ht="15.6">
      <c r="A10" s="7"/>
      <c r="B10" s="8"/>
      <c r="C10" s="18"/>
      <c r="D10" s="18"/>
      <c r="E10" s="18"/>
      <c r="F10" s="18"/>
      <c r="G10" s="9"/>
    </row>
    <row r="11" spans="1:8" s="34" customFormat="1" ht="31.8" thickBot="1">
      <c r="A11" s="58" t="s">
        <v>11</v>
      </c>
      <c r="B11" s="58" t="s">
        <v>12</v>
      </c>
      <c r="C11" s="59" t="s">
        <v>13</v>
      </c>
      <c r="D11" s="59" t="s">
        <v>192</v>
      </c>
      <c r="E11" s="59" t="s">
        <v>193</v>
      </c>
      <c r="F11" s="59" t="s">
        <v>194</v>
      </c>
      <c r="G11" s="58" t="s">
        <v>203</v>
      </c>
      <c r="H11" s="60" t="s">
        <v>18</v>
      </c>
    </row>
    <row r="12" spans="1:8" s="34" customFormat="1" ht="15.6">
      <c r="A12" s="102" t="s">
        <v>19</v>
      </c>
      <c r="B12" s="103" t="s">
        <v>20</v>
      </c>
      <c r="C12" s="100" t="s">
        <v>21</v>
      </c>
      <c r="D12" s="105">
        <v>11977</v>
      </c>
      <c r="E12" s="105">
        <v>12275</v>
      </c>
      <c r="F12" s="105">
        <v>11786</v>
      </c>
      <c r="G12" s="43">
        <f>SUM(D12:F12)</f>
        <v>36038</v>
      </c>
      <c r="H12" s="34">
        <f>AVERAGE(D12:F12)</f>
        <v>12012.666666666666</v>
      </c>
    </row>
    <row r="13" spans="1:8" s="34" customFormat="1" ht="15.6">
      <c r="A13" s="102" t="s">
        <v>22</v>
      </c>
      <c r="B13" s="103" t="s">
        <v>23</v>
      </c>
      <c r="C13" s="100" t="s">
        <v>21</v>
      </c>
      <c r="D13" s="105">
        <v>114376</v>
      </c>
      <c r="E13" s="105">
        <v>114336</v>
      </c>
      <c r="F13" s="105">
        <v>113844</v>
      </c>
      <c r="G13" s="43">
        <f t="shared" ref="G13:G16" si="0">SUM(D13:F13)</f>
        <v>342556</v>
      </c>
      <c r="H13" s="34">
        <f t="shared" ref="H13:H16" si="1">AVERAGE(D13:F13)</f>
        <v>114185.33333333333</v>
      </c>
    </row>
    <row r="14" spans="1:8" s="34" customFormat="1" ht="27.6">
      <c r="A14" s="102" t="s">
        <v>24</v>
      </c>
      <c r="B14" s="103" t="s">
        <v>25</v>
      </c>
      <c r="C14" s="100" t="s">
        <v>26</v>
      </c>
      <c r="D14" s="105">
        <v>8970</v>
      </c>
      <c r="E14" s="105">
        <v>7965</v>
      </c>
      <c r="F14" s="105">
        <v>9065</v>
      </c>
      <c r="G14" s="43">
        <f t="shared" si="0"/>
        <v>26000</v>
      </c>
      <c r="H14" s="34">
        <f t="shared" si="1"/>
        <v>8666.6666666666661</v>
      </c>
    </row>
    <row r="15" spans="1:8" s="34" customFormat="1" ht="15.6">
      <c r="A15" s="102" t="s">
        <v>27</v>
      </c>
      <c r="B15" s="103" t="s">
        <v>28</v>
      </c>
      <c r="C15" s="100" t="s">
        <v>29</v>
      </c>
      <c r="D15" s="105">
        <v>29126</v>
      </c>
      <c r="E15" s="105">
        <v>29745</v>
      </c>
      <c r="F15" s="105">
        <v>25587</v>
      </c>
      <c r="G15" s="43">
        <f t="shared" si="0"/>
        <v>84458</v>
      </c>
      <c r="H15" s="34">
        <f t="shared" si="1"/>
        <v>28152.666666666668</v>
      </c>
    </row>
    <row r="16" spans="1:8" s="29" customFormat="1" ht="15.6">
      <c r="A16" s="102" t="s">
        <v>30</v>
      </c>
      <c r="B16" s="103" t="s">
        <v>31</v>
      </c>
      <c r="C16" s="100" t="s">
        <v>29</v>
      </c>
      <c r="D16" s="105">
        <v>18349</v>
      </c>
      <c r="E16" s="105">
        <v>21384</v>
      </c>
      <c r="F16" s="105">
        <v>18111</v>
      </c>
      <c r="G16" s="43">
        <f t="shared" si="0"/>
        <v>57844</v>
      </c>
      <c r="H16" s="34">
        <f t="shared" si="1"/>
        <v>19281.333333333332</v>
      </c>
    </row>
    <row r="17" spans="1:8" s="29" customFormat="1" ht="16.2" thickBot="1">
      <c r="A17" s="13"/>
      <c r="B17" s="44" t="s">
        <v>32</v>
      </c>
      <c r="C17" s="109" t="s">
        <v>170</v>
      </c>
      <c r="D17" s="31">
        <f>SUM(D12:D16)</f>
        <v>182798</v>
      </c>
      <c r="E17" s="31">
        <f t="shared" ref="E17:F17" si="2">SUM(E12:E16)</f>
        <v>185705</v>
      </c>
      <c r="F17" s="31">
        <f t="shared" si="2"/>
        <v>178393</v>
      </c>
      <c r="G17" s="31">
        <f>SUM(D17:F17)</f>
        <v>546896</v>
      </c>
      <c r="H17" s="31">
        <f t="shared" ref="H17" si="3">AVERAGE(D17,E17,F17)</f>
        <v>182298.66666666666</v>
      </c>
    </row>
    <row r="18" spans="1:8" s="29" customFormat="1" ht="16.5" customHeight="1" thickTop="1">
      <c r="A18" s="142" t="s">
        <v>33</v>
      </c>
      <c r="B18" s="142"/>
      <c r="C18" s="142"/>
      <c r="D18" s="142"/>
      <c r="E18" s="142"/>
      <c r="F18" s="142"/>
      <c r="G18" s="142"/>
      <c r="H18" s="142"/>
    </row>
    <row r="19" spans="1:8" s="29" customFormat="1" ht="15.6">
      <c r="A19" s="2" t="s">
        <v>34</v>
      </c>
      <c r="B19" s="8"/>
      <c r="C19" s="37"/>
      <c r="D19" s="37"/>
      <c r="E19" s="37"/>
      <c r="F19" s="37"/>
      <c r="G19" s="11"/>
      <c r="H19" s="30"/>
    </row>
    <row r="20" spans="1:8" s="29" customFormat="1" ht="15.6">
      <c r="A20" s="2" t="s">
        <v>35</v>
      </c>
      <c r="B20" s="8"/>
      <c r="C20" s="37"/>
      <c r="D20" s="37"/>
      <c r="E20" s="37"/>
      <c r="F20" s="37"/>
      <c r="G20" s="11"/>
      <c r="H20" s="30"/>
    </row>
    <row r="21" spans="1:8" s="29" customFormat="1" ht="15.75" customHeight="1">
      <c r="A21" s="153" t="s">
        <v>183</v>
      </c>
      <c r="B21" s="153"/>
      <c r="C21" s="153"/>
      <c r="D21" s="153"/>
      <c r="E21" s="153"/>
      <c r="F21" s="153"/>
      <c r="G21" s="153"/>
      <c r="H21" s="153"/>
    </row>
    <row r="22" spans="1:8" ht="15.6">
      <c r="A22" s="141" t="s">
        <v>36</v>
      </c>
      <c r="B22" s="141"/>
      <c r="C22" s="141"/>
      <c r="D22" s="141"/>
      <c r="E22" s="141"/>
      <c r="F22" s="141"/>
      <c r="G22" s="9"/>
      <c r="H22" s="120"/>
    </row>
    <row r="23" spans="1:8" ht="15.6">
      <c r="A23" s="138" t="s">
        <v>37</v>
      </c>
      <c r="B23" s="138"/>
      <c r="C23" s="138"/>
      <c r="D23" s="138"/>
      <c r="E23" s="138"/>
      <c r="F23" s="138"/>
      <c r="G23" s="9"/>
      <c r="H23" s="120"/>
    </row>
    <row r="24" spans="1:8" ht="15.6">
      <c r="A24" s="134" t="s">
        <v>38</v>
      </c>
      <c r="B24" s="134"/>
      <c r="C24" s="134"/>
      <c r="D24" s="134"/>
      <c r="E24" s="134"/>
      <c r="F24" s="134"/>
      <c r="G24" s="4"/>
      <c r="H24" s="15"/>
    </row>
    <row r="25" spans="1:8" ht="15.6">
      <c r="A25" s="7"/>
      <c r="B25" s="8"/>
      <c r="C25" s="18"/>
      <c r="D25" s="18"/>
      <c r="E25" s="18"/>
      <c r="F25" s="18"/>
      <c r="G25" s="9"/>
      <c r="H25" s="120"/>
    </row>
    <row r="26" spans="1:8" ht="16.2" thickBot="1">
      <c r="A26" s="56" t="s">
        <v>11</v>
      </c>
      <c r="B26" s="56" t="s">
        <v>12</v>
      </c>
      <c r="C26" s="57" t="s">
        <v>192</v>
      </c>
      <c r="D26" s="57" t="s">
        <v>193</v>
      </c>
      <c r="E26" s="57" t="s">
        <v>194</v>
      </c>
      <c r="F26" s="57" t="s">
        <v>195</v>
      </c>
      <c r="G26" s="66"/>
      <c r="H26" s="120"/>
    </row>
    <row r="27" spans="1:8" ht="15.6">
      <c r="A27" s="46"/>
      <c r="B27" s="47" t="s">
        <v>40</v>
      </c>
      <c r="C27" s="49"/>
      <c r="D27" s="49"/>
      <c r="E27" s="49"/>
      <c r="F27" s="49"/>
      <c r="G27" s="65"/>
      <c r="H27" s="120"/>
    </row>
    <row r="28" spans="1:8" ht="15.6">
      <c r="A28" s="78" t="s">
        <v>19</v>
      </c>
      <c r="B28" s="2" t="s">
        <v>41</v>
      </c>
      <c r="C28" s="52">
        <v>153539275.29180002</v>
      </c>
      <c r="D28" s="52">
        <v>106864429.33839999</v>
      </c>
      <c r="E28" s="52">
        <v>603704083.08529997</v>
      </c>
      <c r="F28" s="52">
        <f>SUM(C28:E28)</f>
        <v>864107787.7155</v>
      </c>
      <c r="G28" s="67"/>
      <c r="H28" s="120"/>
    </row>
    <row r="29" spans="1:8" ht="15.6">
      <c r="A29" s="78" t="s">
        <v>22</v>
      </c>
      <c r="B29" s="2" t="s">
        <v>42</v>
      </c>
      <c r="C29" s="74">
        <v>523750754.69010001</v>
      </c>
      <c r="D29" s="52">
        <v>17768488.77</v>
      </c>
      <c r="E29" s="52">
        <v>1524486767.684</v>
      </c>
      <c r="F29" s="52">
        <f t="shared" ref="F29:F31" si="4">SUM(C29:E29)</f>
        <v>2066006011.1441002</v>
      </c>
      <c r="G29" s="67"/>
      <c r="H29" s="120"/>
    </row>
    <row r="30" spans="1:8" ht="15.6">
      <c r="A30" s="78" t="s">
        <v>24</v>
      </c>
      <c r="B30" s="2" t="s">
        <v>43</v>
      </c>
      <c r="C30" s="74">
        <v>315494477.54890001</v>
      </c>
      <c r="D30" s="74">
        <v>18532933.719999999</v>
      </c>
      <c r="E30" s="52">
        <v>1013778393.1160001</v>
      </c>
      <c r="F30" s="52">
        <f t="shared" si="4"/>
        <v>1347805804.3849001</v>
      </c>
      <c r="G30" s="68"/>
      <c r="H30" s="120"/>
    </row>
    <row r="31" spans="1:8" ht="15.6">
      <c r="A31" s="78" t="s">
        <v>27</v>
      </c>
      <c r="B31" s="2" t="s">
        <v>44</v>
      </c>
      <c r="C31" s="52">
        <v>1572523198.991399</v>
      </c>
      <c r="D31" s="52">
        <v>1608436624.4015901</v>
      </c>
      <c r="E31" s="52">
        <v>3087494956.0826898</v>
      </c>
      <c r="F31" s="52">
        <f t="shared" si="4"/>
        <v>6268454779.4756794</v>
      </c>
      <c r="G31" s="67"/>
      <c r="H31" s="120"/>
    </row>
    <row r="32" spans="1:8" ht="15.6">
      <c r="A32" s="78" t="s">
        <v>184</v>
      </c>
      <c r="B32" s="2" t="s">
        <v>45</v>
      </c>
      <c r="C32" s="74">
        <v>130248251.5978</v>
      </c>
      <c r="D32" s="74">
        <v>16826536.999999985</v>
      </c>
      <c r="E32" s="52">
        <v>360152939.37200004</v>
      </c>
      <c r="F32" s="52">
        <f>SUM(C32:E32)</f>
        <v>507227727.9698</v>
      </c>
      <c r="G32" s="67"/>
      <c r="H32" s="120"/>
    </row>
    <row r="33" spans="1:8" ht="15.6">
      <c r="A33" s="78" t="s">
        <v>185</v>
      </c>
      <c r="B33" s="48" t="s">
        <v>47</v>
      </c>
      <c r="C33" s="50"/>
      <c r="D33" s="50"/>
      <c r="E33" s="50"/>
      <c r="F33" s="51"/>
      <c r="G33" s="67"/>
      <c r="H33" s="120"/>
    </row>
    <row r="34" spans="1:8" ht="15.6">
      <c r="A34" s="78"/>
      <c r="B34" s="2" t="s">
        <v>48</v>
      </c>
      <c r="C34" s="18">
        <v>282662.71999999997</v>
      </c>
      <c r="D34" s="18"/>
      <c r="E34" s="18"/>
      <c r="F34" s="18">
        <f>+C34+D34+E34</f>
        <v>282662.71999999997</v>
      </c>
      <c r="G34" s="67"/>
      <c r="H34" s="120"/>
    </row>
    <row r="35" spans="1:8" ht="15.6">
      <c r="A35" s="78"/>
      <c r="B35" s="2" t="s">
        <v>49</v>
      </c>
      <c r="C35" s="18">
        <v>14725850.77</v>
      </c>
      <c r="D35" s="18">
        <v>64975853.07</v>
      </c>
      <c r="E35" s="18">
        <v>66653388.130000003</v>
      </c>
      <c r="F35" s="18">
        <f t="shared" ref="F35:F45" si="5">+C35+D35+E35</f>
        <v>146355091.97</v>
      </c>
      <c r="G35" s="69"/>
      <c r="H35" s="120"/>
    </row>
    <row r="36" spans="1:8" s="28" customFormat="1" ht="15.6">
      <c r="A36" s="78"/>
      <c r="B36" s="2" t="s">
        <v>50</v>
      </c>
      <c r="C36" s="52"/>
      <c r="D36" s="52"/>
      <c r="E36" s="52"/>
      <c r="F36" s="18">
        <f t="shared" si="5"/>
        <v>0</v>
      </c>
      <c r="G36" s="70"/>
      <c r="H36" s="32"/>
    </row>
    <row r="37" spans="1:8" s="28" customFormat="1" ht="15.6">
      <c r="A37" s="78"/>
      <c r="B37" s="2" t="s">
        <v>51</v>
      </c>
      <c r="C37" s="74">
        <v>9910770.1400000006</v>
      </c>
      <c r="D37" s="74">
        <v>73416.100000000006</v>
      </c>
      <c r="E37" s="52"/>
      <c r="F37" s="18">
        <f t="shared" si="5"/>
        <v>9984186.2400000002</v>
      </c>
      <c r="G37" s="70"/>
      <c r="H37" s="32"/>
    </row>
    <row r="38" spans="1:8" s="28" customFormat="1" ht="15.6">
      <c r="A38" s="78"/>
      <c r="B38" s="2" t="s">
        <v>52</v>
      </c>
      <c r="C38" s="74"/>
      <c r="D38" s="74"/>
      <c r="E38" s="52"/>
      <c r="F38" s="18">
        <f t="shared" si="5"/>
        <v>0</v>
      </c>
      <c r="G38" s="70"/>
      <c r="H38" s="32"/>
    </row>
    <row r="39" spans="1:8" s="28" customFormat="1" ht="15.6">
      <c r="A39" s="78"/>
      <c r="B39" s="2" t="s">
        <v>53</v>
      </c>
      <c r="C39" s="74"/>
      <c r="D39" s="74">
        <v>968692.5</v>
      </c>
      <c r="E39" s="52">
        <v>1896406</v>
      </c>
      <c r="F39" s="18">
        <f t="shared" si="5"/>
        <v>2865098.5</v>
      </c>
      <c r="G39" s="70"/>
      <c r="H39" s="32"/>
    </row>
    <row r="40" spans="1:8" s="28" customFormat="1" ht="15.6">
      <c r="A40" s="78"/>
      <c r="B40" s="2" t="s">
        <v>54</v>
      </c>
      <c r="C40" s="74"/>
      <c r="D40" s="74"/>
      <c r="E40" s="52"/>
      <c r="F40" s="18">
        <f t="shared" si="5"/>
        <v>0</v>
      </c>
      <c r="G40" s="70"/>
      <c r="H40" s="32"/>
    </row>
    <row r="41" spans="1:8" s="28" customFormat="1" ht="15.6">
      <c r="A41" s="78"/>
      <c r="B41" s="2" t="s">
        <v>55</v>
      </c>
      <c r="C41" s="74">
        <v>47551128.039999999</v>
      </c>
      <c r="D41" s="74"/>
      <c r="E41" s="52"/>
      <c r="F41" s="18">
        <f t="shared" si="5"/>
        <v>47551128.039999999</v>
      </c>
      <c r="G41" s="70"/>
      <c r="H41" s="32"/>
    </row>
    <row r="42" spans="1:8" s="28" customFormat="1" ht="15.6">
      <c r="A42" s="78"/>
      <c r="B42" s="2" t="s">
        <v>56</v>
      </c>
      <c r="C42" s="74"/>
      <c r="D42" s="74"/>
      <c r="E42" s="52">
        <v>256155419.83000001</v>
      </c>
      <c r="F42" s="18">
        <f t="shared" si="5"/>
        <v>256155419.83000001</v>
      </c>
      <c r="G42" s="70"/>
      <c r="H42" s="32"/>
    </row>
    <row r="43" spans="1:8" s="28" customFormat="1" ht="15.6">
      <c r="A43" s="78"/>
      <c r="B43" s="2" t="s">
        <v>57</v>
      </c>
      <c r="C43" s="74"/>
      <c r="D43" s="74"/>
      <c r="E43" s="52">
        <v>34771445.939999998</v>
      </c>
      <c r="F43" s="18">
        <f t="shared" si="5"/>
        <v>34771445.939999998</v>
      </c>
      <c r="G43" s="70"/>
      <c r="H43" s="32"/>
    </row>
    <row r="44" spans="1:8" s="28" customFormat="1" ht="15.6">
      <c r="A44" s="78"/>
      <c r="B44" s="2" t="s">
        <v>58</v>
      </c>
      <c r="C44" s="74"/>
      <c r="D44" s="74">
        <v>119117738.91</v>
      </c>
      <c r="E44" s="52">
        <v>11463883.050000001</v>
      </c>
      <c r="F44" s="18">
        <f t="shared" si="5"/>
        <v>130581621.95999999</v>
      </c>
      <c r="G44" s="70"/>
      <c r="H44" s="32"/>
    </row>
    <row r="45" spans="1:8" s="28" customFormat="1" ht="15.6">
      <c r="A45" s="78"/>
      <c r="B45" s="79" t="s">
        <v>59</v>
      </c>
      <c r="C45" s="52">
        <v>7730664.7400000002</v>
      </c>
      <c r="D45" s="74">
        <v>174419551.91999999</v>
      </c>
      <c r="E45" s="74">
        <v>149254225.56</v>
      </c>
      <c r="F45" s="18">
        <f t="shared" si="5"/>
        <v>331404442.22000003</v>
      </c>
      <c r="G45" s="70"/>
      <c r="H45" s="32"/>
    </row>
    <row r="46" spans="1:8" ht="16.2" thickBot="1">
      <c r="A46" s="13"/>
      <c r="B46" s="45" t="s">
        <v>60</v>
      </c>
      <c r="C46" s="45">
        <f>SUM(C28:C45)</f>
        <v>2775757034.5299983</v>
      </c>
      <c r="D46" s="45">
        <f>SUM(D28:D45)</f>
        <v>2127984265.72999</v>
      </c>
      <c r="E46" s="45">
        <f>SUM(E28:E45)</f>
        <v>7109811907.8499899</v>
      </c>
      <c r="F46" s="45">
        <f>SUM(F28:F45)</f>
        <v>12013553208.109978</v>
      </c>
      <c r="G46" s="71"/>
      <c r="H46" s="29"/>
    </row>
    <row r="47" spans="1:8" ht="16.2" thickTop="1">
      <c r="A47" s="157" t="s">
        <v>61</v>
      </c>
      <c r="B47" s="157"/>
      <c r="C47" s="157"/>
      <c r="D47" s="157"/>
      <c r="E47" s="157"/>
      <c r="F47" s="157"/>
      <c r="G47" s="19"/>
      <c r="H47" s="121"/>
    </row>
    <row r="48" spans="1:8" ht="15.6">
      <c r="A48" s="158" t="s">
        <v>196</v>
      </c>
      <c r="B48" s="158" t="s">
        <v>63</v>
      </c>
      <c r="C48" s="158" t="s">
        <v>63</v>
      </c>
      <c r="D48" s="158" t="s">
        <v>63</v>
      </c>
      <c r="E48" s="158" t="s">
        <v>63</v>
      </c>
      <c r="F48" s="158" t="s">
        <v>63</v>
      </c>
      <c r="G48" s="9"/>
      <c r="H48" s="29"/>
    </row>
    <row r="49" spans="1:8" ht="15.6">
      <c r="A49" s="7"/>
      <c r="B49" s="7"/>
      <c r="C49" s="41"/>
      <c r="D49" s="41"/>
      <c r="E49" s="18"/>
      <c r="F49" s="41"/>
      <c r="G49" s="9"/>
      <c r="H49" s="29"/>
    </row>
    <row r="50" spans="1:8" ht="15.6">
      <c r="A50" s="138" t="s">
        <v>64</v>
      </c>
      <c r="B50" s="138"/>
      <c r="C50" s="138"/>
      <c r="D50" s="138"/>
      <c r="E50" s="138"/>
      <c r="F50" s="138"/>
      <c r="G50" s="9"/>
      <c r="H50" s="29"/>
    </row>
    <row r="51" spans="1:8" ht="15.6">
      <c r="A51" s="138" t="s">
        <v>65</v>
      </c>
      <c r="B51" s="138"/>
      <c r="C51" s="138"/>
      <c r="D51" s="138"/>
      <c r="E51" s="138"/>
      <c r="F51" s="138"/>
      <c r="G51" s="9"/>
      <c r="H51" s="29"/>
    </row>
    <row r="52" spans="1:8" ht="15.6">
      <c r="A52" s="134" t="s">
        <v>38</v>
      </c>
      <c r="B52" s="134"/>
      <c r="C52" s="134"/>
      <c r="D52" s="134"/>
      <c r="E52" s="134"/>
      <c r="F52" s="134"/>
      <c r="G52" s="4"/>
      <c r="H52" s="16"/>
    </row>
    <row r="53" spans="1:8" ht="15.6">
      <c r="A53" s="7"/>
      <c r="B53" s="8"/>
      <c r="C53" s="18"/>
      <c r="D53" s="18"/>
      <c r="E53" s="18"/>
      <c r="F53" s="18"/>
      <c r="G53" s="9"/>
      <c r="H53" s="29"/>
    </row>
    <row r="54" spans="1:8" ht="15.6">
      <c r="A54" s="7"/>
      <c r="B54" s="8"/>
      <c r="C54" s="18"/>
      <c r="D54" s="18"/>
      <c r="E54" s="18"/>
      <c r="F54" s="18"/>
      <c r="G54" s="9"/>
      <c r="H54" s="29"/>
    </row>
    <row r="55" spans="1:8" ht="15.6">
      <c r="A55" s="61" t="s">
        <v>66</v>
      </c>
      <c r="B55" s="61" t="s">
        <v>67</v>
      </c>
      <c r="C55" s="62" t="s">
        <v>192</v>
      </c>
      <c r="D55" s="62" t="s">
        <v>193</v>
      </c>
      <c r="E55" s="62" t="s">
        <v>194</v>
      </c>
      <c r="F55" s="62" t="s">
        <v>195</v>
      </c>
      <c r="G55" s="9"/>
      <c r="H55" s="29"/>
    </row>
    <row r="56" spans="1:8" ht="15.6">
      <c r="A56" s="10" t="s">
        <v>68</v>
      </c>
      <c r="B56" s="2" t="s">
        <v>69</v>
      </c>
      <c r="C56" s="74">
        <v>13664724.970000001</v>
      </c>
      <c r="D56" s="39">
        <v>5491800</v>
      </c>
      <c r="E56" s="39">
        <v>30708966.420000002</v>
      </c>
      <c r="F56" s="39">
        <f>SUM(C56:E56)</f>
        <v>49865491.390000001</v>
      </c>
      <c r="G56" s="17"/>
      <c r="H56" s="120"/>
    </row>
    <row r="57" spans="1:8" ht="15.6">
      <c r="A57" s="10" t="s">
        <v>70</v>
      </c>
      <c r="B57" s="2" t="s">
        <v>71</v>
      </c>
      <c r="C57" s="74"/>
      <c r="D57" s="39">
        <v>8361114.4699999997</v>
      </c>
      <c r="E57" s="39">
        <v>7873209.1400000006</v>
      </c>
      <c r="F57" s="39">
        <f t="shared" ref="F57:F98" si="6">SUM(C57:E57)</f>
        <v>16234323.609999999</v>
      </c>
      <c r="G57" s="17"/>
      <c r="H57" s="120"/>
    </row>
    <row r="58" spans="1:8" ht="15.6">
      <c r="A58" s="10" t="s">
        <v>72</v>
      </c>
      <c r="B58" s="2" t="s">
        <v>73</v>
      </c>
      <c r="C58" s="74">
        <v>17530759.43</v>
      </c>
      <c r="D58" s="39">
        <v>16654464.300000001</v>
      </c>
      <c r="E58" s="39">
        <v>49469922.270000003</v>
      </c>
      <c r="F58" s="39">
        <f t="shared" si="6"/>
        <v>83655146</v>
      </c>
      <c r="G58" s="17"/>
      <c r="H58" s="120"/>
    </row>
    <row r="59" spans="1:8" ht="15.6">
      <c r="A59" s="10" t="s">
        <v>74</v>
      </c>
      <c r="B59" s="2" t="s">
        <v>75</v>
      </c>
      <c r="C59" s="74">
        <v>29688924.68</v>
      </c>
      <c r="D59" s="39">
        <v>18297541.09</v>
      </c>
      <c r="E59" s="39">
        <v>29133332.460000001</v>
      </c>
      <c r="F59" s="39">
        <f t="shared" si="6"/>
        <v>77119798.229999989</v>
      </c>
      <c r="G59" s="17"/>
      <c r="H59" s="120"/>
    </row>
    <row r="60" spans="1:8" ht="15.6">
      <c r="A60" s="10" t="s">
        <v>76</v>
      </c>
      <c r="B60" s="2" t="s">
        <v>77</v>
      </c>
      <c r="C60" s="74">
        <v>39142223.140000001</v>
      </c>
      <c r="D60" s="39">
        <v>6723348.4100000001</v>
      </c>
      <c r="E60" s="39">
        <v>2339.86</v>
      </c>
      <c r="F60" s="39">
        <f t="shared" si="6"/>
        <v>45867911.409999996</v>
      </c>
      <c r="G60" s="17"/>
      <c r="H60" s="120"/>
    </row>
    <row r="61" spans="1:8" ht="15.6">
      <c r="A61" s="10" t="s">
        <v>78</v>
      </c>
      <c r="B61" s="2" t="s">
        <v>79</v>
      </c>
      <c r="C61" s="74">
        <v>1110634.81</v>
      </c>
      <c r="D61" s="39">
        <v>762992.23</v>
      </c>
      <c r="E61" s="39">
        <v>671134.02</v>
      </c>
      <c r="F61" s="39">
        <f t="shared" si="6"/>
        <v>2544761.06</v>
      </c>
      <c r="G61" s="17"/>
      <c r="H61" s="120"/>
    </row>
    <row r="62" spans="1:8" ht="15.6">
      <c r="A62" s="10" t="s">
        <v>80</v>
      </c>
      <c r="B62" s="2" t="s">
        <v>81</v>
      </c>
      <c r="C62" s="74">
        <v>1042505.2</v>
      </c>
      <c r="D62" s="39">
        <v>903570.26</v>
      </c>
      <c r="E62" s="39">
        <v>1403137.57</v>
      </c>
      <c r="F62" s="39">
        <f t="shared" si="6"/>
        <v>3349213.0300000003</v>
      </c>
      <c r="G62" s="17"/>
      <c r="H62" s="120"/>
    </row>
    <row r="63" spans="1:8" ht="15.6">
      <c r="A63" s="10" t="s">
        <v>82</v>
      </c>
      <c r="B63" s="2" t="s">
        <v>83</v>
      </c>
      <c r="C63" s="74"/>
      <c r="D63" s="39">
        <v>9407374.3000000007</v>
      </c>
      <c r="E63" s="39"/>
      <c r="F63" s="39">
        <f t="shared" si="6"/>
        <v>9407374.3000000007</v>
      </c>
      <c r="G63" s="17"/>
      <c r="H63" s="120"/>
    </row>
    <row r="64" spans="1:8" ht="15.6">
      <c r="A64" s="10" t="s">
        <v>84</v>
      </c>
      <c r="B64" s="2" t="s">
        <v>85</v>
      </c>
      <c r="C64" s="74"/>
      <c r="D64" s="39"/>
      <c r="E64" s="39"/>
      <c r="F64" s="39">
        <f t="shared" si="6"/>
        <v>0</v>
      </c>
      <c r="G64" s="17"/>
      <c r="H64" s="120"/>
    </row>
    <row r="65" spans="1:8" ht="15.6">
      <c r="A65" s="10" t="s">
        <v>86</v>
      </c>
      <c r="B65" s="2" t="s">
        <v>87</v>
      </c>
      <c r="C65" s="74"/>
      <c r="D65" s="39">
        <v>2010326.5</v>
      </c>
      <c r="E65" s="39">
        <v>1723137</v>
      </c>
      <c r="F65" s="39">
        <f t="shared" si="6"/>
        <v>3733463.5</v>
      </c>
      <c r="G65" s="17"/>
      <c r="H65" s="120"/>
    </row>
    <row r="66" spans="1:8" ht="15.6">
      <c r="A66" s="10" t="s">
        <v>88</v>
      </c>
      <c r="B66" s="2" t="s">
        <v>89</v>
      </c>
      <c r="C66" s="74"/>
      <c r="D66" s="39"/>
      <c r="E66" s="39"/>
      <c r="F66" s="39">
        <f t="shared" si="6"/>
        <v>0</v>
      </c>
      <c r="G66" s="17"/>
      <c r="H66" s="120"/>
    </row>
    <row r="67" spans="1:8" ht="15.6">
      <c r="A67" s="10" t="s">
        <v>90</v>
      </c>
      <c r="B67" s="2" t="s">
        <v>91</v>
      </c>
      <c r="C67" s="74">
        <v>282662.71999999997</v>
      </c>
      <c r="D67" s="39"/>
      <c r="E67" s="39"/>
      <c r="F67" s="39">
        <f t="shared" si="6"/>
        <v>282662.71999999997</v>
      </c>
      <c r="G67" s="17"/>
      <c r="H67" s="120"/>
    </row>
    <row r="68" spans="1:8" ht="15.6">
      <c r="A68" s="10" t="s">
        <v>92</v>
      </c>
      <c r="B68" s="2" t="s">
        <v>93</v>
      </c>
      <c r="C68" s="74"/>
      <c r="D68" s="39"/>
      <c r="E68" s="39"/>
      <c r="F68" s="39">
        <f t="shared" si="6"/>
        <v>0</v>
      </c>
      <c r="G68" s="17"/>
      <c r="H68" s="120"/>
    </row>
    <row r="69" spans="1:8" ht="15.6">
      <c r="A69" s="10" t="s">
        <v>94</v>
      </c>
      <c r="B69" s="2" t="s">
        <v>95</v>
      </c>
      <c r="C69" s="74"/>
      <c r="D69" s="39"/>
      <c r="E69" s="39">
        <v>15577502</v>
      </c>
      <c r="F69" s="39">
        <f t="shared" si="6"/>
        <v>15577502</v>
      </c>
      <c r="G69" s="17"/>
      <c r="H69" s="120"/>
    </row>
    <row r="70" spans="1:8" ht="15.6">
      <c r="A70" s="10" t="s">
        <v>96</v>
      </c>
      <c r="B70" s="2" t="s">
        <v>97</v>
      </c>
      <c r="C70" s="74">
        <v>2610595</v>
      </c>
      <c r="D70" s="39">
        <v>4067474.1400000006</v>
      </c>
      <c r="E70" s="39">
        <v>2844867</v>
      </c>
      <c r="F70" s="39">
        <f t="shared" si="6"/>
        <v>9522936.1400000006</v>
      </c>
      <c r="G70" s="17"/>
      <c r="H70" s="120"/>
    </row>
    <row r="71" spans="1:8" ht="15.6">
      <c r="A71" s="10" t="s">
        <v>98</v>
      </c>
      <c r="B71" s="2" t="s">
        <v>99</v>
      </c>
      <c r="C71" s="74">
        <v>11248600</v>
      </c>
      <c r="D71" s="39">
        <v>12759062.859999985</v>
      </c>
      <c r="E71" s="39">
        <v>20282837.140000001</v>
      </c>
      <c r="F71" s="39">
        <f t="shared" si="6"/>
        <v>44290499.999999985</v>
      </c>
      <c r="G71" s="17"/>
      <c r="H71" s="120"/>
    </row>
    <row r="72" spans="1:8" ht="15.6">
      <c r="A72" s="10" t="s">
        <v>100</v>
      </c>
      <c r="B72" s="2" t="s">
        <v>101</v>
      </c>
      <c r="C72" s="74"/>
      <c r="D72" s="39"/>
      <c r="E72" s="39">
        <v>45429942.399999999</v>
      </c>
      <c r="F72" s="39">
        <f t="shared" si="6"/>
        <v>45429942.399999999</v>
      </c>
      <c r="G72" s="17"/>
      <c r="H72" s="120"/>
    </row>
    <row r="73" spans="1:8" ht="15.6">
      <c r="A73" s="10" t="s">
        <v>102</v>
      </c>
      <c r="B73" s="2" t="s">
        <v>103</v>
      </c>
      <c r="C73" s="74"/>
      <c r="D73" s="39">
        <v>117300</v>
      </c>
      <c r="E73" s="39">
        <v>8819999.1600000001</v>
      </c>
      <c r="F73" s="39">
        <f t="shared" si="6"/>
        <v>8937299.1600000001</v>
      </c>
      <c r="G73" s="17"/>
      <c r="H73" s="120"/>
    </row>
    <row r="74" spans="1:8" ht="15.6">
      <c r="A74" s="10" t="s">
        <v>104</v>
      </c>
      <c r="B74" s="2" t="s">
        <v>105</v>
      </c>
      <c r="C74" s="74">
        <v>14725850.77</v>
      </c>
      <c r="D74" s="39">
        <v>64975853.07</v>
      </c>
      <c r="E74" s="39">
        <v>66653388.130000003</v>
      </c>
      <c r="F74" s="39">
        <f t="shared" si="6"/>
        <v>146355091.97</v>
      </c>
      <c r="G74" s="17"/>
      <c r="H74" s="120"/>
    </row>
    <row r="75" spans="1:8" ht="15.6">
      <c r="A75" s="10" t="s">
        <v>106</v>
      </c>
      <c r="B75" s="2" t="s">
        <v>107</v>
      </c>
      <c r="C75" s="74"/>
      <c r="D75" s="39"/>
      <c r="E75" s="39"/>
      <c r="F75" s="39">
        <f t="shared" si="6"/>
        <v>0</v>
      </c>
      <c r="G75" s="17"/>
      <c r="H75" s="120"/>
    </row>
    <row r="76" spans="1:8" ht="15.6">
      <c r="A76" s="10" t="s">
        <v>108</v>
      </c>
      <c r="B76" s="2" t="s">
        <v>109</v>
      </c>
      <c r="C76" s="74">
        <v>9910770.1400000006</v>
      </c>
      <c r="D76" s="39">
        <v>73416.100000000006</v>
      </c>
      <c r="E76" s="39"/>
      <c r="F76" s="39">
        <f t="shared" si="6"/>
        <v>9984186.2400000002</v>
      </c>
      <c r="G76" s="17"/>
      <c r="H76" s="120"/>
    </row>
    <row r="77" spans="1:8" ht="15.6">
      <c r="A77" s="10" t="s">
        <v>110</v>
      </c>
      <c r="B77" s="2" t="s">
        <v>111</v>
      </c>
      <c r="C77" s="74"/>
      <c r="D77" s="39"/>
      <c r="E77" s="39"/>
      <c r="F77" s="39">
        <f t="shared" si="6"/>
        <v>0</v>
      </c>
      <c r="G77" s="17"/>
      <c r="H77" s="120"/>
    </row>
    <row r="78" spans="1:8" ht="15.6">
      <c r="A78" s="10" t="s">
        <v>112</v>
      </c>
      <c r="B78" s="2" t="s">
        <v>113</v>
      </c>
      <c r="C78" s="74"/>
      <c r="D78" s="39">
        <v>968692.5</v>
      </c>
      <c r="E78" s="39">
        <v>1896406</v>
      </c>
      <c r="F78" s="39">
        <f t="shared" si="6"/>
        <v>2865098.5</v>
      </c>
      <c r="G78" s="17"/>
      <c r="H78" s="120"/>
    </row>
    <row r="79" spans="1:8" ht="15.6">
      <c r="A79" s="10" t="s">
        <v>114</v>
      </c>
      <c r="B79" s="2" t="s">
        <v>115</v>
      </c>
      <c r="C79" s="74"/>
      <c r="D79" s="74"/>
      <c r="E79" s="39"/>
      <c r="F79" s="39">
        <f t="shared" si="6"/>
        <v>0</v>
      </c>
      <c r="G79" s="17"/>
      <c r="H79" s="120"/>
    </row>
    <row r="80" spans="1:8" ht="15.6">
      <c r="A80" s="10" t="s">
        <v>116</v>
      </c>
      <c r="B80" s="2" t="s">
        <v>117</v>
      </c>
      <c r="C80" s="74"/>
      <c r="D80" s="39"/>
      <c r="E80" s="39"/>
      <c r="F80" s="39">
        <f t="shared" si="6"/>
        <v>0</v>
      </c>
      <c r="G80" s="17"/>
      <c r="H80" s="120"/>
    </row>
    <row r="81" spans="1:12" ht="15.6">
      <c r="A81" s="10" t="s">
        <v>118</v>
      </c>
      <c r="B81" s="2" t="s">
        <v>119</v>
      </c>
      <c r="C81" s="39"/>
      <c r="D81" s="39">
        <v>41409800.789999999</v>
      </c>
      <c r="E81" s="39">
        <v>789374.6</v>
      </c>
      <c r="F81" s="39">
        <f t="shared" si="6"/>
        <v>42199175.390000001</v>
      </c>
      <c r="G81" s="17"/>
      <c r="H81" s="120"/>
    </row>
    <row r="82" spans="1:12" ht="15.6">
      <c r="A82" s="10" t="s">
        <v>120</v>
      </c>
      <c r="B82" s="2" t="s">
        <v>121</v>
      </c>
      <c r="C82" s="39">
        <v>257299949.25</v>
      </c>
      <c r="D82" s="39">
        <v>18532933.719999999</v>
      </c>
      <c r="E82" s="39">
        <v>845265775.5</v>
      </c>
      <c r="F82" s="39">
        <f t="shared" si="6"/>
        <v>1121098658.47</v>
      </c>
      <c r="G82" s="17"/>
      <c r="H82" s="120"/>
    </row>
    <row r="83" spans="1:12" ht="15.6">
      <c r="A83" s="10" t="s">
        <v>122</v>
      </c>
      <c r="B83" s="2" t="s">
        <v>123</v>
      </c>
      <c r="C83" s="39">
        <v>831350404.2700001</v>
      </c>
      <c r="D83" s="39"/>
      <c r="E83" s="39">
        <v>2407323108.8000002</v>
      </c>
      <c r="F83" s="39">
        <f t="shared" si="6"/>
        <v>3238673513.0700002</v>
      </c>
      <c r="G83" s="17"/>
      <c r="H83" s="120"/>
    </row>
    <row r="84" spans="1:12" ht="15.6">
      <c r="A84" s="10" t="s">
        <v>124</v>
      </c>
      <c r="B84" s="2" t="s">
        <v>125</v>
      </c>
      <c r="C84" s="39">
        <v>328147365.25</v>
      </c>
      <c r="D84" s="39">
        <v>317026757.54999995</v>
      </c>
      <c r="E84" s="39">
        <v>1519936516.1700001</v>
      </c>
      <c r="F84" s="39">
        <f t="shared" si="6"/>
        <v>2165110638.9700003</v>
      </c>
      <c r="G84" s="17"/>
      <c r="H84" s="120"/>
    </row>
    <row r="85" spans="1:12" ht="15.6">
      <c r="A85" s="10" t="s">
        <v>126</v>
      </c>
      <c r="B85" s="2" t="s">
        <v>127</v>
      </c>
      <c r="C85" s="74"/>
      <c r="D85" s="74"/>
      <c r="E85" s="39">
        <v>4798505.87</v>
      </c>
      <c r="F85" s="39">
        <f t="shared" si="6"/>
        <v>4798505.87</v>
      </c>
      <c r="G85" s="17"/>
      <c r="H85" s="120"/>
    </row>
    <row r="86" spans="1:12" ht="15.6">
      <c r="A86" s="10" t="s">
        <v>128</v>
      </c>
      <c r="B86" s="2" t="s">
        <v>129</v>
      </c>
      <c r="C86" s="74"/>
      <c r="D86" s="74"/>
      <c r="E86" s="39"/>
      <c r="F86" s="39">
        <f t="shared" si="6"/>
        <v>0</v>
      </c>
      <c r="G86" s="17"/>
      <c r="H86" s="120"/>
    </row>
    <row r="87" spans="1:12" ht="15.6">
      <c r="A87" s="10" t="s">
        <v>130</v>
      </c>
      <c r="B87" s="2" t="s">
        <v>131</v>
      </c>
      <c r="C87" s="39"/>
      <c r="D87" s="39"/>
      <c r="E87" s="74"/>
      <c r="F87" s="39">
        <f t="shared" si="6"/>
        <v>0</v>
      </c>
      <c r="G87" s="17"/>
      <c r="H87" s="120"/>
    </row>
    <row r="88" spans="1:12" ht="15.6">
      <c r="A88" s="10" t="s">
        <v>132</v>
      </c>
      <c r="B88" s="2" t="s">
        <v>133</v>
      </c>
      <c r="C88" s="39">
        <v>2579134.6</v>
      </c>
      <c r="D88" s="74">
        <v>21854418.370000001</v>
      </c>
      <c r="E88" s="74">
        <v>36077026.909999996</v>
      </c>
      <c r="F88" s="39">
        <f t="shared" si="6"/>
        <v>60510579.879999995</v>
      </c>
      <c r="G88" s="17"/>
      <c r="H88" s="120"/>
    </row>
    <row r="89" spans="1:12" ht="15.6">
      <c r="A89" s="10" t="s">
        <v>134</v>
      </c>
      <c r="B89" s="2" t="s">
        <v>135</v>
      </c>
      <c r="C89" s="74"/>
      <c r="D89" s="74"/>
      <c r="E89" s="39">
        <v>15654111.289999999</v>
      </c>
      <c r="F89" s="39">
        <f t="shared" si="6"/>
        <v>15654111.289999999</v>
      </c>
      <c r="G89" s="17"/>
      <c r="H89" s="120"/>
    </row>
    <row r="90" spans="1:12" ht="15.6">
      <c r="A90" s="35" t="s">
        <v>136</v>
      </c>
      <c r="B90" s="73" t="s">
        <v>137</v>
      </c>
      <c r="C90" s="39"/>
      <c r="D90" s="39"/>
      <c r="E90" s="74"/>
      <c r="F90" s="39">
        <f t="shared" si="6"/>
        <v>0</v>
      </c>
      <c r="G90" s="17"/>
      <c r="H90" s="120"/>
    </row>
    <row r="91" spans="1:12" ht="15.6">
      <c r="A91" s="10" t="s">
        <v>138</v>
      </c>
      <c r="B91" s="2" t="s">
        <v>139</v>
      </c>
      <c r="C91" s="39"/>
      <c r="D91" s="39">
        <v>6087442.5500000007</v>
      </c>
      <c r="E91" s="39">
        <v>104360.02</v>
      </c>
      <c r="F91" s="39">
        <f t="shared" si="6"/>
        <v>6191802.5700000003</v>
      </c>
      <c r="G91" s="17"/>
      <c r="H91" s="120"/>
    </row>
    <row r="92" spans="1:12" ht="15.6">
      <c r="A92" s="10" t="s">
        <v>140</v>
      </c>
      <c r="B92" s="2" t="s">
        <v>141</v>
      </c>
      <c r="C92" s="74">
        <v>33046850</v>
      </c>
      <c r="D92" s="74"/>
      <c r="E92" s="39">
        <v>105370346.22</v>
      </c>
      <c r="F92" s="39">
        <f t="shared" si="6"/>
        <v>138417196.22</v>
      </c>
      <c r="G92" s="17"/>
      <c r="H92" s="120"/>
      <c r="I92" s="29"/>
      <c r="J92" s="29"/>
      <c r="K92" s="29"/>
      <c r="L92" s="29"/>
    </row>
    <row r="93" spans="1:12" ht="15.6">
      <c r="A93" s="10" t="s">
        <v>142</v>
      </c>
      <c r="B93" s="2" t="s">
        <v>143</v>
      </c>
      <c r="C93" s="74">
        <v>47551128.039999999</v>
      </c>
      <c r="D93" s="39"/>
      <c r="E93" s="39"/>
      <c r="F93" s="39">
        <f t="shared" si="6"/>
        <v>47551128.039999999</v>
      </c>
      <c r="G93" s="17"/>
      <c r="H93" s="120"/>
      <c r="I93" s="29"/>
      <c r="J93" s="29"/>
      <c r="K93" s="29"/>
      <c r="L93" s="29"/>
    </row>
    <row r="94" spans="1:12" ht="15.6">
      <c r="A94" s="10" t="s">
        <v>144</v>
      </c>
      <c r="B94" s="2" t="s">
        <v>145</v>
      </c>
      <c r="C94" s="74"/>
      <c r="D94" s="39"/>
      <c r="E94" s="39">
        <v>256155419.83000001</v>
      </c>
      <c r="F94" s="39">
        <f t="shared" si="6"/>
        <v>256155419.83000001</v>
      </c>
      <c r="G94" s="29"/>
      <c r="H94" s="120"/>
      <c r="I94" s="29"/>
      <c r="J94" s="29"/>
      <c r="K94" s="29"/>
      <c r="L94" s="29"/>
    </row>
    <row r="95" spans="1:12" ht="15.6">
      <c r="A95" s="10" t="s">
        <v>146</v>
      </c>
      <c r="B95" s="2" t="s">
        <v>147</v>
      </c>
      <c r="C95" s="39"/>
      <c r="D95" s="74"/>
      <c r="E95" s="74">
        <v>34771445.939999998</v>
      </c>
      <c r="F95" s="39">
        <f t="shared" si="6"/>
        <v>34771445.939999998</v>
      </c>
      <c r="G95" s="17"/>
      <c r="H95" s="120"/>
      <c r="I95" s="29"/>
      <c r="J95" s="29"/>
      <c r="K95" s="29"/>
      <c r="L95" s="29"/>
    </row>
    <row r="96" spans="1:12" ht="15.6">
      <c r="A96" s="10" t="s">
        <v>148</v>
      </c>
      <c r="B96" s="2" t="s">
        <v>149</v>
      </c>
      <c r="C96" s="39"/>
      <c r="D96" s="39">
        <v>119117738.91</v>
      </c>
      <c r="E96" s="74">
        <v>11463883.050000001</v>
      </c>
      <c r="F96" s="39">
        <f t="shared" si="6"/>
        <v>130581621.95999999</v>
      </c>
      <c r="G96" s="17"/>
      <c r="H96" s="120"/>
      <c r="I96" s="29"/>
      <c r="J96" s="29"/>
      <c r="K96" s="29"/>
      <c r="L96" s="29"/>
    </row>
    <row r="97" spans="1:12" ht="15.6">
      <c r="A97" s="10" t="s">
        <v>150</v>
      </c>
      <c r="B97" s="2" t="s">
        <v>151</v>
      </c>
      <c r="C97" s="39">
        <v>7730664.7400000002</v>
      </c>
      <c r="D97" s="74">
        <v>174419551.91999999</v>
      </c>
      <c r="E97" s="74">
        <v>149254225.56</v>
      </c>
      <c r="F97" s="39">
        <f t="shared" si="6"/>
        <v>331404442.22000003</v>
      </c>
      <c r="G97" s="17"/>
      <c r="H97" s="120"/>
      <c r="I97" s="29"/>
      <c r="J97" s="29"/>
      <c r="K97" s="29"/>
      <c r="L97" s="29"/>
    </row>
    <row r="98" spans="1:12" ht="15.6">
      <c r="A98" s="10" t="s">
        <v>152</v>
      </c>
      <c r="B98" s="2" t="s">
        <v>153</v>
      </c>
      <c r="C98" s="74">
        <v>1127093287.519999</v>
      </c>
      <c r="D98" s="74">
        <v>1277961291.6899936</v>
      </c>
      <c r="E98" s="39">
        <v>1440357687.5199928</v>
      </c>
      <c r="F98" s="39">
        <f t="shared" si="6"/>
        <v>3845412266.7299852</v>
      </c>
      <c r="G98" s="17"/>
      <c r="H98" s="120"/>
      <c r="I98" s="29"/>
      <c r="J98" s="29"/>
      <c r="K98" s="29"/>
      <c r="L98" s="29"/>
    </row>
    <row r="99" spans="1:12" ht="16.2" thickBot="1">
      <c r="A99" s="13"/>
      <c r="B99" s="14" t="s">
        <v>60</v>
      </c>
      <c r="C99" s="45">
        <f>SUM(C56:C98)</f>
        <v>2775757034.5299988</v>
      </c>
      <c r="D99" s="45">
        <f t="shared" ref="D99:F99" si="7">SUM(D56:D98)</f>
        <v>2127984265.7299933</v>
      </c>
      <c r="E99" s="45">
        <f t="shared" si="7"/>
        <v>7109811907.8499937</v>
      </c>
      <c r="F99" s="45">
        <f t="shared" si="7"/>
        <v>12013553208.109985</v>
      </c>
      <c r="G99" s="9"/>
      <c r="H99" s="29"/>
      <c r="I99" s="29"/>
      <c r="J99" s="29"/>
      <c r="K99" s="29"/>
      <c r="L99" s="29"/>
    </row>
    <row r="100" spans="1:12" ht="29.55" customHeight="1" thickTop="1">
      <c r="A100" s="147" t="s">
        <v>196</v>
      </c>
      <c r="B100" s="147"/>
      <c r="C100" s="147"/>
      <c r="D100" s="147"/>
      <c r="E100" s="147"/>
      <c r="F100" s="147"/>
      <c r="G100" s="18"/>
      <c r="H100" s="122"/>
      <c r="I100" s="122"/>
      <c r="J100" s="122"/>
      <c r="K100" s="122"/>
      <c r="L100" s="123"/>
    </row>
    <row r="101" spans="1:12" ht="15.6">
      <c r="A101" s="19"/>
      <c r="B101" s="19"/>
      <c r="C101" s="18"/>
      <c r="D101" s="40"/>
      <c r="E101" s="18"/>
      <c r="F101" s="18"/>
      <c r="G101" s="9"/>
      <c r="H101" s="29"/>
      <c r="I101" s="29"/>
      <c r="J101" s="29"/>
      <c r="K101" s="29"/>
      <c r="L101" s="29"/>
    </row>
    <row r="102" spans="1:12" ht="15.6">
      <c r="A102" s="7"/>
      <c r="B102" s="8"/>
      <c r="C102" s="18"/>
      <c r="D102" s="18"/>
      <c r="E102" s="18"/>
      <c r="F102" s="18"/>
      <c r="G102" s="18"/>
      <c r="H102" s="29"/>
      <c r="I102" s="29"/>
      <c r="J102" s="29"/>
      <c r="K102" s="125"/>
      <c r="L102" s="29"/>
    </row>
    <row r="103" spans="1:12" ht="15.6">
      <c r="A103" s="7"/>
      <c r="B103" s="8"/>
      <c r="C103" s="18"/>
      <c r="D103" s="18"/>
      <c r="E103" s="18"/>
      <c r="F103" s="18"/>
      <c r="G103" s="9"/>
      <c r="H103" s="29"/>
      <c r="I103" s="29"/>
      <c r="J103" s="29"/>
      <c r="K103" s="29"/>
      <c r="L103" s="29"/>
    </row>
    <row r="104" spans="1:12" ht="15.6">
      <c r="A104" s="138" t="s">
        <v>155</v>
      </c>
      <c r="B104" s="138"/>
      <c r="C104" s="138"/>
      <c r="D104" s="138"/>
      <c r="E104" s="138"/>
      <c r="F104" s="138"/>
      <c r="G104" s="9"/>
      <c r="H104" s="29"/>
      <c r="I104" s="29"/>
      <c r="J104" s="29"/>
      <c r="K104" s="29"/>
      <c r="L104" s="29"/>
    </row>
    <row r="105" spans="1:12" ht="15.6">
      <c r="A105" s="138" t="s">
        <v>156</v>
      </c>
      <c r="B105" s="138"/>
      <c r="C105" s="138"/>
      <c r="D105" s="138"/>
      <c r="E105" s="138"/>
      <c r="F105" s="138"/>
      <c r="G105" s="9"/>
      <c r="H105" s="29"/>
      <c r="I105" s="29"/>
      <c r="J105" s="29"/>
      <c r="K105" s="29"/>
      <c r="L105" s="29"/>
    </row>
    <row r="106" spans="1:12" ht="15.6">
      <c r="A106" s="134" t="s">
        <v>38</v>
      </c>
      <c r="B106" s="134"/>
      <c r="C106" s="134"/>
      <c r="D106" s="134"/>
      <c r="E106" s="134"/>
      <c r="F106" s="134"/>
      <c r="G106" s="4"/>
      <c r="H106" s="16"/>
      <c r="I106" s="29"/>
      <c r="J106" s="29"/>
      <c r="K106" s="29"/>
      <c r="L106" s="29"/>
    </row>
    <row r="107" spans="1:12" ht="15.6">
      <c r="A107" s="7"/>
      <c r="B107" s="8"/>
      <c r="C107" s="18"/>
      <c r="D107" s="18"/>
      <c r="E107" s="18"/>
      <c r="F107" s="18"/>
      <c r="G107" s="9"/>
      <c r="H107" s="29"/>
      <c r="I107" s="29"/>
      <c r="J107" s="29"/>
      <c r="K107" s="29"/>
      <c r="L107" s="29"/>
    </row>
    <row r="108" spans="1:12" ht="16.2" thickBot="1">
      <c r="A108" s="56" t="s">
        <v>11</v>
      </c>
      <c r="B108" s="56" t="s">
        <v>157</v>
      </c>
      <c r="C108" s="57" t="s">
        <v>192</v>
      </c>
      <c r="D108" s="57" t="s">
        <v>193</v>
      </c>
      <c r="E108" s="57" t="s">
        <v>194</v>
      </c>
      <c r="F108" s="57" t="s">
        <v>195</v>
      </c>
      <c r="G108" s="9"/>
      <c r="H108" s="29"/>
    </row>
    <row r="109" spans="1:12" ht="15.6">
      <c r="A109" s="10"/>
      <c r="B109" s="2"/>
      <c r="C109" s="37"/>
      <c r="D109" s="37"/>
      <c r="E109" s="37"/>
      <c r="F109" s="37"/>
      <c r="G109" s="9"/>
      <c r="H109" s="29"/>
    </row>
    <row r="110" spans="1:12" ht="15.6">
      <c r="A110" s="20">
        <v>1</v>
      </c>
      <c r="B110" s="21" t="s">
        <v>158</v>
      </c>
      <c r="C110" s="74">
        <f>+'3 T'!F114</f>
        <v>1161941856.223999</v>
      </c>
      <c r="D110" s="37">
        <f>+C114</f>
        <v>2087833940.0640001</v>
      </c>
      <c r="E110" s="37">
        <f>+D114</f>
        <v>1960300829.9340067</v>
      </c>
      <c r="F110" s="37">
        <f>+C110</f>
        <v>1161941856.223999</v>
      </c>
      <c r="G110" s="9"/>
      <c r="H110" s="22"/>
    </row>
    <row r="111" spans="1:12" ht="15.6">
      <c r="A111" s="23">
        <v>2</v>
      </c>
      <c r="B111" s="21" t="s">
        <v>159</v>
      </c>
      <c r="C111" s="37">
        <v>3701649118.3699999</v>
      </c>
      <c r="D111" s="37">
        <v>2000451155.5999999</v>
      </c>
      <c r="E111" s="37">
        <v>8201271820.2700005</v>
      </c>
      <c r="F111" s="37">
        <f>SUM(C111:E111)</f>
        <v>13903372094.24</v>
      </c>
      <c r="G111" s="24"/>
      <c r="H111" s="29"/>
    </row>
    <row r="112" spans="1:12" ht="15.6">
      <c r="A112" s="23">
        <v>3</v>
      </c>
      <c r="B112" s="25" t="s">
        <v>160</v>
      </c>
      <c r="C112" s="37">
        <f>+C110+C111</f>
        <v>4863590974.5939989</v>
      </c>
      <c r="D112" s="37">
        <f>+D110+D111</f>
        <v>4088285095.664</v>
      </c>
      <c r="E112" s="37">
        <f>+E110+E111</f>
        <v>10161572650.204006</v>
      </c>
      <c r="F112" s="37">
        <f>+F111</f>
        <v>13903372094.24</v>
      </c>
      <c r="G112" s="24"/>
      <c r="H112" s="29"/>
    </row>
    <row r="113" spans="1:8" ht="15.6">
      <c r="A113" s="23">
        <v>4</v>
      </c>
      <c r="B113" s="25" t="s">
        <v>161</v>
      </c>
      <c r="C113" s="37">
        <f>+C99</f>
        <v>2775757034.5299988</v>
      </c>
      <c r="D113" s="37">
        <f>+D99</f>
        <v>2127984265.7299933</v>
      </c>
      <c r="E113" s="37">
        <f>+E99</f>
        <v>7109811907.8499937</v>
      </c>
      <c r="F113" s="37">
        <f>SUM(C113:E113)</f>
        <v>12013553208.109985</v>
      </c>
      <c r="G113" s="24"/>
      <c r="H113" s="29"/>
    </row>
    <row r="114" spans="1:8" ht="15.6">
      <c r="A114" s="23">
        <v>5</v>
      </c>
      <c r="B114" s="21" t="s">
        <v>162</v>
      </c>
      <c r="C114" s="37">
        <f>+C112-C113</f>
        <v>2087833940.0640001</v>
      </c>
      <c r="D114" s="37">
        <f t="shared" ref="D114:E114" si="8">+D112-D113</f>
        <v>1960300829.9340067</v>
      </c>
      <c r="E114" s="37">
        <f t="shared" si="8"/>
        <v>3051760742.3540125</v>
      </c>
      <c r="F114" s="37">
        <f>+F112-F113</f>
        <v>1889818886.1300144</v>
      </c>
      <c r="G114" s="24"/>
      <c r="H114" s="29"/>
    </row>
    <row r="115" spans="1:8" ht="16.2" thickBot="1">
      <c r="A115" s="13"/>
      <c r="B115" s="14"/>
      <c r="C115" s="36"/>
      <c r="D115" s="36"/>
      <c r="E115" s="36"/>
      <c r="F115" s="36"/>
      <c r="G115" s="12"/>
      <c r="H115" s="126"/>
    </row>
    <row r="116" spans="1:8" ht="18.75" customHeight="1" thickTop="1">
      <c r="A116" s="152" t="s">
        <v>197</v>
      </c>
      <c r="B116" s="152"/>
      <c r="C116" s="152"/>
      <c r="D116" s="152"/>
      <c r="E116" s="152"/>
      <c r="F116" s="152"/>
      <c r="G116" s="127"/>
      <c r="H116" s="127"/>
    </row>
    <row r="117" spans="1:8" ht="23.85" customHeight="1">
      <c r="A117" s="151" t="s">
        <v>196</v>
      </c>
      <c r="B117" s="151"/>
      <c r="C117" s="151"/>
      <c r="D117" s="151"/>
      <c r="E117" s="151"/>
      <c r="F117" s="151"/>
      <c r="G117" s="29"/>
      <c r="H117" s="29"/>
    </row>
    <row r="118" spans="1:8">
      <c r="A118" s="26"/>
      <c r="B118" s="119"/>
      <c r="C118" s="128"/>
      <c r="D118" s="128"/>
      <c r="E118" s="128"/>
      <c r="F118" s="128"/>
      <c r="G118" s="29"/>
      <c r="H118" s="29"/>
    </row>
    <row r="119" spans="1:8">
      <c r="A119" s="26"/>
      <c r="B119" s="119"/>
      <c r="C119" s="42"/>
      <c r="D119" s="128"/>
      <c r="E119" s="128"/>
      <c r="F119" s="128"/>
      <c r="G119" s="29"/>
      <c r="H119" s="29"/>
    </row>
    <row r="120" spans="1:8">
      <c r="A120" s="26"/>
      <c r="B120" s="119"/>
      <c r="C120" s="128"/>
      <c r="D120" s="128"/>
      <c r="E120" s="128"/>
      <c r="F120" s="128"/>
      <c r="G120" s="29"/>
      <c r="H120" s="29"/>
    </row>
    <row r="122" spans="1:8">
      <c r="A122" s="129"/>
      <c r="B122" s="119"/>
      <c r="C122" s="128"/>
      <c r="D122" s="83"/>
      <c r="E122" s="128"/>
      <c r="F122" s="128"/>
      <c r="G122" s="29"/>
      <c r="H122" s="29"/>
    </row>
  </sheetData>
  <mergeCells count="20">
    <mergeCell ref="A104:F104"/>
    <mergeCell ref="A105:F105"/>
    <mergeCell ref="A106:F106"/>
    <mergeCell ref="A116:F116"/>
    <mergeCell ref="A117:F117"/>
    <mergeCell ref="A1:G1"/>
    <mergeCell ref="A6:G6"/>
    <mergeCell ref="A8:G8"/>
    <mergeCell ref="A9:G9"/>
    <mergeCell ref="A18:H18"/>
    <mergeCell ref="A21:H21"/>
    <mergeCell ref="A22:F22"/>
    <mergeCell ref="A23:F23"/>
    <mergeCell ref="A24:F24"/>
    <mergeCell ref="A47:F47"/>
    <mergeCell ref="A48:F48"/>
    <mergeCell ref="A50:F50"/>
    <mergeCell ref="A51:F51"/>
    <mergeCell ref="A52:F52"/>
    <mergeCell ref="A100:F100"/>
  </mergeCells>
  <pageMargins left="0.5" right="0.28000000000000003" top="0.74803149606299213" bottom="0.74803149606299213" header="0.31496062992125984" footer="0.31496062992125984"/>
  <pageSetup scale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AY122"/>
  <sheetViews>
    <sheetView zoomScale="70" zoomScaleNormal="70" workbookViewId="0">
      <selection sqref="A1:H1"/>
    </sheetView>
  </sheetViews>
  <sheetFormatPr baseColWidth="10" defaultColWidth="11.44140625" defaultRowHeight="14.4"/>
  <cols>
    <col min="1" max="1" width="18.77734375" style="1" customWidth="1"/>
    <col min="2" max="2" width="78.77734375" style="6" customWidth="1"/>
    <col min="3" max="7" width="21.44140625" style="27" customWidth="1"/>
    <col min="8" max="8" width="20.21875" style="3" bestFit="1" customWidth="1"/>
    <col min="9" max="9" width="12.77734375" style="3" customWidth="1"/>
    <col min="10" max="16384" width="11.44140625" style="3"/>
  </cols>
  <sheetData>
    <row r="1" spans="1:51" ht="15.6">
      <c r="A1" s="134" t="s">
        <v>0</v>
      </c>
      <c r="B1" s="134"/>
      <c r="C1" s="134"/>
      <c r="D1" s="134"/>
      <c r="E1" s="135"/>
      <c r="F1" s="135"/>
      <c r="G1" s="135"/>
      <c r="H1" s="134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 ht="15.6">
      <c r="A2" s="4"/>
      <c r="B2" s="5" t="s">
        <v>1</v>
      </c>
      <c r="C2" s="38" t="s">
        <v>2</v>
      </c>
      <c r="D2" s="38"/>
      <c r="E2" s="38"/>
      <c r="F2" s="38"/>
      <c r="G2" s="38"/>
      <c r="H2" s="33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15.6">
      <c r="A3" s="4"/>
      <c r="B3" s="5" t="s">
        <v>3</v>
      </c>
      <c r="C3" s="38" t="s">
        <v>4</v>
      </c>
      <c r="D3" s="38"/>
      <c r="E3" s="38"/>
      <c r="F3" s="38"/>
      <c r="G3" s="38"/>
      <c r="H3" s="33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</row>
    <row r="4" spans="1:51" ht="15.6">
      <c r="A4" s="4"/>
      <c r="B4" s="5" t="s">
        <v>5</v>
      </c>
      <c r="C4" s="38" t="s">
        <v>6</v>
      </c>
      <c r="D4" s="38"/>
      <c r="E4" s="38"/>
      <c r="F4" s="38"/>
      <c r="G4" s="38"/>
      <c r="H4" s="33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</row>
    <row r="5" spans="1:51" ht="15.6">
      <c r="A5" s="4"/>
      <c r="B5" s="5" t="s">
        <v>7</v>
      </c>
      <c r="C5" s="38" t="s">
        <v>198</v>
      </c>
      <c r="D5" s="38"/>
      <c r="E5" s="38"/>
      <c r="F5" s="38"/>
      <c r="G5" s="38"/>
      <c r="H5" s="33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</row>
    <row r="6" spans="1:51" ht="15.6">
      <c r="A6" s="136"/>
      <c r="B6" s="136"/>
      <c r="C6" s="136"/>
      <c r="D6" s="136"/>
      <c r="E6" s="137"/>
      <c r="F6" s="137"/>
      <c r="G6" s="137"/>
      <c r="H6" s="136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</row>
    <row r="7" spans="1:51" ht="15.6">
      <c r="A7" s="7"/>
      <c r="B7" s="8"/>
      <c r="C7" s="18"/>
      <c r="D7" s="18"/>
      <c r="E7" s="18"/>
      <c r="F7" s="18"/>
      <c r="G7" s="18"/>
      <c r="H7" s="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</row>
    <row r="8" spans="1:51" s="29" customFormat="1" ht="15.6">
      <c r="A8" s="138" t="s">
        <v>9</v>
      </c>
      <c r="B8" s="138"/>
      <c r="C8" s="138"/>
      <c r="D8" s="138"/>
      <c r="E8" s="135"/>
      <c r="F8" s="135"/>
      <c r="G8" s="135"/>
      <c r="H8" s="138"/>
    </row>
    <row r="9" spans="1:51" s="101" customFormat="1" ht="15.6">
      <c r="A9" s="139" t="s">
        <v>10</v>
      </c>
      <c r="B9" s="139"/>
      <c r="C9" s="139"/>
      <c r="D9" s="139"/>
      <c r="E9" s="139"/>
      <c r="F9" s="139"/>
      <c r="G9" s="139"/>
      <c r="H9" s="139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133"/>
      <c r="AW9" s="133"/>
      <c r="AX9" s="133"/>
      <c r="AY9" s="133"/>
    </row>
    <row r="10" spans="1:51" s="29" customFormat="1" ht="15.6">
      <c r="A10" s="7"/>
      <c r="B10" s="8"/>
      <c r="C10" s="18"/>
      <c r="D10" s="18"/>
      <c r="E10" s="18"/>
      <c r="F10" s="18"/>
      <c r="G10" s="18"/>
      <c r="H10" s="9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</row>
    <row r="11" spans="1:51" s="34" customFormat="1" ht="16.2" thickBot="1">
      <c r="A11" s="58" t="s">
        <v>11</v>
      </c>
      <c r="B11" s="58" t="s">
        <v>12</v>
      </c>
      <c r="C11" s="59" t="s">
        <v>13</v>
      </c>
      <c r="D11" s="59" t="s">
        <v>39</v>
      </c>
      <c r="E11" s="59" t="s">
        <v>172</v>
      </c>
      <c r="F11" s="59" t="s">
        <v>182</v>
      </c>
      <c r="G11" s="59" t="s">
        <v>195</v>
      </c>
      <c r="H11" s="58" t="s">
        <v>199</v>
      </c>
    </row>
    <row r="12" spans="1:51" s="34" customFormat="1" ht="15.6">
      <c r="A12" s="102" t="s">
        <v>19</v>
      </c>
      <c r="B12" s="103" t="s">
        <v>20</v>
      </c>
      <c r="C12" s="100" t="s">
        <v>21</v>
      </c>
      <c r="D12" s="105">
        <v>13361.333333333334</v>
      </c>
      <c r="E12" s="105">
        <f>+'3 T acumulado'!E12</f>
        <v>34343</v>
      </c>
      <c r="F12" s="105">
        <f>+'3 T acumulado'!F12</f>
        <v>34875</v>
      </c>
      <c r="G12" s="43">
        <f>+'4 T'!G12</f>
        <v>36038</v>
      </c>
      <c r="H12" s="114">
        <f>+D12+E12+F12+G12</f>
        <v>118617.33333333334</v>
      </c>
    </row>
    <row r="13" spans="1:51" s="34" customFormat="1" ht="27.6">
      <c r="A13" s="102" t="s">
        <v>22</v>
      </c>
      <c r="B13" s="103" t="s">
        <v>23</v>
      </c>
      <c r="C13" s="100" t="s">
        <v>21</v>
      </c>
      <c r="D13" s="105">
        <v>84691.333333333328</v>
      </c>
      <c r="E13" s="105">
        <f>+'3 T acumulado'!E13</f>
        <v>257732</v>
      </c>
      <c r="F13" s="105">
        <f>+'3 T acumulado'!F13</f>
        <v>251180</v>
      </c>
      <c r="G13" s="43">
        <f>+'4 T'!G13</f>
        <v>342556</v>
      </c>
      <c r="H13" s="114">
        <f t="shared" ref="H13:H16" si="0">+D13+E13+F13+G13</f>
        <v>936159.33333333326</v>
      </c>
    </row>
    <row r="14" spans="1:51" s="34" customFormat="1" ht="27.6">
      <c r="A14" s="102" t="s">
        <v>24</v>
      </c>
      <c r="B14" s="103" t="s">
        <v>25</v>
      </c>
      <c r="C14" s="100" t="s">
        <v>26</v>
      </c>
      <c r="D14" s="105">
        <v>5961</v>
      </c>
      <c r="E14" s="105">
        <f>+'3 T acumulado'!E14</f>
        <v>20832</v>
      </c>
      <c r="F14" s="105">
        <f>+'3 T acumulado'!F14</f>
        <v>26292</v>
      </c>
      <c r="G14" s="43">
        <f>+'4 T'!G14</f>
        <v>26000</v>
      </c>
      <c r="H14" s="114">
        <f t="shared" si="0"/>
        <v>79085</v>
      </c>
    </row>
    <row r="15" spans="1:51" s="34" customFormat="1" ht="15.6">
      <c r="A15" s="102" t="s">
        <v>27</v>
      </c>
      <c r="B15" s="103" t="s">
        <v>28</v>
      </c>
      <c r="C15" s="100" t="s">
        <v>29</v>
      </c>
      <c r="D15" s="105">
        <v>21752.333333333332</v>
      </c>
      <c r="E15" s="105">
        <f>+'3 T acumulado'!E15</f>
        <v>79321</v>
      </c>
      <c r="F15" s="105">
        <f>+'3 T acumulado'!F15</f>
        <v>86547</v>
      </c>
      <c r="G15" s="43">
        <f>+'4 T'!G15</f>
        <v>84458</v>
      </c>
      <c r="H15" s="114">
        <f t="shared" si="0"/>
        <v>272078.33333333331</v>
      </c>
    </row>
    <row r="16" spans="1:51" s="29" customFormat="1" ht="15.6">
      <c r="A16" s="102" t="s">
        <v>30</v>
      </c>
      <c r="B16" s="103" t="s">
        <v>31</v>
      </c>
      <c r="C16" s="100" t="s">
        <v>29</v>
      </c>
      <c r="D16" s="105">
        <v>9700.3333333333339</v>
      </c>
      <c r="E16" s="105">
        <f>+'3 T acumulado'!E16</f>
        <v>54326</v>
      </c>
      <c r="F16" s="105">
        <f>+'3 T acumulado'!F16</f>
        <v>67034</v>
      </c>
      <c r="G16" s="43">
        <f>+'4 T'!G16</f>
        <v>57844</v>
      </c>
      <c r="H16" s="114">
        <f t="shared" si="0"/>
        <v>188904.33333333334</v>
      </c>
    </row>
    <row r="17" spans="1:8" s="29" customFormat="1" ht="16.2" thickBot="1">
      <c r="A17" s="13"/>
      <c r="B17" s="44" t="s">
        <v>32</v>
      </c>
      <c r="C17" s="109" t="s">
        <v>170</v>
      </c>
      <c r="D17" s="31">
        <f>SUM(D12:D16)</f>
        <v>135466.33333333331</v>
      </c>
      <c r="E17" s="31">
        <f t="shared" ref="E17:H17" si="1">SUM(E12:E16)</f>
        <v>446554</v>
      </c>
      <c r="F17" s="31">
        <f t="shared" si="1"/>
        <v>465928</v>
      </c>
      <c r="G17" s="31">
        <f t="shared" si="1"/>
        <v>546896</v>
      </c>
      <c r="H17" s="31">
        <f t="shared" si="1"/>
        <v>1594844.333333333</v>
      </c>
    </row>
    <row r="18" spans="1:8" s="29" customFormat="1" ht="18" customHeight="1" thickTop="1">
      <c r="A18" s="142" t="s">
        <v>33</v>
      </c>
      <c r="B18" s="142"/>
      <c r="C18" s="142"/>
      <c r="D18" s="142"/>
      <c r="E18" s="142"/>
      <c r="F18" s="142"/>
      <c r="G18" s="142"/>
      <c r="H18" s="142"/>
    </row>
    <row r="19" spans="1:8" s="29" customFormat="1" ht="18" customHeight="1">
      <c r="A19" s="2" t="s">
        <v>34</v>
      </c>
      <c r="B19" s="8"/>
      <c r="C19" s="37"/>
      <c r="D19" s="37"/>
      <c r="E19" s="37"/>
      <c r="F19" s="37"/>
      <c r="G19" s="37"/>
      <c r="H19" s="11"/>
    </row>
    <row r="20" spans="1:8" s="29" customFormat="1" ht="18" customHeight="1">
      <c r="A20" s="2" t="s">
        <v>35</v>
      </c>
      <c r="B20" s="8"/>
      <c r="C20" s="37"/>
      <c r="D20" s="37"/>
      <c r="E20" s="37"/>
      <c r="F20" s="37"/>
      <c r="G20" s="37"/>
      <c r="H20" s="11"/>
    </row>
    <row r="21" spans="1:8" ht="18" customHeight="1">
      <c r="A21" s="161" t="s">
        <v>200</v>
      </c>
      <c r="B21" s="161"/>
      <c r="C21" s="161"/>
      <c r="D21" s="161"/>
      <c r="E21" s="161"/>
      <c r="F21" s="161"/>
      <c r="G21" s="161"/>
      <c r="H21" s="161"/>
    </row>
    <row r="22" spans="1:8" ht="15.6">
      <c r="A22" s="141" t="s">
        <v>36</v>
      </c>
      <c r="B22" s="141"/>
      <c r="C22" s="141"/>
      <c r="D22" s="141"/>
      <c r="E22" s="141"/>
      <c r="F22" s="141"/>
      <c r="G22" s="141"/>
      <c r="H22" s="141"/>
    </row>
    <row r="23" spans="1:8" ht="15.6">
      <c r="A23" s="138" t="s">
        <v>37</v>
      </c>
      <c r="B23" s="138"/>
      <c r="C23" s="138"/>
      <c r="D23" s="138"/>
      <c r="E23" s="135"/>
      <c r="F23" s="135"/>
      <c r="G23" s="135"/>
      <c r="H23" s="138"/>
    </row>
    <row r="24" spans="1:8" ht="15.6">
      <c r="A24" s="134" t="s">
        <v>38</v>
      </c>
      <c r="B24" s="134"/>
      <c r="C24" s="134"/>
      <c r="D24" s="134"/>
      <c r="E24" s="135"/>
      <c r="F24" s="135"/>
      <c r="G24" s="135"/>
      <c r="H24" s="134"/>
    </row>
    <row r="25" spans="1:8" ht="15.6">
      <c r="A25" s="7"/>
      <c r="B25" s="8"/>
      <c r="C25" s="18"/>
      <c r="D25" s="18"/>
      <c r="E25" s="18"/>
      <c r="F25" s="18"/>
      <c r="G25" s="18"/>
      <c r="H25" s="29"/>
    </row>
    <row r="26" spans="1:8" ht="16.2" thickBot="1">
      <c r="A26" s="56" t="s">
        <v>11</v>
      </c>
      <c r="B26" s="56" t="s">
        <v>12</v>
      </c>
      <c r="C26" s="57" t="s">
        <v>39</v>
      </c>
      <c r="D26" s="57" t="s">
        <v>172</v>
      </c>
      <c r="E26" s="57" t="s">
        <v>182</v>
      </c>
      <c r="F26" s="57" t="s">
        <v>195</v>
      </c>
      <c r="G26" s="58" t="s">
        <v>199</v>
      </c>
      <c r="H26" s="29"/>
    </row>
    <row r="27" spans="1:8" ht="15.6">
      <c r="A27" s="46"/>
      <c r="B27" s="47" t="s">
        <v>40</v>
      </c>
      <c r="C27" s="49"/>
      <c r="D27" s="49"/>
      <c r="E27" s="49"/>
      <c r="F27" s="49"/>
      <c r="G27" s="49"/>
      <c r="H27" s="29"/>
    </row>
    <row r="28" spans="1:8" ht="15.6">
      <c r="A28" s="78" t="s">
        <v>19</v>
      </c>
      <c r="B28" s="2" t="s">
        <v>41</v>
      </c>
      <c r="C28" s="52">
        <f>+'1 T'!F28</f>
        <v>272218026.85180002</v>
      </c>
      <c r="D28" s="52">
        <f>+'2 T '!F28</f>
        <v>712083619.5503</v>
      </c>
      <c r="E28" s="52">
        <f>+'3 T'!F28</f>
        <v>591584976.94500005</v>
      </c>
      <c r="F28" s="52">
        <f>+'4 T'!F28</f>
        <v>864107787.7155</v>
      </c>
      <c r="G28" s="52">
        <f>+C28+D28+E28+F28</f>
        <v>2439994411.0626001</v>
      </c>
      <c r="H28" s="29"/>
    </row>
    <row r="29" spans="1:8" ht="15.6">
      <c r="A29" s="78" t="s">
        <v>22</v>
      </c>
      <c r="B29" s="2" t="s">
        <v>42</v>
      </c>
      <c r="C29" s="52">
        <f>+'1 T'!F29</f>
        <v>933961017.8046</v>
      </c>
      <c r="D29" s="52">
        <f>+'2 T '!F29</f>
        <v>1561203827.6362</v>
      </c>
      <c r="E29" s="52">
        <f>+'3 T'!F29</f>
        <v>977607512.71219993</v>
      </c>
      <c r="F29" s="52">
        <f>+'4 T'!F29</f>
        <v>2066006011.1441002</v>
      </c>
      <c r="G29" s="52">
        <f t="shared" ref="G29:G45" si="2">+C29+D29+E29+F29</f>
        <v>5538778369.2971001</v>
      </c>
      <c r="H29" s="29"/>
    </row>
    <row r="30" spans="1:8" ht="15.6">
      <c r="A30" s="78" t="s">
        <v>24</v>
      </c>
      <c r="B30" s="2" t="s">
        <v>43</v>
      </c>
      <c r="C30" s="52">
        <f>+'1 T'!F30</f>
        <v>104410053.9994</v>
      </c>
      <c r="D30" s="52">
        <f>+'2 T '!F30</f>
        <v>1131349164.5018001</v>
      </c>
      <c r="E30" s="52">
        <f>+'3 T'!F30</f>
        <v>1157173249.2458</v>
      </c>
      <c r="F30" s="52">
        <f>+'4 T'!F30</f>
        <v>1347805804.3849001</v>
      </c>
      <c r="G30" s="52">
        <f t="shared" si="2"/>
        <v>3740738272.1318998</v>
      </c>
      <c r="H30" s="29"/>
    </row>
    <row r="31" spans="1:8" ht="15.6">
      <c r="A31" s="78" t="s">
        <v>27</v>
      </c>
      <c r="B31" s="2" t="s">
        <v>44</v>
      </c>
      <c r="C31" s="52">
        <f>+'1 T'!F31</f>
        <v>1138331505.1454</v>
      </c>
      <c r="D31" s="52">
        <f>+'2 T '!F31</f>
        <v>3485020237.0581069</v>
      </c>
      <c r="E31" s="52">
        <f>+'3 T'!F31</f>
        <v>4773971026.4793949</v>
      </c>
      <c r="F31" s="52">
        <f>+'4 T'!F31</f>
        <v>6268454779.4756794</v>
      </c>
      <c r="G31" s="52">
        <f t="shared" si="2"/>
        <v>15665777548.158581</v>
      </c>
      <c r="H31" s="29"/>
    </row>
    <row r="32" spans="1:8" ht="15.6">
      <c r="A32" s="78" t="s">
        <v>30</v>
      </c>
      <c r="B32" s="2" t="s">
        <v>45</v>
      </c>
      <c r="C32" s="52">
        <f>+'1 T'!F32</f>
        <v>228223017.5388</v>
      </c>
      <c r="D32" s="52">
        <f>+'2 T '!F32</f>
        <v>379811599.56360006</v>
      </c>
      <c r="E32" s="52">
        <f>+'3 T'!F32</f>
        <v>247368024.81160003</v>
      </c>
      <c r="F32" s="52">
        <f>+'4 T'!F32</f>
        <v>507227727.9698</v>
      </c>
      <c r="G32" s="52">
        <f t="shared" si="2"/>
        <v>1362630369.8838</v>
      </c>
      <c r="H32" s="29"/>
    </row>
    <row r="33" spans="1:8" ht="15.6">
      <c r="A33" s="78" t="s">
        <v>46</v>
      </c>
      <c r="B33" s="48" t="s">
        <v>47</v>
      </c>
      <c r="C33" s="50"/>
      <c r="D33" s="50"/>
      <c r="E33" s="51"/>
      <c r="F33" s="51"/>
      <c r="G33" s="51"/>
      <c r="H33" s="29"/>
    </row>
    <row r="34" spans="1:8" ht="15.6">
      <c r="A34" s="78"/>
      <c r="B34" s="2" t="s">
        <v>48</v>
      </c>
      <c r="C34" s="52">
        <f>+'1 T'!F34</f>
        <v>791162.72</v>
      </c>
      <c r="D34" s="52">
        <f>+'2 T '!F34</f>
        <v>1774563.3</v>
      </c>
      <c r="E34" s="52">
        <f>+'3 T'!F34</f>
        <v>207759.54</v>
      </c>
      <c r="F34" s="52">
        <f>+'4 T'!F34</f>
        <v>282662.71999999997</v>
      </c>
      <c r="G34" s="52">
        <f t="shared" si="2"/>
        <v>3056148.2800000003</v>
      </c>
      <c r="H34" s="28"/>
    </row>
    <row r="35" spans="1:8" s="28" customFormat="1" ht="15.6">
      <c r="A35" s="78"/>
      <c r="B35" s="2" t="s">
        <v>49</v>
      </c>
      <c r="C35" s="52">
        <f>+'1 T'!F35</f>
        <v>24714731.27</v>
      </c>
      <c r="D35" s="52">
        <f>+'2 T '!F35</f>
        <v>0</v>
      </c>
      <c r="E35" s="52">
        <f>+'3 T'!F35</f>
        <v>2872355.9299999997</v>
      </c>
      <c r="F35" s="52">
        <f>+'4 T'!F35</f>
        <v>146355091.97</v>
      </c>
      <c r="G35" s="52">
        <f t="shared" si="2"/>
        <v>173942179.16999999</v>
      </c>
    </row>
    <row r="36" spans="1:8" s="28" customFormat="1" ht="15.6">
      <c r="A36" s="78"/>
      <c r="B36" s="2" t="s">
        <v>50</v>
      </c>
      <c r="C36" s="52">
        <f>+'1 T'!F36</f>
        <v>0</v>
      </c>
      <c r="D36" s="52">
        <f>+'2 T '!F36</f>
        <v>0</v>
      </c>
      <c r="E36" s="52">
        <f>+'3 T'!F36</f>
        <v>0</v>
      </c>
      <c r="F36" s="52">
        <f>+'4 T'!F36</f>
        <v>0</v>
      </c>
      <c r="G36" s="52">
        <f t="shared" si="2"/>
        <v>0</v>
      </c>
    </row>
    <row r="37" spans="1:8" s="28" customFormat="1" ht="15.6">
      <c r="A37" s="78"/>
      <c r="B37" s="2" t="s">
        <v>51</v>
      </c>
      <c r="C37" s="52">
        <f>+'1 T'!F37</f>
        <v>2275735.35</v>
      </c>
      <c r="D37" s="52">
        <f>+'2 T '!F37</f>
        <v>14385125.84</v>
      </c>
      <c r="E37" s="52">
        <f>+'3 T'!F37</f>
        <v>23326265.710000001</v>
      </c>
      <c r="F37" s="52">
        <f>+'4 T'!F37</f>
        <v>9984186.2400000002</v>
      </c>
      <c r="G37" s="52">
        <f t="shared" si="2"/>
        <v>49971313.140000001</v>
      </c>
    </row>
    <row r="38" spans="1:8" s="28" customFormat="1" ht="15.6">
      <c r="A38" s="78"/>
      <c r="B38" s="2" t="s">
        <v>52</v>
      </c>
      <c r="C38" s="52">
        <f>+'1 T'!F38</f>
        <v>0</v>
      </c>
      <c r="D38" s="52">
        <f>+'2 T '!F38</f>
        <v>0</v>
      </c>
      <c r="E38" s="52">
        <f>+'3 T'!F38</f>
        <v>0</v>
      </c>
      <c r="F38" s="52">
        <f>+'4 T'!F38</f>
        <v>0</v>
      </c>
      <c r="G38" s="52">
        <f t="shared" si="2"/>
        <v>0</v>
      </c>
      <c r="H38" s="29"/>
    </row>
    <row r="39" spans="1:8" ht="15.6">
      <c r="A39" s="78"/>
      <c r="B39" s="2" t="s">
        <v>53</v>
      </c>
      <c r="C39" s="52">
        <f>+'1 T'!F39</f>
        <v>0</v>
      </c>
      <c r="D39" s="52">
        <f>+'2 T '!F39</f>
        <v>0</v>
      </c>
      <c r="E39" s="52">
        <f>+'3 T'!F39</f>
        <v>4625655</v>
      </c>
      <c r="F39" s="52">
        <f>+'4 T'!F39</f>
        <v>2865098.5</v>
      </c>
      <c r="G39" s="52">
        <f t="shared" si="2"/>
        <v>7490753.5</v>
      </c>
      <c r="H39" s="75"/>
    </row>
    <row r="40" spans="1:8" ht="15.6">
      <c r="A40" s="78"/>
      <c r="B40" s="2" t="s">
        <v>54</v>
      </c>
      <c r="C40" s="52">
        <f>+'1 T'!F40</f>
        <v>0</v>
      </c>
      <c r="D40" s="52">
        <f>+'2 T '!F40</f>
        <v>0</v>
      </c>
      <c r="E40" s="52">
        <f>+'3 T'!F40</f>
        <v>5000000</v>
      </c>
      <c r="F40" s="52">
        <f>+'4 T'!F40</f>
        <v>0</v>
      </c>
      <c r="G40" s="52">
        <f t="shared" si="2"/>
        <v>5000000</v>
      </c>
      <c r="H40" s="29"/>
    </row>
    <row r="41" spans="1:8" ht="15.6">
      <c r="A41" s="78"/>
      <c r="B41" s="2" t="s">
        <v>55</v>
      </c>
      <c r="C41" s="52">
        <f>+'1 T'!F41</f>
        <v>0</v>
      </c>
      <c r="D41" s="52">
        <f>+'2 T '!F41</f>
        <v>0</v>
      </c>
      <c r="E41" s="52">
        <f>+'3 T'!F41</f>
        <v>15680318.130000001</v>
      </c>
      <c r="F41" s="52">
        <f>+'4 T'!F41</f>
        <v>47551128.039999999</v>
      </c>
      <c r="G41" s="52">
        <f t="shared" si="2"/>
        <v>63231446.170000002</v>
      </c>
      <c r="H41" s="29"/>
    </row>
    <row r="42" spans="1:8" ht="15.6">
      <c r="A42" s="78"/>
      <c r="B42" s="2" t="s">
        <v>56</v>
      </c>
      <c r="C42" s="52">
        <f>+'1 T'!F42</f>
        <v>0</v>
      </c>
      <c r="D42" s="52">
        <f>+'2 T '!F42</f>
        <v>40896677.289999999</v>
      </c>
      <c r="E42" s="52">
        <f>+'3 T'!F42</f>
        <v>0</v>
      </c>
      <c r="F42" s="52">
        <f>+'4 T'!F42</f>
        <v>256155419.83000001</v>
      </c>
      <c r="G42" s="52">
        <f t="shared" si="2"/>
        <v>297052097.12</v>
      </c>
      <c r="H42" s="86"/>
    </row>
    <row r="43" spans="1:8" ht="15.6">
      <c r="A43" s="78"/>
      <c r="B43" s="2" t="s">
        <v>57</v>
      </c>
      <c r="C43" s="52">
        <f>+'1 T'!F43</f>
        <v>0</v>
      </c>
      <c r="D43" s="52">
        <f>+'2 T '!F43</f>
        <v>0</v>
      </c>
      <c r="E43" s="52">
        <f>+'3 T'!F43</f>
        <v>39154500</v>
      </c>
      <c r="F43" s="52">
        <f>+'4 T'!F43</f>
        <v>34771445.939999998</v>
      </c>
      <c r="G43" s="52">
        <f t="shared" si="2"/>
        <v>73925945.939999998</v>
      </c>
      <c r="H43" s="86"/>
    </row>
    <row r="44" spans="1:8" ht="15.6">
      <c r="A44" s="78"/>
      <c r="B44" s="2" t="s">
        <v>58</v>
      </c>
      <c r="C44" s="52">
        <f>+'1 T'!F44</f>
        <v>101791933.88</v>
      </c>
      <c r="D44" s="52">
        <f>+'2 T '!F44</f>
        <v>354424247.15999997</v>
      </c>
      <c r="E44" s="52">
        <f>+'3 T'!F44</f>
        <v>492204695.64999998</v>
      </c>
      <c r="F44" s="52">
        <f>+'4 T'!F44</f>
        <v>130581621.95999999</v>
      </c>
      <c r="G44" s="52">
        <f t="shared" si="2"/>
        <v>1079002498.6499999</v>
      </c>
      <c r="H44" s="81"/>
    </row>
    <row r="45" spans="1:8" ht="15.6">
      <c r="A45" s="78"/>
      <c r="B45" s="79" t="s">
        <v>59</v>
      </c>
      <c r="C45" s="52">
        <f>+'1 T'!F45</f>
        <v>220685753.17000002</v>
      </c>
      <c r="D45" s="52">
        <f>+'2 T '!F45</f>
        <v>205410840.72000003</v>
      </c>
      <c r="E45" s="52">
        <f>+'3 T'!F45</f>
        <v>124077940.78</v>
      </c>
      <c r="F45" s="52">
        <f>+'4 T'!F45</f>
        <v>331404442.22000003</v>
      </c>
      <c r="G45" s="52">
        <f t="shared" si="2"/>
        <v>881578976.8900001</v>
      </c>
      <c r="H45" s="81"/>
    </row>
    <row r="46" spans="1:8" ht="16.2" thickBot="1">
      <c r="A46" s="13"/>
      <c r="B46" s="45" t="s">
        <v>60</v>
      </c>
      <c r="C46" s="45">
        <f>SUM(C28:C45)</f>
        <v>3027402937.73</v>
      </c>
      <c r="D46" s="45">
        <f>SUM(D28:D45)</f>
        <v>7886359902.6200075</v>
      </c>
      <c r="E46" s="45">
        <f>SUM(E28:E45)</f>
        <v>8454854280.9339943</v>
      </c>
      <c r="F46" s="45">
        <f>SUM(F28:F45)</f>
        <v>12013553208.109978</v>
      </c>
      <c r="G46" s="45">
        <f>SUM(G28:G45)</f>
        <v>31382170329.393974</v>
      </c>
      <c r="H46" s="81"/>
    </row>
    <row r="47" spans="1:8" ht="15" thickTop="1">
      <c r="A47" s="154" t="s">
        <v>61</v>
      </c>
      <c r="B47" s="154"/>
      <c r="C47" s="154"/>
      <c r="D47" s="154"/>
      <c r="E47" s="154"/>
      <c r="F47" s="154"/>
      <c r="G47" s="81"/>
      <c r="H47" s="81"/>
    </row>
    <row r="48" spans="1:8">
      <c r="A48" s="149" t="s">
        <v>201</v>
      </c>
      <c r="B48" s="149" t="s">
        <v>63</v>
      </c>
      <c r="C48" s="149" t="s">
        <v>63</v>
      </c>
      <c r="D48" s="149" t="s">
        <v>63</v>
      </c>
      <c r="E48" s="149" t="s">
        <v>63</v>
      </c>
      <c r="F48" s="149" t="s">
        <v>63</v>
      </c>
      <c r="G48" s="81"/>
      <c r="H48" s="81"/>
    </row>
    <row r="49" spans="1:8">
      <c r="A49" s="81"/>
      <c r="B49" s="81"/>
      <c r="C49" s="81"/>
      <c r="D49" s="81"/>
      <c r="E49" s="81"/>
      <c r="F49" s="81"/>
      <c r="G49" s="81"/>
      <c r="H49" s="81"/>
    </row>
    <row r="50" spans="1:8" ht="15.6">
      <c r="A50" s="138" t="s">
        <v>64</v>
      </c>
      <c r="B50" s="138"/>
      <c r="C50" s="138"/>
      <c r="D50" s="138"/>
      <c r="E50" s="135"/>
      <c r="F50" s="135"/>
      <c r="G50" s="135"/>
      <c r="H50" s="138"/>
    </row>
    <row r="51" spans="1:8" ht="15.6">
      <c r="A51" s="138" t="s">
        <v>65</v>
      </c>
      <c r="B51" s="138"/>
      <c r="C51" s="138"/>
      <c r="D51" s="138"/>
      <c r="E51" s="135"/>
      <c r="F51" s="135"/>
      <c r="G51" s="135"/>
      <c r="H51" s="138"/>
    </row>
    <row r="52" spans="1:8" ht="15.6">
      <c r="A52" s="134" t="s">
        <v>38</v>
      </c>
      <c r="B52" s="134"/>
      <c r="C52" s="134"/>
      <c r="D52" s="134"/>
      <c r="E52" s="135"/>
      <c r="F52" s="135"/>
      <c r="G52" s="135"/>
      <c r="H52" s="134"/>
    </row>
    <row r="53" spans="1:8" ht="15.6">
      <c r="A53" s="7"/>
      <c r="B53" s="8"/>
      <c r="C53" s="18"/>
      <c r="D53" s="18"/>
      <c r="E53" s="18"/>
      <c r="F53" s="18"/>
      <c r="G53" s="18"/>
      <c r="H53" s="9"/>
    </row>
    <row r="54" spans="1:8" ht="15.6">
      <c r="A54" s="7"/>
      <c r="B54" s="8"/>
      <c r="C54" s="18"/>
      <c r="D54" s="18"/>
      <c r="E54" s="18"/>
      <c r="F54" s="18"/>
      <c r="G54" s="18"/>
      <c r="H54" s="29"/>
    </row>
    <row r="55" spans="1:8" ht="16.2" thickBot="1">
      <c r="A55" s="61" t="s">
        <v>66</v>
      </c>
      <c r="B55" s="61" t="s">
        <v>67</v>
      </c>
      <c r="C55" s="59" t="s">
        <v>39</v>
      </c>
      <c r="D55" s="59" t="s">
        <v>172</v>
      </c>
      <c r="E55" s="59" t="s">
        <v>182</v>
      </c>
      <c r="F55" s="59" t="s">
        <v>195</v>
      </c>
      <c r="G55" s="58" t="s">
        <v>199</v>
      </c>
      <c r="H55" s="29"/>
    </row>
    <row r="56" spans="1:8" ht="15.6">
      <c r="A56" s="10" t="s">
        <v>68</v>
      </c>
      <c r="B56" s="2" t="s">
        <v>69</v>
      </c>
      <c r="C56" s="74">
        <f>+'1 T'!F57</f>
        <v>26153888.469999999</v>
      </c>
      <c r="D56" s="39">
        <f>+'2 T '!F56</f>
        <v>32329269.789999999</v>
      </c>
      <c r="E56" s="39">
        <f>+'3 T'!F56</f>
        <v>51951404.849999994</v>
      </c>
      <c r="F56" s="39">
        <f>+'4 T'!F56</f>
        <v>49865491.390000001</v>
      </c>
      <c r="G56" s="39">
        <f>SUM(C56:F56)</f>
        <v>160300054.5</v>
      </c>
      <c r="H56" s="29"/>
    </row>
    <row r="57" spans="1:8" ht="15.6">
      <c r="A57" s="10" t="s">
        <v>70</v>
      </c>
      <c r="B57" s="2" t="s">
        <v>71</v>
      </c>
      <c r="C57" s="74">
        <f>+'1 T'!F58</f>
        <v>0</v>
      </c>
      <c r="D57" s="39">
        <f>+'2 T '!F57</f>
        <v>22610287.859999999</v>
      </c>
      <c r="E57" s="39">
        <f>+'3 T'!F57</f>
        <v>13416624.560000001</v>
      </c>
      <c r="F57" s="39">
        <f>+'4 T'!F57</f>
        <v>16234323.609999999</v>
      </c>
      <c r="G57" s="39">
        <f t="shared" ref="G57:G98" si="3">SUM(C57:F57)</f>
        <v>52261236.030000001</v>
      </c>
      <c r="H57" s="29"/>
    </row>
    <row r="58" spans="1:8" ht="15.6">
      <c r="A58" s="10" t="s">
        <v>72</v>
      </c>
      <c r="B58" s="2" t="s">
        <v>73</v>
      </c>
      <c r="C58" s="74">
        <f>+'1 T'!F59</f>
        <v>0</v>
      </c>
      <c r="D58" s="39">
        <f>+'2 T '!F58</f>
        <v>75170995.890000001</v>
      </c>
      <c r="E58" s="39">
        <f>+'3 T'!F58</f>
        <v>147900879.63999999</v>
      </c>
      <c r="F58" s="39">
        <f>+'4 T'!F58</f>
        <v>83655146</v>
      </c>
      <c r="G58" s="39">
        <f t="shared" si="3"/>
        <v>306727021.52999997</v>
      </c>
      <c r="H58" s="29"/>
    </row>
    <row r="59" spans="1:8" ht="15.6">
      <c r="A59" s="10" t="s">
        <v>74</v>
      </c>
      <c r="B59" s="2" t="s">
        <v>75</v>
      </c>
      <c r="C59" s="74">
        <f>+'1 T'!F60</f>
        <v>36001906.660000004</v>
      </c>
      <c r="D59" s="39">
        <f>+'2 T '!F59</f>
        <v>34358520.810000002</v>
      </c>
      <c r="E59" s="39">
        <f>+'3 T'!F59</f>
        <v>62807074.319999993</v>
      </c>
      <c r="F59" s="39">
        <f>+'4 T'!F59</f>
        <v>77119798.229999989</v>
      </c>
      <c r="G59" s="39">
        <f t="shared" si="3"/>
        <v>210287300.01999998</v>
      </c>
      <c r="H59" s="29"/>
    </row>
    <row r="60" spans="1:8" ht="15.6">
      <c r="A60" s="10" t="s">
        <v>76</v>
      </c>
      <c r="B60" s="2" t="s">
        <v>77</v>
      </c>
      <c r="C60" s="74">
        <f>+'1 T'!F61</f>
        <v>63577342.520000003</v>
      </c>
      <c r="D60" s="39">
        <f>+'2 T '!F60</f>
        <v>59000253.629999995</v>
      </c>
      <c r="E60" s="39">
        <f>+'3 T'!F60</f>
        <v>101541522.90000001</v>
      </c>
      <c r="F60" s="39">
        <f>+'4 T'!F60</f>
        <v>45867911.409999996</v>
      </c>
      <c r="G60" s="39">
        <f t="shared" si="3"/>
        <v>269987030.46000004</v>
      </c>
      <c r="H60" s="29"/>
    </row>
    <row r="61" spans="1:8" ht="15.6">
      <c r="A61" s="10" t="s">
        <v>78</v>
      </c>
      <c r="B61" s="2" t="s">
        <v>79</v>
      </c>
      <c r="C61" s="74">
        <f>+'1 T'!F62</f>
        <v>26938834.890000001</v>
      </c>
      <c r="D61" s="39">
        <f>+'2 T '!F61</f>
        <v>51087474.390000001</v>
      </c>
      <c r="E61" s="39">
        <f>+'3 T'!F61</f>
        <v>38892985.980000004</v>
      </c>
      <c r="F61" s="39">
        <f>+'4 T'!F61</f>
        <v>2544761.06</v>
      </c>
      <c r="G61" s="39">
        <f t="shared" si="3"/>
        <v>119464056.32000001</v>
      </c>
      <c r="H61" s="29"/>
    </row>
    <row r="62" spans="1:8" ht="15.6">
      <c r="A62" s="10" t="s">
        <v>80</v>
      </c>
      <c r="B62" s="2" t="s">
        <v>81</v>
      </c>
      <c r="C62" s="74">
        <f>+'1 T'!F63</f>
        <v>4565117.76</v>
      </c>
      <c r="D62" s="39">
        <f>+'2 T '!F62</f>
        <v>433187.6</v>
      </c>
      <c r="E62" s="39">
        <f>+'3 T'!F62</f>
        <v>4661450.7300000004</v>
      </c>
      <c r="F62" s="39">
        <f>+'4 T'!F62</f>
        <v>3349213.0300000003</v>
      </c>
      <c r="G62" s="39">
        <f t="shared" si="3"/>
        <v>13008969.120000001</v>
      </c>
      <c r="H62" s="29"/>
    </row>
    <row r="63" spans="1:8" ht="15.6">
      <c r="A63" s="10" t="s">
        <v>82</v>
      </c>
      <c r="B63" s="2" t="s">
        <v>83</v>
      </c>
      <c r="C63" s="74">
        <f>+'1 T'!F64</f>
        <v>0</v>
      </c>
      <c r="D63" s="39">
        <f>+'2 T '!F63</f>
        <v>0</v>
      </c>
      <c r="E63" s="39">
        <f>+'3 T'!F63</f>
        <v>30002041.18</v>
      </c>
      <c r="F63" s="39">
        <f>+'4 T'!F63</f>
        <v>9407374.3000000007</v>
      </c>
      <c r="G63" s="39">
        <f t="shared" si="3"/>
        <v>39409415.480000004</v>
      </c>
      <c r="H63" s="29"/>
    </row>
    <row r="64" spans="1:8" ht="15.6">
      <c r="A64" s="10" t="s">
        <v>84</v>
      </c>
      <c r="B64" s="2" t="s">
        <v>85</v>
      </c>
      <c r="C64" s="74">
        <f>+'1 T'!F65</f>
        <v>0</v>
      </c>
      <c r="D64" s="39">
        <f>+'2 T '!F64</f>
        <v>0</v>
      </c>
      <c r="E64" s="39">
        <f>+'3 T'!F64</f>
        <v>0</v>
      </c>
      <c r="F64" s="39">
        <f>+'4 T'!F64</f>
        <v>0</v>
      </c>
      <c r="G64" s="39">
        <f t="shared" si="3"/>
        <v>0</v>
      </c>
    </row>
    <row r="65" spans="1:7" ht="15.6">
      <c r="A65" s="10" t="s">
        <v>86</v>
      </c>
      <c r="B65" s="2" t="s">
        <v>87</v>
      </c>
      <c r="C65" s="74">
        <f>+'1 T'!F66</f>
        <v>0</v>
      </c>
      <c r="D65" s="39">
        <f>+'2 T '!F65</f>
        <v>1435947.5</v>
      </c>
      <c r="E65" s="39">
        <f>+'3 T'!F65</f>
        <v>2437268.75</v>
      </c>
      <c r="F65" s="39">
        <f>+'4 T'!F65</f>
        <v>3733463.5</v>
      </c>
      <c r="G65" s="39">
        <f t="shared" si="3"/>
        <v>7606679.75</v>
      </c>
    </row>
    <row r="66" spans="1:7" ht="15.6">
      <c r="A66" s="10" t="s">
        <v>88</v>
      </c>
      <c r="B66" s="2" t="s">
        <v>89</v>
      </c>
      <c r="C66" s="74">
        <f>+'1 T'!F67</f>
        <v>0</v>
      </c>
      <c r="D66" s="39">
        <f>+'2 T '!F66</f>
        <v>0</v>
      </c>
      <c r="E66" s="39">
        <f>+'3 T'!F66</f>
        <v>0</v>
      </c>
      <c r="F66" s="39">
        <f>+'4 T'!F66</f>
        <v>0</v>
      </c>
      <c r="G66" s="39">
        <f t="shared" si="3"/>
        <v>0</v>
      </c>
    </row>
    <row r="67" spans="1:7" ht="15.6">
      <c r="A67" s="10" t="s">
        <v>90</v>
      </c>
      <c r="B67" s="2" t="s">
        <v>91</v>
      </c>
      <c r="C67" s="74">
        <f>+'1 T'!F68</f>
        <v>791162.72</v>
      </c>
      <c r="D67" s="39">
        <f>+'2 T '!F67</f>
        <v>1774563.3</v>
      </c>
      <c r="E67" s="39">
        <f>+'3 T'!F67</f>
        <v>207759.54</v>
      </c>
      <c r="F67" s="39">
        <f>+'4 T'!F67</f>
        <v>282662.71999999997</v>
      </c>
      <c r="G67" s="39">
        <f t="shared" si="3"/>
        <v>3056148.2800000003</v>
      </c>
    </row>
    <row r="68" spans="1:7" ht="15.6">
      <c r="A68" s="10" t="s">
        <v>92</v>
      </c>
      <c r="B68" s="2" t="s">
        <v>93</v>
      </c>
      <c r="C68" s="74">
        <f>+'1 T'!F69</f>
        <v>0</v>
      </c>
      <c r="D68" s="39">
        <f>+'2 T '!F68</f>
        <v>0</v>
      </c>
      <c r="E68" s="39">
        <f>+'3 T'!F68</f>
        <v>0</v>
      </c>
      <c r="F68" s="39">
        <f>+'4 T'!F68</f>
        <v>0</v>
      </c>
      <c r="G68" s="39">
        <f t="shared" si="3"/>
        <v>0</v>
      </c>
    </row>
    <row r="69" spans="1:7" ht="15.6">
      <c r="A69" s="10" t="s">
        <v>94</v>
      </c>
      <c r="B69" s="2" t="s">
        <v>95</v>
      </c>
      <c r="C69" s="74">
        <f>+'1 T'!F70</f>
        <v>0</v>
      </c>
      <c r="D69" s="39">
        <f>+'2 T '!F69</f>
        <v>0</v>
      </c>
      <c r="E69" s="39">
        <f>+'3 T'!F69</f>
        <v>0</v>
      </c>
      <c r="F69" s="39">
        <f>+'4 T'!F69</f>
        <v>15577502</v>
      </c>
      <c r="G69" s="39">
        <f t="shared" si="3"/>
        <v>15577502</v>
      </c>
    </row>
    <row r="70" spans="1:7" ht="15.6">
      <c r="A70" s="10" t="s">
        <v>96</v>
      </c>
      <c r="B70" s="2" t="s">
        <v>97</v>
      </c>
      <c r="C70" s="74">
        <f>+'1 T'!F71</f>
        <v>4761385</v>
      </c>
      <c r="D70" s="39">
        <f>+'2 T '!F70</f>
        <v>9033164</v>
      </c>
      <c r="E70" s="39">
        <f>+'3 T'!F70</f>
        <v>9315521.379999999</v>
      </c>
      <c r="F70" s="39">
        <f>+'4 T'!F70</f>
        <v>9522936.1400000006</v>
      </c>
      <c r="G70" s="39">
        <f t="shared" si="3"/>
        <v>32633006.52</v>
      </c>
    </row>
    <row r="71" spans="1:7" ht="15.6">
      <c r="A71" s="10" t="s">
        <v>98</v>
      </c>
      <c r="B71" s="2" t="s">
        <v>99</v>
      </c>
      <c r="C71" s="74">
        <f>+'1 T'!F72</f>
        <v>18169100</v>
      </c>
      <c r="D71" s="39">
        <f>+'2 T '!F71</f>
        <v>32556799.68</v>
      </c>
      <c r="E71" s="39">
        <f>+'3 T'!F71</f>
        <v>33351308</v>
      </c>
      <c r="F71" s="39">
        <f>+'4 T'!F71</f>
        <v>44290499.999999985</v>
      </c>
      <c r="G71" s="39">
        <f t="shared" si="3"/>
        <v>128367707.67999999</v>
      </c>
    </row>
    <row r="72" spans="1:7" ht="15.6">
      <c r="A72" s="10" t="s">
        <v>100</v>
      </c>
      <c r="B72" s="2" t="s">
        <v>101</v>
      </c>
      <c r="C72" s="74">
        <f>+'1 T'!F73</f>
        <v>42485897.399999999</v>
      </c>
      <c r="D72" s="39">
        <f>+'2 T '!F72</f>
        <v>4680262</v>
      </c>
      <c r="E72" s="39">
        <f>+'3 T'!F72</f>
        <v>15903046.01</v>
      </c>
      <c r="F72" s="39">
        <f>+'4 T'!F72</f>
        <v>45429942.399999999</v>
      </c>
      <c r="G72" s="39">
        <f t="shared" si="3"/>
        <v>108499147.81</v>
      </c>
    </row>
    <row r="73" spans="1:7" ht="15.6">
      <c r="A73" s="10" t="s">
        <v>102</v>
      </c>
      <c r="B73" s="2" t="s">
        <v>103</v>
      </c>
      <c r="C73" s="74">
        <f>+'1 T'!F74</f>
        <v>0</v>
      </c>
      <c r="D73" s="39">
        <f>+'2 T '!F73</f>
        <v>0</v>
      </c>
      <c r="E73" s="39">
        <f>+'3 T'!F73</f>
        <v>412254.09</v>
      </c>
      <c r="F73" s="39">
        <f>+'4 T'!F73</f>
        <v>8937299.1600000001</v>
      </c>
      <c r="G73" s="39">
        <f t="shared" si="3"/>
        <v>9349553.25</v>
      </c>
    </row>
    <row r="74" spans="1:7" ht="15.6">
      <c r="A74" s="10" t="s">
        <v>104</v>
      </c>
      <c r="B74" s="2" t="s">
        <v>105</v>
      </c>
      <c r="C74" s="74">
        <f>+'1 T'!F75</f>
        <v>24714731.27</v>
      </c>
      <c r="D74" s="39">
        <f>+'2 T '!F74</f>
        <v>0</v>
      </c>
      <c r="E74" s="39">
        <f>+'3 T'!F74</f>
        <v>2872355.9299999997</v>
      </c>
      <c r="F74" s="39">
        <f>+'4 T'!F74</f>
        <v>146355091.97</v>
      </c>
      <c r="G74" s="39">
        <f t="shared" si="3"/>
        <v>173942179.16999999</v>
      </c>
    </row>
    <row r="75" spans="1:7" ht="15.6">
      <c r="A75" s="10" t="s">
        <v>106</v>
      </c>
      <c r="B75" s="2" t="s">
        <v>107</v>
      </c>
      <c r="C75" s="74">
        <f>+'1 T'!F76</f>
        <v>0</v>
      </c>
      <c r="D75" s="39">
        <f>+'2 T '!F75</f>
        <v>0</v>
      </c>
      <c r="E75" s="39">
        <f>+'3 T'!F75</f>
        <v>0</v>
      </c>
      <c r="F75" s="39">
        <f>+'4 T'!F75</f>
        <v>0</v>
      </c>
      <c r="G75" s="39">
        <f t="shared" si="3"/>
        <v>0</v>
      </c>
    </row>
    <row r="76" spans="1:7" ht="15.6">
      <c r="A76" s="10" t="s">
        <v>108</v>
      </c>
      <c r="B76" s="2" t="s">
        <v>109</v>
      </c>
      <c r="C76" s="74">
        <f>+'1 T'!F77</f>
        <v>2275735.35</v>
      </c>
      <c r="D76" s="39">
        <f>+'2 T '!F76</f>
        <v>14385125.84</v>
      </c>
      <c r="E76" s="39">
        <f>+'3 T'!F76</f>
        <v>23326265.710000001</v>
      </c>
      <c r="F76" s="39">
        <f>+'4 T'!F76</f>
        <v>9984186.2400000002</v>
      </c>
      <c r="G76" s="39">
        <f t="shared" si="3"/>
        <v>49971313.140000001</v>
      </c>
    </row>
    <row r="77" spans="1:7" ht="15.6">
      <c r="A77" s="10" t="s">
        <v>110</v>
      </c>
      <c r="B77" s="2" t="s">
        <v>111</v>
      </c>
      <c r="C77" s="74">
        <f>+'1 T'!F78</f>
        <v>0</v>
      </c>
      <c r="D77" s="39">
        <f>+'2 T '!F77</f>
        <v>0</v>
      </c>
      <c r="E77" s="39">
        <f>+'3 T'!F77</f>
        <v>0</v>
      </c>
      <c r="F77" s="39">
        <f>+'4 T'!F77</f>
        <v>0</v>
      </c>
      <c r="G77" s="39">
        <f t="shared" si="3"/>
        <v>0</v>
      </c>
    </row>
    <row r="78" spans="1:7" ht="15.6">
      <c r="A78" s="10" t="s">
        <v>112</v>
      </c>
      <c r="B78" s="2" t="s">
        <v>113</v>
      </c>
      <c r="C78" s="74">
        <f>+'1 T'!F79</f>
        <v>0</v>
      </c>
      <c r="D78" s="39">
        <f>+'2 T '!F78</f>
        <v>0</v>
      </c>
      <c r="E78" s="39">
        <f>+'3 T'!F78</f>
        <v>4625655</v>
      </c>
      <c r="F78" s="39">
        <f>+'4 T'!F78</f>
        <v>2865098.5</v>
      </c>
      <c r="G78" s="39">
        <f t="shared" si="3"/>
        <v>7490753.5</v>
      </c>
    </row>
    <row r="79" spans="1:7" ht="15.6">
      <c r="A79" s="10" t="s">
        <v>114</v>
      </c>
      <c r="B79" s="2" t="s">
        <v>115</v>
      </c>
      <c r="C79" s="74">
        <f>+'1 T'!F80</f>
        <v>0</v>
      </c>
      <c r="D79" s="39">
        <f>+'2 T '!F79</f>
        <v>0</v>
      </c>
      <c r="E79" s="39">
        <f>+'3 T'!F79</f>
        <v>5000000</v>
      </c>
      <c r="F79" s="39">
        <f>+'4 T'!F79</f>
        <v>0</v>
      </c>
      <c r="G79" s="39">
        <f t="shared" si="3"/>
        <v>5000000</v>
      </c>
    </row>
    <row r="80" spans="1:7" ht="15.6">
      <c r="A80" s="10" t="s">
        <v>116</v>
      </c>
      <c r="B80" s="2" t="s">
        <v>117</v>
      </c>
      <c r="C80" s="74">
        <f>+'1 T'!F81</f>
        <v>10144621.379999999</v>
      </c>
      <c r="D80" s="39">
        <f>+'2 T '!F80</f>
        <v>16596178.300000001</v>
      </c>
      <c r="E80" s="39">
        <f>+'3 T'!F80</f>
        <v>13033467.529999999</v>
      </c>
      <c r="F80" s="39">
        <f>+'4 T'!F80</f>
        <v>0</v>
      </c>
      <c r="G80" s="39">
        <f t="shared" si="3"/>
        <v>39774267.210000001</v>
      </c>
    </row>
    <row r="81" spans="1:8" ht="15.6">
      <c r="A81" s="10" t="s">
        <v>118</v>
      </c>
      <c r="B81" s="2" t="s">
        <v>119</v>
      </c>
      <c r="C81" s="74">
        <f>+'1 T'!F82</f>
        <v>0</v>
      </c>
      <c r="D81" s="39">
        <f>+'2 T '!F81</f>
        <v>0</v>
      </c>
      <c r="E81" s="39">
        <f>+'3 T'!F81</f>
        <v>0</v>
      </c>
      <c r="F81" s="39">
        <f>+'4 T'!F81</f>
        <v>42199175.390000001</v>
      </c>
      <c r="G81" s="39">
        <f t="shared" si="3"/>
        <v>42199175.390000001</v>
      </c>
    </row>
    <row r="82" spans="1:8" ht="15.6">
      <c r="A82" s="10" t="s">
        <v>120</v>
      </c>
      <c r="B82" s="2" t="s">
        <v>121</v>
      </c>
      <c r="C82" s="74">
        <f>+'1 T'!F83</f>
        <v>1763787.73</v>
      </c>
      <c r="D82" s="39">
        <f>+'2 T '!F82</f>
        <v>962238346.55999994</v>
      </c>
      <c r="E82" s="39">
        <f>+'3 T'!F82</f>
        <v>1054822651.53</v>
      </c>
      <c r="F82" s="39">
        <f>+'4 T'!F82</f>
        <v>1121098658.47</v>
      </c>
      <c r="G82" s="39">
        <f t="shared" si="3"/>
        <v>3139923444.29</v>
      </c>
    </row>
    <row r="83" spans="1:8" ht="15.6">
      <c r="A83" s="10" t="s">
        <v>122</v>
      </c>
      <c r="B83" s="2" t="s">
        <v>123</v>
      </c>
      <c r="C83" s="74">
        <f>+'1 T'!F84</f>
        <v>1466375232.4200001</v>
      </c>
      <c r="D83" s="39">
        <f>+'2 T '!F83</f>
        <v>2415868827.7399998</v>
      </c>
      <c r="E83" s="39">
        <f>+'3 T'!F83</f>
        <v>1462151395.9400001</v>
      </c>
      <c r="F83" s="39">
        <f>+'4 T'!F83</f>
        <v>3238673513.0700002</v>
      </c>
      <c r="G83" s="39">
        <f t="shared" si="3"/>
        <v>8583068969.1700001</v>
      </c>
    </row>
    <row r="84" spans="1:8" ht="15.6">
      <c r="A84" s="10" t="s">
        <v>124</v>
      </c>
      <c r="B84" s="2" t="s">
        <v>125</v>
      </c>
      <c r="C84" s="74">
        <f>+'1 T'!F85</f>
        <v>590882440.01999998</v>
      </c>
      <c r="D84" s="39">
        <f>+'2 T '!F84</f>
        <v>1866999682.6199999</v>
      </c>
      <c r="E84" s="39">
        <f>+'3 T'!F84</f>
        <v>1522316523.48</v>
      </c>
      <c r="F84" s="39">
        <f>+'4 T'!F84</f>
        <v>2165110638.9700003</v>
      </c>
      <c r="G84" s="39">
        <f t="shared" si="3"/>
        <v>6145309285.0900002</v>
      </c>
    </row>
    <row r="85" spans="1:8" ht="15.6">
      <c r="A85" s="10" t="s">
        <v>126</v>
      </c>
      <c r="B85" s="2" t="s">
        <v>127</v>
      </c>
      <c r="C85" s="74">
        <f>+'1 T'!F86</f>
        <v>0</v>
      </c>
      <c r="D85" s="39">
        <f>+'2 T '!F85</f>
        <v>0</v>
      </c>
      <c r="E85" s="39">
        <f>+'3 T'!F85</f>
        <v>0</v>
      </c>
      <c r="F85" s="39">
        <f>+'4 T'!F85</f>
        <v>4798505.87</v>
      </c>
      <c r="G85" s="39">
        <f t="shared" si="3"/>
        <v>4798505.87</v>
      </c>
    </row>
    <row r="86" spans="1:8" ht="15.6">
      <c r="A86" s="10" t="s">
        <v>128</v>
      </c>
      <c r="B86" s="2" t="s">
        <v>129</v>
      </c>
      <c r="C86" s="74">
        <f>+'1 T'!F87</f>
        <v>0</v>
      </c>
      <c r="D86" s="39">
        <f>+'2 T '!F86</f>
        <v>0</v>
      </c>
      <c r="E86" s="39">
        <f>+'3 T'!F86</f>
        <v>0</v>
      </c>
      <c r="F86" s="39">
        <f>+'4 T'!F86</f>
        <v>0</v>
      </c>
      <c r="G86" s="39">
        <f t="shared" si="3"/>
        <v>0</v>
      </c>
    </row>
    <row r="87" spans="1:8" ht="15.6">
      <c r="A87" s="10" t="s">
        <v>130</v>
      </c>
      <c r="B87" s="2" t="s">
        <v>131</v>
      </c>
      <c r="C87" s="74">
        <f>+'1 T'!F88</f>
        <v>0</v>
      </c>
      <c r="D87" s="39">
        <f>+'2 T '!F87</f>
        <v>0</v>
      </c>
      <c r="E87" s="39">
        <f>+'3 T'!F87</f>
        <v>0</v>
      </c>
      <c r="F87" s="39">
        <f>+'4 T'!F87</f>
        <v>0</v>
      </c>
      <c r="G87" s="39">
        <f t="shared" si="3"/>
        <v>0</v>
      </c>
    </row>
    <row r="88" spans="1:8" ht="15.6">
      <c r="A88" s="10" t="s">
        <v>132</v>
      </c>
      <c r="B88" s="2" t="s">
        <v>133</v>
      </c>
      <c r="C88" s="74">
        <f>+'1 T'!F89</f>
        <v>0</v>
      </c>
      <c r="D88" s="39">
        <f>+'2 T '!F88</f>
        <v>0</v>
      </c>
      <c r="E88" s="39">
        <f>+'3 T'!F88</f>
        <v>16182026.01</v>
      </c>
      <c r="F88" s="39">
        <f>+'4 T'!F88</f>
        <v>60510579.879999995</v>
      </c>
      <c r="G88" s="39">
        <f t="shared" si="3"/>
        <v>76692605.890000001</v>
      </c>
    </row>
    <row r="89" spans="1:8" ht="15.6">
      <c r="A89" s="10" t="s">
        <v>134</v>
      </c>
      <c r="B89" s="2" t="s">
        <v>135</v>
      </c>
      <c r="C89" s="74">
        <f>+'1 T'!F90</f>
        <v>820176.6</v>
      </c>
      <c r="D89" s="39">
        <f>+'2 T '!F89</f>
        <v>0</v>
      </c>
      <c r="E89" s="39">
        <f>+'3 T'!F89</f>
        <v>1692278.98</v>
      </c>
      <c r="F89" s="39">
        <f>+'4 T'!F89</f>
        <v>15654111.289999999</v>
      </c>
      <c r="G89" s="39">
        <f t="shared" si="3"/>
        <v>18166566.869999997</v>
      </c>
    </row>
    <row r="90" spans="1:8" ht="15.6">
      <c r="A90" s="10" t="s">
        <v>136</v>
      </c>
      <c r="B90" s="2" t="s">
        <v>137</v>
      </c>
      <c r="C90" s="74">
        <f>+'1 T'!F91</f>
        <v>0</v>
      </c>
      <c r="D90" s="39">
        <f>+'2 T '!F90</f>
        <v>0</v>
      </c>
      <c r="E90" s="39">
        <f>+'3 T'!F90</f>
        <v>19990372.350000001</v>
      </c>
      <c r="F90" s="39">
        <f>+'4 T'!F90</f>
        <v>0</v>
      </c>
      <c r="G90" s="39">
        <f t="shared" si="3"/>
        <v>19990372.350000001</v>
      </c>
    </row>
    <row r="91" spans="1:8" ht="15.6">
      <c r="A91" s="10" t="s">
        <v>138</v>
      </c>
      <c r="B91" s="2" t="s">
        <v>139</v>
      </c>
      <c r="C91" s="74">
        <f>+'1 T'!F92</f>
        <v>0</v>
      </c>
      <c r="D91" s="39">
        <f>+'2 T '!F91</f>
        <v>0</v>
      </c>
      <c r="E91" s="39">
        <f>+'3 T'!F91</f>
        <v>3971349.85</v>
      </c>
      <c r="F91" s="39">
        <f>+'4 T'!F91</f>
        <v>6191802.5700000003</v>
      </c>
      <c r="G91" s="39">
        <f t="shared" si="3"/>
        <v>10163152.42</v>
      </c>
    </row>
    <row r="92" spans="1:8" ht="15.6">
      <c r="A92" s="10" t="s">
        <v>140</v>
      </c>
      <c r="B92" s="2" t="s">
        <v>141</v>
      </c>
      <c r="C92" s="74">
        <f>+'1 T'!F93</f>
        <v>1175200</v>
      </c>
      <c r="D92" s="39">
        <f>+'2 T '!F92</f>
        <v>0</v>
      </c>
      <c r="E92" s="39">
        <f>+'3 T'!F92</f>
        <v>0</v>
      </c>
      <c r="F92" s="39">
        <f>+'4 T'!F92</f>
        <v>138417196.22</v>
      </c>
      <c r="G92" s="39">
        <f t="shared" si="3"/>
        <v>139592396.22</v>
      </c>
    </row>
    <row r="93" spans="1:8" ht="15.6">
      <c r="A93" s="10" t="s">
        <v>142</v>
      </c>
      <c r="B93" s="2" t="s">
        <v>143</v>
      </c>
      <c r="C93" s="74">
        <f>+'1 T'!F94</f>
        <v>0</v>
      </c>
      <c r="D93" s="39">
        <f>+'2 T '!F93</f>
        <v>0</v>
      </c>
      <c r="E93" s="39">
        <f>+'3 T'!F93</f>
        <v>15680318.130000001</v>
      </c>
      <c r="F93" s="39">
        <f>+'4 T'!F93</f>
        <v>47551128.039999999</v>
      </c>
      <c r="G93" s="39">
        <f t="shared" si="3"/>
        <v>63231446.170000002</v>
      </c>
    </row>
    <row r="94" spans="1:8" ht="15.6">
      <c r="A94" s="10" t="s">
        <v>144</v>
      </c>
      <c r="B94" s="2" t="s">
        <v>145</v>
      </c>
      <c r="C94" s="74">
        <f>+'1 T'!F95</f>
        <v>0</v>
      </c>
      <c r="D94" s="39">
        <f>+'2 T '!F94</f>
        <v>40896677.289999999</v>
      </c>
      <c r="E94" s="39">
        <f>+'3 T'!F94</f>
        <v>0</v>
      </c>
      <c r="F94" s="39">
        <f>+'4 T'!F94</f>
        <v>256155419.83000001</v>
      </c>
      <c r="G94" s="39">
        <f t="shared" si="3"/>
        <v>297052097.12</v>
      </c>
    </row>
    <row r="95" spans="1:8" ht="15.6">
      <c r="A95" s="10" t="s">
        <v>146</v>
      </c>
      <c r="B95" s="2" t="s">
        <v>147</v>
      </c>
      <c r="C95" s="74">
        <f>+'1 T'!F96</f>
        <v>0</v>
      </c>
      <c r="D95" s="39">
        <f>+'2 T '!F95</f>
        <v>0</v>
      </c>
      <c r="E95" s="39">
        <f>+'3 T'!F95</f>
        <v>39154500</v>
      </c>
      <c r="F95" s="39">
        <f>+'4 T'!F95</f>
        <v>34771445.939999998</v>
      </c>
      <c r="G95" s="39">
        <f t="shared" si="3"/>
        <v>73925945.939999998</v>
      </c>
    </row>
    <row r="96" spans="1:8" ht="15.6">
      <c r="A96" s="10" t="s">
        <v>148</v>
      </c>
      <c r="B96" s="2" t="s">
        <v>149</v>
      </c>
      <c r="C96" s="74">
        <f>+'1 T'!F97</f>
        <v>101791933.88</v>
      </c>
      <c r="D96" s="39">
        <f>+'2 T '!F96</f>
        <v>354424247.15999997</v>
      </c>
      <c r="E96" s="39">
        <f>+'3 T'!F96</f>
        <v>492204695.64999998</v>
      </c>
      <c r="F96" s="39">
        <f>+'4 T'!F96</f>
        <v>130581621.95999999</v>
      </c>
      <c r="G96" s="39">
        <f t="shared" si="3"/>
        <v>1079002498.6499999</v>
      </c>
      <c r="H96" s="29"/>
    </row>
    <row r="97" spans="1:8" ht="15.6">
      <c r="A97" s="10" t="s">
        <v>150</v>
      </c>
      <c r="B97" s="2" t="s">
        <v>151</v>
      </c>
      <c r="C97" s="74">
        <f>+'1 T'!F98</f>
        <v>220685753.17000002</v>
      </c>
      <c r="D97" s="39">
        <f>+'2 T '!F97</f>
        <v>205410840.72000003</v>
      </c>
      <c r="E97" s="39">
        <f>+'3 T'!F97</f>
        <v>124077940.78</v>
      </c>
      <c r="F97" s="39">
        <f>+'4 T'!F97</f>
        <v>331404442.22000003</v>
      </c>
      <c r="G97" s="39">
        <f t="shared" si="3"/>
        <v>881578976.8900001</v>
      </c>
      <c r="H97" s="29"/>
    </row>
    <row r="98" spans="1:8" ht="15.6">
      <c r="A98" s="10" t="s">
        <v>152</v>
      </c>
      <c r="B98" s="2" t="s">
        <v>153</v>
      </c>
      <c r="C98" s="74">
        <f>+'1 T'!F99</f>
        <v>383328690.49000001</v>
      </c>
      <c r="D98" s="39">
        <f>+'2 T '!F98</f>
        <v>1685069249.9400001</v>
      </c>
      <c r="E98" s="39">
        <f>+'3 T'!F98</f>
        <v>3140951342.1339979</v>
      </c>
      <c r="F98" s="39">
        <f>+'4 T'!F98</f>
        <v>3845412266.7299852</v>
      </c>
      <c r="G98" s="39">
        <f t="shared" si="3"/>
        <v>9054761549.2939835</v>
      </c>
      <c r="H98" s="29"/>
    </row>
    <row r="99" spans="1:8" ht="16.2" thickBot="1">
      <c r="A99" s="13"/>
      <c r="B99" s="14" t="s">
        <v>60</v>
      </c>
      <c r="C99" s="45">
        <f>SUM(C56:C98)</f>
        <v>3027402937.7300005</v>
      </c>
      <c r="D99" s="45">
        <f t="shared" ref="D99:F99" si="4">SUM(D56:D98)</f>
        <v>7886359902.6200008</v>
      </c>
      <c r="E99" s="45">
        <f t="shared" si="4"/>
        <v>8454854280.9339981</v>
      </c>
      <c r="F99" s="45">
        <f t="shared" si="4"/>
        <v>12013553208.109985</v>
      </c>
      <c r="G99" s="45">
        <f>SUM(G56:G98)</f>
        <v>31382170329.393974</v>
      </c>
      <c r="H99" s="76"/>
    </row>
    <row r="100" spans="1:8" ht="29.55" customHeight="1" thickTop="1">
      <c r="A100" s="162" t="s">
        <v>202</v>
      </c>
      <c r="B100" s="159"/>
      <c r="C100" s="159"/>
      <c r="D100" s="159"/>
      <c r="E100" s="159"/>
      <c r="F100" s="159"/>
      <c r="G100" s="159"/>
      <c r="H100" s="88"/>
    </row>
    <row r="101" spans="1:8" ht="17.25" customHeight="1" thickBot="1">
      <c r="A101" s="159" t="str">
        <f>+A48</f>
        <v>Fuente:   Unidad Financiera de la Dirección Nacional de CEN CINAI,  Datos en el Sistema de Información Financiera (SIF) del Informe de Ejecución Anual 2022.</v>
      </c>
      <c r="B101" s="159"/>
      <c r="C101" s="159"/>
      <c r="D101" s="159"/>
      <c r="E101" s="159"/>
      <c r="F101" s="159"/>
      <c r="G101" s="159"/>
      <c r="H101" s="9"/>
    </row>
    <row r="102" spans="1:8" ht="16.2" thickTop="1">
      <c r="A102" s="147"/>
      <c r="B102" s="147"/>
      <c r="C102" s="147"/>
      <c r="D102" s="147"/>
      <c r="E102" s="147"/>
      <c r="F102" s="147"/>
      <c r="G102" s="18"/>
      <c r="H102" s="9"/>
    </row>
    <row r="103" spans="1:8" ht="15.6">
      <c r="A103" s="7"/>
      <c r="B103" s="8"/>
      <c r="C103" s="18"/>
      <c r="D103" s="18"/>
      <c r="E103" s="18"/>
      <c r="F103" s="18"/>
      <c r="G103" s="18"/>
      <c r="H103" s="9"/>
    </row>
    <row r="104" spans="1:8" ht="15.6">
      <c r="A104" s="138" t="s">
        <v>155</v>
      </c>
      <c r="B104" s="138"/>
      <c r="C104" s="138"/>
      <c r="D104" s="138"/>
      <c r="E104" s="135"/>
      <c r="F104" s="135"/>
      <c r="G104" s="135"/>
      <c r="H104" s="138"/>
    </row>
    <row r="105" spans="1:8" ht="15.6">
      <c r="A105" s="138" t="s">
        <v>156</v>
      </c>
      <c r="B105" s="138"/>
      <c r="C105" s="138"/>
      <c r="D105" s="138"/>
      <c r="E105" s="135"/>
      <c r="F105" s="135"/>
      <c r="G105" s="135"/>
      <c r="H105" s="138"/>
    </row>
    <row r="106" spans="1:8" ht="15.6">
      <c r="A106" s="134" t="s">
        <v>38</v>
      </c>
      <c r="B106" s="134"/>
      <c r="C106" s="134"/>
      <c r="D106" s="134"/>
      <c r="E106" s="135"/>
      <c r="F106" s="135"/>
      <c r="G106" s="135"/>
      <c r="H106" s="134"/>
    </row>
    <row r="107" spans="1:8" ht="15.6">
      <c r="A107" s="7"/>
      <c r="B107" s="8"/>
      <c r="C107" s="18"/>
      <c r="D107" s="18"/>
      <c r="E107" s="18"/>
      <c r="F107" s="18"/>
      <c r="G107" s="18"/>
      <c r="H107" s="9"/>
    </row>
    <row r="108" spans="1:8" ht="16.2" thickBot="1">
      <c r="A108" s="56" t="s">
        <v>11</v>
      </c>
      <c r="B108" s="56" t="s">
        <v>157</v>
      </c>
      <c r="C108" s="59" t="s">
        <v>39</v>
      </c>
      <c r="D108" s="59" t="s">
        <v>172</v>
      </c>
      <c r="E108" s="59" t="s">
        <v>182</v>
      </c>
      <c r="F108" s="59" t="s">
        <v>195</v>
      </c>
      <c r="G108" s="58" t="s">
        <v>189</v>
      </c>
      <c r="H108" s="29"/>
    </row>
    <row r="109" spans="1:8" ht="15.6">
      <c r="A109" s="10"/>
      <c r="B109" s="2"/>
      <c r="C109" s="37"/>
      <c r="D109" s="37"/>
      <c r="E109" s="37"/>
      <c r="F109" s="37"/>
      <c r="G109" s="37"/>
      <c r="H109" s="29"/>
    </row>
    <row r="110" spans="1:8" ht="15.6">
      <c r="A110" s="20">
        <v>1</v>
      </c>
      <c r="B110" s="21" t="s">
        <v>158</v>
      </c>
      <c r="C110" s="74">
        <f>+'1 T'!F112</f>
        <v>0</v>
      </c>
      <c r="D110" s="37">
        <f>+'2 T '!F110</f>
        <v>12267145.21999979</v>
      </c>
      <c r="E110" s="37">
        <f>+'3 T'!F110</f>
        <v>39114249.540000916</v>
      </c>
      <c r="F110" s="37">
        <f>+'4 T'!F110</f>
        <v>1161941856.223999</v>
      </c>
      <c r="G110" s="37">
        <f>+F110</f>
        <v>1161941856.223999</v>
      </c>
      <c r="H110" s="29"/>
    </row>
    <row r="111" spans="1:8" ht="15.6">
      <c r="A111" s="23">
        <v>2</v>
      </c>
      <c r="B111" s="21" t="s">
        <v>159</v>
      </c>
      <c r="C111" s="74">
        <f>+'1 T'!F113</f>
        <v>3027402937.7299995</v>
      </c>
      <c r="D111" s="37">
        <f>+'2 T '!F111</f>
        <v>7886359902.6199999</v>
      </c>
      <c r="E111" s="37">
        <f>+'3 T'!F111</f>
        <v>8454854280.9339981</v>
      </c>
      <c r="F111" s="37">
        <f>+'4 T'!F111</f>
        <v>13903372094.24</v>
      </c>
      <c r="G111" s="37">
        <f>SUM(C111:F111)</f>
        <v>33271989215.523994</v>
      </c>
      <c r="H111" s="29"/>
    </row>
    <row r="112" spans="1:8" ht="15.6">
      <c r="A112" s="23">
        <v>3</v>
      </c>
      <c r="B112" s="25" t="s">
        <v>160</v>
      </c>
      <c r="C112" s="74">
        <f>+'1 T'!F114</f>
        <v>3027402937.7299995</v>
      </c>
      <c r="D112" s="37">
        <f>+'2 T '!F112</f>
        <v>7898627047.8400002</v>
      </c>
      <c r="E112" s="37">
        <f>+'3 T'!F112</f>
        <v>8493968530.473999</v>
      </c>
      <c r="F112" s="37">
        <f>+'4 T'!F112</f>
        <v>13903372094.24</v>
      </c>
      <c r="G112" s="37">
        <f>+G111</f>
        <v>33271989215.523994</v>
      </c>
      <c r="H112" s="29"/>
    </row>
    <row r="113" spans="1:8" ht="15.6">
      <c r="A113" s="23">
        <v>4</v>
      </c>
      <c r="B113" s="25" t="s">
        <v>161</v>
      </c>
      <c r="C113" s="74">
        <f>+'1 T'!F115</f>
        <v>3015135792.5099998</v>
      </c>
      <c r="D113" s="37">
        <f>+'2 T '!F113</f>
        <v>7859512798.2999992</v>
      </c>
      <c r="E113" s="37">
        <f>+'3 T'!F113</f>
        <v>7332026674.25</v>
      </c>
      <c r="F113" s="37">
        <f>+'4 T'!F113</f>
        <v>12013553208.109985</v>
      </c>
      <c r="G113" s="37">
        <f>SUM(C113:F113)+G110</f>
        <v>31382170329.393982</v>
      </c>
      <c r="H113" s="29"/>
    </row>
    <row r="114" spans="1:8" ht="15.6">
      <c r="A114" s="23">
        <v>5</v>
      </c>
      <c r="B114" s="21" t="s">
        <v>162</v>
      </c>
      <c r="C114" s="74">
        <f>+'1 T'!F116</f>
        <v>12267145.21999979</v>
      </c>
      <c r="D114" s="37">
        <f>+'2 T '!F114</f>
        <v>39114249.540000916</v>
      </c>
      <c r="E114" s="37">
        <f>+'3 T'!F114</f>
        <v>1161941856.223999</v>
      </c>
      <c r="F114" s="37">
        <f>+'4 T'!F114</f>
        <v>1889818886.1300144</v>
      </c>
      <c r="G114" s="37">
        <f>+G112-G113</f>
        <v>1889818886.1300125</v>
      </c>
      <c r="H114" s="29"/>
    </row>
    <row r="115" spans="1:8" ht="16.2" thickBot="1">
      <c r="A115" s="13"/>
      <c r="B115" s="14"/>
      <c r="C115" s="36"/>
      <c r="D115" s="36"/>
      <c r="E115" s="36"/>
      <c r="F115" s="36"/>
      <c r="G115" s="36"/>
      <c r="H115" s="77"/>
    </row>
    <row r="116" spans="1:8" ht="18.75" customHeight="1" thickTop="1">
      <c r="A116" s="148" t="s">
        <v>163</v>
      </c>
      <c r="B116" s="148"/>
      <c r="C116" s="148"/>
      <c r="D116" s="148"/>
      <c r="E116" s="148"/>
      <c r="F116" s="148"/>
      <c r="G116" s="148"/>
      <c r="H116" s="148"/>
    </row>
    <row r="117" spans="1:8" ht="23.85" customHeight="1">
      <c r="A117" s="115" t="s">
        <v>164</v>
      </c>
      <c r="B117" s="90"/>
      <c r="C117" s="90"/>
      <c r="D117" s="90"/>
      <c r="E117" s="90"/>
      <c r="F117" s="90"/>
      <c r="G117" s="90"/>
      <c r="H117" s="90"/>
    </row>
    <row r="118" spans="1:8">
      <c r="A118" s="159" t="str">
        <f>+A101</f>
        <v>Fuente:   Unidad Financiera de la Dirección Nacional de CEN CINAI,  Datos en el Sistema de Información Financiera (SIF) del Informe de Ejecución Anual 2022.</v>
      </c>
      <c r="B118" s="159"/>
      <c r="C118" s="159"/>
      <c r="D118" s="159"/>
      <c r="E118" s="159"/>
      <c r="F118" s="159"/>
      <c r="G118" s="159"/>
      <c r="H118" s="159"/>
    </row>
    <row r="119" spans="1:8" s="27" customFormat="1">
      <c r="A119" s="26"/>
      <c r="B119" s="119"/>
      <c r="C119" s="42"/>
      <c r="D119" s="128"/>
      <c r="E119" s="128"/>
      <c r="F119" s="128"/>
      <c r="G119" s="128"/>
      <c r="H119" s="29"/>
    </row>
    <row r="120" spans="1:8" s="27" customFormat="1">
      <c r="A120" s="26"/>
      <c r="B120" s="119"/>
      <c r="C120" s="128"/>
      <c r="D120" s="128"/>
      <c r="E120" s="128"/>
      <c r="F120" s="128"/>
      <c r="G120" s="128"/>
      <c r="H120" s="29"/>
    </row>
    <row r="122" spans="1:8" s="27" customFormat="1">
      <c r="A122" s="129"/>
      <c r="B122" s="119"/>
      <c r="C122" s="128"/>
      <c r="D122" s="53"/>
      <c r="E122" s="128"/>
      <c r="F122" s="128"/>
      <c r="G122" s="128"/>
      <c r="H122" s="29"/>
    </row>
  </sheetData>
  <mergeCells count="22">
    <mergeCell ref="A118:H118"/>
    <mergeCell ref="A116:H116"/>
    <mergeCell ref="A51:H51"/>
    <mergeCell ref="A52:H52"/>
    <mergeCell ref="A104:H104"/>
    <mergeCell ref="A105:H105"/>
    <mergeCell ref="A106:H106"/>
    <mergeCell ref="A102:F102"/>
    <mergeCell ref="A101:G101"/>
    <mergeCell ref="A100:G100"/>
    <mergeCell ref="A50:H50"/>
    <mergeCell ref="A1:H1"/>
    <mergeCell ref="A6:H6"/>
    <mergeCell ref="A8:H8"/>
    <mergeCell ref="A9:H9"/>
    <mergeCell ref="A18:H18"/>
    <mergeCell ref="A21:H21"/>
    <mergeCell ref="A22:H22"/>
    <mergeCell ref="A23:H23"/>
    <mergeCell ref="A24:H24"/>
    <mergeCell ref="A47:F47"/>
    <mergeCell ref="A48:F48"/>
  </mergeCells>
  <pageMargins left="0.5" right="0.28000000000000003" top="0.74803149606299213" bottom="0.74803149606299213" header="0.31496062992125984" footer="0.31496062992125984"/>
  <pageSetup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5EAD3D0627049B955E28F10005EAA" ma:contentTypeVersion="13" ma:contentTypeDescription="Create a new document." ma:contentTypeScope="" ma:versionID="a8901762d5a52b18fa3a499ad7beabf4">
  <xsd:schema xmlns:xsd="http://www.w3.org/2001/XMLSchema" xmlns:xs="http://www.w3.org/2001/XMLSchema" xmlns:p="http://schemas.microsoft.com/office/2006/metadata/properties" xmlns:ns3="7cb4ae02-26b9-43b1-8df7-7eace7c50b3c" xmlns:ns4="1143e68c-3d40-4b04-a32f-3c20efc4a48a" targetNamespace="http://schemas.microsoft.com/office/2006/metadata/properties" ma:root="true" ma:fieldsID="366b2a635571bab17981259c128fed01" ns3:_="" ns4:_="">
    <xsd:import namespace="7cb4ae02-26b9-43b1-8df7-7eace7c50b3c"/>
    <xsd:import namespace="1143e68c-3d40-4b04-a32f-3c20efc4a4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4ae02-26b9-43b1-8df7-7eace7c50b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3e68c-3d40-4b04-a32f-3c20efc4a4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5F3AB-30E8-425E-A140-1CE4B3793639}">
  <ds:schemaRefs>
    <ds:schemaRef ds:uri="http://www.w3.org/XML/1998/namespace"/>
    <ds:schemaRef ds:uri="http://purl.org/dc/elements/1.1/"/>
    <ds:schemaRef ds:uri="1143e68c-3d40-4b04-a32f-3c20efc4a48a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7cb4ae02-26b9-43b1-8df7-7eace7c50b3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63C034-E7A4-4C48-A624-8C5662CACD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8A16EC-AE05-4CDE-A2F8-E10001FEF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b4ae02-26b9-43b1-8df7-7eace7c50b3c"/>
    <ds:schemaRef ds:uri="1143e68c-3d40-4b04-a32f-3c20efc4a4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T</vt:lpstr>
      <vt:lpstr>2 T </vt:lpstr>
      <vt:lpstr>I Semestral</vt:lpstr>
      <vt:lpstr>3 T</vt:lpstr>
      <vt:lpstr>3 T acumulado</vt:lpstr>
      <vt:lpstr>4 T</vt:lpstr>
      <vt:lpstr>Anual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Fernandez Barboza</dc:creator>
  <cp:keywords/>
  <dc:description/>
  <cp:lastModifiedBy>Stephanie Tatiana Salas Soto</cp:lastModifiedBy>
  <cp:revision/>
  <dcterms:created xsi:type="dcterms:W3CDTF">2011-04-12T15:44:09Z</dcterms:created>
  <dcterms:modified xsi:type="dcterms:W3CDTF">2025-12-30T20:02:37Z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0x0101006615EAD3D0627049B955E28F10005EAA</vt:lpwstr>
  </property>
</Properties>
</file>