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7180055\Desktop\ACTUALIZACIÓN PW 2025\2022\Reportes de Ejecución\"/>
    </mc:Choice>
  </mc:AlternateContent>
  <xr:revisionPtr revIDLastSave="0" documentId="13_ncr:1_{ED0B1A71-C9B6-4973-9BE9-82ADA0413AE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1T" sheetId="4" r:id="rId1"/>
    <sheet name="2T" sheetId="11" r:id="rId2"/>
    <sheet name="Semestral" sheetId="8" r:id="rId3"/>
    <sheet name="3T" sheetId="12" r:id="rId4"/>
    <sheet name="3T Acumulado" sheetId="7" r:id="rId5"/>
    <sheet name="4T" sheetId="13" r:id="rId6"/>
    <sheet name="Anual" sheetId="10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2" i="13" l="1"/>
  <c r="C32" i="13" l="1"/>
  <c r="E42" i="13" l="1"/>
  <c r="E44" i="13" s="1"/>
  <c r="E45" i="13"/>
  <c r="E43" i="13"/>
  <c r="E46" i="13" l="1"/>
  <c r="B44" i="13"/>
  <c r="B46" i="13" s="1"/>
  <c r="C42" i="13" s="1"/>
  <c r="C44" i="13" s="1"/>
  <c r="B31" i="12" l="1"/>
  <c r="C46" i="13"/>
  <c r="D42" i="13" s="1"/>
  <c r="D44" i="13" s="1"/>
  <c r="D46" i="13" s="1"/>
  <c r="B41" i="12"/>
  <c r="B45" i="11" l="1"/>
  <c r="B46" i="4" l="1"/>
  <c r="E39" i="12" l="1"/>
  <c r="D44" i="10" s="1"/>
  <c r="E40" i="12"/>
  <c r="D45" i="10" s="1"/>
  <c r="E44" i="11"/>
  <c r="C45" i="10" s="1"/>
  <c r="E43" i="11"/>
  <c r="E45" i="4"/>
  <c r="B45" i="10" s="1"/>
  <c r="E44" i="4"/>
  <c r="B42" i="7" s="1"/>
  <c r="D46" i="10" l="1"/>
  <c r="D42" i="7"/>
  <c r="B44" i="10"/>
  <c r="B43" i="7"/>
  <c r="B44" i="7" s="1"/>
  <c r="E45" i="11"/>
  <c r="B46" i="10"/>
  <c r="C42" i="7"/>
  <c r="C43" i="7"/>
  <c r="D43" i="7"/>
  <c r="C44" i="10"/>
  <c r="C46" i="10" s="1"/>
  <c r="F12" i="12"/>
  <c r="D44" i="7" l="1"/>
  <c r="C44" i="7"/>
  <c r="F44" i="10"/>
  <c r="D32" i="13"/>
  <c r="B32" i="13"/>
  <c r="E44" i="10"/>
  <c r="E45" i="10" l="1"/>
  <c r="E46" i="10" s="1"/>
  <c r="E31" i="13" l="1"/>
  <c r="E29" i="13"/>
  <c r="E28" i="10" s="1"/>
  <c r="E30" i="13"/>
  <c r="E29" i="10" s="1"/>
  <c r="E28" i="13"/>
  <c r="E27" i="10" s="1"/>
  <c r="F45" i="10" l="1"/>
  <c r="F46" i="10" s="1"/>
  <c r="E32" i="13"/>
  <c r="E30" i="10"/>
  <c r="E31" i="10" l="1"/>
  <c r="E47" i="10" s="1"/>
  <c r="E48" i="10" s="1"/>
  <c r="F16" i="13"/>
  <c r="F17" i="10" s="1"/>
  <c r="F15" i="13"/>
  <c r="F16" i="10" s="1"/>
  <c r="F14" i="13"/>
  <c r="F15" i="10" s="1"/>
  <c r="F13" i="13"/>
  <c r="F14" i="10" s="1"/>
  <c r="F12" i="13"/>
  <c r="F13" i="10" s="1"/>
  <c r="F11" i="13"/>
  <c r="F12" i="10" s="1"/>
  <c r="F17" i="12"/>
  <c r="F16" i="12"/>
  <c r="F15" i="12"/>
  <c r="E15" i="7" s="1"/>
  <c r="F14" i="12"/>
  <c r="F13" i="12"/>
  <c r="F17" i="11"/>
  <c r="F16" i="11"/>
  <c r="F15" i="11"/>
  <c r="D15" i="7" s="1"/>
  <c r="F14" i="11"/>
  <c r="F13" i="11"/>
  <c r="F12" i="11"/>
  <c r="F16" i="4" l="1"/>
  <c r="C16" i="8" s="1"/>
  <c r="F14" i="4"/>
  <c r="C14" i="8" s="1"/>
  <c r="F12" i="4"/>
  <c r="C12" i="8" s="1"/>
  <c r="F17" i="4"/>
  <c r="C17" i="8" s="1"/>
  <c r="F15" i="4"/>
  <c r="F13" i="4"/>
  <c r="C13" i="8" s="1"/>
  <c r="C15" i="7" l="1"/>
  <c r="F15" i="7" s="1"/>
  <c r="C15" i="8"/>
  <c r="E43" i="7"/>
  <c r="E42" i="7"/>
  <c r="E13" i="7"/>
  <c r="E13" i="10" s="1"/>
  <c r="E15" i="10"/>
  <c r="E17" i="7"/>
  <c r="E17" i="10" s="1"/>
  <c r="D13" i="7"/>
  <c r="D15" i="10"/>
  <c r="D17" i="7"/>
  <c r="D17" i="10" s="1"/>
  <c r="C13" i="7"/>
  <c r="C13" i="10" s="1"/>
  <c r="C15" i="10"/>
  <c r="C17" i="7"/>
  <c r="C17" i="10" s="1"/>
  <c r="D31" i="12"/>
  <c r="D42" i="12" s="1"/>
  <c r="B42" i="12"/>
  <c r="B43" i="12" s="1"/>
  <c r="C39" i="12" s="1"/>
  <c r="C41" i="12" s="1"/>
  <c r="D13" i="10" l="1"/>
  <c r="G13" i="10" s="1"/>
  <c r="F13" i="7"/>
  <c r="E44" i="7"/>
  <c r="G15" i="10"/>
  <c r="G17" i="10"/>
  <c r="F17" i="7"/>
  <c r="E28" i="12"/>
  <c r="D29" i="7" s="1"/>
  <c r="D28" i="10" s="1"/>
  <c r="E29" i="12"/>
  <c r="D30" i="7" s="1"/>
  <c r="D29" i="10" s="1"/>
  <c r="E27" i="12"/>
  <c r="D28" i="7" s="1"/>
  <c r="D27" i="10" s="1"/>
  <c r="E30" i="12" l="1"/>
  <c r="C31" i="12"/>
  <c r="C42" i="12" s="1"/>
  <c r="C43" i="12" s="1"/>
  <c r="D39" i="12" s="1"/>
  <c r="D41" i="12" s="1"/>
  <c r="D43" i="12" s="1"/>
  <c r="E42" i="12" l="1"/>
  <c r="D45" i="7" s="1"/>
  <c r="D46" i="7" s="1"/>
  <c r="E31" i="12"/>
  <c r="D31" i="7"/>
  <c r="E41" i="12"/>
  <c r="E43" i="12" l="1"/>
  <c r="D32" i="7"/>
  <c r="D30" i="10"/>
  <c r="D31" i="10" s="1"/>
  <c r="D47" i="10" s="1"/>
  <c r="D48" i="10" s="1"/>
  <c r="E16" i="7"/>
  <c r="E16" i="10" s="1"/>
  <c r="E14" i="7"/>
  <c r="E14" i="10" s="1"/>
  <c r="E12" i="7"/>
  <c r="E12" i="10" s="1"/>
  <c r="C33" i="11" l="1"/>
  <c r="C46" i="11" s="1"/>
  <c r="D33" i="11"/>
  <c r="D46" i="11" s="1"/>
  <c r="B45" i="8"/>
  <c r="I49" i="8"/>
  <c r="C45" i="8"/>
  <c r="C44" i="8"/>
  <c r="B44" i="8"/>
  <c r="D17" i="8"/>
  <c r="D15" i="8"/>
  <c r="D13" i="8"/>
  <c r="B33" i="11"/>
  <c r="B46" i="11" s="1"/>
  <c r="B47" i="11" s="1"/>
  <c r="C43" i="11" s="1"/>
  <c r="C45" i="11" s="1"/>
  <c r="E30" i="11"/>
  <c r="E31" i="11"/>
  <c r="E29" i="11"/>
  <c r="C47" i="11" l="1"/>
  <c r="D43" i="11" s="1"/>
  <c r="D45" i="11" s="1"/>
  <c r="D47" i="11" s="1"/>
  <c r="E17" i="8"/>
  <c r="E15" i="8"/>
  <c r="E13" i="8"/>
  <c r="E46" i="11"/>
  <c r="E47" i="11" s="1"/>
  <c r="C28" i="7"/>
  <c r="C27" i="10" s="1"/>
  <c r="C32" i="8"/>
  <c r="C30" i="7"/>
  <c r="C29" i="10" s="1"/>
  <c r="C31" i="8"/>
  <c r="C29" i="7"/>
  <c r="C28" i="10" s="1"/>
  <c r="E32" i="11"/>
  <c r="C30" i="8"/>
  <c r="E46" i="4"/>
  <c r="B46" i="8"/>
  <c r="C46" i="8"/>
  <c r="D45" i="8"/>
  <c r="D44" i="8"/>
  <c r="C45" i="7" l="1"/>
  <c r="C46" i="7" s="1"/>
  <c r="C47" i="8"/>
  <c r="C48" i="8" s="1"/>
  <c r="C33" i="8"/>
  <c r="C34" i="8" s="1"/>
  <c r="C31" i="7"/>
  <c r="E33" i="11"/>
  <c r="H45" i="8"/>
  <c r="H47" i="8" s="1"/>
  <c r="H48" i="8" s="1"/>
  <c r="H49" i="8" s="1"/>
  <c r="D46" i="8"/>
  <c r="C32" i="7" l="1"/>
  <c r="C30" i="10"/>
  <c r="C31" i="10" s="1"/>
  <c r="C47" i="10" s="1"/>
  <c r="C48" i="10" s="1"/>
  <c r="D16" i="8"/>
  <c r="D16" i="7"/>
  <c r="D16" i="10" s="1"/>
  <c r="D14" i="8"/>
  <c r="D14" i="7"/>
  <c r="D12" i="8"/>
  <c r="D12" i="7"/>
  <c r="E31" i="4"/>
  <c r="E32" i="4"/>
  <c r="E33" i="4"/>
  <c r="E30" i="4"/>
  <c r="B30" i="8" s="1"/>
  <c r="C34" i="4"/>
  <c r="C47" i="4" s="1"/>
  <c r="D34" i="4"/>
  <c r="D47" i="4" s="1"/>
  <c r="B34" i="4"/>
  <c r="B47" i="4" s="1"/>
  <c r="B48" i="4" s="1"/>
  <c r="C44" i="4" l="1"/>
  <c r="C46" i="4" s="1"/>
  <c r="C48" i="4" s="1"/>
  <c r="D12" i="10"/>
  <c r="D14" i="10"/>
  <c r="E47" i="4"/>
  <c r="B31" i="8"/>
  <c r="D31" i="8" s="1"/>
  <c r="B29" i="7"/>
  <c r="B32" i="8"/>
  <c r="D32" i="8" s="1"/>
  <c r="B30" i="7"/>
  <c r="B28" i="7"/>
  <c r="B27" i="10" s="1"/>
  <c r="B33" i="8"/>
  <c r="D33" i="8" s="1"/>
  <c r="B31" i="7"/>
  <c r="E14" i="8"/>
  <c r="C14" i="7"/>
  <c r="F14" i="7" s="1"/>
  <c r="E16" i="8"/>
  <c r="C16" i="7"/>
  <c r="F16" i="7" s="1"/>
  <c r="E12" i="8"/>
  <c r="C12" i="7"/>
  <c r="F12" i="7" s="1"/>
  <c r="E34" i="4"/>
  <c r="D44" i="4" l="1"/>
  <c r="D46" i="4" s="1"/>
  <c r="D48" i="4" s="1"/>
  <c r="B45" i="7"/>
  <c r="B47" i="8"/>
  <c r="E48" i="4"/>
  <c r="D30" i="8"/>
  <c r="D34" i="8" s="1"/>
  <c r="B34" i="8"/>
  <c r="E31" i="7"/>
  <c r="B30" i="10"/>
  <c r="F30" i="10" s="1"/>
  <c r="E30" i="7"/>
  <c r="B29" i="10"/>
  <c r="F29" i="10" s="1"/>
  <c r="E29" i="7"/>
  <c r="B28" i="10"/>
  <c r="F28" i="10" s="1"/>
  <c r="F27" i="10"/>
  <c r="C12" i="10"/>
  <c r="G12" i="10" s="1"/>
  <c r="C16" i="10"/>
  <c r="G16" i="10" s="1"/>
  <c r="C14" i="10"/>
  <c r="G14" i="10" s="1"/>
  <c r="E28" i="7"/>
  <c r="B32" i="7"/>
  <c r="E32" i="7" l="1"/>
  <c r="D47" i="8"/>
  <c r="D48" i="8" s="1"/>
  <c r="B48" i="8"/>
  <c r="B46" i="7"/>
  <c r="E45" i="7"/>
  <c r="E46" i="7" s="1"/>
  <c r="F31" i="10"/>
  <c r="B31" i="10"/>
  <c r="B47" i="10" s="1"/>
  <c r="B48" i="10" s="1"/>
  <c r="F47" i="10" l="1"/>
  <c r="F48" i="10" s="1"/>
</calcChain>
</file>

<file path=xl/sharedStrings.xml><?xml version="1.0" encoding="utf-8"?>
<sst xmlns="http://schemas.openxmlformats.org/spreadsheetml/2006/main" count="431" uniqueCount="122">
  <si>
    <t>Cuadro 1</t>
  </si>
  <si>
    <t>Reporte de beneficiarios efectivos financiados por el Fondo de Desarrollo Social y Asignaciones Familiares</t>
  </si>
  <si>
    <t xml:space="preserve">Programa: </t>
  </si>
  <si>
    <t>Institución:</t>
  </si>
  <si>
    <t>Unidad Ejecutora:</t>
  </si>
  <si>
    <t>Unidad</t>
  </si>
  <si>
    <t>Enero</t>
  </si>
  <si>
    <t>Febrero</t>
  </si>
  <si>
    <t>Marzo</t>
  </si>
  <si>
    <t>I Trimestre</t>
  </si>
  <si>
    <t>Total</t>
  </si>
  <si>
    <t>Reporte de gastos efectivos por producto financiados por el Fondo de Desarrollo Social y Asignaciones Familiares</t>
  </si>
  <si>
    <t>Rubro por objeto de gasto</t>
  </si>
  <si>
    <t>Reporte de ingresos efectivos girados por el Fondo de Desarrollo Social y Asignaciones Familiares</t>
  </si>
  <si>
    <t>2. Ingresos efectivos recibidos</t>
  </si>
  <si>
    <t xml:space="preserve">3. Recursos disponibles (1+2) </t>
  </si>
  <si>
    <t>4. Egresos efectivos pagados</t>
  </si>
  <si>
    <t xml:space="preserve">5. Saldo en caja final   (3-4) </t>
  </si>
  <si>
    <t>Período:</t>
  </si>
  <si>
    <t xml:space="preserve">1. Saldo en caja inicial  (5 t-1) </t>
  </si>
  <si>
    <t>II Trimestre</t>
  </si>
  <si>
    <t>Julio</t>
  </si>
  <si>
    <t>III Trimestre</t>
  </si>
  <si>
    <t>Acumulado</t>
  </si>
  <si>
    <t>I Semestre</t>
  </si>
  <si>
    <t>IV Trimestre</t>
  </si>
  <si>
    <t>Anual</t>
  </si>
  <si>
    <t>Octubre</t>
  </si>
  <si>
    <t>Subsidios</t>
  </si>
  <si>
    <t xml:space="preserve">Notas: </t>
  </si>
  <si>
    <t xml:space="preserve">Fuente: </t>
  </si>
  <si>
    <t>Fondo de Desarrollo Social y Asignaciones Familiares (Fodesaf)</t>
  </si>
  <si>
    <t>Cuadro N° 1</t>
  </si>
  <si>
    <t>Reporte de beneficiarios efectivos financiados por el Fodesaf</t>
  </si>
  <si>
    <t>Cuadro N° 2</t>
  </si>
  <si>
    <t>Reporte de gastos efectivos por producto financiados por el Fodesaf</t>
  </si>
  <si>
    <t xml:space="preserve">Producto o servicio </t>
  </si>
  <si>
    <t>Cuadro N° 3</t>
  </si>
  <si>
    <t>Reporte de ingresos efectivos girados por el Fodesaf</t>
  </si>
  <si>
    <t xml:space="preserve">Total </t>
  </si>
  <si>
    <t xml:space="preserve">2. Ingresos efectivos recibidos </t>
  </si>
  <si>
    <t xml:space="preserve">4. Egresos efectivos pagados </t>
  </si>
  <si>
    <t xml:space="preserve">Cuadro N° 2 </t>
  </si>
  <si>
    <t>Subsidio para Beneficiarios Responsables de Pacientes en Fase Terminal</t>
  </si>
  <si>
    <t xml:space="preserve">Subsidio para Beneficiarios Responsables de  Personas Menores de Edad Gravemente Enfermas </t>
  </si>
  <si>
    <t>Subsidio para Beneficiarios Responsables de  Personas Gravemente Enfermas    (Extraordinarias)</t>
  </si>
  <si>
    <t xml:space="preserve">Subsidio para Beneficiarios Responsables de Pacientes en Fase Terminal </t>
  </si>
  <si>
    <t>Gasto por la Admistración del Programa Atención de Pacientes en Fase Terminal, Personasl Menores de Edad Gravemente Enfermas y Extraordinarias</t>
  </si>
  <si>
    <t>Subsidio para Beneficiarios Responsables de  Personas Gravemente Enfermas (Extraordinarias)</t>
  </si>
  <si>
    <t xml:space="preserve">Abril </t>
  </si>
  <si>
    <t xml:space="preserve">Mayo </t>
  </si>
  <si>
    <t xml:space="preserve">Junio </t>
  </si>
  <si>
    <t xml:space="preserve">Agosto </t>
  </si>
  <si>
    <t xml:space="preserve">Setiembre </t>
  </si>
  <si>
    <t xml:space="preserve">Julio </t>
  </si>
  <si>
    <t xml:space="preserve">Octubre </t>
  </si>
  <si>
    <t xml:space="preserve">Noviembre </t>
  </si>
  <si>
    <t xml:space="preserve">Diciembre </t>
  </si>
  <si>
    <t xml:space="preserve">IV Trimestre </t>
  </si>
  <si>
    <t>Subsidio para Beneficiarios Responsables de  Personas Gravemente Enfermas (Extraordinarias) (920-15-8)</t>
  </si>
  <si>
    <t>Subsidio para Beneficiarios Responsables de  Personas Menores de Edad Gravemente Enfermas (920-14-1)</t>
  </si>
  <si>
    <t>Subsidio para Beneficiarios Responsables de Pacientes en Fase Terminal (920-07-7)</t>
  </si>
  <si>
    <t xml:space="preserve">Notas:  </t>
  </si>
  <si>
    <r>
      <rPr>
        <b/>
        <sz val="11"/>
        <color indexed="8"/>
        <rFont val="Calibri"/>
        <family val="2"/>
        <scheme val="minor"/>
      </rPr>
      <t xml:space="preserve">Fuente: </t>
    </r>
    <r>
      <rPr>
        <sz val="11"/>
        <color indexed="8"/>
        <rFont val="Calibri"/>
        <family val="2"/>
        <scheme val="minor"/>
      </rPr>
      <t xml:space="preserve"> Sistema Registro Control Pago de Incapacidades</t>
    </r>
  </si>
  <si>
    <t>Fuente:  Archivo mayor auxiliar Sistema de Información Financiera</t>
  </si>
  <si>
    <t>Programa Beneficios para Responsables de Pacientes en Fase Terminal  y Menores de Edad Gravemente Enfermos</t>
  </si>
  <si>
    <t xml:space="preserve">Caja Costarricese de Seguro Social </t>
  </si>
  <si>
    <t>Dirección Financiero Contable</t>
  </si>
  <si>
    <r>
      <t xml:space="preserve">4. Egresos efectivos pagados </t>
    </r>
    <r>
      <rPr>
        <sz val="8"/>
        <color indexed="8"/>
        <rFont val="Calibri"/>
        <family val="2"/>
        <scheme val="minor"/>
      </rPr>
      <t>2</t>
    </r>
  </si>
  <si>
    <r>
      <t xml:space="preserve">2. Ingresos efectivos recibidos </t>
    </r>
    <r>
      <rPr>
        <sz val="9"/>
        <color indexed="8"/>
        <rFont val="Calibri"/>
        <family val="2"/>
        <scheme val="minor"/>
      </rPr>
      <t xml:space="preserve">   (1) </t>
    </r>
  </si>
  <si>
    <t xml:space="preserve">Subsidio para Beneficiarios Responsables de  Personas Gravemente Enfermas (Extraordinarias) (920-15-8) </t>
  </si>
  <si>
    <t>Notas:</t>
  </si>
  <si>
    <r>
      <rPr>
        <b/>
        <i/>
        <sz val="11"/>
        <color indexed="8"/>
        <rFont val="Calibri"/>
        <family val="2"/>
        <scheme val="minor"/>
      </rPr>
      <t xml:space="preserve">Fuente: </t>
    </r>
    <r>
      <rPr>
        <sz val="11"/>
        <color indexed="8"/>
        <rFont val="Calibri"/>
        <family val="2"/>
        <scheme val="minor"/>
      </rPr>
      <t xml:space="preserve"> Archivo mayor auxiliar Sistema de Información Financiera</t>
    </r>
  </si>
  <si>
    <r>
      <rPr>
        <b/>
        <i/>
        <sz val="11"/>
        <color indexed="8"/>
        <rFont val="Calibri"/>
        <family val="2"/>
        <scheme val="minor"/>
      </rPr>
      <t>Fuente: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 xml:space="preserve"> Sistema Registro Control Pago de Incapacidades</t>
    </r>
  </si>
  <si>
    <t>Personas (1)</t>
  </si>
  <si>
    <r>
      <t xml:space="preserve">Personas </t>
    </r>
    <r>
      <rPr>
        <b/>
        <sz val="9"/>
        <color indexed="8"/>
        <rFont val="Calibri"/>
        <family val="2"/>
        <scheme val="minor"/>
      </rPr>
      <t>(1)</t>
    </r>
  </si>
  <si>
    <r>
      <rPr>
        <b/>
        <sz val="10"/>
        <color indexed="8"/>
        <rFont val="Calibri"/>
        <family val="2"/>
        <scheme val="minor"/>
      </rPr>
      <t xml:space="preserve">Fuente: </t>
    </r>
    <r>
      <rPr>
        <sz val="10"/>
        <color indexed="8"/>
        <rFont val="Calibri"/>
        <family val="2"/>
        <scheme val="minor"/>
      </rPr>
      <t xml:space="preserve"> Sistema Registro Control Pago de Incapacidades</t>
    </r>
  </si>
  <si>
    <t>Unidad: Dirección Financiero Contable</t>
  </si>
  <si>
    <t>Unidad:  Dirección Financiero Contable</t>
  </si>
  <si>
    <t>Fuente:  Sistema Registro Control Pago de Incapacidades</t>
  </si>
  <si>
    <t>Fuente: Informe de Ejecución Presupuestaria al 30 de junio de 2021</t>
  </si>
  <si>
    <t>Fuente: Informe de Ejecución Presupuestaria al 30 de septiembre de 2021</t>
  </si>
  <si>
    <t>Fuente: Informe de Ejecución Presupuestaria al 31 de diciembre de 2021</t>
  </si>
  <si>
    <t>¹  Superávit 2020 por la suma de ¢380,040,336.3 ha sido incorporado mediante Presupuesto Extraordinario II-2021 al saldo inicial del mes de setiembre</t>
  </si>
  <si>
    <r>
      <t>2</t>
    </r>
    <r>
      <rPr>
        <b/>
        <sz val="10"/>
        <color rgb="FF000000"/>
        <rFont val="Calibri"/>
        <family val="2"/>
      </rPr>
      <t xml:space="preserve"> Incluye ingresos Subsidios Resp. Fase Terminal ¢3,126,569,000.0 e intereses de la cuenta corriente ¢113,941.8, intereses por inversiones a la vista ¢11,954,170.7, devolución de pago de comisiones ¢80,480.0.</t>
    </r>
  </si>
  <si>
    <r>
      <t>3</t>
    </r>
    <r>
      <rPr>
        <b/>
        <sz val="10"/>
        <color rgb="FF000000"/>
        <rFont val="Calibri"/>
        <family val="2"/>
      </rPr>
      <t xml:space="preserve"> Incluye egresos por Transferencias Corrientes (Licencias), Comisiones y gastos serv. Financ. y Comerciales.</t>
    </r>
  </si>
  <si>
    <t>(1) El total de personas por trimestre es un promedio de los tres meses, esto debido  a que en un mes se puede otorgar más de un subsidio a una misma persona,  los rubros de subsidios si se suman.</t>
  </si>
  <si>
    <t>(1) El total de personas por semestre es la suma de los promedios de cada trimestre, el total del trimestre es un promedio de la cantidad de personas beneficiadas.</t>
  </si>
  <si>
    <t>¹  Superávit 2020 no ha sido incorporado en el presupuesto 2021 el cual corresponde a la suma de ¢380,040,336.3.</t>
  </si>
  <si>
    <r>
      <t>2</t>
    </r>
    <r>
      <rPr>
        <b/>
        <sz val="11"/>
        <color rgb="FF000000"/>
        <rFont val="Calibri"/>
        <family val="2"/>
        <scheme val="minor"/>
      </rPr>
      <t xml:space="preserve"> Incluye ingresos Subsidios Resp. Fase Terminal ¢1,563,284,500.0 e intereses de la cuenta corriente ¢55,126.7, intereses por inversiones a la vista ¢5,502,444.3, devolución de pago de comisiones ¢80,480.0.</t>
    </r>
  </si>
  <si>
    <r>
      <t>3</t>
    </r>
    <r>
      <rPr>
        <b/>
        <sz val="11"/>
        <color rgb="FF000000"/>
        <rFont val="Calibri"/>
        <family val="2"/>
        <scheme val="minor"/>
      </rPr>
      <t xml:space="preserve"> Incluye egresos por Transferencias Corrientes (Licencias), Comisiones y gastos serv. Financ. y Comerciales.</t>
    </r>
  </si>
  <si>
    <t>¹  Superávit 2020 por la suma de ¢380,040,336.3 ha sido incorporado mediante Presupuesto Extraordinario II-2021 al saldo inicial del mes de setiembre.</t>
  </si>
  <si>
    <r>
      <t>2</t>
    </r>
    <r>
      <rPr>
        <b/>
        <sz val="11"/>
        <color rgb="FF000000"/>
        <rFont val="Calibri"/>
        <family val="2"/>
        <scheme val="minor"/>
      </rPr>
      <t xml:space="preserve"> Incluye ingresos Subsidios Resp. Fase Terminal ¢2,344,926,750.5 e intereses de la cuenta corriente ¢95,924.8, intereses por inversiones a la vista ¢8,614,103.9.</t>
    </r>
  </si>
  <si>
    <t>(2) Cantidad de personas diferentes del tercer trimestre acumulado es de 1693</t>
  </si>
  <si>
    <t>(2) Cantidad de personas diferentes anual 2420</t>
  </si>
  <si>
    <t>I trimestre 2022</t>
  </si>
  <si>
    <t>II trimestre 2022</t>
  </si>
  <si>
    <t>I semestre 2022</t>
  </si>
  <si>
    <t>III trimestre 2022</t>
  </si>
  <si>
    <t>IV trimestre 2022</t>
  </si>
  <si>
    <t>III trimestre acumulado 2022</t>
  </si>
  <si>
    <t>Gasto por la Admistración del Programa Atención de Pacientes en Fase Terminal, Personas Menores de Edad Gravemente Enfermas y Extraordinarias</t>
  </si>
  <si>
    <t>¹ El total de personas por trimestre es un promedio de los tres meses, esto debido  a que en un mes se puede otorgar más de un subsidio a una misma persona,  los rubros de subsidios si se suman.</t>
  </si>
  <si>
    <r>
      <t>2</t>
    </r>
    <r>
      <rPr>
        <b/>
        <sz val="11"/>
        <color rgb="FF000000"/>
        <rFont val="Calibri"/>
        <family val="2"/>
        <scheme val="minor"/>
      </rPr>
      <t xml:space="preserve"> Cantidad de personas diferentes para el I trimestre: 883.</t>
    </r>
  </si>
  <si>
    <t>Fuente: Informe de Ejecución Presupuestaria al 31 de marzo de 2022</t>
  </si>
  <si>
    <t>¹  Superávit 2021 no ha sido incorporado en el presupuesto 2022 el cual corresponde a la suma de ¢709,300,287.1.</t>
  </si>
  <si>
    <r>
      <rPr>
        <b/>
        <vertAlign val="superscript"/>
        <sz val="10"/>
        <color indexed="8"/>
        <rFont val="Calibri"/>
        <family val="2"/>
      </rPr>
      <t>2</t>
    </r>
    <r>
      <rPr>
        <b/>
        <sz val="10"/>
        <color indexed="8"/>
        <rFont val="Calibri"/>
        <family val="2"/>
      </rPr>
      <t xml:space="preserve">  Incluye ingresos Subsidios Resp. Fase Terminal ¢812,200,268.5 e intereses de la cuenta corriente ¢58,857.8, intereses por inversiones a la vista ¢3,192,757.3.</t>
    </r>
  </si>
  <si>
    <r>
      <rPr>
        <b/>
        <vertAlign val="superscript"/>
        <sz val="10"/>
        <color indexed="8"/>
        <rFont val="Calibri"/>
        <family val="2"/>
      </rPr>
      <t>3</t>
    </r>
    <r>
      <rPr>
        <b/>
        <sz val="10"/>
        <color indexed="8"/>
        <rFont val="Calibri"/>
        <family val="2"/>
      </rPr>
      <t xml:space="preserve"> Incluye egresos por Transferencias Corrientes (Licencias), Comisiones y gastos serv. Financ. y Comerciales.</t>
    </r>
  </si>
  <si>
    <t>(2) Cantidad de personas diferentes del semestre: 1360</t>
  </si>
  <si>
    <r>
      <t>Fuente: Informe de Ejecución Presupuestaria al 30 de junio de 2022</t>
    </r>
    <r>
      <rPr>
        <b/>
        <sz val="11"/>
        <color theme="1"/>
        <rFont val="Calibri"/>
        <family val="2"/>
      </rPr>
      <t>¹</t>
    </r>
  </si>
  <si>
    <t>¹Los gastos efectivos de junio corresponden al sistema Registro Control Pago de Incapacidades</t>
  </si>
  <si>
    <r>
      <t>Personas (</t>
    </r>
    <r>
      <rPr>
        <sz val="11"/>
        <color indexed="8"/>
        <rFont val="Calibri"/>
        <family val="2"/>
      </rPr>
      <t>¹)</t>
    </r>
  </si>
  <si>
    <r>
      <t>(</t>
    </r>
    <r>
      <rPr>
        <b/>
        <sz val="10"/>
        <color indexed="8"/>
        <rFont val="Calibri"/>
        <family val="2"/>
      </rPr>
      <t>¹</t>
    </r>
    <r>
      <rPr>
        <b/>
        <sz val="10"/>
        <color indexed="8"/>
        <rFont val="Calibri"/>
        <family val="2"/>
        <scheme val="minor"/>
      </rPr>
      <t>) El total de personas por trimestre es un promedio de los tres meses, esto debido  a que en un mes se puede otorgar más de un subsidio a una misma persona,  los rubros de subsidios si se suman.</t>
    </r>
  </si>
  <si>
    <r>
      <t>(</t>
    </r>
    <r>
      <rPr>
        <b/>
        <sz val="10"/>
        <color indexed="8"/>
        <rFont val="Calibri"/>
        <family val="2"/>
      </rPr>
      <t>²</t>
    </r>
    <r>
      <rPr>
        <b/>
        <sz val="10"/>
        <color indexed="8"/>
        <rFont val="Calibri"/>
        <family val="2"/>
        <scheme val="minor"/>
      </rPr>
      <t>) Cantidad de personas diferentes para el II trimestre: 778</t>
    </r>
  </si>
  <si>
    <r>
      <t>Personas (</t>
    </r>
    <r>
      <rPr>
        <sz val="11"/>
        <color indexed="8"/>
        <rFont val="Calibri"/>
        <family val="2"/>
      </rPr>
      <t>¹</t>
    </r>
    <r>
      <rPr>
        <sz val="11"/>
        <color indexed="8"/>
        <rFont val="Calibri"/>
        <family val="2"/>
        <scheme val="minor"/>
      </rPr>
      <t>)</t>
    </r>
  </si>
  <si>
    <r>
      <t>(</t>
    </r>
    <r>
      <rPr>
        <b/>
        <sz val="10"/>
        <color indexed="8"/>
        <rFont val="Calibri"/>
        <family val="2"/>
      </rPr>
      <t>²</t>
    </r>
    <r>
      <rPr>
        <b/>
        <sz val="10"/>
        <color indexed="8"/>
        <rFont val="Calibri"/>
        <family val="2"/>
        <scheme val="minor"/>
      </rPr>
      <t>) Cantidad de personas diferentes para el III trimestre 1243.</t>
    </r>
  </si>
  <si>
    <t>Fuente: Informe de Ejecución Presupuestaria al 30 de septiembre de 2022</t>
  </si>
  <si>
    <t>Fuente: Informe de Ejecución Presupuestaria al 31 de diciembre de 2022</t>
  </si>
  <si>
    <t>(2) Cantidad de personas diferentes para el IV trimestre es de 1822.</t>
  </si>
  <si>
    <t>Fuente:  Archivo mayor auxiliar Sistema de Información Financiera¹</t>
  </si>
  <si>
    <t>¹  Superávit 2021 ha sido incorporado mediante Presupuesto Extraordinario 01-2022 por la suma de ¢709,300,287.1</t>
  </si>
  <si>
    <t>2  Incluye ingresos Subsidios Resp. Fase Terminal ¢3,248,801,074.0 e intereses de la cuenta corriente ¢380,057.7, intereses por inversiones a la vista ¢36,771,288.9.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</si>
</sst>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_([$€-2]* #,##0.00_);_([$€-2]* \(#,##0.00\);_([$€-2]* &quot;-&quot;??_)"/>
    <numFmt numFmtId="168" formatCode="#,##0.0"/>
    <numFmt numFmtId="169" formatCode="_(* #,##0_);_(* \(#,##0\);_(* \-??_);_(@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Courier"/>
      <family val="3"/>
    </font>
    <font>
      <b/>
      <sz val="11"/>
      <name val="Calibri"/>
      <family val="2"/>
      <scheme val="minor"/>
    </font>
    <font>
      <sz val="9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vertAlign val="superscript"/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</font>
    <font>
      <b/>
      <vertAlign val="superscript"/>
      <sz val="10"/>
      <color rgb="FF000000"/>
      <name val="Calibri"/>
      <family val="2"/>
    </font>
    <font>
      <b/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vertAlign val="superscript"/>
      <sz val="10"/>
      <color indexed="8"/>
      <name val="Calibri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</font>
    <font>
      <b/>
      <i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9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7" fillId="0" borderId="0"/>
    <xf numFmtId="0" fontId="8" fillId="0" borderId="0"/>
    <xf numFmtId="0" fontId="9" fillId="0" borderId="0">
      <alignment vertical="top"/>
    </xf>
    <xf numFmtId="167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39" fontId="10" fillId="0" borderId="0"/>
    <xf numFmtId="165" fontId="7" fillId="0" borderId="0" applyFont="0" applyFill="0" applyBorder="0" applyAlignment="0" applyProtection="0"/>
  </cellStyleXfs>
  <cellXfs count="151">
    <xf numFmtId="0" fontId="0" fillId="0" borderId="0" xfId="0"/>
    <xf numFmtId="166" fontId="3" fillId="2" borderId="6" xfId="1" applyNumberFormat="1" applyFont="1" applyFill="1" applyBorder="1" applyAlignment="1">
      <alignment horizontal="center"/>
    </xf>
    <xf numFmtId="166" fontId="3" fillId="2" borderId="7" xfId="1" applyNumberFormat="1" applyFont="1" applyFill="1" applyBorder="1" applyAlignment="1">
      <alignment horizontal="center"/>
    </xf>
    <xf numFmtId="166" fontId="3" fillId="2" borderId="8" xfId="1" applyNumberFormat="1" applyFont="1" applyFill="1" applyBorder="1" applyAlignment="1">
      <alignment horizontal="center"/>
    </xf>
    <xf numFmtId="166" fontId="3" fillId="2" borderId="9" xfId="1" applyNumberFormat="1" applyFont="1" applyFill="1" applyBorder="1" applyAlignment="1">
      <alignment horizontal="center"/>
    </xf>
    <xf numFmtId="166" fontId="2" fillId="2" borderId="6" xfId="1" applyNumberFormat="1" applyFont="1" applyFill="1" applyBorder="1" applyAlignment="1">
      <alignment horizontal="center" vertical="center" wrapText="1"/>
    </xf>
    <xf numFmtId="166" fontId="2" fillId="2" borderId="7" xfId="1" applyNumberFormat="1" applyFont="1" applyFill="1" applyBorder="1" applyAlignment="1">
      <alignment horizontal="center" vertical="center" wrapText="1"/>
    </xf>
    <xf numFmtId="166" fontId="2" fillId="2" borderId="8" xfId="1" applyNumberFormat="1" applyFont="1" applyFill="1" applyBorder="1" applyAlignment="1">
      <alignment horizontal="center" vertical="center" wrapText="1"/>
    </xf>
    <xf numFmtId="166" fontId="3" fillId="2" borderId="7" xfId="1" applyNumberFormat="1" applyFont="1" applyFill="1" applyBorder="1" applyAlignment="1">
      <alignment horizontal="center" vertical="center"/>
    </xf>
    <xf numFmtId="166" fontId="3" fillId="2" borderId="8" xfId="1" applyNumberFormat="1" applyFont="1" applyFill="1" applyBorder="1" applyAlignment="1">
      <alignment horizontal="center" vertical="center"/>
    </xf>
    <xf numFmtId="166" fontId="2" fillId="2" borderId="1" xfId="1" applyNumberFormat="1" applyFont="1" applyFill="1" applyBorder="1" applyAlignment="1">
      <alignment horizontal="center"/>
    </xf>
    <xf numFmtId="166" fontId="2" fillId="2" borderId="1" xfId="1" applyNumberFormat="1" applyFont="1" applyFill="1" applyBorder="1" applyAlignment="1">
      <alignment horizontal="center" vertical="center" wrapText="1"/>
    </xf>
    <xf numFmtId="166" fontId="3" fillId="2" borderId="0" xfId="1" applyNumberFormat="1" applyFont="1" applyFill="1"/>
    <xf numFmtId="0" fontId="3" fillId="2" borderId="0" xfId="0" applyFont="1" applyFill="1"/>
    <xf numFmtId="166" fontId="3" fillId="2" borderId="2" xfId="1" applyNumberFormat="1" applyFont="1" applyFill="1" applyBorder="1"/>
    <xf numFmtId="166" fontId="6" fillId="2" borderId="0" xfId="1" applyNumberFormat="1" applyFont="1" applyFill="1"/>
    <xf numFmtId="166" fontId="3" fillId="2" borderId="0" xfId="1" applyNumberFormat="1" applyFont="1" applyFill="1" applyBorder="1" applyAlignment="1">
      <alignment horizontal="left" wrapText="1"/>
    </xf>
    <xf numFmtId="166" fontId="2" fillId="2" borderId="0" xfId="1" applyNumberFormat="1" applyFont="1" applyFill="1" applyBorder="1" applyAlignment="1">
      <alignment horizontal="center" wrapText="1"/>
    </xf>
    <xf numFmtId="37" fontId="3" fillId="2" borderId="0" xfId="1" applyNumberFormat="1" applyFont="1" applyFill="1"/>
    <xf numFmtId="166" fontId="4" fillId="2" borderId="0" xfId="1" applyNumberFormat="1" applyFont="1" applyFill="1" applyBorder="1" applyAlignment="1">
      <alignment horizontal="left" wrapText="1"/>
    </xf>
    <xf numFmtId="37" fontId="3" fillId="2" borderId="0" xfId="1" applyNumberFormat="1" applyFont="1" applyFill="1" applyAlignment="1">
      <alignment wrapText="1"/>
    </xf>
    <xf numFmtId="37" fontId="3" fillId="2" borderId="2" xfId="1" applyNumberFormat="1" applyFont="1" applyFill="1" applyBorder="1"/>
    <xf numFmtId="37" fontId="2" fillId="2" borderId="2" xfId="1" applyNumberFormat="1" applyFont="1" applyFill="1" applyBorder="1"/>
    <xf numFmtId="166" fontId="2" fillId="2" borderId="10" xfId="1" applyNumberFormat="1" applyFont="1" applyFill="1" applyBorder="1" applyAlignment="1">
      <alignment horizontal="center"/>
    </xf>
    <xf numFmtId="166" fontId="2" fillId="2" borderId="10" xfId="1" applyNumberFormat="1" applyFont="1" applyFill="1" applyBorder="1" applyAlignment="1">
      <alignment horizontal="center" vertical="center" wrapText="1"/>
    </xf>
    <xf numFmtId="166" fontId="2" fillId="2" borderId="0" xfId="1" applyNumberFormat="1" applyFont="1" applyFill="1" applyBorder="1" applyAlignment="1">
      <alignment horizontal="right" vertical="center"/>
    </xf>
    <xf numFmtId="166" fontId="3" fillId="2" borderId="0" xfId="1" applyNumberFormat="1" applyFont="1" applyFill="1" applyAlignment="1">
      <alignment horizontal="right"/>
    </xf>
    <xf numFmtId="166" fontId="3" fillId="2" borderId="0" xfId="1" applyNumberFormat="1" applyFont="1" applyFill="1" applyAlignment="1"/>
    <xf numFmtId="165" fontId="7" fillId="2" borderId="0" xfId="1" applyFont="1" applyFill="1" applyBorder="1" applyAlignment="1">
      <alignment horizontal="center" vertical="center" wrapText="1"/>
    </xf>
    <xf numFmtId="166" fontId="2" fillId="2" borderId="0" xfId="1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166" fontId="3" fillId="2" borderId="11" xfId="1" applyNumberFormat="1" applyFont="1" applyFill="1" applyBorder="1" applyAlignment="1">
      <alignment horizontal="center" vertical="center"/>
    </xf>
    <xf numFmtId="166" fontId="3" fillId="2" borderId="12" xfId="1" applyNumberFormat="1" applyFont="1" applyFill="1" applyBorder="1" applyAlignment="1">
      <alignment horizontal="center" vertical="center"/>
    </xf>
    <xf numFmtId="166" fontId="3" fillId="2" borderId="13" xfId="1" applyNumberFormat="1" applyFont="1" applyFill="1" applyBorder="1" applyAlignment="1">
      <alignment horizontal="center" vertical="center"/>
    </xf>
    <xf numFmtId="166" fontId="3" fillId="2" borderId="14" xfId="1" applyNumberFormat="1" applyFont="1" applyFill="1" applyBorder="1" applyAlignment="1">
      <alignment horizontal="center" vertical="center"/>
    </xf>
    <xf numFmtId="166" fontId="2" fillId="2" borderId="0" xfId="1" applyNumberFormat="1" applyFont="1" applyFill="1" applyBorder="1" applyAlignment="1">
      <alignment horizontal="center"/>
    </xf>
    <xf numFmtId="166" fontId="3" fillId="2" borderId="0" xfId="1" applyNumberFormat="1" applyFont="1" applyFill="1" applyBorder="1" applyAlignment="1">
      <alignment horizontal="center"/>
    </xf>
    <xf numFmtId="166" fontId="3" fillId="2" borderId="0" xfId="1" applyNumberFormat="1" applyFont="1" applyFill="1" applyAlignment="1">
      <alignment horizontal="left" wrapText="1"/>
    </xf>
    <xf numFmtId="0" fontId="14" fillId="2" borderId="0" xfId="0" applyFont="1" applyFill="1"/>
    <xf numFmtId="166" fontId="3" fillId="2" borderId="0" xfId="1" applyNumberFormat="1" applyFont="1" applyFill="1" applyBorder="1" applyAlignment="1">
      <alignment horizontal="center" vertical="center" wrapText="1"/>
    </xf>
    <xf numFmtId="166" fontId="3" fillId="2" borderId="0" xfId="1" applyNumberFormat="1" applyFont="1" applyFill="1" applyAlignment="1">
      <alignment wrapText="1"/>
    </xf>
    <xf numFmtId="4" fontId="3" fillId="2" borderId="0" xfId="0" applyNumberFormat="1" applyFont="1" applyFill="1"/>
    <xf numFmtId="165" fontId="3" fillId="2" borderId="0" xfId="1" applyNumberFormat="1" applyFont="1" applyFill="1"/>
    <xf numFmtId="0" fontId="5" fillId="2" borderId="0" xfId="0" applyFont="1" applyFill="1"/>
    <xf numFmtId="166" fontId="3" fillId="2" borderId="0" xfId="1" applyNumberFormat="1" applyFont="1" applyFill="1" applyBorder="1" applyAlignment="1">
      <alignment wrapText="1"/>
    </xf>
    <xf numFmtId="166" fontId="3" fillId="2" borderId="0" xfId="1" applyNumberFormat="1" applyFont="1" applyFill="1" applyBorder="1" applyAlignment="1"/>
    <xf numFmtId="166" fontId="2" fillId="2" borderId="0" xfId="1" applyNumberFormat="1" applyFont="1" applyFill="1" applyAlignment="1"/>
    <xf numFmtId="166" fontId="3" fillId="2" borderId="1" xfId="1" applyNumberFormat="1" applyFont="1" applyFill="1" applyBorder="1" applyAlignment="1">
      <alignment horizontal="center" vertical="center" wrapText="1"/>
    </xf>
    <xf numFmtId="166" fontId="3" fillId="2" borderId="3" xfId="1" applyNumberFormat="1" applyFont="1" applyFill="1" applyBorder="1" applyAlignment="1">
      <alignment horizontal="center" vertical="center"/>
    </xf>
    <xf numFmtId="166" fontId="2" fillId="2" borderId="3" xfId="1" applyNumberFormat="1" applyFont="1" applyFill="1" applyBorder="1" applyAlignment="1">
      <alignment horizontal="center"/>
    </xf>
    <xf numFmtId="166" fontId="3" fillId="2" borderId="0" xfId="1" applyNumberFormat="1" applyFont="1" applyFill="1" applyBorder="1" applyAlignment="1">
      <alignment horizontal="center" vertical="center"/>
    </xf>
    <xf numFmtId="166" fontId="3" fillId="2" borderId="4" xfId="1" applyNumberFormat="1" applyFont="1" applyFill="1" applyBorder="1" applyAlignment="1">
      <alignment horizontal="center" vertical="center"/>
    </xf>
    <xf numFmtId="166" fontId="2" fillId="2" borderId="4" xfId="1" applyNumberFormat="1" applyFont="1" applyFill="1" applyBorder="1" applyAlignment="1">
      <alignment horizontal="center"/>
    </xf>
    <xf numFmtId="166" fontId="3" fillId="2" borderId="5" xfId="1" applyNumberFormat="1" applyFont="1" applyFill="1" applyBorder="1" applyAlignment="1">
      <alignment horizontal="center" vertical="center"/>
    </xf>
    <xf numFmtId="166" fontId="2" fillId="2" borderId="5" xfId="1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166" fontId="2" fillId="2" borderId="2" xfId="1" applyNumberFormat="1" applyFont="1" applyFill="1" applyBorder="1"/>
    <xf numFmtId="166" fontId="0" fillId="2" borderId="0" xfId="1" applyNumberFormat="1" applyFont="1" applyFill="1"/>
    <xf numFmtId="37" fontId="2" fillId="2" borderId="0" xfId="1" applyNumberFormat="1" applyFont="1" applyFill="1" applyAlignment="1">
      <alignment wrapText="1"/>
    </xf>
    <xf numFmtId="166" fontId="3" fillId="2" borderId="15" xfId="1" applyNumberFormat="1" applyFont="1" applyFill="1" applyBorder="1" applyAlignment="1">
      <alignment horizontal="center"/>
    </xf>
    <xf numFmtId="166" fontId="3" fillId="2" borderId="11" xfId="1" applyNumberFormat="1" applyFont="1" applyFill="1" applyBorder="1" applyAlignment="1">
      <alignment horizontal="center"/>
    </xf>
    <xf numFmtId="166" fontId="3" fillId="2" borderId="14" xfId="1" applyNumberFormat="1" applyFont="1" applyFill="1" applyBorder="1" applyAlignment="1">
      <alignment horizontal="center"/>
    </xf>
    <xf numFmtId="166" fontId="3" fillId="2" borderId="13" xfId="1" applyNumberFormat="1" applyFont="1" applyFill="1" applyBorder="1" applyAlignment="1">
      <alignment horizontal="center"/>
    </xf>
    <xf numFmtId="166" fontId="3" fillId="2" borderId="6" xfId="1" applyNumberFormat="1" applyFont="1" applyFill="1" applyBorder="1" applyAlignment="1">
      <alignment horizontal="center" vertical="center"/>
    </xf>
    <xf numFmtId="166" fontId="3" fillId="2" borderId="9" xfId="1" applyNumberFormat="1" applyFont="1" applyFill="1" applyBorder="1" applyAlignment="1">
      <alignment horizontal="center" vertical="center"/>
    </xf>
    <xf numFmtId="166" fontId="16" fillId="2" borderId="0" xfId="1" applyNumberFormat="1" applyFont="1" applyFill="1"/>
    <xf numFmtId="166" fontId="2" fillId="2" borderId="0" xfId="1" applyNumberFormat="1" applyFont="1" applyFill="1" applyBorder="1" applyAlignment="1">
      <alignment horizontal="center"/>
    </xf>
    <xf numFmtId="166" fontId="3" fillId="2" borderId="0" xfId="1" applyNumberFormat="1" applyFont="1" applyFill="1" applyAlignment="1">
      <alignment horizontal="center"/>
    </xf>
    <xf numFmtId="166" fontId="3" fillId="2" borderId="0" xfId="1" applyNumberFormat="1" applyFont="1" applyFill="1" applyBorder="1" applyAlignment="1">
      <alignment horizontal="center"/>
    </xf>
    <xf numFmtId="166" fontId="2" fillId="2" borderId="9" xfId="1" applyNumberFormat="1" applyFont="1" applyFill="1" applyBorder="1" applyAlignment="1">
      <alignment horizontal="center" vertical="center" wrapText="1"/>
    </xf>
    <xf numFmtId="3" fontId="3" fillId="2" borderId="9" xfId="0" applyNumberFormat="1" applyFont="1" applyFill="1" applyBorder="1"/>
    <xf numFmtId="3" fontId="3" fillId="2" borderId="8" xfId="0" applyNumberFormat="1" applyFont="1" applyFill="1" applyBorder="1"/>
    <xf numFmtId="166" fontId="3" fillId="2" borderId="16" xfId="1" applyNumberFormat="1" applyFont="1" applyFill="1" applyBorder="1" applyAlignment="1">
      <alignment horizontal="center"/>
    </xf>
    <xf numFmtId="166" fontId="3" fillId="2" borderId="3" xfId="1" applyNumberFormat="1" applyFont="1" applyFill="1" applyBorder="1" applyAlignment="1">
      <alignment horizontal="center"/>
    </xf>
    <xf numFmtId="166" fontId="3" fillId="2" borderId="4" xfId="1" applyNumberFormat="1" applyFont="1" applyFill="1" applyBorder="1" applyAlignment="1">
      <alignment horizontal="center"/>
    </xf>
    <xf numFmtId="166" fontId="3" fillId="2" borderId="5" xfId="1" applyNumberFormat="1" applyFont="1" applyFill="1" applyBorder="1" applyAlignment="1">
      <alignment horizontal="center"/>
    </xf>
    <xf numFmtId="3" fontId="3" fillId="2" borderId="5" xfId="0" applyNumberFormat="1" applyFont="1" applyFill="1" applyBorder="1"/>
    <xf numFmtId="3" fontId="3" fillId="2" borderId="4" xfId="0" applyNumberFormat="1" applyFont="1" applyFill="1" applyBorder="1"/>
    <xf numFmtId="3" fontId="2" fillId="2" borderId="4" xfId="0" applyNumberFormat="1" applyFont="1" applyFill="1" applyBorder="1"/>
    <xf numFmtId="166" fontId="3" fillId="2" borderId="3" xfId="1" applyNumberFormat="1" applyFont="1" applyFill="1" applyBorder="1" applyAlignment="1">
      <alignment horizontal="center" vertical="center" wrapText="1"/>
    </xf>
    <xf numFmtId="166" fontId="3" fillId="2" borderId="5" xfId="1" applyNumberFormat="1" applyFont="1" applyFill="1" applyBorder="1" applyAlignment="1">
      <alignment horizontal="center" vertical="center" wrapText="1"/>
    </xf>
    <xf numFmtId="166" fontId="3" fillId="2" borderId="5" xfId="1" applyNumberFormat="1" applyFont="1" applyFill="1" applyBorder="1"/>
    <xf numFmtId="166" fontId="3" fillId="2" borderId="4" xfId="1" applyNumberFormat="1" applyFont="1" applyFill="1" applyBorder="1"/>
    <xf numFmtId="166" fontId="3" fillId="2" borderId="4" xfId="1" applyNumberFormat="1" applyFont="1" applyFill="1" applyBorder="1" applyAlignment="1">
      <alignment horizontal="center" vertical="center" wrapText="1"/>
    </xf>
    <xf numFmtId="166" fontId="2" fillId="2" borderId="3" xfId="1" applyNumberFormat="1" applyFont="1" applyFill="1" applyBorder="1"/>
    <xf numFmtId="166" fontId="2" fillId="2" borderId="0" xfId="1" applyNumberFormat="1" applyFont="1" applyFill="1" applyBorder="1"/>
    <xf numFmtId="166" fontId="2" fillId="2" borderId="5" xfId="1" applyNumberFormat="1" applyFont="1" applyFill="1" applyBorder="1"/>
    <xf numFmtId="166" fontId="2" fillId="2" borderId="4" xfId="1" applyNumberFormat="1" applyFont="1" applyFill="1" applyBorder="1"/>
    <xf numFmtId="166" fontId="3" fillId="2" borderId="0" xfId="1" applyNumberFormat="1" applyFont="1" applyFill="1" applyAlignment="1">
      <alignment horizontal="left" wrapText="1"/>
    </xf>
    <xf numFmtId="165" fontId="7" fillId="2" borderId="0" xfId="1" applyFont="1" applyFill="1" applyBorder="1" applyAlignment="1">
      <alignment wrapText="1"/>
    </xf>
    <xf numFmtId="166" fontId="2" fillId="2" borderId="0" xfId="1" applyNumberFormat="1" applyFont="1" applyFill="1" applyBorder="1" applyAlignment="1"/>
    <xf numFmtId="166" fontId="2" fillId="2" borderId="0" xfId="1" applyNumberFormat="1" applyFont="1" applyFill="1"/>
    <xf numFmtId="166" fontId="3" fillId="2" borderId="0" xfId="1" applyNumberFormat="1" applyFont="1" applyFill="1" applyBorder="1"/>
    <xf numFmtId="166" fontId="11" fillId="2" borderId="0" xfId="1" applyNumberFormat="1" applyFont="1" applyFill="1" applyBorder="1" applyAlignment="1">
      <alignment horizontal="center" vertical="center" wrapText="1"/>
    </xf>
    <xf numFmtId="37" fontId="2" fillId="2" borderId="0" xfId="1" applyNumberFormat="1" applyFont="1" applyFill="1"/>
    <xf numFmtId="0" fontId="0" fillId="3" borderId="0" xfId="0" applyFill="1"/>
    <xf numFmtId="169" fontId="0" fillId="3" borderId="0" xfId="1" applyNumberFormat="1" applyFont="1" applyFill="1" applyBorder="1" applyProtection="1"/>
    <xf numFmtId="169" fontId="0" fillId="0" borderId="0" xfId="1" applyNumberFormat="1" applyFont="1" applyBorder="1" applyProtection="1"/>
    <xf numFmtId="0" fontId="0" fillId="3" borderId="0" xfId="0" applyFont="1" applyFill="1"/>
    <xf numFmtId="4" fontId="0" fillId="3" borderId="0" xfId="1" applyNumberFormat="1" applyFont="1" applyFill="1" applyBorder="1" applyProtection="1"/>
    <xf numFmtId="0" fontId="0" fillId="0" borderId="0" xfId="0" applyFont="1"/>
    <xf numFmtId="168" fontId="17" fillId="0" borderId="0" xfId="2" applyNumberFormat="1" applyFont="1" applyFill="1" applyBorder="1" applyAlignment="1">
      <alignment horizontal="center"/>
    </xf>
    <xf numFmtId="0" fontId="18" fillId="0" borderId="0" xfId="2" applyFont="1" applyFill="1" applyBorder="1" applyAlignment="1">
      <alignment horizontal="left"/>
    </xf>
    <xf numFmtId="168" fontId="19" fillId="0" borderId="0" xfId="2" applyNumberFormat="1" applyFont="1" applyFill="1" applyBorder="1" applyAlignment="1">
      <alignment horizontal="right"/>
    </xf>
    <xf numFmtId="168" fontId="18" fillId="0" borderId="0" xfId="2" applyNumberFormat="1" applyFont="1" applyFill="1" applyBorder="1"/>
    <xf numFmtId="168" fontId="19" fillId="0" borderId="0" xfId="2" applyNumberFormat="1" applyFont="1" applyFill="1" applyBorder="1"/>
    <xf numFmtId="0" fontId="20" fillId="0" borderId="0" xfId="2" applyFont="1" applyFill="1" applyBorder="1" applyAlignment="1">
      <alignment horizontal="left"/>
    </xf>
    <xf numFmtId="168" fontId="21" fillId="0" borderId="0" xfId="2" applyNumberFormat="1" applyFont="1" applyFill="1" applyBorder="1"/>
    <xf numFmtId="166" fontId="26" fillId="2" borderId="0" xfId="1" applyNumberFormat="1" applyFont="1" applyFill="1" applyAlignment="1"/>
    <xf numFmtId="166" fontId="3" fillId="2" borderId="0" xfId="1" applyNumberFormat="1" applyFont="1" applyFill="1" applyAlignment="1">
      <alignment horizontal="left"/>
    </xf>
    <xf numFmtId="166" fontId="16" fillId="2" borderId="0" xfId="1" applyNumberFormat="1" applyFont="1" applyFill="1" applyAlignment="1">
      <alignment horizontal="left"/>
    </xf>
    <xf numFmtId="0" fontId="27" fillId="3" borderId="0" xfId="0" applyFont="1" applyFill="1"/>
    <xf numFmtId="169" fontId="27" fillId="3" borderId="0" xfId="1" applyNumberFormat="1" applyFont="1" applyFill="1" applyBorder="1" applyProtection="1"/>
    <xf numFmtId="169" fontId="27" fillId="0" borderId="0" xfId="1" applyNumberFormat="1" applyFont="1" applyBorder="1" applyProtection="1"/>
    <xf numFmtId="169" fontId="27" fillId="0" borderId="0" xfId="1" applyNumberFormat="1" applyFont="1" applyBorder="1" applyAlignment="1" applyProtection="1">
      <alignment wrapText="1"/>
    </xf>
    <xf numFmtId="166" fontId="17" fillId="2" borderId="0" xfId="1" applyNumberFormat="1" applyFont="1" applyFill="1" applyAlignment="1"/>
    <xf numFmtId="12" fontId="3" fillId="2" borderId="0" xfId="1" applyNumberFormat="1" applyFont="1" applyFill="1"/>
    <xf numFmtId="166" fontId="17" fillId="2" borderId="0" xfId="1" applyNumberFormat="1" applyFont="1" applyFill="1"/>
    <xf numFmtId="0" fontId="27" fillId="0" borderId="0" xfId="2" applyFont="1"/>
    <xf numFmtId="0" fontId="28" fillId="0" borderId="0" xfId="2" applyFont="1" applyAlignment="1">
      <alignment vertical="center" wrapText="1"/>
    </xf>
    <xf numFmtId="166" fontId="30" fillId="2" borderId="0" xfId="1" applyNumberFormat="1" applyFont="1" applyFill="1"/>
    <xf numFmtId="166" fontId="32" fillId="2" borderId="0" xfId="1" applyNumberFormat="1" applyFont="1" applyFill="1"/>
    <xf numFmtId="165" fontId="3" fillId="2" borderId="0" xfId="1" applyFont="1" applyFill="1"/>
    <xf numFmtId="166" fontId="3" fillId="0" borderId="0" xfId="1" applyNumberFormat="1" applyFont="1" applyFill="1" applyBorder="1" applyAlignment="1">
      <alignment horizontal="center"/>
    </xf>
    <xf numFmtId="37" fontId="3" fillId="0" borderId="0" xfId="1" applyNumberFormat="1" applyFont="1" applyFill="1"/>
    <xf numFmtId="166" fontId="3" fillId="0" borderId="0" xfId="1" applyNumberFormat="1" applyFont="1" applyFill="1"/>
    <xf numFmtId="166" fontId="3" fillId="2" borderId="0" xfId="1" applyNumberFormat="1" applyFont="1" applyFill="1" applyBorder="1" applyAlignment="1">
      <alignment horizontal="center"/>
    </xf>
    <xf numFmtId="166" fontId="2" fillId="2" borderId="0" xfId="1" applyNumberFormat="1" applyFont="1" applyFill="1" applyBorder="1" applyAlignment="1">
      <alignment horizontal="center"/>
    </xf>
    <xf numFmtId="166" fontId="3" fillId="2" borderId="0" xfId="1" applyNumberFormat="1" applyFont="1" applyFill="1" applyAlignment="1">
      <alignment horizontal="center"/>
    </xf>
    <xf numFmtId="166" fontId="3" fillId="2" borderId="0" xfId="1" applyNumberFormat="1" applyFont="1" applyFill="1" applyBorder="1" applyAlignment="1">
      <alignment horizontal="center"/>
    </xf>
    <xf numFmtId="166" fontId="19" fillId="2" borderId="0" xfId="1" applyNumberFormat="1" applyFont="1" applyFill="1" applyAlignment="1">
      <alignment horizontal="left" wrapText="1"/>
    </xf>
    <xf numFmtId="166" fontId="3" fillId="2" borderId="11" xfId="1" applyNumberFormat="1" applyFont="1" applyFill="1" applyBorder="1" applyAlignment="1">
      <alignment horizontal="center" vertical="center" wrapText="1"/>
    </xf>
    <xf numFmtId="166" fontId="3" fillId="2" borderId="13" xfId="1" applyNumberFormat="1" applyFont="1" applyFill="1" applyBorder="1" applyAlignment="1">
      <alignment horizontal="center" vertical="center" wrapText="1"/>
    </xf>
    <xf numFmtId="0" fontId="22" fillId="3" borderId="0" xfId="2" applyFont="1" applyFill="1" applyAlignment="1">
      <alignment horizontal="left" vertical="center" wrapText="1"/>
    </xf>
    <xf numFmtId="0" fontId="28" fillId="0" borderId="0" xfId="2" applyFont="1" applyAlignment="1">
      <alignment horizontal="left" vertical="center" wrapText="1"/>
    </xf>
    <xf numFmtId="166" fontId="3" fillId="2" borderId="9" xfId="1" applyNumberFormat="1" applyFont="1" applyFill="1" applyBorder="1" applyAlignment="1">
      <alignment horizontal="center" vertical="center" wrapText="1"/>
    </xf>
    <xf numFmtId="166" fontId="3" fillId="2" borderId="8" xfId="1" applyNumberFormat="1" applyFont="1" applyFill="1" applyBorder="1" applyAlignment="1">
      <alignment horizontal="center" vertical="center" wrapText="1"/>
    </xf>
    <xf numFmtId="166" fontId="3" fillId="2" borderId="14" xfId="1" applyNumberFormat="1" applyFont="1" applyFill="1" applyBorder="1" applyAlignment="1">
      <alignment horizontal="center" vertical="center" wrapText="1"/>
    </xf>
    <xf numFmtId="166" fontId="16" fillId="2" borderId="0" xfId="1" applyNumberFormat="1" applyFont="1" applyFill="1" applyAlignment="1">
      <alignment horizontal="left" wrapText="1"/>
    </xf>
    <xf numFmtId="0" fontId="23" fillId="3" borderId="0" xfId="2" applyFont="1" applyFill="1" applyAlignment="1">
      <alignment horizontal="left" vertical="center"/>
    </xf>
    <xf numFmtId="0" fontId="22" fillId="3" borderId="0" xfId="2" applyFont="1" applyFill="1" applyAlignment="1">
      <alignment horizontal="left" vertical="center"/>
    </xf>
    <xf numFmtId="166" fontId="3" fillId="2" borderId="5" xfId="1" applyNumberFormat="1" applyFont="1" applyFill="1" applyBorder="1" applyAlignment="1">
      <alignment horizontal="center" vertical="center" wrapText="1"/>
    </xf>
    <xf numFmtId="166" fontId="3" fillId="2" borderId="4" xfId="1" applyNumberFormat="1" applyFont="1" applyFill="1" applyBorder="1" applyAlignment="1">
      <alignment horizontal="center" vertical="center" wrapText="1"/>
    </xf>
    <xf numFmtId="166" fontId="2" fillId="2" borderId="0" xfId="1" applyNumberFormat="1" applyFont="1" applyFill="1" applyAlignment="1">
      <alignment horizontal="center"/>
    </xf>
    <xf numFmtId="166" fontId="3" fillId="2" borderId="3" xfId="1" applyNumberFormat="1" applyFont="1" applyFill="1" applyBorder="1" applyAlignment="1">
      <alignment horizontal="center" vertical="center" wrapText="1"/>
    </xf>
    <xf numFmtId="166" fontId="17" fillId="2" borderId="0" xfId="1" applyNumberFormat="1" applyFont="1" applyFill="1" applyAlignment="1">
      <alignment horizontal="left" wrapText="1"/>
    </xf>
    <xf numFmtId="0" fontId="24" fillId="0" borderId="0" xfId="2" applyFont="1" applyFill="1" applyAlignment="1">
      <alignment horizontal="left" vertical="center"/>
    </xf>
    <xf numFmtId="0" fontId="25" fillId="0" borderId="0" xfId="2" applyFont="1" applyFill="1" applyAlignment="1">
      <alignment horizontal="left" vertical="center"/>
    </xf>
    <xf numFmtId="0" fontId="24" fillId="3" borderId="0" xfId="2" applyFont="1" applyFill="1" applyAlignment="1">
      <alignment horizontal="left" vertical="center"/>
    </xf>
    <xf numFmtId="0" fontId="25" fillId="3" borderId="0" xfId="2" applyFont="1" applyFill="1" applyAlignment="1">
      <alignment horizontal="left" vertical="center" wrapText="1"/>
    </xf>
    <xf numFmtId="0" fontId="25" fillId="3" borderId="0" xfId="2" applyFont="1" applyFill="1" applyAlignment="1">
      <alignment horizontal="left" vertical="center"/>
    </xf>
  </cellXfs>
  <cellStyles count="19">
    <cellStyle name="Estilo 1" xfId="5" xr:uid="{00000000-0005-0000-0000-000000000000}"/>
    <cellStyle name="Euro" xfId="6" xr:uid="{00000000-0005-0000-0000-000001000000}"/>
    <cellStyle name="Millares" xfId="1" builtinId="3"/>
    <cellStyle name="Millares [0] 2" xfId="8" xr:uid="{00000000-0005-0000-0000-000003000000}"/>
    <cellStyle name="Millares 2" xfId="9" xr:uid="{00000000-0005-0000-0000-000004000000}"/>
    <cellStyle name="Millares 3" xfId="10" xr:uid="{00000000-0005-0000-0000-000005000000}"/>
    <cellStyle name="Millares 3 2" xfId="11" xr:uid="{00000000-0005-0000-0000-000006000000}"/>
    <cellStyle name="Millares 4" xfId="7" xr:uid="{00000000-0005-0000-0000-000007000000}"/>
    <cellStyle name="Millares 5" xfId="18" xr:uid="{00000000-0005-0000-0000-000008000000}"/>
    <cellStyle name="Millares 7" xfId="12" xr:uid="{00000000-0005-0000-0000-000009000000}"/>
    <cellStyle name="Millares 9" xfId="13" xr:uid="{00000000-0005-0000-0000-00000A000000}"/>
    <cellStyle name="Normal" xfId="0" builtinId="0"/>
    <cellStyle name="Normal 19" xfId="14" xr:uid="{00000000-0005-0000-0000-00000C000000}"/>
    <cellStyle name="Normal 2" xfId="3" xr:uid="{00000000-0005-0000-0000-00000D000000}"/>
    <cellStyle name="Normal 3" xfId="2" xr:uid="{00000000-0005-0000-0000-00000E000000}"/>
    <cellStyle name="Normal 4" xfId="15" xr:uid="{00000000-0005-0000-0000-00000F000000}"/>
    <cellStyle name="Normal 5" xfId="16" xr:uid="{00000000-0005-0000-0000-000010000000}"/>
    <cellStyle name="Normal 6" xfId="4" xr:uid="{00000000-0005-0000-0000-000011000000}"/>
    <cellStyle name="Normal 8" xfId="17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55"/>
  <sheetViews>
    <sheetView showGridLines="0" tabSelected="1" zoomScaleNormal="100" workbookViewId="0">
      <selection activeCell="A2" sqref="A2:F2"/>
    </sheetView>
  </sheetViews>
  <sheetFormatPr baseColWidth="10" defaultColWidth="11.5546875" defaultRowHeight="15" customHeight="1" x14ac:dyDescent="0.3"/>
  <cols>
    <col min="1" max="1" width="58.6640625" style="12" customWidth="1"/>
    <col min="2" max="2" width="13" style="12" customWidth="1"/>
    <col min="3" max="3" width="15.109375" style="12" bestFit="1" customWidth="1"/>
    <col min="4" max="4" width="12.5546875" style="12" bestFit="1" customWidth="1"/>
    <col min="5" max="5" width="15.33203125" style="12" bestFit="1" customWidth="1"/>
    <col min="6" max="6" width="12.5546875" style="12" bestFit="1" customWidth="1"/>
    <col min="7" max="7" width="14.88671875" style="12" bestFit="1" customWidth="1"/>
    <col min="8" max="10" width="13.6640625" style="12" bestFit="1" customWidth="1"/>
    <col min="11" max="254" width="11.5546875" style="12"/>
    <col min="255" max="255" width="51.109375" style="12" customWidth="1"/>
    <col min="256" max="258" width="13.5546875" style="12" bestFit="1" customWidth="1"/>
    <col min="259" max="259" width="13.6640625" style="12" bestFit="1" customWidth="1"/>
    <col min="260" max="510" width="11.5546875" style="12"/>
    <col min="511" max="511" width="51.109375" style="12" customWidth="1"/>
    <col min="512" max="514" width="13.5546875" style="12" bestFit="1" customWidth="1"/>
    <col min="515" max="515" width="13.6640625" style="12" bestFit="1" customWidth="1"/>
    <col min="516" max="766" width="11.5546875" style="12"/>
    <col min="767" max="767" width="51.109375" style="12" customWidth="1"/>
    <col min="768" max="770" width="13.5546875" style="12" bestFit="1" customWidth="1"/>
    <col min="771" max="771" width="13.6640625" style="12" bestFit="1" customWidth="1"/>
    <col min="772" max="1022" width="11.5546875" style="12"/>
    <col min="1023" max="1023" width="51.109375" style="12" customWidth="1"/>
    <col min="1024" max="1026" width="13.5546875" style="12" bestFit="1" customWidth="1"/>
    <col min="1027" max="1027" width="13.6640625" style="12" bestFit="1" customWidth="1"/>
    <col min="1028" max="1278" width="11.5546875" style="12"/>
    <col min="1279" max="1279" width="51.109375" style="12" customWidth="1"/>
    <col min="1280" max="1282" width="13.5546875" style="12" bestFit="1" customWidth="1"/>
    <col min="1283" max="1283" width="13.6640625" style="12" bestFit="1" customWidth="1"/>
    <col min="1284" max="1534" width="11.5546875" style="12"/>
    <col min="1535" max="1535" width="51.109375" style="12" customWidth="1"/>
    <col min="1536" max="1538" width="13.5546875" style="12" bestFit="1" customWidth="1"/>
    <col min="1539" max="1539" width="13.6640625" style="12" bestFit="1" customWidth="1"/>
    <col min="1540" max="1790" width="11.5546875" style="12"/>
    <col min="1791" max="1791" width="51.109375" style="12" customWidth="1"/>
    <col min="1792" max="1794" width="13.5546875" style="12" bestFit="1" customWidth="1"/>
    <col min="1795" max="1795" width="13.6640625" style="12" bestFit="1" customWidth="1"/>
    <col min="1796" max="2046" width="11.5546875" style="12"/>
    <col min="2047" max="2047" width="51.109375" style="12" customWidth="1"/>
    <col min="2048" max="2050" width="13.5546875" style="12" bestFit="1" customWidth="1"/>
    <col min="2051" max="2051" width="13.6640625" style="12" bestFit="1" customWidth="1"/>
    <col min="2052" max="2302" width="11.5546875" style="12"/>
    <col min="2303" max="2303" width="51.109375" style="12" customWidth="1"/>
    <col min="2304" max="2306" width="13.5546875" style="12" bestFit="1" customWidth="1"/>
    <col min="2307" max="2307" width="13.6640625" style="12" bestFit="1" customWidth="1"/>
    <col min="2308" max="2558" width="11.5546875" style="12"/>
    <col min="2559" max="2559" width="51.109375" style="12" customWidth="1"/>
    <col min="2560" max="2562" width="13.5546875" style="12" bestFit="1" customWidth="1"/>
    <col min="2563" max="2563" width="13.6640625" style="12" bestFit="1" customWidth="1"/>
    <col min="2564" max="2814" width="11.5546875" style="12"/>
    <col min="2815" max="2815" width="51.109375" style="12" customWidth="1"/>
    <col min="2816" max="2818" width="13.5546875" style="12" bestFit="1" customWidth="1"/>
    <col min="2819" max="2819" width="13.6640625" style="12" bestFit="1" customWidth="1"/>
    <col min="2820" max="3070" width="11.5546875" style="12"/>
    <col min="3071" max="3071" width="51.109375" style="12" customWidth="1"/>
    <col min="3072" max="3074" width="13.5546875" style="12" bestFit="1" customWidth="1"/>
    <col min="3075" max="3075" width="13.6640625" style="12" bestFit="1" customWidth="1"/>
    <col min="3076" max="3326" width="11.5546875" style="12"/>
    <col min="3327" max="3327" width="51.109375" style="12" customWidth="1"/>
    <col min="3328" max="3330" width="13.5546875" style="12" bestFit="1" customWidth="1"/>
    <col min="3331" max="3331" width="13.6640625" style="12" bestFit="1" customWidth="1"/>
    <col min="3332" max="3582" width="11.5546875" style="12"/>
    <col min="3583" max="3583" width="51.109375" style="12" customWidth="1"/>
    <col min="3584" max="3586" width="13.5546875" style="12" bestFit="1" customWidth="1"/>
    <col min="3587" max="3587" width="13.6640625" style="12" bestFit="1" customWidth="1"/>
    <col min="3588" max="3838" width="11.5546875" style="12"/>
    <col min="3839" max="3839" width="51.109375" style="12" customWidth="1"/>
    <col min="3840" max="3842" width="13.5546875" style="12" bestFit="1" customWidth="1"/>
    <col min="3843" max="3843" width="13.6640625" style="12" bestFit="1" customWidth="1"/>
    <col min="3844" max="4094" width="11.5546875" style="12"/>
    <col min="4095" max="4095" width="51.109375" style="12" customWidth="1"/>
    <col min="4096" max="4098" width="13.5546875" style="12" bestFit="1" customWidth="1"/>
    <col min="4099" max="4099" width="13.6640625" style="12" bestFit="1" customWidth="1"/>
    <col min="4100" max="4350" width="11.5546875" style="12"/>
    <col min="4351" max="4351" width="51.109375" style="12" customWidth="1"/>
    <col min="4352" max="4354" width="13.5546875" style="12" bestFit="1" customWidth="1"/>
    <col min="4355" max="4355" width="13.6640625" style="12" bestFit="1" customWidth="1"/>
    <col min="4356" max="4606" width="11.5546875" style="12"/>
    <col min="4607" max="4607" width="51.109375" style="12" customWidth="1"/>
    <col min="4608" max="4610" width="13.5546875" style="12" bestFit="1" customWidth="1"/>
    <col min="4611" max="4611" width="13.6640625" style="12" bestFit="1" customWidth="1"/>
    <col min="4612" max="4862" width="11.5546875" style="12"/>
    <col min="4863" max="4863" width="51.109375" style="12" customWidth="1"/>
    <col min="4864" max="4866" width="13.5546875" style="12" bestFit="1" customWidth="1"/>
    <col min="4867" max="4867" width="13.6640625" style="12" bestFit="1" customWidth="1"/>
    <col min="4868" max="5118" width="11.5546875" style="12"/>
    <col min="5119" max="5119" width="51.109375" style="12" customWidth="1"/>
    <col min="5120" max="5122" width="13.5546875" style="12" bestFit="1" customWidth="1"/>
    <col min="5123" max="5123" width="13.6640625" style="12" bestFit="1" customWidth="1"/>
    <col min="5124" max="5374" width="11.5546875" style="12"/>
    <col min="5375" max="5375" width="51.109375" style="12" customWidth="1"/>
    <col min="5376" max="5378" width="13.5546875" style="12" bestFit="1" customWidth="1"/>
    <col min="5379" max="5379" width="13.6640625" style="12" bestFit="1" customWidth="1"/>
    <col min="5380" max="5630" width="11.5546875" style="12"/>
    <col min="5631" max="5631" width="51.109375" style="12" customWidth="1"/>
    <col min="5632" max="5634" width="13.5546875" style="12" bestFit="1" customWidth="1"/>
    <col min="5635" max="5635" width="13.6640625" style="12" bestFit="1" customWidth="1"/>
    <col min="5636" max="5886" width="11.5546875" style="12"/>
    <col min="5887" max="5887" width="51.109375" style="12" customWidth="1"/>
    <col min="5888" max="5890" width="13.5546875" style="12" bestFit="1" customWidth="1"/>
    <col min="5891" max="5891" width="13.6640625" style="12" bestFit="1" customWidth="1"/>
    <col min="5892" max="6142" width="11.5546875" style="12"/>
    <col min="6143" max="6143" width="51.109375" style="12" customWidth="1"/>
    <col min="6144" max="6146" width="13.5546875" style="12" bestFit="1" customWidth="1"/>
    <col min="6147" max="6147" width="13.6640625" style="12" bestFit="1" customWidth="1"/>
    <col min="6148" max="6398" width="11.5546875" style="12"/>
    <col min="6399" max="6399" width="51.109375" style="12" customWidth="1"/>
    <col min="6400" max="6402" width="13.5546875" style="12" bestFit="1" customWidth="1"/>
    <col min="6403" max="6403" width="13.6640625" style="12" bestFit="1" customWidth="1"/>
    <col min="6404" max="6654" width="11.5546875" style="12"/>
    <col min="6655" max="6655" width="51.109375" style="12" customWidth="1"/>
    <col min="6656" max="6658" width="13.5546875" style="12" bestFit="1" customWidth="1"/>
    <col min="6659" max="6659" width="13.6640625" style="12" bestFit="1" customWidth="1"/>
    <col min="6660" max="6910" width="11.5546875" style="12"/>
    <col min="6911" max="6911" width="51.109375" style="12" customWidth="1"/>
    <col min="6912" max="6914" width="13.5546875" style="12" bestFit="1" customWidth="1"/>
    <col min="6915" max="6915" width="13.6640625" style="12" bestFit="1" customWidth="1"/>
    <col min="6916" max="7166" width="11.5546875" style="12"/>
    <col min="7167" max="7167" width="51.109375" style="12" customWidth="1"/>
    <col min="7168" max="7170" width="13.5546875" style="12" bestFit="1" customWidth="1"/>
    <col min="7171" max="7171" width="13.6640625" style="12" bestFit="1" customWidth="1"/>
    <col min="7172" max="7422" width="11.5546875" style="12"/>
    <col min="7423" max="7423" width="51.109375" style="12" customWidth="1"/>
    <col min="7424" max="7426" width="13.5546875" style="12" bestFit="1" customWidth="1"/>
    <col min="7427" max="7427" width="13.6640625" style="12" bestFit="1" customWidth="1"/>
    <col min="7428" max="7678" width="11.5546875" style="12"/>
    <col min="7679" max="7679" width="51.109375" style="12" customWidth="1"/>
    <col min="7680" max="7682" width="13.5546875" style="12" bestFit="1" customWidth="1"/>
    <col min="7683" max="7683" width="13.6640625" style="12" bestFit="1" customWidth="1"/>
    <col min="7684" max="7934" width="11.5546875" style="12"/>
    <col min="7935" max="7935" width="51.109375" style="12" customWidth="1"/>
    <col min="7936" max="7938" width="13.5546875" style="12" bestFit="1" customWidth="1"/>
    <col min="7939" max="7939" width="13.6640625" style="12" bestFit="1" customWidth="1"/>
    <col min="7940" max="8190" width="11.5546875" style="12"/>
    <col min="8191" max="8191" width="51.109375" style="12" customWidth="1"/>
    <col min="8192" max="8194" width="13.5546875" style="12" bestFit="1" customWidth="1"/>
    <col min="8195" max="8195" width="13.6640625" style="12" bestFit="1" customWidth="1"/>
    <col min="8196" max="8446" width="11.5546875" style="12"/>
    <col min="8447" max="8447" width="51.109375" style="12" customWidth="1"/>
    <col min="8448" max="8450" width="13.5546875" style="12" bestFit="1" customWidth="1"/>
    <col min="8451" max="8451" width="13.6640625" style="12" bestFit="1" customWidth="1"/>
    <col min="8452" max="8702" width="11.5546875" style="12"/>
    <col min="8703" max="8703" width="51.109375" style="12" customWidth="1"/>
    <col min="8704" max="8706" width="13.5546875" style="12" bestFit="1" customWidth="1"/>
    <col min="8707" max="8707" width="13.6640625" style="12" bestFit="1" customWidth="1"/>
    <col min="8708" max="8958" width="11.5546875" style="12"/>
    <col min="8959" max="8959" width="51.109375" style="12" customWidth="1"/>
    <col min="8960" max="8962" width="13.5546875" style="12" bestFit="1" customWidth="1"/>
    <col min="8963" max="8963" width="13.6640625" style="12" bestFit="1" customWidth="1"/>
    <col min="8964" max="9214" width="11.5546875" style="12"/>
    <col min="9215" max="9215" width="51.109375" style="12" customWidth="1"/>
    <col min="9216" max="9218" width="13.5546875" style="12" bestFit="1" customWidth="1"/>
    <col min="9219" max="9219" width="13.6640625" style="12" bestFit="1" customWidth="1"/>
    <col min="9220" max="9470" width="11.5546875" style="12"/>
    <col min="9471" max="9471" width="51.109375" style="12" customWidth="1"/>
    <col min="9472" max="9474" width="13.5546875" style="12" bestFit="1" customWidth="1"/>
    <col min="9475" max="9475" width="13.6640625" style="12" bestFit="1" customWidth="1"/>
    <col min="9476" max="9726" width="11.5546875" style="12"/>
    <col min="9727" max="9727" width="51.109375" style="12" customWidth="1"/>
    <col min="9728" max="9730" width="13.5546875" style="12" bestFit="1" customWidth="1"/>
    <col min="9731" max="9731" width="13.6640625" style="12" bestFit="1" customWidth="1"/>
    <col min="9732" max="9982" width="11.5546875" style="12"/>
    <col min="9983" max="9983" width="51.109375" style="12" customWidth="1"/>
    <col min="9984" max="9986" width="13.5546875" style="12" bestFit="1" customWidth="1"/>
    <col min="9987" max="9987" width="13.6640625" style="12" bestFit="1" customWidth="1"/>
    <col min="9988" max="10238" width="11.5546875" style="12"/>
    <col min="10239" max="10239" width="51.109375" style="12" customWidth="1"/>
    <col min="10240" max="10242" width="13.5546875" style="12" bestFit="1" customWidth="1"/>
    <col min="10243" max="10243" width="13.6640625" style="12" bestFit="1" customWidth="1"/>
    <col min="10244" max="10494" width="11.5546875" style="12"/>
    <col min="10495" max="10495" width="51.109375" style="12" customWidth="1"/>
    <col min="10496" max="10498" width="13.5546875" style="12" bestFit="1" customWidth="1"/>
    <col min="10499" max="10499" width="13.6640625" style="12" bestFit="1" customWidth="1"/>
    <col min="10500" max="10750" width="11.5546875" style="12"/>
    <col min="10751" max="10751" width="51.109375" style="12" customWidth="1"/>
    <col min="10752" max="10754" width="13.5546875" style="12" bestFit="1" customWidth="1"/>
    <col min="10755" max="10755" width="13.6640625" style="12" bestFit="1" customWidth="1"/>
    <col min="10756" max="11006" width="11.5546875" style="12"/>
    <col min="11007" max="11007" width="51.109375" style="12" customWidth="1"/>
    <col min="11008" max="11010" width="13.5546875" style="12" bestFit="1" customWidth="1"/>
    <col min="11011" max="11011" width="13.6640625" style="12" bestFit="1" customWidth="1"/>
    <col min="11012" max="11262" width="11.5546875" style="12"/>
    <col min="11263" max="11263" width="51.109375" style="12" customWidth="1"/>
    <col min="11264" max="11266" width="13.5546875" style="12" bestFit="1" customWidth="1"/>
    <col min="11267" max="11267" width="13.6640625" style="12" bestFit="1" customWidth="1"/>
    <col min="11268" max="11518" width="11.5546875" style="12"/>
    <col min="11519" max="11519" width="51.109375" style="12" customWidth="1"/>
    <col min="11520" max="11522" width="13.5546875" style="12" bestFit="1" customWidth="1"/>
    <col min="11523" max="11523" width="13.6640625" style="12" bestFit="1" customWidth="1"/>
    <col min="11524" max="11774" width="11.5546875" style="12"/>
    <col min="11775" max="11775" width="51.109375" style="12" customWidth="1"/>
    <col min="11776" max="11778" width="13.5546875" style="12" bestFit="1" customWidth="1"/>
    <col min="11779" max="11779" width="13.6640625" style="12" bestFit="1" customWidth="1"/>
    <col min="11780" max="12030" width="11.5546875" style="12"/>
    <col min="12031" max="12031" width="51.109375" style="12" customWidth="1"/>
    <col min="12032" max="12034" width="13.5546875" style="12" bestFit="1" customWidth="1"/>
    <col min="12035" max="12035" width="13.6640625" style="12" bestFit="1" customWidth="1"/>
    <col min="12036" max="12286" width="11.5546875" style="12"/>
    <col min="12287" max="12287" width="51.109375" style="12" customWidth="1"/>
    <col min="12288" max="12290" width="13.5546875" style="12" bestFit="1" customWidth="1"/>
    <col min="12291" max="12291" width="13.6640625" style="12" bestFit="1" customWidth="1"/>
    <col min="12292" max="12542" width="11.5546875" style="12"/>
    <col min="12543" max="12543" width="51.109375" style="12" customWidth="1"/>
    <col min="12544" max="12546" width="13.5546875" style="12" bestFit="1" customWidth="1"/>
    <col min="12547" max="12547" width="13.6640625" style="12" bestFit="1" customWidth="1"/>
    <col min="12548" max="12798" width="11.5546875" style="12"/>
    <col min="12799" max="12799" width="51.109375" style="12" customWidth="1"/>
    <col min="12800" max="12802" width="13.5546875" style="12" bestFit="1" customWidth="1"/>
    <col min="12803" max="12803" width="13.6640625" style="12" bestFit="1" customWidth="1"/>
    <col min="12804" max="13054" width="11.5546875" style="12"/>
    <col min="13055" max="13055" width="51.109375" style="12" customWidth="1"/>
    <col min="13056" max="13058" width="13.5546875" style="12" bestFit="1" customWidth="1"/>
    <col min="13059" max="13059" width="13.6640625" style="12" bestFit="1" customWidth="1"/>
    <col min="13060" max="13310" width="11.5546875" style="12"/>
    <col min="13311" max="13311" width="51.109375" style="12" customWidth="1"/>
    <col min="13312" max="13314" width="13.5546875" style="12" bestFit="1" customWidth="1"/>
    <col min="13315" max="13315" width="13.6640625" style="12" bestFit="1" customWidth="1"/>
    <col min="13316" max="13566" width="11.5546875" style="12"/>
    <col min="13567" max="13567" width="51.109375" style="12" customWidth="1"/>
    <col min="13568" max="13570" width="13.5546875" style="12" bestFit="1" customWidth="1"/>
    <col min="13571" max="13571" width="13.6640625" style="12" bestFit="1" customWidth="1"/>
    <col min="13572" max="13822" width="11.5546875" style="12"/>
    <col min="13823" max="13823" width="51.109375" style="12" customWidth="1"/>
    <col min="13824" max="13826" width="13.5546875" style="12" bestFit="1" customWidth="1"/>
    <col min="13827" max="13827" width="13.6640625" style="12" bestFit="1" customWidth="1"/>
    <col min="13828" max="14078" width="11.5546875" style="12"/>
    <col min="14079" max="14079" width="51.109375" style="12" customWidth="1"/>
    <col min="14080" max="14082" width="13.5546875" style="12" bestFit="1" customWidth="1"/>
    <col min="14083" max="14083" width="13.6640625" style="12" bestFit="1" customWidth="1"/>
    <col min="14084" max="14334" width="11.5546875" style="12"/>
    <col min="14335" max="14335" width="51.109375" style="12" customWidth="1"/>
    <col min="14336" max="14338" width="13.5546875" style="12" bestFit="1" customWidth="1"/>
    <col min="14339" max="14339" width="13.6640625" style="12" bestFit="1" customWidth="1"/>
    <col min="14340" max="14590" width="11.5546875" style="12"/>
    <col min="14591" max="14591" width="51.109375" style="12" customWidth="1"/>
    <col min="14592" max="14594" width="13.5546875" style="12" bestFit="1" customWidth="1"/>
    <col min="14595" max="14595" width="13.6640625" style="12" bestFit="1" customWidth="1"/>
    <col min="14596" max="14846" width="11.5546875" style="12"/>
    <col min="14847" max="14847" width="51.109375" style="12" customWidth="1"/>
    <col min="14848" max="14850" width="13.5546875" style="12" bestFit="1" customWidth="1"/>
    <col min="14851" max="14851" width="13.6640625" style="12" bestFit="1" customWidth="1"/>
    <col min="14852" max="15102" width="11.5546875" style="12"/>
    <col min="15103" max="15103" width="51.109375" style="12" customWidth="1"/>
    <col min="15104" max="15106" width="13.5546875" style="12" bestFit="1" customWidth="1"/>
    <col min="15107" max="15107" width="13.6640625" style="12" bestFit="1" customWidth="1"/>
    <col min="15108" max="15358" width="11.5546875" style="12"/>
    <col min="15359" max="15359" width="51.109375" style="12" customWidth="1"/>
    <col min="15360" max="15362" width="13.5546875" style="12" bestFit="1" customWidth="1"/>
    <col min="15363" max="15363" width="13.6640625" style="12" bestFit="1" customWidth="1"/>
    <col min="15364" max="15614" width="11.5546875" style="12"/>
    <col min="15615" max="15615" width="51.109375" style="12" customWidth="1"/>
    <col min="15616" max="15618" width="13.5546875" style="12" bestFit="1" customWidth="1"/>
    <col min="15619" max="15619" width="13.6640625" style="12" bestFit="1" customWidth="1"/>
    <col min="15620" max="15870" width="11.5546875" style="12"/>
    <col min="15871" max="15871" width="51.109375" style="12" customWidth="1"/>
    <col min="15872" max="15874" width="13.5546875" style="12" bestFit="1" customWidth="1"/>
    <col min="15875" max="15875" width="13.6640625" style="12" bestFit="1" customWidth="1"/>
    <col min="15876" max="16126" width="11.5546875" style="12"/>
    <col min="16127" max="16127" width="51.109375" style="12" customWidth="1"/>
    <col min="16128" max="16130" width="13.5546875" style="12" bestFit="1" customWidth="1"/>
    <col min="16131" max="16131" width="13.6640625" style="12" bestFit="1" customWidth="1"/>
    <col min="16132" max="16384" width="11.5546875" style="12"/>
  </cols>
  <sheetData>
    <row r="2" spans="1:7" ht="15" customHeight="1" x14ac:dyDescent="0.3">
      <c r="A2" s="127" t="s">
        <v>31</v>
      </c>
      <c r="B2" s="127"/>
      <c r="C2" s="127"/>
      <c r="D2" s="127"/>
      <c r="E2" s="127"/>
      <c r="F2" s="127"/>
    </row>
    <row r="3" spans="1:7" ht="15" customHeight="1" x14ac:dyDescent="0.3">
      <c r="A3" s="25" t="s">
        <v>2</v>
      </c>
      <c r="B3" s="12" t="s">
        <v>65</v>
      </c>
    </row>
    <row r="4" spans="1:7" ht="15" customHeight="1" x14ac:dyDescent="0.3">
      <c r="A4" s="25" t="s">
        <v>3</v>
      </c>
      <c r="B4" s="12" t="s">
        <v>66</v>
      </c>
    </row>
    <row r="5" spans="1:7" ht="15" customHeight="1" x14ac:dyDescent="0.3">
      <c r="A5" s="25" t="s">
        <v>4</v>
      </c>
      <c r="B5" s="12" t="s">
        <v>67</v>
      </c>
    </row>
    <row r="6" spans="1:7" ht="15" customHeight="1" x14ac:dyDescent="0.3">
      <c r="A6" s="25" t="s">
        <v>18</v>
      </c>
      <c r="B6" s="12" t="s">
        <v>95</v>
      </c>
    </row>
    <row r="7" spans="1:7" ht="15" customHeight="1" x14ac:dyDescent="0.3">
      <c r="A7" s="26"/>
      <c r="B7" s="27"/>
      <c r="C7" s="27"/>
      <c r="D7" s="27"/>
    </row>
    <row r="8" spans="1:7" ht="15" customHeight="1" x14ac:dyDescent="0.3">
      <c r="A8" s="128" t="s">
        <v>32</v>
      </c>
      <c r="B8" s="128"/>
      <c r="C8" s="128"/>
      <c r="D8" s="128"/>
      <c r="E8" s="128"/>
      <c r="F8" s="128"/>
    </row>
    <row r="9" spans="1:7" ht="15" customHeight="1" x14ac:dyDescent="0.3">
      <c r="A9" s="128" t="s">
        <v>33</v>
      </c>
      <c r="B9" s="128"/>
      <c r="C9" s="128"/>
      <c r="D9" s="128"/>
      <c r="E9" s="128"/>
      <c r="F9" s="128"/>
    </row>
    <row r="11" spans="1:7" ht="15" customHeight="1" thickBot="1" x14ac:dyDescent="0.35">
      <c r="A11" s="10" t="s">
        <v>36</v>
      </c>
      <c r="B11" s="23" t="s">
        <v>5</v>
      </c>
      <c r="C11" s="23" t="s">
        <v>6</v>
      </c>
      <c r="D11" s="23" t="s">
        <v>7</v>
      </c>
      <c r="E11" s="23" t="s">
        <v>8</v>
      </c>
      <c r="F11" s="24" t="s">
        <v>9</v>
      </c>
    </row>
    <row r="12" spans="1:7" ht="15" customHeight="1" x14ac:dyDescent="0.3">
      <c r="A12" s="131" t="s">
        <v>43</v>
      </c>
      <c r="B12" s="63" t="s">
        <v>75</v>
      </c>
      <c r="C12" s="60">
        <v>175</v>
      </c>
      <c r="D12" s="1">
        <v>168</v>
      </c>
      <c r="E12" s="1">
        <v>185</v>
      </c>
      <c r="F12" s="5">
        <f>AVERAGE(C12:E12)</f>
        <v>176</v>
      </c>
    </row>
    <row r="13" spans="1:7" ht="15" customHeight="1" x14ac:dyDescent="0.3">
      <c r="A13" s="132"/>
      <c r="B13" s="9" t="s">
        <v>28</v>
      </c>
      <c r="C13" s="62">
        <v>278</v>
      </c>
      <c r="D13" s="3">
        <v>251</v>
      </c>
      <c r="E13" s="3">
        <v>279</v>
      </c>
      <c r="F13" s="7">
        <f>SUM(C13:E13)</f>
        <v>808</v>
      </c>
      <c r="G13" s="42"/>
    </row>
    <row r="14" spans="1:7" ht="15" customHeight="1" x14ac:dyDescent="0.3">
      <c r="A14" s="135" t="s">
        <v>44</v>
      </c>
      <c r="B14" s="64" t="s">
        <v>74</v>
      </c>
      <c r="C14" s="61">
        <v>105</v>
      </c>
      <c r="D14" s="4">
        <v>105</v>
      </c>
      <c r="E14" s="4">
        <v>132</v>
      </c>
      <c r="F14" s="69">
        <f>AVERAGE(C14:E14)</f>
        <v>114</v>
      </c>
    </row>
    <row r="15" spans="1:7" ht="15" customHeight="1" x14ac:dyDescent="0.3">
      <c r="A15" s="136"/>
      <c r="B15" s="9" t="s">
        <v>28</v>
      </c>
      <c r="C15" s="62">
        <v>143</v>
      </c>
      <c r="D15" s="3">
        <v>143</v>
      </c>
      <c r="E15" s="3">
        <v>178</v>
      </c>
      <c r="F15" s="7">
        <f>SUM(C15:E15)</f>
        <v>464</v>
      </c>
    </row>
    <row r="16" spans="1:7" ht="15" customHeight="1" x14ac:dyDescent="0.3">
      <c r="A16" s="135" t="s">
        <v>45</v>
      </c>
      <c r="B16" s="64" t="s">
        <v>74</v>
      </c>
      <c r="C16" s="61">
        <v>169</v>
      </c>
      <c r="D16" s="70">
        <v>161</v>
      </c>
      <c r="E16" s="4">
        <v>223</v>
      </c>
      <c r="F16" s="69">
        <f>AVERAGE(C16:E16)</f>
        <v>184.33333333333334</v>
      </c>
    </row>
    <row r="17" spans="1:9" ht="15" customHeight="1" x14ac:dyDescent="0.3">
      <c r="A17" s="136"/>
      <c r="B17" s="9" t="s">
        <v>28</v>
      </c>
      <c r="C17" s="62">
        <v>209</v>
      </c>
      <c r="D17" s="71">
        <v>191</v>
      </c>
      <c r="E17" s="3">
        <v>259</v>
      </c>
      <c r="F17" s="7">
        <f>SUM(C17:E17)</f>
        <v>659</v>
      </c>
    </row>
    <row r="18" spans="1:9" ht="15" customHeight="1" x14ac:dyDescent="0.3">
      <c r="A18" s="43" t="s">
        <v>76</v>
      </c>
    </row>
    <row r="19" spans="1:9" ht="15" customHeight="1" x14ac:dyDescent="0.3">
      <c r="A19" s="30" t="s">
        <v>71</v>
      </c>
    </row>
    <row r="20" spans="1:9" ht="15" customHeight="1" x14ac:dyDescent="0.3">
      <c r="A20" s="130" t="s">
        <v>102</v>
      </c>
      <c r="B20" s="130"/>
      <c r="C20" s="130"/>
      <c r="D20" s="130"/>
      <c r="E20" s="130"/>
      <c r="F20" s="130"/>
    </row>
    <row r="21" spans="1:9" ht="15" customHeight="1" x14ac:dyDescent="0.3">
      <c r="A21" s="130"/>
      <c r="B21" s="130"/>
      <c r="C21" s="130"/>
      <c r="D21" s="130"/>
      <c r="E21" s="130"/>
      <c r="F21" s="130"/>
    </row>
    <row r="22" spans="1:9" ht="15" customHeight="1" x14ac:dyDescent="0.3">
      <c r="A22" s="133" t="s">
        <v>103</v>
      </c>
      <c r="B22" s="133"/>
      <c r="C22" s="133"/>
      <c r="D22" s="133"/>
      <c r="E22" s="133"/>
      <c r="F22" s="133"/>
    </row>
    <row r="23" spans="1:9" ht="15" customHeight="1" x14ac:dyDescent="0.3">
      <c r="A23" s="37"/>
      <c r="B23" s="37"/>
      <c r="C23" s="37"/>
      <c r="D23" s="37"/>
      <c r="E23" s="37"/>
      <c r="F23" s="37"/>
    </row>
    <row r="25" spans="1:9" ht="15" customHeight="1" x14ac:dyDescent="0.3">
      <c r="A25" s="129" t="s">
        <v>34</v>
      </c>
      <c r="B25" s="129"/>
      <c r="C25" s="129"/>
      <c r="D25" s="129"/>
      <c r="E25" s="129"/>
      <c r="F25" s="129"/>
    </row>
    <row r="26" spans="1:9" ht="15" customHeight="1" x14ac:dyDescent="0.3">
      <c r="A26" s="128" t="s">
        <v>35</v>
      </c>
      <c r="B26" s="128"/>
      <c r="C26" s="128"/>
      <c r="D26" s="128"/>
      <c r="E26" s="128"/>
      <c r="F26" s="128"/>
      <c r="G26" s="15"/>
    </row>
    <row r="27" spans="1:9" ht="15" customHeight="1" x14ac:dyDescent="0.3">
      <c r="A27" s="128" t="s">
        <v>77</v>
      </c>
      <c r="B27" s="128"/>
      <c r="C27" s="128"/>
      <c r="D27" s="128"/>
      <c r="E27" s="128"/>
      <c r="F27" s="128"/>
    </row>
    <row r="28" spans="1:9" ht="15" customHeight="1" x14ac:dyDescent="0.3">
      <c r="F28" s="15"/>
    </row>
    <row r="29" spans="1:9" ht="15" customHeight="1" thickBot="1" x14ac:dyDescent="0.35">
      <c r="A29" s="10" t="s">
        <v>36</v>
      </c>
      <c r="B29" s="10" t="s">
        <v>6</v>
      </c>
      <c r="C29" s="10" t="s">
        <v>7</v>
      </c>
      <c r="D29" s="10" t="s">
        <v>8</v>
      </c>
      <c r="E29" s="11" t="s">
        <v>9</v>
      </c>
      <c r="F29" s="15"/>
      <c r="G29" s="15"/>
      <c r="H29" s="15"/>
      <c r="I29" s="15"/>
    </row>
    <row r="30" spans="1:9" ht="28.8" x14ac:dyDescent="0.3">
      <c r="A30" s="16" t="s">
        <v>61</v>
      </c>
      <c r="B30" s="36">
        <v>109497302.97999999</v>
      </c>
      <c r="C30" s="36">
        <v>95232868.599999994</v>
      </c>
      <c r="D30" s="36">
        <v>105298440.46999998</v>
      </c>
      <c r="E30" s="17">
        <f>SUM(B30:D30)</f>
        <v>310028612.04999995</v>
      </c>
      <c r="F30" s="15"/>
      <c r="G30" s="15"/>
      <c r="H30" s="15"/>
      <c r="I30" s="15"/>
    </row>
    <row r="31" spans="1:9" ht="28.8" x14ac:dyDescent="0.3">
      <c r="A31" s="16" t="s">
        <v>60</v>
      </c>
      <c r="B31" s="36">
        <v>48631789.460000008</v>
      </c>
      <c r="C31" s="36">
        <v>50426646.149999999</v>
      </c>
      <c r="D31" s="36">
        <v>56635954.310000002</v>
      </c>
      <c r="E31" s="17">
        <f t="shared" ref="E31:E33" si="0">SUM(B31:D31)</f>
        <v>155694389.92000002</v>
      </c>
      <c r="F31" s="15"/>
      <c r="G31" s="15"/>
      <c r="H31" s="15"/>
      <c r="I31" s="15"/>
    </row>
    <row r="32" spans="1:9" ht="28.8" x14ac:dyDescent="0.3">
      <c r="A32" s="16" t="s">
        <v>59</v>
      </c>
      <c r="B32" s="18">
        <v>63608165.499999993</v>
      </c>
      <c r="C32" s="18">
        <v>51330897.430000007</v>
      </c>
      <c r="D32" s="18">
        <v>69002450.680000007</v>
      </c>
      <c r="E32" s="17">
        <f t="shared" si="0"/>
        <v>183941513.61000001</v>
      </c>
      <c r="F32" s="15"/>
    </row>
    <row r="33" spans="1:10" s="40" customFormat="1" ht="43.2" x14ac:dyDescent="0.3">
      <c r="A33" s="19" t="s">
        <v>101</v>
      </c>
      <c r="B33" s="20">
        <v>9123716.3493709993</v>
      </c>
      <c r="C33" s="20">
        <v>9519636.4000000004</v>
      </c>
      <c r="D33" s="20">
        <v>9123716.3493709993</v>
      </c>
      <c r="E33" s="17">
        <f t="shared" si="0"/>
        <v>27767069.098742001</v>
      </c>
      <c r="F33" s="15"/>
    </row>
    <row r="34" spans="1:10" ht="15" customHeight="1" thickBot="1" x14ac:dyDescent="0.35">
      <c r="A34" s="14" t="s">
        <v>10</v>
      </c>
      <c r="B34" s="21">
        <f>SUM(B30:B33)</f>
        <v>230860974.28937098</v>
      </c>
      <c r="C34" s="21">
        <f t="shared" ref="C34:D34" si="1">SUM(C30:C33)</f>
        <v>206510048.58000001</v>
      </c>
      <c r="D34" s="21">
        <f t="shared" si="1"/>
        <v>240060561.80937096</v>
      </c>
      <c r="E34" s="22">
        <f>SUM(E30:E33)</f>
        <v>677431584.67874193</v>
      </c>
      <c r="F34" s="15"/>
    </row>
    <row r="35" spans="1:10" ht="15" customHeight="1" thickTop="1" x14ac:dyDescent="0.3">
      <c r="A35" s="30" t="s">
        <v>64</v>
      </c>
      <c r="F35" s="15"/>
    </row>
    <row r="36" spans="1:10" ht="15" customHeight="1" x14ac:dyDescent="0.3">
      <c r="A36" s="13"/>
    </row>
    <row r="38" spans="1:10" ht="15" customHeight="1" x14ac:dyDescent="0.3">
      <c r="A38" s="128" t="s">
        <v>37</v>
      </c>
      <c r="B38" s="128"/>
      <c r="C38" s="128"/>
      <c r="D38" s="128"/>
      <c r="E38" s="128"/>
    </row>
    <row r="39" spans="1:10" ht="15" customHeight="1" x14ac:dyDescent="0.3">
      <c r="A39" s="128" t="s">
        <v>13</v>
      </c>
      <c r="B39" s="128"/>
      <c r="C39" s="128"/>
      <c r="D39" s="128"/>
      <c r="E39" s="128"/>
    </row>
    <row r="40" spans="1:10" ht="15" customHeight="1" x14ac:dyDescent="0.3">
      <c r="A40" s="128" t="s">
        <v>78</v>
      </c>
      <c r="B40" s="128"/>
      <c r="C40" s="128"/>
      <c r="D40" s="128"/>
      <c r="E40" s="128"/>
    </row>
    <row r="42" spans="1:10" ht="15" customHeight="1" thickBot="1" x14ac:dyDescent="0.35">
      <c r="A42" s="10" t="s">
        <v>12</v>
      </c>
      <c r="B42" s="10" t="s">
        <v>6</v>
      </c>
      <c r="C42" s="10" t="s">
        <v>7</v>
      </c>
      <c r="D42" s="10" t="s">
        <v>8</v>
      </c>
      <c r="E42" s="11" t="s">
        <v>9</v>
      </c>
    </row>
    <row r="44" spans="1:10" ht="15" customHeight="1" x14ac:dyDescent="0.3">
      <c r="A44" s="12" t="s">
        <v>19</v>
      </c>
      <c r="C44" s="12">
        <f>B48</f>
        <v>39872448.540628999</v>
      </c>
      <c r="D44" s="12">
        <f>C48</f>
        <v>104095822.79062894</v>
      </c>
      <c r="E44" s="91">
        <f>+B44</f>
        <v>0</v>
      </c>
      <c r="G44" s="15"/>
    </row>
    <row r="45" spans="1:10" ht="15" customHeight="1" x14ac:dyDescent="0.3">
      <c r="A45" s="12" t="s">
        <v>69</v>
      </c>
      <c r="B45" s="12">
        <v>270733422.82999998</v>
      </c>
      <c r="C45" s="12">
        <v>270733422.82999998</v>
      </c>
      <c r="D45" s="12">
        <v>270733422.82999998</v>
      </c>
      <c r="E45" s="91">
        <f>SUM(B45:D45)</f>
        <v>812200268.49000001</v>
      </c>
      <c r="G45" s="28"/>
      <c r="H45" s="41"/>
      <c r="I45" s="41"/>
      <c r="J45" s="41"/>
    </row>
    <row r="46" spans="1:10" ht="15" customHeight="1" x14ac:dyDescent="0.3">
      <c r="A46" s="12" t="s">
        <v>15</v>
      </c>
      <c r="B46" s="12">
        <f>+B44+B45</f>
        <v>270733422.82999998</v>
      </c>
      <c r="C46" s="12">
        <f>+C44+C45</f>
        <v>310605871.37062895</v>
      </c>
      <c r="D46" s="12">
        <f>+D44+D45</f>
        <v>374829245.62062895</v>
      </c>
      <c r="E46" s="91">
        <f>+E44+E45</f>
        <v>812200268.49000001</v>
      </c>
      <c r="G46" s="28"/>
    </row>
    <row r="47" spans="1:10" ht="15" customHeight="1" x14ac:dyDescent="0.3">
      <c r="A47" s="12" t="s">
        <v>68</v>
      </c>
      <c r="B47" s="12">
        <f>+B34</f>
        <v>230860974.28937098</v>
      </c>
      <c r="C47" s="12">
        <f>+C34</f>
        <v>206510048.58000001</v>
      </c>
      <c r="D47" s="12">
        <f>+D34</f>
        <v>240060561.80937096</v>
      </c>
      <c r="E47" s="91">
        <f>+SUM(B47:D47)</f>
        <v>677431584.67874193</v>
      </c>
      <c r="G47" s="28"/>
    </row>
    <row r="48" spans="1:10" ht="15" customHeight="1" x14ac:dyDescent="0.3">
      <c r="A48" s="12" t="s">
        <v>17</v>
      </c>
      <c r="B48" s="12">
        <f>+B46-B47</f>
        <v>39872448.540628999</v>
      </c>
      <c r="C48" s="12">
        <f>+C46-C47</f>
        <v>104095822.79062894</v>
      </c>
      <c r="D48" s="12">
        <f>+D46-D47</f>
        <v>134768683.81125799</v>
      </c>
      <c r="E48" s="91">
        <f>+E46-E47</f>
        <v>134768683.81125808</v>
      </c>
      <c r="G48" s="28"/>
    </row>
    <row r="49" spans="1:8" ht="15" customHeight="1" x14ac:dyDescent="0.3">
      <c r="G49" s="28"/>
    </row>
    <row r="50" spans="1:8" ht="15" customHeight="1" thickBot="1" x14ac:dyDescent="0.35">
      <c r="A50" s="14"/>
      <c r="B50" s="14"/>
      <c r="C50" s="14"/>
      <c r="D50" s="14"/>
      <c r="E50" s="14"/>
      <c r="G50" s="28"/>
    </row>
    <row r="51" spans="1:8" ht="15" customHeight="1" thickTop="1" x14ac:dyDescent="0.3">
      <c r="A51" s="111" t="s">
        <v>104</v>
      </c>
      <c r="B51" s="112"/>
      <c r="C51" s="112"/>
      <c r="D51" s="112"/>
      <c r="E51" s="112"/>
      <c r="F51" s="113"/>
    </row>
    <row r="52" spans="1:8" ht="14.4" x14ac:dyDescent="0.3">
      <c r="A52" s="111" t="s">
        <v>62</v>
      </c>
      <c r="B52" s="111"/>
      <c r="C52" s="111"/>
      <c r="D52" s="111"/>
      <c r="E52" s="111"/>
      <c r="F52" s="114"/>
    </row>
    <row r="53" spans="1:8" ht="15" customHeight="1" x14ac:dyDescent="0.3">
      <c r="A53" s="134" t="s">
        <v>105</v>
      </c>
      <c r="B53" s="134"/>
      <c r="C53" s="134"/>
      <c r="D53" s="134"/>
      <c r="E53" s="134"/>
      <c r="F53" s="119"/>
      <c r="G53" s="119"/>
      <c r="H53" s="118"/>
    </row>
    <row r="54" spans="1:8" ht="33" customHeight="1" x14ac:dyDescent="0.3">
      <c r="A54" s="134" t="s">
        <v>106</v>
      </c>
      <c r="B54" s="134"/>
      <c r="C54" s="134"/>
      <c r="D54" s="134"/>
      <c r="E54" s="134"/>
      <c r="F54" s="119"/>
      <c r="G54" s="119"/>
      <c r="H54" s="119"/>
    </row>
    <row r="55" spans="1:8" ht="17.25" customHeight="1" x14ac:dyDescent="0.3">
      <c r="A55" s="134" t="s">
        <v>107</v>
      </c>
      <c r="B55" s="134"/>
      <c r="C55" s="134"/>
      <c r="D55" s="134"/>
      <c r="E55" s="134"/>
      <c r="F55" s="119"/>
      <c r="G55" s="119"/>
      <c r="H55" s="118"/>
    </row>
  </sheetData>
  <mergeCells count="17">
    <mergeCell ref="A53:E53"/>
    <mergeCell ref="A55:E55"/>
    <mergeCell ref="A14:A15"/>
    <mergeCell ref="A16:A17"/>
    <mergeCell ref="A27:F27"/>
    <mergeCell ref="A38:E38"/>
    <mergeCell ref="A40:E40"/>
    <mergeCell ref="A39:E39"/>
    <mergeCell ref="A54:E54"/>
    <mergeCell ref="A2:F2"/>
    <mergeCell ref="A8:F8"/>
    <mergeCell ref="A9:F9"/>
    <mergeCell ref="A25:F25"/>
    <mergeCell ref="A26:F26"/>
    <mergeCell ref="A20:F21"/>
    <mergeCell ref="A12:A13"/>
    <mergeCell ref="A22:F22"/>
  </mergeCells>
  <printOptions horizontalCentered="1" verticalCentered="1"/>
  <pageMargins left="0.70866141732283472" right="1.18" top="0.3" bottom="0.2" header="0.31496062992125984" footer="0.31496062992125984"/>
  <pageSetup scale="65" orientation="portrait" r:id="rId1"/>
  <headerFooter alignWithMargins="0"/>
  <ignoredErrors>
    <ignoredError sqref="F13:F1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53"/>
  <sheetViews>
    <sheetView zoomScaleNormal="100" workbookViewId="0">
      <selection activeCell="A2" sqref="A2:F2"/>
    </sheetView>
  </sheetViews>
  <sheetFormatPr baseColWidth="10" defaultColWidth="11.5546875" defaultRowHeight="14.4" x14ac:dyDescent="0.3"/>
  <cols>
    <col min="1" max="1" width="58.6640625" style="12" customWidth="1"/>
    <col min="2" max="2" width="13" style="12" customWidth="1"/>
    <col min="3" max="4" width="15.109375" style="12" bestFit="1" customWidth="1"/>
    <col min="5" max="5" width="15.33203125" style="12" bestFit="1" customWidth="1"/>
    <col min="6" max="6" width="18.33203125" style="12" bestFit="1" customWidth="1"/>
    <col min="7" max="7" width="14.88671875" style="12" bestFit="1" customWidth="1"/>
    <col min="8" max="10" width="13.6640625" style="12" bestFit="1" customWidth="1"/>
    <col min="11" max="254" width="11.5546875" style="12"/>
    <col min="255" max="255" width="51.109375" style="12" customWidth="1"/>
    <col min="256" max="258" width="13.5546875" style="12" bestFit="1" customWidth="1"/>
    <col min="259" max="259" width="13.6640625" style="12" bestFit="1" customWidth="1"/>
    <col min="260" max="510" width="11.5546875" style="12"/>
    <col min="511" max="511" width="51.109375" style="12" customWidth="1"/>
    <col min="512" max="514" width="13.5546875" style="12" bestFit="1" customWidth="1"/>
    <col min="515" max="515" width="13.6640625" style="12" bestFit="1" customWidth="1"/>
    <col min="516" max="766" width="11.5546875" style="12"/>
    <col min="767" max="767" width="51.109375" style="12" customWidth="1"/>
    <col min="768" max="770" width="13.5546875" style="12" bestFit="1" customWidth="1"/>
    <col min="771" max="771" width="13.6640625" style="12" bestFit="1" customWidth="1"/>
    <col min="772" max="1022" width="11.5546875" style="12"/>
    <col min="1023" max="1023" width="51.109375" style="12" customWidth="1"/>
    <col min="1024" max="1026" width="13.5546875" style="12" bestFit="1" customWidth="1"/>
    <col min="1027" max="1027" width="13.6640625" style="12" bestFit="1" customWidth="1"/>
    <col min="1028" max="1278" width="11.5546875" style="12"/>
    <col min="1279" max="1279" width="51.109375" style="12" customWidth="1"/>
    <col min="1280" max="1282" width="13.5546875" style="12" bestFit="1" customWidth="1"/>
    <col min="1283" max="1283" width="13.6640625" style="12" bestFit="1" customWidth="1"/>
    <col min="1284" max="1534" width="11.5546875" style="12"/>
    <col min="1535" max="1535" width="51.109375" style="12" customWidth="1"/>
    <col min="1536" max="1538" width="13.5546875" style="12" bestFit="1" customWidth="1"/>
    <col min="1539" max="1539" width="13.6640625" style="12" bestFit="1" customWidth="1"/>
    <col min="1540" max="1790" width="11.5546875" style="12"/>
    <col min="1791" max="1791" width="51.109375" style="12" customWidth="1"/>
    <col min="1792" max="1794" width="13.5546875" style="12" bestFit="1" customWidth="1"/>
    <col min="1795" max="1795" width="13.6640625" style="12" bestFit="1" customWidth="1"/>
    <col min="1796" max="2046" width="11.5546875" style="12"/>
    <col min="2047" max="2047" width="51.109375" style="12" customWidth="1"/>
    <col min="2048" max="2050" width="13.5546875" style="12" bestFit="1" customWidth="1"/>
    <col min="2051" max="2051" width="13.6640625" style="12" bestFit="1" customWidth="1"/>
    <col min="2052" max="2302" width="11.5546875" style="12"/>
    <col min="2303" max="2303" width="51.109375" style="12" customWidth="1"/>
    <col min="2304" max="2306" width="13.5546875" style="12" bestFit="1" customWidth="1"/>
    <col min="2307" max="2307" width="13.6640625" style="12" bestFit="1" customWidth="1"/>
    <col min="2308" max="2558" width="11.5546875" style="12"/>
    <col min="2559" max="2559" width="51.109375" style="12" customWidth="1"/>
    <col min="2560" max="2562" width="13.5546875" style="12" bestFit="1" customWidth="1"/>
    <col min="2563" max="2563" width="13.6640625" style="12" bestFit="1" customWidth="1"/>
    <col min="2564" max="2814" width="11.5546875" style="12"/>
    <col min="2815" max="2815" width="51.109375" style="12" customWidth="1"/>
    <col min="2816" max="2818" width="13.5546875" style="12" bestFit="1" customWidth="1"/>
    <col min="2819" max="2819" width="13.6640625" style="12" bestFit="1" customWidth="1"/>
    <col min="2820" max="3070" width="11.5546875" style="12"/>
    <col min="3071" max="3071" width="51.109375" style="12" customWidth="1"/>
    <col min="3072" max="3074" width="13.5546875" style="12" bestFit="1" customWidth="1"/>
    <col min="3075" max="3075" width="13.6640625" style="12" bestFit="1" customWidth="1"/>
    <col min="3076" max="3326" width="11.5546875" style="12"/>
    <col min="3327" max="3327" width="51.109375" style="12" customWidth="1"/>
    <col min="3328" max="3330" width="13.5546875" style="12" bestFit="1" customWidth="1"/>
    <col min="3331" max="3331" width="13.6640625" style="12" bestFit="1" customWidth="1"/>
    <col min="3332" max="3582" width="11.5546875" style="12"/>
    <col min="3583" max="3583" width="51.109375" style="12" customWidth="1"/>
    <col min="3584" max="3586" width="13.5546875" style="12" bestFit="1" customWidth="1"/>
    <col min="3587" max="3587" width="13.6640625" style="12" bestFit="1" customWidth="1"/>
    <col min="3588" max="3838" width="11.5546875" style="12"/>
    <col min="3839" max="3839" width="51.109375" style="12" customWidth="1"/>
    <col min="3840" max="3842" width="13.5546875" style="12" bestFit="1" customWidth="1"/>
    <col min="3843" max="3843" width="13.6640625" style="12" bestFit="1" customWidth="1"/>
    <col min="3844" max="4094" width="11.5546875" style="12"/>
    <col min="4095" max="4095" width="51.109375" style="12" customWidth="1"/>
    <col min="4096" max="4098" width="13.5546875" style="12" bestFit="1" customWidth="1"/>
    <col min="4099" max="4099" width="13.6640625" style="12" bestFit="1" customWidth="1"/>
    <col min="4100" max="4350" width="11.5546875" style="12"/>
    <col min="4351" max="4351" width="51.109375" style="12" customWidth="1"/>
    <col min="4352" max="4354" width="13.5546875" style="12" bestFit="1" customWidth="1"/>
    <col min="4355" max="4355" width="13.6640625" style="12" bestFit="1" customWidth="1"/>
    <col min="4356" max="4606" width="11.5546875" style="12"/>
    <col min="4607" max="4607" width="51.109375" style="12" customWidth="1"/>
    <col min="4608" max="4610" width="13.5546875" style="12" bestFit="1" customWidth="1"/>
    <col min="4611" max="4611" width="13.6640625" style="12" bestFit="1" customWidth="1"/>
    <col min="4612" max="4862" width="11.5546875" style="12"/>
    <col min="4863" max="4863" width="51.109375" style="12" customWidth="1"/>
    <col min="4864" max="4866" width="13.5546875" style="12" bestFit="1" customWidth="1"/>
    <col min="4867" max="4867" width="13.6640625" style="12" bestFit="1" customWidth="1"/>
    <col min="4868" max="5118" width="11.5546875" style="12"/>
    <col min="5119" max="5119" width="51.109375" style="12" customWidth="1"/>
    <col min="5120" max="5122" width="13.5546875" style="12" bestFit="1" customWidth="1"/>
    <col min="5123" max="5123" width="13.6640625" style="12" bestFit="1" customWidth="1"/>
    <col min="5124" max="5374" width="11.5546875" style="12"/>
    <col min="5375" max="5375" width="51.109375" style="12" customWidth="1"/>
    <col min="5376" max="5378" width="13.5546875" style="12" bestFit="1" customWidth="1"/>
    <col min="5379" max="5379" width="13.6640625" style="12" bestFit="1" customWidth="1"/>
    <col min="5380" max="5630" width="11.5546875" style="12"/>
    <col min="5631" max="5631" width="51.109375" style="12" customWidth="1"/>
    <col min="5632" max="5634" width="13.5546875" style="12" bestFit="1" customWidth="1"/>
    <col min="5635" max="5635" width="13.6640625" style="12" bestFit="1" customWidth="1"/>
    <col min="5636" max="5886" width="11.5546875" style="12"/>
    <col min="5887" max="5887" width="51.109375" style="12" customWidth="1"/>
    <col min="5888" max="5890" width="13.5546875" style="12" bestFit="1" customWidth="1"/>
    <col min="5891" max="5891" width="13.6640625" style="12" bestFit="1" customWidth="1"/>
    <col min="5892" max="6142" width="11.5546875" style="12"/>
    <col min="6143" max="6143" width="51.109375" style="12" customWidth="1"/>
    <col min="6144" max="6146" width="13.5546875" style="12" bestFit="1" customWidth="1"/>
    <col min="6147" max="6147" width="13.6640625" style="12" bestFit="1" customWidth="1"/>
    <col min="6148" max="6398" width="11.5546875" style="12"/>
    <col min="6399" max="6399" width="51.109375" style="12" customWidth="1"/>
    <col min="6400" max="6402" width="13.5546875" style="12" bestFit="1" customWidth="1"/>
    <col min="6403" max="6403" width="13.6640625" style="12" bestFit="1" customWidth="1"/>
    <col min="6404" max="6654" width="11.5546875" style="12"/>
    <col min="6655" max="6655" width="51.109375" style="12" customWidth="1"/>
    <col min="6656" max="6658" width="13.5546875" style="12" bestFit="1" customWidth="1"/>
    <col min="6659" max="6659" width="13.6640625" style="12" bestFit="1" customWidth="1"/>
    <col min="6660" max="6910" width="11.5546875" style="12"/>
    <col min="6911" max="6911" width="51.109375" style="12" customWidth="1"/>
    <col min="6912" max="6914" width="13.5546875" style="12" bestFit="1" customWidth="1"/>
    <col min="6915" max="6915" width="13.6640625" style="12" bestFit="1" customWidth="1"/>
    <col min="6916" max="7166" width="11.5546875" style="12"/>
    <col min="7167" max="7167" width="51.109375" style="12" customWidth="1"/>
    <col min="7168" max="7170" width="13.5546875" style="12" bestFit="1" customWidth="1"/>
    <col min="7171" max="7171" width="13.6640625" style="12" bestFit="1" customWidth="1"/>
    <col min="7172" max="7422" width="11.5546875" style="12"/>
    <col min="7423" max="7423" width="51.109375" style="12" customWidth="1"/>
    <col min="7424" max="7426" width="13.5546875" style="12" bestFit="1" customWidth="1"/>
    <col min="7427" max="7427" width="13.6640625" style="12" bestFit="1" customWidth="1"/>
    <col min="7428" max="7678" width="11.5546875" style="12"/>
    <col min="7679" max="7679" width="51.109375" style="12" customWidth="1"/>
    <col min="7680" max="7682" width="13.5546875" style="12" bestFit="1" customWidth="1"/>
    <col min="7683" max="7683" width="13.6640625" style="12" bestFit="1" customWidth="1"/>
    <col min="7684" max="7934" width="11.5546875" style="12"/>
    <col min="7935" max="7935" width="51.109375" style="12" customWidth="1"/>
    <col min="7936" max="7938" width="13.5546875" style="12" bestFit="1" customWidth="1"/>
    <col min="7939" max="7939" width="13.6640625" style="12" bestFit="1" customWidth="1"/>
    <col min="7940" max="8190" width="11.5546875" style="12"/>
    <col min="8191" max="8191" width="51.109375" style="12" customWidth="1"/>
    <col min="8192" max="8194" width="13.5546875" style="12" bestFit="1" customWidth="1"/>
    <col min="8195" max="8195" width="13.6640625" style="12" bestFit="1" customWidth="1"/>
    <col min="8196" max="8446" width="11.5546875" style="12"/>
    <col min="8447" max="8447" width="51.109375" style="12" customWidth="1"/>
    <col min="8448" max="8450" width="13.5546875" style="12" bestFit="1" customWidth="1"/>
    <col min="8451" max="8451" width="13.6640625" style="12" bestFit="1" customWidth="1"/>
    <col min="8452" max="8702" width="11.5546875" style="12"/>
    <col min="8703" max="8703" width="51.109375" style="12" customWidth="1"/>
    <col min="8704" max="8706" width="13.5546875" style="12" bestFit="1" customWidth="1"/>
    <col min="8707" max="8707" width="13.6640625" style="12" bestFit="1" customWidth="1"/>
    <col min="8708" max="8958" width="11.5546875" style="12"/>
    <col min="8959" max="8959" width="51.109375" style="12" customWidth="1"/>
    <col min="8960" max="8962" width="13.5546875" style="12" bestFit="1" customWidth="1"/>
    <col min="8963" max="8963" width="13.6640625" style="12" bestFit="1" customWidth="1"/>
    <col min="8964" max="9214" width="11.5546875" style="12"/>
    <col min="9215" max="9215" width="51.109375" style="12" customWidth="1"/>
    <col min="9216" max="9218" width="13.5546875" style="12" bestFit="1" customWidth="1"/>
    <col min="9219" max="9219" width="13.6640625" style="12" bestFit="1" customWidth="1"/>
    <col min="9220" max="9470" width="11.5546875" style="12"/>
    <col min="9471" max="9471" width="51.109375" style="12" customWidth="1"/>
    <col min="9472" max="9474" width="13.5546875" style="12" bestFit="1" customWidth="1"/>
    <col min="9475" max="9475" width="13.6640625" style="12" bestFit="1" customWidth="1"/>
    <col min="9476" max="9726" width="11.5546875" style="12"/>
    <col min="9727" max="9727" width="51.109375" style="12" customWidth="1"/>
    <col min="9728" max="9730" width="13.5546875" style="12" bestFit="1" customWidth="1"/>
    <col min="9731" max="9731" width="13.6640625" style="12" bestFit="1" customWidth="1"/>
    <col min="9732" max="9982" width="11.5546875" style="12"/>
    <col min="9983" max="9983" width="51.109375" style="12" customWidth="1"/>
    <col min="9984" max="9986" width="13.5546875" style="12" bestFit="1" customWidth="1"/>
    <col min="9987" max="9987" width="13.6640625" style="12" bestFit="1" customWidth="1"/>
    <col min="9988" max="10238" width="11.5546875" style="12"/>
    <col min="10239" max="10239" width="51.109375" style="12" customWidth="1"/>
    <col min="10240" max="10242" width="13.5546875" style="12" bestFit="1" customWidth="1"/>
    <col min="10243" max="10243" width="13.6640625" style="12" bestFit="1" customWidth="1"/>
    <col min="10244" max="10494" width="11.5546875" style="12"/>
    <col min="10495" max="10495" width="51.109375" style="12" customWidth="1"/>
    <col min="10496" max="10498" width="13.5546875" style="12" bestFit="1" customWidth="1"/>
    <col min="10499" max="10499" width="13.6640625" style="12" bestFit="1" customWidth="1"/>
    <col min="10500" max="10750" width="11.5546875" style="12"/>
    <col min="10751" max="10751" width="51.109375" style="12" customWidth="1"/>
    <col min="10752" max="10754" width="13.5546875" style="12" bestFit="1" customWidth="1"/>
    <col min="10755" max="10755" width="13.6640625" style="12" bestFit="1" customWidth="1"/>
    <col min="10756" max="11006" width="11.5546875" style="12"/>
    <col min="11007" max="11007" width="51.109375" style="12" customWidth="1"/>
    <col min="11008" max="11010" width="13.5546875" style="12" bestFit="1" customWidth="1"/>
    <col min="11011" max="11011" width="13.6640625" style="12" bestFit="1" customWidth="1"/>
    <col min="11012" max="11262" width="11.5546875" style="12"/>
    <col min="11263" max="11263" width="51.109375" style="12" customWidth="1"/>
    <col min="11264" max="11266" width="13.5546875" style="12" bestFit="1" customWidth="1"/>
    <col min="11267" max="11267" width="13.6640625" style="12" bestFit="1" customWidth="1"/>
    <col min="11268" max="11518" width="11.5546875" style="12"/>
    <col min="11519" max="11519" width="51.109375" style="12" customWidth="1"/>
    <col min="11520" max="11522" width="13.5546875" style="12" bestFit="1" customWidth="1"/>
    <col min="11523" max="11523" width="13.6640625" style="12" bestFit="1" customWidth="1"/>
    <col min="11524" max="11774" width="11.5546875" style="12"/>
    <col min="11775" max="11775" width="51.109375" style="12" customWidth="1"/>
    <col min="11776" max="11778" width="13.5546875" style="12" bestFit="1" customWidth="1"/>
    <col min="11779" max="11779" width="13.6640625" style="12" bestFit="1" customWidth="1"/>
    <col min="11780" max="12030" width="11.5546875" style="12"/>
    <col min="12031" max="12031" width="51.109375" style="12" customWidth="1"/>
    <col min="12032" max="12034" width="13.5546875" style="12" bestFit="1" customWidth="1"/>
    <col min="12035" max="12035" width="13.6640625" style="12" bestFit="1" customWidth="1"/>
    <col min="12036" max="12286" width="11.5546875" style="12"/>
    <col min="12287" max="12287" width="51.109375" style="12" customWidth="1"/>
    <col min="12288" max="12290" width="13.5546875" style="12" bestFit="1" customWidth="1"/>
    <col min="12291" max="12291" width="13.6640625" style="12" bestFit="1" customWidth="1"/>
    <col min="12292" max="12542" width="11.5546875" style="12"/>
    <col min="12543" max="12543" width="51.109375" style="12" customWidth="1"/>
    <col min="12544" max="12546" width="13.5546875" style="12" bestFit="1" customWidth="1"/>
    <col min="12547" max="12547" width="13.6640625" style="12" bestFit="1" customWidth="1"/>
    <col min="12548" max="12798" width="11.5546875" style="12"/>
    <col min="12799" max="12799" width="51.109375" style="12" customWidth="1"/>
    <col min="12800" max="12802" width="13.5546875" style="12" bestFit="1" customWidth="1"/>
    <col min="12803" max="12803" width="13.6640625" style="12" bestFit="1" customWidth="1"/>
    <col min="12804" max="13054" width="11.5546875" style="12"/>
    <col min="13055" max="13055" width="51.109375" style="12" customWidth="1"/>
    <col min="13056" max="13058" width="13.5546875" style="12" bestFit="1" customWidth="1"/>
    <col min="13059" max="13059" width="13.6640625" style="12" bestFit="1" customWidth="1"/>
    <col min="13060" max="13310" width="11.5546875" style="12"/>
    <col min="13311" max="13311" width="51.109375" style="12" customWidth="1"/>
    <col min="13312" max="13314" width="13.5546875" style="12" bestFit="1" customWidth="1"/>
    <col min="13315" max="13315" width="13.6640625" style="12" bestFit="1" customWidth="1"/>
    <col min="13316" max="13566" width="11.5546875" style="12"/>
    <col min="13567" max="13567" width="51.109375" style="12" customWidth="1"/>
    <col min="13568" max="13570" width="13.5546875" style="12" bestFit="1" customWidth="1"/>
    <col min="13571" max="13571" width="13.6640625" style="12" bestFit="1" customWidth="1"/>
    <col min="13572" max="13822" width="11.5546875" style="12"/>
    <col min="13823" max="13823" width="51.109375" style="12" customWidth="1"/>
    <col min="13824" max="13826" width="13.5546875" style="12" bestFit="1" customWidth="1"/>
    <col min="13827" max="13827" width="13.6640625" style="12" bestFit="1" customWidth="1"/>
    <col min="13828" max="14078" width="11.5546875" style="12"/>
    <col min="14079" max="14079" width="51.109375" style="12" customWidth="1"/>
    <col min="14080" max="14082" width="13.5546875" style="12" bestFit="1" customWidth="1"/>
    <col min="14083" max="14083" width="13.6640625" style="12" bestFit="1" customWidth="1"/>
    <col min="14084" max="14334" width="11.5546875" style="12"/>
    <col min="14335" max="14335" width="51.109375" style="12" customWidth="1"/>
    <col min="14336" max="14338" width="13.5546875" style="12" bestFit="1" customWidth="1"/>
    <col min="14339" max="14339" width="13.6640625" style="12" bestFit="1" customWidth="1"/>
    <col min="14340" max="14590" width="11.5546875" style="12"/>
    <col min="14591" max="14591" width="51.109375" style="12" customWidth="1"/>
    <col min="14592" max="14594" width="13.5546875" style="12" bestFit="1" customWidth="1"/>
    <col min="14595" max="14595" width="13.6640625" style="12" bestFit="1" customWidth="1"/>
    <col min="14596" max="14846" width="11.5546875" style="12"/>
    <col min="14847" max="14847" width="51.109375" style="12" customWidth="1"/>
    <col min="14848" max="14850" width="13.5546875" style="12" bestFit="1" customWidth="1"/>
    <col min="14851" max="14851" width="13.6640625" style="12" bestFit="1" customWidth="1"/>
    <col min="14852" max="15102" width="11.5546875" style="12"/>
    <col min="15103" max="15103" width="51.109375" style="12" customWidth="1"/>
    <col min="15104" max="15106" width="13.5546875" style="12" bestFit="1" customWidth="1"/>
    <col min="15107" max="15107" width="13.6640625" style="12" bestFit="1" customWidth="1"/>
    <col min="15108" max="15358" width="11.5546875" style="12"/>
    <col min="15359" max="15359" width="51.109375" style="12" customWidth="1"/>
    <col min="15360" max="15362" width="13.5546875" style="12" bestFit="1" customWidth="1"/>
    <col min="15363" max="15363" width="13.6640625" style="12" bestFit="1" customWidth="1"/>
    <col min="15364" max="15614" width="11.5546875" style="12"/>
    <col min="15615" max="15615" width="51.109375" style="12" customWidth="1"/>
    <col min="15616" max="15618" width="13.5546875" style="12" bestFit="1" customWidth="1"/>
    <col min="15619" max="15619" width="13.6640625" style="12" bestFit="1" customWidth="1"/>
    <col min="15620" max="15870" width="11.5546875" style="12"/>
    <col min="15871" max="15871" width="51.109375" style="12" customWidth="1"/>
    <col min="15872" max="15874" width="13.5546875" style="12" bestFit="1" customWidth="1"/>
    <col min="15875" max="15875" width="13.6640625" style="12" bestFit="1" customWidth="1"/>
    <col min="15876" max="16126" width="11.5546875" style="12"/>
    <col min="16127" max="16127" width="51.109375" style="12" customWidth="1"/>
    <col min="16128" max="16130" width="13.5546875" style="12" bestFit="1" customWidth="1"/>
    <col min="16131" max="16131" width="13.6640625" style="12" bestFit="1" customWidth="1"/>
    <col min="16132" max="16384" width="11.5546875" style="12"/>
  </cols>
  <sheetData>
    <row r="2" spans="1:6" ht="15" customHeight="1" x14ac:dyDescent="0.3">
      <c r="A2" s="127" t="s">
        <v>31</v>
      </c>
      <c r="B2" s="127"/>
      <c r="C2" s="127"/>
      <c r="D2" s="127"/>
      <c r="E2" s="127"/>
      <c r="F2" s="127"/>
    </row>
    <row r="3" spans="1:6" ht="15" customHeight="1" x14ac:dyDescent="0.3">
      <c r="A3" s="25" t="s">
        <v>2</v>
      </c>
      <c r="B3" s="12" t="s">
        <v>65</v>
      </c>
    </row>
    <row r="4" spans="1:6" ht="15" customHeight="1" x14ac:dyDescent="0.3">
      <c r="A4" s="25" t="s">
        <v>3</v>
      </c>
      <c r="B4" s="12" t="s">
        <v>66</v>
      </c>
    </row>
    <row r="5" spans="1:6" ht="15" customHeight="1" x14ac:dyDescent="0.3">
      <c r="A5" s="25" t="s">
        <v>4</v>
      </c>
      <c r="B5" s="12" t="s">
        <v>67</v>
      </c>
    </row>
    <row r="6" spans="1:6" ht="15" customHeight="1" x14ac:dyDescent="0.3">
      <c r="A6" s="25" t="s">
        <v>18</v>
      </c>
      <c r="B6" s="12" t="s">
        <v>96</v>
      </c>
    </row>
    <row r="7" spans="1:6" ht="15" customHeight="1" x14ac:dyDescent="0.3">
      <c r="A7" s="26"/>
      <c r="B7" s="27"/>
      <c r="C7" s="27"/>
      <c r="D7" s="27"/>
    </row>
    <row r="8" spans="1:6" ht="15" customHeight="1" x14ac:dyDescent="0.3">
      <c r="A8" s="128" t="s">
        <v>32</v>
      </c>
      <c r="B8" s="128"/>
      <c r="C8" s="128"/>
      <c r="D8" s="128"/>
      <c r="E8" s="128"/>
      <c r="F8" s="128"/>
    </row>
    <row r="9" spans="1:6" ht="15" customHeight="1" x14ac:dyDescent="0.3">
      <c r="A9" s="128" t="s">
        <v>33</v>
      </c>
      <c r="B9" s="128"/>
      <c r="C9" s="128"/>
      <c r="D9" s="128"/>
      <c r="E9" s="128"/>
      <c r="F9" s="128"/>
    </row>
    <row r="11" spans="1:6" ht="15" customHeight="1" thickBot="1" x14ac:dyDescent="0.35">
      <c r="A11" s="10" t="s">
        <v>36</v>
      </c>
      <c r="B11" s="10" t="s">
        <v>5</v>
      </c>
      <c r="C11" s="10" t="s">
        <v>49</v>
      </c>
      <c r="D11" s="10" t="s">
        <v>50</v>
      </c>
      <c r="E11" s="10" t="s">
        <v>51</v>
      </c>
      <c r="F11" s="11" t="s">
        <v>20</v>
      </c>
    </row>
    <row r="12" spans="1:6" ht="15" customHeight="1" x14ac:dyDescent="0.3">
      <c r="A12" s="131" t="s">
        <v>43</v>
      </c>
      <c r="B12" s="8" t="s">
        <v>111</v>
      </c>
      <c r="C12" s="1">
        <v>185</v>
      </c>
      <c r="D12" s="4">
        <v>210</v>
      </c>
      <c r="E12" s="1">
        <v>142</v>
      </c>
      <c r="F12" s="5">
        <f>AVERAGE(C12:E12)</f>
        <v>179</v>
      </c>
    </row>
    <row r="13" spans="1:6" ht="15" customHeight="1" x14ac:dyDescent="0.3">
      <c r="A13" s="132"/>
      <c r="B13" s="9" t="s">
        <v>28</v>
      </c>
      <c r="C13" s="2">
        <v>292</v>
      </c>
      <c r="D13" s="2">
        <v>323</v>
      </c>
      <c r="E13" s="2">
        <v>151</v>
      </c>
      <c r="F13" s="7">
        <f>SUM(C13:E13)</f>
        <v>766</v>
      </c>
    </row>
    <row r="14" spans="1:6" ht="15" customHeight="1" x14ac:dyDescent="0.3">
      <c r="A14" s="137" t="s">
        <v>44</v>
      </c>
      <c r="B14" s="64" t="s">
        <v>111</v>
      </c>
      <c r="C14" s="4">
        <v>130</v>
      </c>
      <c r="D14" s="4">
        <v>126</v>
      </c>
      <c r="E14" s="4">
        <v>74</v>
      </c>
      <c r="F14" s="69">
        <f>AVERAGE(C14:E14)</f>
        <v>110</v>
      </c>
    </row>
    <row r="15" spans="1:6" ht="15" customHeight="1" x14ac:dyDescent="0.3">
      <c r="A15" s="132"/>
      <c r="B15" s="9" t="s">
        <v>28</v>
      </c>
      <c r="C15" s="2">
        <v>175</v>
      </c>
      <c r="D15" s="2">
        <v>201</v>
      </c>
      <c r="E15" s="2">
        <v>78</v>
      </c>
      <c r="F15" s="7">
        <f>SUM(C15:E15)</f>
        <v>454</v>
      </c>
    </row>
    <row r="16" spans="1:6" ht="15" customHeight="1" x14ac:dyDescent="0.3">
      <c r="A16" s="137" t="s">
        <v>45</v>
      </c>
      <c r="B16" s="64" t="s">
        <v>111</v>
      </c>
      <c r="C16" s="4">
        <v>180</v>
      </c>
      <c r="D16" s="4">
        <v>220</v>
      </c>
      <c r="E16" s="4">
        <v>61</v>
      </c>
      <c r="F16" s="69">
        <f>AVERAGE(C16:E16)</f>
        <v>153.66666666666666</v>
      </c>
    </row>
    <row r="17" spans="1:9" ht="15" customHeight="1" x14ac:dyDescent="0.3">
      <c r="A17" s="132"/>
      <c r="B17" s="9" t="s">
        <v>28</v>
      </c>
      <c r="C17" s="3">
        <v>209</v>
      </c>
      <c r="D17" s="3">
        <v>260</v>
      </c>
      <c r="E17" s="3">
        <v>62</v>
      </c>
      <c r="F17" s="7">
        <f>SUM(C17:E17)</f>
        <v>531</v>
      </c>
    </row>
    <row r="18" spans="1:9" ht="15" customHeight="1" x14ac:dyDescent="0.3">
      <c r="A18" s="13" t="s">
        <v>63</v>
      </c>
    </row>
    <row r="19" spans="1:9" ht="15" customHeight="1" x14ac:dyDescent="0.3">
      <c r="A19" s="30" t="s">
        <v>71</v>
      </c>
    </row>
    <row r="20" spans="1:9" ht="15" customHeight="1" x14ac:dyDescent="0.3">
      <c r="A20" s="138" t="s">
        <v>112</v>
      </c>
      <c r="B20" s="138"/>
      <c r="C20" s="138"/>
      <c r="D20" s="138"/>
      <c r="E20" s="138"/>
      <c r="F20" s="138"/>
    </row>
    <row r="21" spans="1:9" ht="15" customHeight="1" x14ac:dyDescent="0.3">
      <c r="A21" s="138"/>
      <c r="B21" s="138"/>
      <c r="C21" s="138"/>
      <c r="D21" s="138"/>
      <c r="E21" s="138"/>
      <c r="F21" s="138"/>
    </row>
    <row r="22" spans="1:9" x14ac:dyDescent="0.3">
      <c r="A22" s="65" t="s">
        <v>113</v>
      </c>
    </row>
    <row r="23" spans="1:9" x14ac:dyDescent="0.3">
      <c r="A23" s="65"/>
    </row>
    <row r="24" spans="1:9" ht="15" customHeight="1" x14ac:dyDescent="0.3">
      <c r="A24" s="129" t="s">
        <v>34</v>
      </c>
      <c r="B24" s="129"/>
      <c r="C24" s="129"/>
      <c r="D24" s="129"/>
      <c r="E24" s="129"/>
      <c r="F24" s="129"/>
    </row>
    <row r="25" spans="1:9" ht="15" customHeight="1" x14ac:dyDescent="0.3">
      <c r="A25" s="128" t="s">
        <v>35</v>
      </c>
      <c r="B25" s="128"/>
      <c r="C25" s="128"/>
      <c r="D25" s="128"/>
      <c r="E25" s="128"/>
      <c r="F25" s="128"/>
      <c r="G25" s="15"/>
    </row>
    <row r="26" spans="1:9" ht="15" customHeight="1" x14ac:dyDescent="0.3">
      <c r="A26" s="128" t="s">
        <v>77</v>
      </c>
      <c r="B26" s="128"/>
      <c r="C26" s="128"/>
      <c r="D26" s="128"/>
      <c r="E26" s="128"/>
      <c r="F26" s="128"/>
    </row>
    <row r="27" spans="1:9" x14ac:dyDescent="0.3">
      <c r="F27" s="15"/>
    </row>
    <row r="28" spans="1:9" ht="15" customHeight="1" thickBot="1" x14ac:dyDescent="0.35">
      <c r="A28" s="10" t="s">
        <v>36</v>
      </c>
      <c r="B28" s="10" t="s">
        <v>49</v>
      </c>
      <c r="C28" s="10" t="s">
        <v>50</v>
      </c>
      <c r="D28" s="10" t="s">
        <v>51</v>
      </c>
      <c r="E28" s="11" t="s">
        <v>20</v>
      </c>
      <c r="F28" s="15"/>
      <c r="G28" s="15"/>
      <c r="H28" s="15"/>
      <c r="I28" s="15"/>
    </row>
    <row r="29" spans="1:9" ht="28.8" x14ac:dyDescent="0.3">
      <c r="A29" s="16" t="s">
        <v>61</v>
      </c>
      <c r="B29" s="126">
        <v>115625620.12</v>
      </c>
      <c r="C29" s="126">
        <v>122600496.03</v>
      </c>
      <c r="D29" s="126">
        <v>55460440.5</v>
      </c>
      <c r="E29" s="29">
        <f>SUM(B29:D29)</f>
        <v>293686556.64999998</v>
      </c>
      <c r="F29" s="15"/>
      <c r="G29" s="15"/>
      <c r="H29" s="15"/>
      <c r="I29" s="15"/>
    </row>
    <row r="30" spans="1:9" ht="28.8" x14ac:dyDescent="0.3">
      <c r="A30" s="16" t="s">
        <v>60</v>
      </c>
      <c r="B30" s="126">
        <v>55111431.359999999</v>
      </c>
      <c r="C30" s="126">
        <v>61085251.409999996</v>
      </c>
      <c r="D30" s="126">
        <v>25819106</v>
      </c>
      <c r="E30" s="29">
        <f t="shared" ref="E30:E31" si="0">SUM(B30:D30)</f>
        <v>142015788.76999998</v>
      </c>
      <c r="F30" s="15"/>
      <c r="G30" s="15"/>
      <c r="H30" s="15"/>
      <c r="I30" s="15"/>
    </row>
    <row r="31" spans="1:9" ht="28.8" x14ac:dyDescent="0.3">
      <c r="A31" s="16" t="s">
        <v>70</v>
      </c>
      <c r="B31" s="18">
        <v>54127868.159999996</v>
      </c>
      <c r="C31" s="18">
        <v>67833489.670000002</v>
      </c>
      <c r="D31" s="18">
        <v>21491127</v>
      </c>
      <c r="E31" s="29">
        <f t="shared" si="0"/>
        <v>143452484.82999998</v>
      </c>
      <c r="F31" s="15"/>
    </row>
    <row r="32" spans="1:9" s="40" customFormat="1" ht="43.2" x14ac:dyDescent="0.3">
      <c r="A32" s="19" t="s">
        <v>47</v>
      </c>
      <c r="B32" s="20">
        <v>9497796.3493709993</v>
      </c>
      <c r="C32" s="20">
        <v>9123716.3493709993</v>
      </c>
      <c r="D32" s="20">
        <v>9123716.3493709993</v>
      </c>
      <c r="E32" s="58">
        <f>SUM(B32:D32)</f>
        <v>27745229.048112996</v>
      </c>
      <c r="F32" s="15"/>
    </row>
    <row r="33" spans="1:10" ht="15" customHeight="1" thickBot="1" x14ac:dyDescent="0.35">
      <c r="A33" s="14" t="s">
        <v>10</v>
      </c>
      <c r="B33" s="21">
        <f>SUM(B29:B32)</f>
        <v>234362715.989371</v>
      </c>
      <c r="C33" s="21">
        <f t="shared" ref="C33:E33" si="1">SUM(C29:C32)</f>
        <v>260642953.459371</v>
      </c>
      <c r="D33" s="21">
        <f t="shared" si="1"/>
        <v>111894389.849371</v>
      </c>
      <c r="E33" s="21">
        <f t="shared" si="1"/>
        <v>606900059.29811299</v>
      </c>
      <c r="F33" s="15"/>
    </row>
    <row r="34" spans="1:10" ht="15" customHeight="1" thickTop="1" x14ac:dyDescent="0.3">
      <c r="A34" s="13" t="s">
        <v>119</v>
      </c>
      <c r="F34" s="15"/>
    </row>
    <row r="35" spans="1:10" ht="15" customHeight="1" x14ac:dyDescent="0.3">
      <c r="A35" s="13" t="s">
        <v>29</v>
      </c>
      <c r="F35" s="15"/>
    </row>
    <row r="36" spans="1:10" ht="15" customHeight="1" x14ac:dyDescent="0.3">
      <c r="A36" s="121" t="s">
        <v>110</v>
      </c>
    </row>
    <row r="37" spans="1:10" ht="15" customHeight="1" x14ac:dyDescent="0.3">
      <c r="A37" s="128" t="s">
        <v>37</v>
      </c>
      <c r="B37" s="128"/>
      <c r="C37" s="128"/>
      <c r="D37" s="128"/>
      <c r="E37" s="128"/>
    </row>
    <row r="38" spans="1:10" ht="15" customHeight="1" x14ac:dyDescent="0.3">
      <c r="A38" s="128" t="s">
        <v>13</v>
      </c>
      <c r="B38" s="128"/>
      <c r="C38" s="128"/>
      <c r="D38" s="128"/>
      <c r="E38" s="128"/>
    </row>
    <row r="39" spans="1:10" ht="15" customHeight="1" x14ac:dyDescent="0.3">
      <c r="A39" s="128" t="s">
        <v>78</v>
      </c>
      <c r="B39" s="128"/>
      <c r="C39" s="128"/>
      <c r="D39" s="128"/>
      <c r="E39" s="128"/>
    </row>
    <row r="41" spans="1:10" ht="15" customHeight="1" thickBot="1" x14ac:dyDescent="0.35">
      <c r="A41" s="10" t="s">
        <v>12</v>
      </c>
      <c r="B41" s="10" t="s">
        <v>49</v>
      </c>
      <c r="C41" s="10" t="s">
        <v>50</v>
      </c>
      <c r="D41" s="10" t="s">
        <v>51</v>
      </c>
      <c r="E41" s="11" t="s">
        <v>20</v>
      </c>
      <c r="G41" s="28"/>
    </row>
    <row r="42" spans="1:10" x14ac:dyDescent="0.3">
      <c r="G42" s="28"/>
    </row>
    <row r="43" spans="1:10" ht="15" customHeight="1" x14ac:dyDescent="0.3">
      <c r="A43" s="12" t="s">
        <v>19</v>
      </c>
      <c r="B43" s="12">
        <v>134768683.81125808</v>
      </c>
      <c r="C43" s="12">
        <f>B47</f>
        <v>171139390.65188706</v>
      </c>
      <c r="D43" s="12">
        <f>C47</f>
        <v>181229860.02251604</v>
      </c>
      <c r="E43" s="91">
        <f>+B43</f>
        <v>134768683.81125808</v>
      </c>
      <c r="G43" s="28"/>
    </row>
    <row r="44" spans="1:10" ht="15" customHeight="1" x14ac:dyDescent="0.3">
      <c r="A44" s="12" t="s">
        <v>14</v>
      </c>
      <c r="B44" s="12">
        <v>270733422.82999998</v>
      </c>
      <c r="C44" s="12">
        <v>270733422.82999998</v>
      </c>
      <c r="D44" s="12">
        <v>270733422.82999998</v>
      </c>
      <c r="E44" s="91">
        <f>SUM(B44:D44)</f>
        <v>812200268.49000001</v>
      </c>
      <c r="G44" s="41"/>
      <c r="H44" s="41"/>
      <c r="I44" s="41"/>
      <c r="J44" s="41"/>
    </row>
    <row r="45" spans="1:10" ht="15" customHeight="1" x14ac:dyDescent="0.3">
      <c r="A45" s="12" t="s">
        <v>15</v>
      </c>
      <c r="B45" s="12">
        <f>+B43+B44</f>
        <v>405502106.64125806</v>
      </c>
      <c r="C45" s="12">
        <f>+C43+C44</f>
        <v>441872813.48188704</v>
      </c>
      <c r="D45" s="12">
        <f>+D43+D44</f>
        <v>451963282.85251606</v>
      </c>
      <c r="E45" s="91">
        <f>+E43+E44</f>
        <v>946968952.30125809</v>
      </c>
    </row>
    <row r="46" spans="1:10" ht="15" customHeight="1" x14ac:dyDescent="0.3">
      <c r="A46" s="12" t="s">
        <v>16</v>
      </c>
      <c r="B46" s="96">
        <f>+B33</f>
        <v>234362715.989371</v>
      </c>
      <c r="C46" s="96">
        <f t="shared" ref="C46:D46" si="2">+C33</f>
        <v>260642953.459371</v>
      </c>
      <c r="D46" s="96">
        <f t="shared" si="2"/>
        <v>111894389.849371</v>
      </c>
      <c r="E46" s="91">
        <f>SUM(B46:D46)</f>
        <v>606900059.29811299</v>
      </c>
    </row>
    <row r="47" spans="1:10" ht="15" customHeight="1" x14ac:dyDescent="0.3">
      <c r="A47" s="12" t="s">
        <v>17</v>
      </c>
      <c r="B47" s="12">
        <f>+B45-B46</f>
        <v>171139390.65188706</v>
      </c>
      <c r="C47" s="12">
        <f>+C45-C46</f>
        <v>181229860.02251604</v>
      </c>
      <c r="D47" s="12">
        <f>+D45-D46</f>
        <v>340068893.00314504</v>
      </c>
      <c r="E47" s="91">
        <f>+E45-E46</f>
        <v>340068893.0031451</v>
      </c>
    </row>
    <row r="48" spans="1:10" ht="15" customHeight="1" x14ac:dyDescent="0.3"/>
    <row r="49" spans="1:5" ht="15" customHeight="1" thickBot="1" x14ac:dyDescent="0.35">
      <c r="A49" s="14"/>
      <c r="B49" s="14"/>
      <c r="C49" s="14"/>
      <c r="D49" s="14"/>
      <c r="E49" s="14"/>
    </row>
    <row r="50" spans="1:5" ht="15" customHeight="1" thickTop="1" x14ac:dyDescent="0.3">
      <c r="A50" s="111" t="s">
        <v>109</v>
      </c>
      <c r="B50" s="112"/>
      <c r="C50" s="112"/>
      <c r="D50" s="112"/>
      <c r="E50" s="112"/>
    </row>
    <row r="51" spans="1:5" ht="15" customHeight="1" x14ac:dyDescent="0.3">
      <c r="A51" s="111" t="s">
        <v>62</v>
      </c>
      <c r="B51" s="111"/>
      <c r="C51" s="111"/>
      <c r="D51" s="111"/>
      <c r="E51" s="111"/>
    </row>
    <row r="52" spans="1:5" ht="15" customHeight="1" x14ac:dyDescent="0.3">
      <c r="A52" s="120"/>
    </row>
    <row r="53" spans="1:5" ht="15" customHeight="1" x14ac:dyDescent="0.3"/>
  </sheetData>
  <mergeCells count="13">
    <mergeCell ref="A39:E39"/>
    <mergeCell ref="A26:F26"/>
    <mergeCell ref="A37:E37"/>
    <mergeCell ref="A38:E38"/>
    <mergeCell ref="A20:F21"/>
    <mergeCell ref="A2:F2"/>
    <mergeCell ref="A8:F8"/>
    <mergeCell ref="A9:F9"/>
    <mergeCell ref="A24:F24"/>
    <mergeCell ref="A25:F25"/>
    <mergeCell ref="A12:A13"/>
    <mergeCell ref="A14:A15"/>
    <mergeCell ref="A16:A17"/>
  </mergeCells>
  <pageMargins left="0.7" right="0.7" top="0.75" bottom="0.75" header="0.3" footer="0.3"/>
  <pageSetup orientation="portrait" r:id="rId1"/>
  <ignoredErrors>
    <ignoredError sqref="E45 F13:F1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I56"/>
  <sheetViews>
    <sheetView showGridLines="0" zoomScaleNormal="100" workbookViewId="0">
      <selection activeCell="A2" sqref="A2:E2"/>
    </sheetView>
  </sheetViews>
  <sheetFormatPr baseColWidth="10" defaultColWidth="11.5546875" defaultRowHeight="14.4" x14ac:dyDescent="0.3"/>
  <cols>
    <col min="1" max="1" width="59.6640625" style="12" customWidth="1"/>
    <col min="2" max="3" width="15.109375" style="12" bestFit="1" customWidth="1"/>
    <col min="4" max="4" width="18.33203125" style="12" bestFit="1" customWidth="1"/>
    <col min="5" max="5" width="19.33203125" style="12" bestFit="1" customWidth="1"/>
    <col min="6" max="6" width="18.5546875" style="12" bestFit="1" customWidth="1"/>
    <col min="7" max="7" width="16.88671875" style="12" hidden="1" customWidth="1"/>
    <col min="8" max="9" width="0" style="12" hidden="1" customWidth="1"/>
    <col min="10" max="16384" width="11.5546875" style="12"/>
  </cols>
  <sheetData>
    <row r="1" spans="1:7" ht="15" customHeight="1" x14ac:dyDescent="0.3"/>
    <row r="2" spans="1:7" ht="15" customHeight="1" x14ac:dyDescent="0.3">
      <c r="A2" s="127" t="s">
        <v>31</v>
      </c>
      <c r="B2" s="127"/>
      <c r="C2" s="127"/>
      <c r="D2" s="127"/>
      <c r="E2" s="127"/>
      <c r="F2" s="90"/>
    </row>
    <row r="3" spans="1:7" ht="15" customHeight="1" x14ac:dyDescent="0.3">
      <c r="A3" s="25" t="s">
        <v>2</v>
      </c>
      <c r="B3" s="12" t="s">
        <v>65</v>
      </c>
    </row>
    <row r="4" spans="1:7" ht="15" customHeight="1" x14ac:dyDescent="0.3">
      <c r="A4" s="25" t="s">
        <v>3</v>
      </c>
      <c r="B4" s="12" t="s">
        <v>66</v>
      </c>
    </row>
    <row r="5" spans="1:7" ht="15" customHeight="1" x14ac:dyDescent="0.3">
      <c r="A5" s="25" t="s">
        <v>4</v>
      </c>
      <c r="B5" s="12" t="s">
        <v>67</v>
      </c>
    </row>
    <row r="6" spans="1:7" ht="15" customHeight="1" x14ac:dyDescent="0.3">
      <c r="A6" s="25" t="s">
        <v>18</v>
      </c>
      <c r="B6" s="12" t="s">
        <v>97</v>
      </c>
    </row>
    <row r="7" spans="1:7" ht="15" customHeight="1" x14ac:dyDescent="0.3">
      <c r="A7" s="91"/>
      <c r="B7" s="91"/>
      <c r="C7" s="91"/>
      <c r="D7" s="91"/>
      <c r="E7" s="91"/>
    </row>
    <row r="8" spans="1:7" ht="15" customHeight="1" x14ac:dyDescent="0.3">
      <c r="A8" s="143" t="s">
        <v>32</v>
      </c>
      <c r="B8" s="143"/>
      <c r="C8" s="143"/>
      <c r="D8" s="143"/>
      <c r="E8" s="143"/>
    </row>
    <row r="9" spans="1:7" ht="15" customHeight="1" x14ac:dyDescent="0.3">
      <c r="A9" s="143" t="s">
        <v>1</v>
      </c>
      <c r="B9" s="143"/>
      <c r="C9" s="143"/>
      <c r="D9" s="143"/>
      <c r="E9" s="143"/>
    </row>
    <row r="10" spans="1:7" ht="15" customHeight="1" x14ac:dyDescent="0.3"/>
    <row r="11" spans="1:7" ht="15" thickBot="1" x14ac:dyDescent="0.35">
      <c r="A11" s="10" t="s">
        <v>36</v>
      </c>
      <c r="B11" s="47" t="s">
        <v>5</v>
      </c>
      <c r="C11" s="47" t="s">
        <v>9</v>
      </c>
      <c r="D11" s="47" t="s">
        <v>20</v>
      </c>
      <c r="E11" s="47" t="s">
        <v>24</v>
      </c>
      <c r="F11" s="39"/>
      <c r="G11" s="39"/>
    </row>
    <row r="12" spans="1:7" ht="15" customHeight="1" x14ac:dyDescent="0.3">
      <c r="A12" s="144" t="s">
        <v>43</v>
      </c>
      <c r="B12" s="48" t="s">
        <v>74</v>
      </c>
      <c r="C12" s="73">
        <f>+'1T'!F12</f>
        <v>176</v>
      </c>
      <c r="D12" s="73">
        <f>+'2T'!F12</f>
        <v>179</v>
      </c>
      <c r="E12" s="49">
        <f t="shared" ref="E12:E17" si="0">SUM(C12:D12)</f>
        <v>355</v>
      </c>
      <c r="F12" s="29"/>
    </row>
    <row r="13" spans="1:7" ht="15" customHeight="1" x14ac:dyDescent="0.3">
      <c r="A13" s="142"/>
      <c r="B13" s="51" t="s">
        <v>28</v>
      </c>
      <c r="C13" s="74">
        <f>+'1T'!F13</f>
        <v>808</v>
      </c>
      <c r="D13" s="74">
        <f>+'2T'!F13</f>
        <v>766</v>
      </c>
      <c r="E13" s="52">
        <f t="shared" si="0"/>
        <v>1574</v>
      </c>
      <c r="F13" s="29"/>
    </row>
    <row r="14" spans="1:7" ht="15" customHeight="1" x14ac:dyDescent="0.3">
      <c r="A14" s="141" t="s">
        <v>44</v>
      </c>
      <c r="B14" s="53" t="s">
        <v>74</v>
      </c>
      <c r="C14" s="75">
        <f>+'1T'!F14</f>
        <v>114</v>
      </c>
      <c r="D14" s="75">
        <f>+'2T'!F14</f>
        <v>110</v>
      </c>
      <c r="E14" s="54">
        <f t="shared" si="0"/>
        <v>224</v>
      </c>
      <c r="F14" s="29"/>
    </row>
    <row r="15" spans="1:7" ht="15" customHeight="1" x14ac:dyDescent="0.3">
      <c r="A15" s="142"/>
      <c r="B15" s="51" t="s">
        <v>28</v>
      </c>
      <c r="C15" s="74">
        <f>+'1T'!F15</f>
        <v>464</v>
      </c>
      <c r="D15" s="74">
        <f>+'2T'!F15</f>
        <v>454</v>
      </c>
      <c r="E15" s="52">
        <f t="shared" si="0"/>
        <v>918</v>
      </c>
      <c r="F15" s="29"/>
    </row>
    <row r="16" spans="1:7" ht="15" customHeight="1" x14ac:dyDescent="0.3">
      <c r="A16" s="141" t="s">
        <v>45</v>
      </c>
      <c r="B16" s="53" t="s">
        <v>74</v>
      </c>
      <c r="C16" s="76">
        <f>+'1T'!F16</f>
        <v>184.33333333333334</v>
      </c>
      <c r="D16" s="76">
        <f>+'2T'!F16</f>
        <v>153.66666666666666</v>
      </c>
      <c r="E16" s="54">
        <f t="shared" si="0"/>
        <v>338</v>
      </c>
      <c r="F16" s="92"/>
    </row>
    <row r="17" spans="1:9" ht="15" customHeight="1" x14ac:dyDescent="0.3">
      <c r="A17" s="142"/>
      <c r="B17" s="51" t="s">
        <v>28</v>
      </c>
      <c r="C17" s="77">
        <f>+'1T'!F17</f>
        <v>659</v>
      </c>
      <c r="D17" s="77">
        <f>+'2T'!F17</f>
        <v>531</v>
      </c>
      <c r="E17" s="78">
        <f t="shared" si="0"/>
        <v>1190</v>
      </c>
      <c r="F17" s="92"/>
    </row>
    <row r="18" spans="1:9" ht="15" customHeight="1" x14ac:dyDescent="0.3">
      <c r="A18" s="13" t="s">
        <v>30</v>
      </c>
      <c r="B18" s="92"/>
      <c r="C18" s="92"/>
      <c r="D18" s="92"/>
      <c r="E18" s="92"/>
      <c r="F18" s="92"/>
      <c r="G18" s="92"/>
    </row>
    <row r="19" spans="1:9" x14ac:dyDescent="0.3">
      <c r="A19" s="13" t="s">
        <v>29</v>
      </c>
    </row>
    <row r="20" spans="1:9" ht="15" customHeight="1" x14ac:dyDescent="0.3">
      <c r="A20" s="110" t="s">
        <v>87</v>
      </c>
      <c r="B20" s="110"/>
      <c r="C20" s="110"/>
      <c r="D20" s="109"/>
      <c r="E20" s="109"/>
    </row>
    <row r="21" spans="1:9" x14ac:dyDescent="0.3">
      <c r="A21" s="110"/>
      <c r="B21" s="110"/>
      <c r="C21" s="110"/>
      <c r="D21" s="109"/>
      <c r="E21" s="109"/>
    </row>
    <row r="22" spans="1:9" x14ac:dyDescent="0.3">
      <c r="A22" s="65" t="s">
        <v>108</v>
      </c>
    </row>
    <row r="25" spans="1:9" x14ac:dyDescent="0.3">
      <c r="A25" s="127" t="s">
        <v>42</v>
      </c>
      <c r="B25" s="127"/>
      <c r="C25" s="127"/>
      <c r="D25" s="127"/>
      <c r="E25" s="127"/>
    </row>
    <row r="26" spans="1:9" x14ac:dyDescent="0.3">
      <c r="A26" s="143" t="s">
        <v>35</v>
      </c>
      <c r="B26" s="143"/>
      <c r="C26" s="143"/>
      <c r="D26" s="143"/>
      <c r="E26" s="143"/>
    </row>
    <row r="27" spans="1:9" x14ac:dyDescent="0.3">
      <c r="A27" s="143" t="s">
        <v>77</v>
      </c>
      <c r="B27" s="143"/>
      <c r="C27" s="143"/>
      <c r="D27" s="143"/>
      <c r="E27" s="143"/>
    </row>
    <row r="29" spans="1:9" ht="15" thickBot="1" x14ac:dyDescent="0.35">
      <c r="A29" s="10" t="s">
        <v>36</v>
      </c>
      <c r="B29" s="55" t="s">
        <v>9</v>
      </c>
      <c r="C29" s="55" t="s">
        <v>20</v>
      </c>
      <c r="D29" s="55" t="s">
        <v>24</v>
      </c>
    </row>
    <row r="30" spans="1:9" ht="28.8" x14ac:dyDescent="0.3">
      <c r="A30" s="16" t="s">
        <v>46</v>
      </c>
      <c r="B30" s="66">
        <f>+'1T'!E30</f>
        <v>310028612.04999995</v>
      </c>
      <c r="C30" s="66">
        <f>+'2T'!E29</f>
        <v>293686556.64999998</v>
      </c>
      <c r="D30" s="66">
        <f>SUM(B30:C30)</f>
        <v>603715168.69999993</v>
      </c>
      <c r="F30" s="93"/>
      <c r="G30" s="15"/>
      <c r="H30" s="15"/>
      <c r="I30" s="15"/>
    </row>
    <row r="31" spans="1:9" ht="28.8" x14ac:dyDescent="0.3">
      <c r="A31" s="16" t="s">
        <v>44</v>
      </c>
      <c r="B31" s="66">
        <f>+'1T'!E31</f>
        <v>155694389.92000002</v>
      </c>
      <c r="C31" s="66">
        <f>+'2T'!E30</f>
        <v>142015788.76999998</v>
      </c>
      <c r="D31" s="66">
        <f t="shared" ref="D31:D33" si="1">SUM(B31:C31)</f>
        <v>297710178.69</v>
      </c>
      <c r="F31" s="93"/>
      <c r="G31" s="15"/>
      <c r="H31" s="15"/>
      <c r="I31" s="15"/>
    </row>
    <row r="32" spans="1:9" ht="28.8" x14ac:dyDescent="0.3">
      <c r="A32" s="16" t="s">
        <v>48</v>
      </c>
      <c r="B32" s="66">
        <f>+'1T'!E32</f>
        <v>183941513.61000001</v>
      </c>
      <c r="C32" s="66">
        <f>+'2T'!E31</f>
        <v>143452484.82999998</v>
      </c>
      <c r="D32" s="66">
        <f t="shared" si="1"/>
        <v>327393998.44</v>
      </c>
      <c r="F32" s="18"/>
    </row>
    <row r="33" spans="1:8" s="40" customFormat="1" ht="43.2" x14ac:dyDescent="0.3">
      <c r="A33" s="19" t="s">
        <v>47</v>
      </c>
      <c r="B33" s="66">
        <f>+'1T'!E33</f>
        <v>27767069.098742001</v>
      </c>
      <c r="C33" s="66">
        <f>+'2T'!E32</f>
        <v>27745229.048112996</v>
      </c>
      <c r="D33" s="66">
        <f t="shared" si="1"/>
        <v>55512298.146854997</v>
      </c>
      <c r="E33" s="12"/>
      <c r="F33" s="20"/>
    </row>
    <row r="34" spans="1:8" ht="15" thickBot="1" x14ac:dyDescent="0.35">
      <c r="A34" s="14" t="s">
        <v>10</v>
      </c>
      <c r="B34" s="14">
        <f>+SUM(B30:B33)</f>
        <v>677431584.67874193</v>
      </c>
      <c r="C34" s="14">
        <f t="shared" ref="C34:D34" si="2">+SUM(C30:C33)</f>
        <v>606900059.29811299</v>
      </c>
      <c r="D34" s="14">
        <f t="shared" si="2"/>
        <v>1284331643.9768548</v>
      </c>
    </row>
    <row r="35" spans="1:8" ht="15" thickTop="1" x14ac:dyDescent="0.3">
      <c r="A35" s="13" t="s">
        <v>30</v>
      </c>
    </row>
    <row r="36" spans="1:8" x14ac:dyDescent="0.3">
      <c r="A36" s="13" t="s">
        <v>29</v>
      </c>
    </row>
    <row r="38" spans="1:8" s="91" customFormat="1" x14ac:dyDescent="0.3">
      <c r="A38" s="143" t="s">
        <v>37</v>
      </c>
      <c r="B38" s="143"/>
      <c r="C38" s="143"/>
      <c r="D38" s="143"/>
    </row>
    <row r="39" spans="1:8" x14ac:dyDescent="0.3">
      <c r="A39" s="143" t="s">
        <v>38</v>
      </c>
      <c r="B39" s="143"/>
      <c r="C39" s="143"/>
      <c r="D39" s="143"/>
    </row>
    <row r="40" spans="1:8" x14ac:dyDescent="0.3">
      <c r="A40" s="143" t="s">
        <v>77</v>
      </c>
      <c r="B40" s="143"/>
      <c r="C40" s="143"/>
      <c r="D40" s="143"/>
      <c r="E40" s="67"/>
    </row>
    <row r="42" spans="1:8" ht="15" thickBot="1" x14ac:dyDescent="0.35">
      <c r="A42" s="55" t="s">
        <v>12</v>
      </c>
      <c r="B42" s="55" t="s">
        <v>9</v>
      </c>
      <c r="C42" s="55" t="s">
        <v>20</v>
      </c>
      <c r="D42" s="55" t="s">
        <v>24</v>
      </c>
    </row>
    <row r="44" spans="1:8" x14ac:dyDescent="0.3">
      <c r="A44" s="12" t="s">
        <v>19</v>
      </c>
      <c r="B44" s="12">
        <f>+'1T'!B44</f>
        <v>0</v>
      </c>
      <c r="C44" s="12">
        <f>+'2T'!B43</f>
        <v>134768683.81125808</v>
      </c>
      <c r="D44" s="12">
        <f>+B44</f>
        <v>0</v>
      </c>
    </row>
    <row r="45" spans="1:8" x14ac:dyDescent="0.3">
      <c r="A45" s="12" t="s">
        <v>14</v>
      </c>
      <c r="B45" s="12">
        <f>+'1T'!E45</f>
        <v>812200268.49000001</v>
      </c>
      <c r="C45" s="12">
        <f>+'2T'!E44</f>
        <v>812200268.49000001</v>
      </c>
      <c r="D45" s="12">
        <f>SUM(B45:C45)</f>
        <v>1624400536.98</v>
      </c>
      <c r="G45" s="12">
        <v>1523286976.5599999</v>
      </c>
      <c r="H45" s="12">
        <f>+D45-G45</f>
        <v>101113560.42000008</v>
      </c>
    </row>
    <row r="46" spans="1:8" x14ac:dyDescent="0.3">
      <c r="A46" s="12" t="s">
        <v>15</v>
      </c>
      <c r="B46" s="12">
        <f>+B44+B45</f>
        <v>812200268.49000001</v>
      </c>
      <c r="C46" s="12">
        <f>+C44+C45</f>
        <v>946968952.30125809</v>
      </c>
      <c r="D46" s="12">
        <f>+D44+D45</f>
        <v>1624400536.98</v>
      </c>
      <c r="H46" s="12">
        <v>39514597.899999999</v>
      </c>
    </row>
    <row r="47" spans="1:8" x14ac:dyDescent="0.3">
      <c r="A47" s="12" t="s">
        <v>16</v>
      </c>
      <c r="B47" s="12">
        <f>+'1T'!E47</f>
        <v>677431584.67874193</v>
      </c>
      <c r="C47" s="12">
        <f>+'2T'!E46</f>
        <v>606900059.29811299</v>
      </c>
      <c r="D47" s="12">
        <f>SUM(B47:C47)</f>
        <v>1284331643.9768548</v>
      </c>
      <c r="H47" s="12">
        <f>+H45-H46</f>
        <v>61598962.520000078</v>
      </c>
    </row>
    <row r="48" spans="1:8" x14ac:dyDescent="0.3">
      <c r="A48" s="12" t="s">
        <v>17</v>
      </c>
      <c r="B48" s="12">
        <f>+B46-B47</f>
        <v>134768683.81125808</v>
      </c>
      <c r="C48" s="12">
        <f>+C46-C47</f>
        <v>340068893.0031451</v>
      </c>
      <c r="D48" s="12">
        <f>+D46-D47</f>
        <v>340068893.00314522</v>
      </c>
      <c r="H48" s="12">
        <f>+H46+H47</f>
        <v>101113560.42000008</v>
      </c>
    </row>
    <row r="49" spans="1:1023" x14ac:dyDescent="0.3">
      <c r="H49" s="12">
        <f>62390573.9-H48</f>
        <v>-38722986.520000078</v>
      </c>
      <c r="I49" s="12">
        <f>68833.9+1648902.9+115600</f>
        <v>1833336.7999999998</v>
      </c>
    </row>
    <row r="50" spans="1:1023" ht="15" thickBot="1" x14ac:dyDescent="0.35">
      <c r="A50" s="14"/>
      <c r="B50" s="14"/>
      <c r="C50" s="14"/>
      <c r="D50" s="14"/>
    </row>
    <row r="51" spans="1:1023" s="100" customFormat="1" ht="21.6" customHeight="1" thickTop="1" x14ac:dyDescent="0.3">
      <c r="A51" s="111" t="s">
        <v>80</v>
      </c>
      <c r="B51" s="96"/>
      <c r="C51" s="96"/>
      <c r="D51" s="96"/>
      <c r="E51" s="96"/>
      <c r="F51" s="96"/>
      <c r="G51" s="96"/>
      <c r="H51" s="96"/>
      <c r="I51" s="96"/>
      <c r="J51" s="96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7"/>
      <c r="AK51" s="97"/>
      <c r="AL51" s="97"/>
      <c r="AM51" s="97"/>
      <c r="AN51" s="97"/>
      <c r="AO51" s="97"/>
      <c r="AP51" s="97"/>
      <c r="AQ51" s="97"/>
      <c r="AR51" s="97"/>
      <c r="AS51" s="97"/>
      <c r="AT51" s="97"/>
      <c r="AU51" s="97"/>
      <c r="AV51" s="97"/>
      <c r="AW51" s="97"/>
      <c r="AX51" s="97"/>
      <c r="AY51" s="97"/>
      <c r="AZ51" s="97"/>
      <c r="BA51" s="97"/>
      <c r="BB51" s="97"/>
      <c r="BC51" s="97"/>
      <c r="BD51" s="97"/>
      <c r="BE51" s="97"/>
      <c r="BF51" s="97"/>
      <c r="BG51" s="97"/>
      <c r="BH51" s="97"/>
      <c r="BI51" s="97"/>
      <c r="BJ51" s="97"/>
      <c r="BK51" s="97"/>
      <c r="BL51" s="97"/>
      <c r="BM51" s="97"/>
      <c r="BN51" s="97"/>
      <c r="BO51" s="97"/>
      <c r="BP51" s="97"/>
      <c r="BQ51" s="97"/>
      <c r="BR51" s="97"/>
      <c r="BS51" s="97"/>
      <c r="BT51" s="97"/>
      <c r="BU51" s="97"/>
      <c r="BV51" s="97"/>
      <c r="BW51" s="97"/>
      <c r="BX51" s="97"/>
      <c r="BY51" s="97"/>
      <c r="BZ51" s="97"/>
      <c r="CA51" s="97"/>
      <c r="CB51" s="97"/>
      <c r="CC51" s="97"/>
      <c r="CD51" s="97"/>
      <c r="CE51" s="97"/>
      <c r="CF51" s="97"/>
      <c r="CG51" s="97"/>
      <c r="CH51" s="97"/>
      <c r="CI51" s="97"/>
      <c r="CJ51" s="97"/>
      <c r="CK51" s="97"/>
      <c r="CL51" s="97"/>
      <c r="CM51" s="97"/>
      <c r="CN51" s="97"/>
      <c r="CO51" s="97"/>
      <c r="CP51" s="97"/>
      <c r="CQ51" s="97"/>
      <c r="CR51" s="97"/>
      <c r="CS51" s="97"/>
      <c r="CT51" s="97"/>
      <c r="CU51" s="97"/>
      <c r="CV51" s="97"/>
      <c r="CW51" s="97"/>
      <c r="CX51" s="97"/>
      <c r="CY51" s="97"/>
      <c r="CZ51" s="97"/>
      <c r="DA51" s="97"/>
      <c r="DB51" s="97"/>
      <c r="DC51" s="97"/>
      <c r="DD51" s="97"/>
      <c r="DE51" s="97"/>
      <c r="DF51" s="97"/>
      <c r="DG51" s="97"/>
      <c r="DH51" s="97"/>
      <c r="DI51" s="97"/>
      <c r="DJ51" s="97"/>
      <c r="DK51" s="97"/>
      <c r="DL51" s="97"/>
      <c r="DM51" s="97"/>
      <c r="DN51" s="97"/>
      <c r="DO51" s="97"/>
      <c r="DP51" s="97"/>
      <c r="DQ51" s="97"/>
      <c r="DR51" s="97"/>
      <c r="DS51" s="97"/>
      <c r="DT51" s="97"/>
      <c r="DU51" s="97"/>
      <c r="DV51" s="97"/>
      <c r="DW51" s="97"/>
      <c r="DX51" s="97"/>
      <c r="DY51" s="97"/>
      <c r="DZ51" s="97"/>
      <c r="EA51" s="97"/>
      <c r="EB51" s="97"/>
      <c r="EC51" s="97"/>
      <c r="ED51" s="97"/>
      <c r="EE51" s="97"/>
      <c r="EF51" s="97"/>
      <c r="EG51" s="97"/>
      <c r="EH51" s="97"/>
      <c r="EI51" s="97"/>
      <c r="EJ51" s="97"/>
      <c r="EK51" s="97"/>
      <c r="EL51" s="97"/>
      <c r="EM51" s="97"/>
      <c r="EN51" s="97"/>
      <c r="EO51" s="97"/>
      <c r="EP51" s="97"/>
      <c r="EQ51" s="97"/>
      <c r="ER51" s="97"/>
      <c r="ES51" s="97"/>
      <c r="ET51" s="97"/>
      <c r="EU51" s="97"/>
      <c r="EV51" s="97"/>
      <c r="EW51" s="97"/>
      <c r="EX51" s="97"/>
      <c r="EY51" s="97"/>
      <c r="EZ51" s="97"/>
      <c r="FA51" s="97"/>
      <c r="FB51" s="97"/>
      <c r="FC51" s="97"/>
      <c r="FD51" s="97"/>
      <c r="FE51" s="97"/>
      <c r="FF51" s="97"/>
      <c r="FG51" s="97"/>
      <c r="FH51" s="97"/>
      <c r="FI51" s="97"/>
      <c r="FJ51" s="97"/>
      <c r="FK51" s="97"/>
      <c r="FL51" s="97"/>
      <c r="FM51" s="97"/>
      <c r="FN51" s="97"/>
      <c r="FO51" s="97"/>
      <c r="FP51" s="97"/>
      <c r="FQ51" s="97"/>
      <c r="FR51" s="97"/>
      <c r="FS51" s="97"/>
      <c r="FT51" s="97"/>
      <c r="FU51" s="97"/>
      <c r="FV51" s="97"/>
      <c r="FW51" s="97"/>
      <c r="FX51" s="97"/>
      <c r="FY51" s="97"/>
      <c r="FZ51" s="97"/>
      <c r="GA51" s="97"/>
      <c r="GB51" s="97"/>
      <c r="GC51" s="97"/>
      <c r="GD51" s="97"/>
      <c r="GE51" s="97"/>
      <c r="GF51" s="97"/>
      <c r="GG51" s="97"/>
      <c r="GH51" s="97"/>
      <c r="GI51" s="97"/>
      <c r="GJ51" s="97"/>
      <c r="GK51" s="97"/>
      <c r="GL51" s="97"/>
      <c r="GM51" s="97"/>
      <c r="GN51" s="97"/>
      <c r="GO51" s="97"/>
      <c r="GP51" s="97"/>
      <c r="GQ51" s="97"/>
      <c r="GR51" s="97"/>
      <c r="GS51" s="97"/>
      <c r="GT51" s="97"/>
      <c r="GU51" s="97"/>
      <c r="GV51" s="97"/>
      <c r="GW51" s="97"/>
      <c r="GX51" s="97"/>
      <c r="GY51" s="97"/>
      <c r="GZ51" s="97"/>
      <c r="HA51" s="97"/>
      <c r="HB51" s="97"/>
      <c r="HC51" s="97"/>
      <c r="HD51" s="97"/>
      <c r="HE51" s="97"/>
      <c r="HF51" s="97"/>
      <c r="HG51" s="97"/>
      <c r="HH51" s="97"/>
      <c r="HI51" s="97"/>
      <c r="HJ51" s="97"/>
      <c r="HK51" s="97"/>
      <c r="HL51" s="97"/>
      <c r="HM51" s="97"/>
      <c r="HN51" s="97"/>
      <c r="HO51" s="97"/>
      <c r="HP51" s="97"/>
      <c r="HQ51" s="97"/>
      <c r="HR51" s="97"/>
      <c r="HS51" s="97"/>
      <c r="HT51" s="97"/>
      <c r="HU51" s="97"/>
      <c r="HV51" s="97"/>
      <c r="HW51" s="97"/>
      <c r="HX51" s="97"/>
      <c r="HY51" s="97"/>
      <c r="HZ51" s="97"/>
      <c r="IA51" s="97"/>
      <c r="IB51" s="97"/>
      <c r="IC51" s="97"/>
      <c r="ID51" s="97"/>
      <c r="IE51" s="97"/>
      <c r="IF51" s="97"/>
      <c r="IG51" s="97"/>
      <c r="IH51" s="97"/>
      <c r="II51" s="97"/>
      <c r="IJ51" s="97"/>
      <c r="IK51" s="97"/>
      <c r="IL51" s="97"/>
      <c r="IM51" s="97"/>
      <c r="IN51" s="97"/>
      <c r="IO51" s="97"/>
      <c r="IP51" s="97"/>
      <c r="IQ51" s="97"/>
      <c r="IR51" s="97"/>
      <c r="IS51" s="97"/>
      <c r="IT51" s="97"/>
      <c r="IU51" s="97"/>
      <c r="IV51" s="97"/>
      <c r="IW51" s="97"/>
      <c r="IX51" s="97"/>
      <c r="IY51" s="97"/>
      <c r="IZ51" s="97"/>
      <c r="JA51" s="97"/>
      <c r="JB51" s="97"/>
      <c r="JC51" s="97"/>
      <c r="JD51" s="97"/>
      <c r="JE51" s="97"/>
      <c r="JF51" s="97"/>
      <c r="JG51" s="97"/>
      <c r="JH51" s="97"/>
      <c r="JI51" s="97"/>
      <c r="JJ51" s="97"/>
      <c r="JK51" s="97"/>
      <c r="JL51" s="97"/>
      <c r="JM51" s="97"/>
      <c r="JN51" s="97"/>
      <c r="JO51" s="97"/>
      <c r="JP51" s="97"/>
      <c r="JQ51" s="97"/>
      <c r="JR51" s="97"/>
      <c r="JS51" s="97"/>
      <c r="JT51" s="97"/>
      <c r="JU51" s="97"/>
      <c r="JV51" s="97"/>
      <c r="JW51" s="97"/>
      <c r="JX51" s="97"/>
      <c r="JY51" s="97"/>
      <c r="JZ51" s="97"/>
      <c r="KA51" s="97"/>
      <c r="KB51" s="97"/>
      <c r="KC51" s="97"/>
      <c r="KD51" s="97"/>
      <c r="KE51" s="97"/>
      <c r="KF51" s="97"/>
      <c r="KG51" s="97"/>
      <c r="KH51" s="97"/>
      <c r="KI51" s="97"/>
      <c r="KJ51" s="97"/>
      <c r="KK51" s="97"/>
      <c r="KL51" s="97"/>
      <c r="KM51" s="97"/>
      <c r="KN51" s="97"/>
      <c r="KO51" s="97"/>
      <c r="KP51" s="97"/>
      <c r="KQ51" s="97"/>
      <c r="KR51" s="97"/>
      <c r="KS51" s="97"/>
      <c r="KT51" s="97"/>
      <c r="KU51" s="97"/>
      <c r="KV51" s="97"/>
      <c r="KW51" s="97"/>
      <c r="KX51" s="97"/>
      <c r="KY51" s="97"/>
      <c r="KZ51" s="97"/>
      <c r="LA51" s="97"/>
      <c r="LB51" s="97"/>
      <c r="LC51" s="97"/>
      <c r="LD51" s="97"/>
      <c r="LE51" s="97"/>
      <c r="LF51" s="97"/>
      <c r="LG51" s="97"/>
      <c r="LH51" s="97"/>
      <c r="LI51" s="97"/>
      <c r="LJ51" s="97"/>
      <c r="LK51" s="97"/>
      <c r="LL51" s="97"/>
      <c r="LM51" s="97"/>
      <c r="LN51" s="97"/>
      <c r="LO51" s="97"/>
      <c r="LP51" s="97"/>
      <c r="LQ51" s="97"/>
      <c r="LR51" s="97"/>
      <c r="LS51" s="97"/>
      <c r="LT51" s="97"/>
      <c r="LU51" s="97"/>
      <c r="LV51" s="97"/>
      <c r="LW51" s="97"/>
      <c r="LX51" s="97"/>
      <c r="LY51" s="97"/>
      <c r="LZ51" s="97"/>
      <c r="MA51" s="97"/>
      <c r="MB51" s="97"/>
      <c r="MC51" s="97"/>
      <c r="MD51" s="97"/>
      <c r="ME51" s="97"/>
      <c r="MF51" s="97"/>
      <c r="MG51" s="97"/>
      <c r="MH51" s="97"/>
      <c r="MI51" s="97"/>
      <c r="MJ51" s="97"/>
      <c r="MK51" s="97"/>
      <c r="ML51" s="97"/>
      <c r="MM51" s="97"/>
      <c r="MN51" s="97"/>
      <c r="MO51" s="97"/>
      <c r="MP51" s="97"/>
      <c r="MQ51" s="97"/>
      <c r="MR51" s="97"/>
      <c r="MS51" s="97"/>
      <c r="MT51" s="97"/>
      <c r="MU51" s="97"/>
      <c r="MV51" s="97"/>
      <c r="MW51" s="97"/>
      <c r="MX51" s="97"/>
      <c r="MY51" s="97"/>
      <c r="MZ51" s="97"/>
      <c r="NA51" s="97"/>
      <c r="NB51" s="97"/>
      <c r="NC51" s="97"/>
      <c r="ND51" s="97"/>
      <c r="NE51" s="97"/>
      <c r="NF51" s="97"/>
      <c r="NG51" s="97"/>
      <c r="NH51" s="97"/>
      <c r="NI51" s="97"/>
      <c r="NJ51" s="97"/>
      <c r="NK51" s="97"/>
      <c r="NL51" s="97"/>
      <c r="NM51" s="97"/>
      <c r="NN51" s="97"/>
      <c r="NO51" s="97"/>
      <c r="NP51" s="97"/>
      <c r="NQ51" s="97"/>
      <c r="NR51" s="97"/>
      <c r="NS51" s="97"/>
      <c r="NT51" s="97"/>
      <c r="NU51" s="97"/>
      <c r="NV51" s="97"/>
      <c r="NW51" s="97"/>
      <c r="NX51" s="97"/>
      <c r="NY51" s="97"/>
      <c r="NZ51" s="97"/>
      <c r="OA51" s="97"/>
      <c r="OB51" s="97"/>
      <c r="OC51" s="97"/>
      <c r="OD51" s="97"/>
      <c r="OE51" s="97"/>
      <c r="OF51" s="97"/>
      <c r="OG51" s="97"/>
      <c r="OH51" s="97"/>
      <c r="OI51" s="97"/>
      <c r="OJ51" s="97"/>
      <c r="OK51" s="97"/>
      <c r="OL51" s="97"/>
      <c r="OM51" s="97"/>
      <c r="ON51" s="97"/>
      <c r="OO51" s="97"/>
      <c r="OP51" s="97"/>
      <c r="OQ51" s="97"/>
      <c r="OR51" s="97"/>
      <c r="OS51" s="97"/>
      <c r="OT51" s="97"/>
      <c r="OU51" s="97"/>
      <c r="OV51" s="97"/>
      <c r="OW51" s="97"/>
      <c r="OX51" s="97"/>
      <c r="OY51" s="97"/>
      <c r="OZ51" s="97"/>
      <c r="PA51" s="97"/>
      <c r="PB51" s="97"/>
      <c r="PC51" s="97"/>
      <c r="PD51" s="97"/>
      <c r="PE51" s="97"/>
      <c r="PF51" s="97"/>
      <c r="PG51" s="97"/>
      <c r="PH51" s="97"/>
      <c r="PI51" s="97"/>
      <c r="PJ51" s="97"/>
      <c r="PK51" s="97"/>
      <c r="PL51" s="97"/>
      <c r="PM51" s="97"/>
      <c r="PN51" s="97"/>
      <c r="PO51" s="97"/>
      <c r="PP51" s="97"/>
      <c r="PQ51" s="97"/>
      <c r="PR51" s="97"/>
      <c r="PS51" s="97"/>
      <c r="PT51" s="97"/>
      <c r="PU51" s="97"/>
      <c r="PV51" s="97"/>
      <c r="PW51" s="97"/>
      <c r="PX51" s="97"/>
      <c r="PY51" s="97"/>
      <c r="PZ51" s="97"/>
      <c r="QA51" s="97"/>
      <c r="QB51" s="97"/>
      <c r="QC51" s="97"/>
      <c r="QD51" s="97"/>
      <c r="QE51" s="97"/>
      <c r="QF51" s="97"/>
      <c r="QG51" s="97"/>
      <c r="QH51" s="97"/>
      <c r="QI51" s="97"/>
      <c r="QJ51" s="97"/>
      <c r="QK51" s="97"/>
      <c r="QL51" s="97"/>
      <c r="QM51" s="97"/>
      <c r="QN51" s="97"/>
      <c r="QO51" s="97"/>
      <c r="QP51" s="97"/>
      <c r="QQ51" s="97"/>
      <c r="QR51" s="97"/>
      <c r="QS51" s="97"/>
      <c r="QT51" s="97"/>
      <c r="QU51" s="97"/>
      <c r="QV51" s="97"/>
      <c r="QW51" s="97"/>
      <c r="QX51" s="97"/>
      <c r="QY51" s="97"/>
      <c r="QZ51" s="97"/>
      <c r="RA51" s="97"/>
      <c r="RB51" s="97"/>
      <c r="RC51" s="97"/>
      <c r="RD51" s="97"/>
      <c r="RE51" s="97"/>
      <c r="RF51" s="97"/>
      <c r="RG51" s="97"/>
      <c r="RH51" s="97"/>
      <c r="RI51" s="97"/>
      <c r="RJ51" s="97"/>
      <c r="RK51" s="97"/>
      <c r="RL51" s="97"/>
      <c r="RM51" s="97"/>
      <c r="RN51" s="97"/>
      <c r="RO51" s="97"/>
      <c r="RP51" s="97"/>
      <c r="RQ51" s="97"/>
      <c r="RR51" s="97"/>
      <c r="RS51" s="97"/>
      <c r="RT51" s="97"/>
      <c r="RU51" s="97"/>
      <c r="RV51" s="97"/>
      <c r="RW51" s="97"/>
      <c r="RX51" s="97"/>
      <c r="RY51" s="97"/>
      <c r="RZ51" s="97"/>
      <c r="SA51" s="97"/>
      <c r="SB51" s="97"/>
      <c r="SC51" s="97"/>
      <c r="SD51" s="97"/>
      <c r="SE51" s="97"/>
      <c r="SF51" s="97"/>
      <c r="SG51" s="97"/>
      <c r="SH51" s="97"/>
      <c r="SI51" s="97"/>
      <c r="SJ51" s="97"/>
      <c r="SK51" s="97"/>
      <c r="SL51" s="97"/>
      <c r="SM51" s="97"/>
      <c r="SN51" s="97"/>
      <c r="SO51" s="97"/>
      <c r="SP51" s="97"/>
      <c r="SQ51" s="97"/>
      <c r="SR51" s="97"/>
      <c r="SS51" s="97"/>
      <c r="ST51" s="97"/>
      <c r="SU51" s="97"/>
      <c r="SV51" s="97"/>
      <c r="SW51" s="97"/>
      <c r="SX51" s="97"/>
      <c r="SY51" s="97"/>
      <c r="SZ51" s="97"/>
      <c r="TA51" s="97"/>
      <c r="TB51" s="97"/>
      <c r="TC51" s="97"/>
      <c r="TD51" s="97"/>
      <c r="TE51" s="97"/>
      <c r="TF51" s="97"/>
      <c r="TG51" s="97"/>
      <c r="TH51" s="97"/>
      <c r="TI51" s="97"/>
      <c r="TJ51" s="97"/>
      <c r="TK51" s="97"/>
      <c r="TL51" s="97"/>
      <c r="TM51" s="97"/>
      <c r="TN51" s="97"/>
      <c r="TO51" s="97"/>
      <c r="TP51" s="97"/>
      <c r="TQ51" s="97"/>
      <c r="TR51" s="97"/>
      <c r="TS51" s="97"/>
      <c r="TT51" s="97"/>
      <c r="TU51" s="97"/>
      <c r="TV51" s="97"/>
      <c r="TW51" s="97"/>
      <c r="TX51" s="97"/>
      <c r="TY51" s="97"/>
      <c r="TZ51" s="97"/>
      <c r="UA51" s="97"/>
      <c r="UB51" s="97"/>
      <c r="UC51" s="97"/>
      <c r="UD51" s="97"/>
      <c r="UE51" s="97"/>
      <c r="UF51" s="97"/>
      <c r="UG51" s="97"/>
      <c r="UH51" s="97"/>
      <c r="UI51" s="97"/>
      <c r="UJ51" s="97"/>
      <c r="UK51" s="97"/>
      <c r="UL51" s="97"/>
      <c r="UM51" s="97"/>
      <c r="UN51" s="97"/>
      <c r="UO51" s="97"/>
      <c r="UP51" s="97"/>
      <c r="UQ51" s="97"/>
      <c r="UR51" s="97"/>
      <c r="US51" s="97"/>
      <c r="UT51" s="97"/>
      <c r="UU51" s="97"/>
      <c r="UV51" s="97"/>
      <c r="UW51" s="97"/>
      <c r="UX51" s="97"/>
      <c r="UY51" s="97"/>
      <c r="UZ51" s="97"/>
      <c r="VA51" s="97"/>
      <c r="VB51" s="97"/>
      <c r="VC51" s="97"/>
      <c r="VD51" s="97"/>
      <c r="VE51" s="97"/>
      <c r="VF51" s="97"/>
      <c r="VG51" s="97"/>
      <c r="VH51" s="97"/>
      <c r="VI51" s="97"/>
      <c r="VJ51" s="97"/>
      <c r="VK51" s="97"/>
      <c r="VL51" s="97"/>
      <c r="VM51" s="97"/>
      <c r="VN51" s="97"/>
      <c r="VO51" s="97"/>
      <c r="VP51" s="97"/>
      <c r="VQ51" s="97"/>
      <c r="VR51" s="97"/>
      <c r="VS51" s="97"/>
      <c r="VT51" s="97"/>
      <c r="VU51" s="97"/>
      <c r="VV51" s="97"/>
      <c r="VW51" s="97"/>
      <c r="VX51" s="97"/>
      <c r="VY51" s="97"/>
      <c r="VZ51" s="97"/>
      <c r="WA51" s="97"/>
      <c r="WB51" s="97"/>
      <c r="WC51" s="97"/>
      <c r="WD51" s="97"/>
      <c r="WE51" s="97"/>
      <c r="WF51" s="97"/>
      <c r="WG51" s="97"/>
      <c r="WH51" s="97"/>
      <c r="WI51" s="97"/>
      <c r="WJ51" s="97"/>
      <c r="WK51" s="97"/>
      <c r="WL51" s="97"/>
      <c r="WM51" s="97"/>
      <c r="WN51" s="97"/>
      <c r="WO51" s="97"/>
      <c r="WP51" s="97"/>
      <c r="WQ51" s="97"/>
      <c r="WR51" s="97"/>
      <c r="WS51" s="97"/>
      <c r="WT51" s="97"/>
      <c r="WU51" s="97"/>
      <c r="WV51" s="97"/>
      <c r="WW51" s="97"/>
      <c r="WX51" s="97"/>
      <c r="WY51" s="97"/>
      <c r="WZ51" s="97"/>
      <c r="XA51" s="97"/>
      <c r="XB51" s="97"/>
      <c r="XC51" s="97"/>
      <c r="XD51" s="97"/>
      <c r="XE51" s="97"/>
      <c r="XF51" s="97"/>
      <c r="XG51" s="97"/>
      <c r="XH51" s="97"/>
      <c r="XI51" s="97"/>
      <c r="XJ51" s="97"/>
      <c r="XK51" s="97"/>
      <c r="XL51" s="97"/>
      <c r="XM51" s="97"/>
      <c r="XN51" s="97"/>
      <c r="XO51" s="97"/>
      <c r="XP51" s="97"/>
      <c r="XQ51" s="97"/>
      <c r="XR51" s="97"/>
      <c r="XS51" s="97"/>
      <c r="XT51" s="97"/>
      <c r="XU51" s="97"/>
      <c r="XV51" s="97"/>
      <c r="XW51" s="97"/>
      <c r="XX51" s="97"/>
      <c r="XY51" s="97"/>
      <c r="XZ51" s="97"/>
      <c r="YA51" s="97"/>
      <c r="YB51" s="97"/>
      <c r="YC51" s="97"/>
      <c r="YD51" s="97"/>
      <c r="YE51" s="97"/>
      <c r="YF51" s="97"/>
      <c r="YG51" s="97"/>
      <c r="YH51" s="97"/>
      <c r="YI51" s="97"/>
      <c r="YJ51" s="97"/>
      <c r="YK51" s="97"/>
      <c r="YL51" s="97"/>
      <c r="YM51" s="97"/>
      <c r="YN51" s="97"/>
      <c r="YO51" s="97"/>
      <c r="YP51" s="97"/>
      <c r="YQ51" s="97"/>
      <c r="YR51" s="97"/>
      <c r="YS51" s="97"/>
      <c r="YT51" s="97"/>
      <c r="YU51" s="97"/>
      <c r="YV51" s="97"/>
      <c r="YW51" s="97"/>
      <c r="YX51" s="97"/>
      <c r="YY51" s="97"/>
      <c r="YZ51" s="97"/>
      <c r="ZA51" s="97"/>
      <c r="ZB51" s="97"/>
      <c r="ZC51" s="97"/>
      <c r="ZD51" s="97"/>
      <c r="ZE51" s="97"/>
      <c r="ZF51" s="97"/>
      <c r="ZG51" s="97"/>
      <c r="ZH51" s="97"/>
      <c r="ZI51" s="97"/>
      <c r="ZJ51" s="97"/>
      <c r="ZK51" s="97"/>
      <c r="ZL51" s="97"/>
      <c r="ZM51" s="97"/>
      <c r="ZN51" s="97"/>
      <c r="ZO51" s="97"/>
      <c r="ZP51" s="97"/>
      <c r="ZQ51" s="97"/>
      <c r="ZR51" s="97"/>
      <c r="ZS51" s="97"/>
      <c r="ZT51" s="97"/>
      <c r="ZU51" s="97"/>
      <c r="ZV51" s="97"/>
      <c r="ZW51" s="97"/>
      <c r="ZX51" s="97"/>
      <c r="ZY51" s="97"/>
      <c r="ZZ51" s="97"/>
      <c r="AAA51" s="97"/>
      <c r="AAB51" s="97"/>
      <c r="AAC51" s="97"/>
      <c r="AAD51" s="97"/>
      <c r="AAE51" s="97"/>
      <c r="AAF51" s="97"/>
      <c r="AAG51" s="97"/>
      <c r="AAH51" s="97"/>
      <c r="AAI51" s="97"/>
      <c r="AAJ51" s="97"/>
      <c r="AAK51" s="97"/>
      <c r="AAL51" s="97"/>
      <c r="AAM51" s="97"/>
      <c r="AAN51" s="97"/>
      <c r="AAO51" s="97"/>
      <c r="AAP51" s="97"/>
      <c r="AAQ51" s="97"/>
      <c r="AAR51" s="97"/>
      <c r="AAS51" s="97"/>
      <c r="AAT51" s="97"/>
      <c r="AAU51" s="97"/>
      <c r="AAV51" s="97"/>
      <c r="AAW51" s="97"/>
      <c r="AAX51" s="97"/>
      <c r="AAY51" s="97"/>
      <c r="AAZ51" s="97"/>
      <c r="ABA51" s="97"/>
      <c r="ABB51" s="97"/>
      <c r="ABC51" s="97"/>
      <c r="ABD51" s="97"/>
      <c r="ABE51" s="97"/>
      <c r="ABF51" s="97"/>
      <c r="ABG51" s="97"/>
      <c r="ABH51" s="97"/>
      <c r="ABI51" s="97"/>
      <c r="ABJ51" s="97"/>
      <c r="ABK51" s="97"/>
      <c r="ABL51" s="97"/>
      <c r="ABM51" s="97"/>
      <c r="ABN51" s="97"/>
      <c r="ABO51" s="97"/>
      <c r="ABP51" s="97"/>
      <c r="ABQ51" s="97"/>
      <c r="ABR51" s="97"/>
      <c r="ABS51" s="97"/>
      <c r="ABT51" s="97"/>
      <c r="ABU51" s="97"/>
      <c r="ABV51" s="97"/>
      <c r="ABW51" s="97"/>
      <c r="ABX51" s="97"/>
      <c r="ABY51" s="97"/>
      <c r="ABZ51" s="97"/>
      <c r="ACA51" s="97"/>
      <c r="ACB51" s="97"/>
      <c r="ACC51" s="97"/>
      <c r="ACD51" s="97"/>
      <c r="ACE51" s="97"/>
      <c r="ACF51" s="97"/>
      <c r="ACG51" s="97"/>
      <c r="ACH51" s="97"/>
      <c r="ACI51" s="97"/>
      <c r="ACJ51" s="97"/>
      <c r="ACK51" s="97"/>
      <c r="ACL51" s="97"/>
      <c r="ACM51" s="97"/>
      <c r="ACN51" s="97"/>
      <c r="ACO51" s="97"/>
      <c r="ACP51" s="97"/>
      <c r="ACQ51" s="97"/>
      <c r="ACR51" s="97"/>
      <c r="ACS51" s="97"/>
      <c r="ACT51" s="97"/>
      <c r="ACU51" s="97"/>
      <c r="ACV51" s="97"/>
      <c r="ACW51" s="97"/>
      <c r="ACX51" s="97"/>
      <c r="ACY51" s="97"/>
      <c r="ACZ51" s="97"/>
      <c r="ADA51" s="97"/>
      <c r="ADB51" s="97"/>
      <c r="ADC51" s="97"/>
      <c r="ADD51" s="97"/>
      <c r="ADE51" s="97"/>
      <c r="ADF51" s="97"/>
      <c r="ADG51" s="97"/>
      <c r="ADH51" s="97"/>
      <c r="ADI51" s="97"/>
      <c r="ADJ51" s="97"/>
      <c r="ADK51" s="97"/>
      <c r="ADL51" s="97"/>
      <c r="ADM51" s="97"/>
      <c r="ADN51" s="97"/>
      <c r="ADO51" s="97"/>
      <c r="ADP51" s="97"/>
      <c r="ADQ51" s="97"/>
      <c r="ADR51" s="97"/>
      <c r="ADS51" s="97"/>
      <c r="ADT51" s="97"/>
      <c r="ADU51" s="97"/>
      <c r="ADV51" s="97"/>
      <c r="ADW51" s="97"/>
      <c r="ADX51" s="97"/>
      <c r="ADY51" s="97"/>
      <c r="ADZ51" s="97"/>
      <c r="AEA51" s="97"/>
      <c r="AEB51" s="97"/>
      <c r="AEC51" s="97"/>
      <c r="AED51" s="97"/>
      <c r="AEE51" s="97"/>
      <c r="AEF51" s="97"/>
      <c r="AEG51" s="97"/>
      <c r="AEH51" s="97"/>
      <c r="AEI51" s="97"/>
      <c r="AEJ51" s="97"/>
      <c r="AEK51" s="97"/>
      <c r="AEL51" s="97"/>
      <c r="AEM51" s="97"/>
      <c r="AEN51" s="97"/>
      <c r="AEO51" s="97"/>
      <c r="AEP51" s="97"/>
      <c r="AEQ51" s="97"/>
      <c r="AER51" s="97"/>
      <c r="AES51" s="97"/>
      <c r="AET51" s="97"/>
      <c r="AEU51" s="97"/>
      <c r="AEV51" s="97"/>
      <c r="AEW51" s="97"/>
      <c r="AEX51" s="97"/>
      <c r="AEY51" s="97"/>
      <c r="AEZ51" s="97"/>
      <c r="AFA51" s="97"/>
      <c r="AFB51" s="97"/>
      <c r="AFC51" s="97"/>
      <c r="AFD51" s="97"/>
      <c r="AFE51" s="97"/>
      <c r="AFF51" s="97"/>
      <c r="AFG51" s="97"/>
      <c r="AFH51" s="97"/>
      <c r="AFI51" s="97"/>
      <c r="AFJ51" s="97"/>
      <c r="AFK51" s="97"/>
      <c r="AFL51" s="97"/>
      <c r="AFM51" s="97"/>
      <c r="AFN51" s="97"/>
      <c r="AFO51" s="97"/>
      <c r="AFP51" s="97"/>
      <c r="AFQ51" s="97"/>
      <c r="AFR51" s="97"/>
      <c r="AFS51" s="97"/>
      <c r="AFT51" s="97"/>
      <c r="AFU51" s="97"/>
      <c r="AFV51" s="97"/>
      <c r="AFW51" s="97"/>
      <c r="AFX51" s="97"/>
      <c r="AFY51" s="97"/>
      <c r="AFZ51" s="97"/>
      <c r="AGA51" s="97"/>
      <c r="AGB51" s="97"/>
      <c r="AGC51" s="97"/>
      <c r="AGD51" s="97"/>
      <c r="AGE51" s="97"/>
      <c r="AGF51" s="97"/>
      <c r="AGG51" s="97"/>
      <c r="AGH51" s="97"/>
      <c r="AGI51" s="97"/>
      <c r="AGJ51" s="97"/>
      <c r="AGK51" s="97"/>
      <c r="AGL51" s="97"/>
      <c r="AGM51" s="97"/>
      <c r="AGN51" s="97"/>
      <c r="AGO51" s="97"/>
      <c r="AGP51" s="97"/>
      <c r="AGQ51" s="97"/>
      <c r="AGR51" s="97"/>
      <c r="AGS51" s="97"/>
      <c r="AGT51" s="97"/>
      <c r="AGU51" s="97"/>
      <c r="AGV51" s="97"/>
      <c r="AGW51" s="97"/>
      <c r="AGX51" s="97"/>
      <c r="AGY51" s="97"/>
      <c r="AGZ51" s="97"/>
      <c r="AHA51" s="97"/>
      <c r="AHB51" s="97"/>
      <c r="AHC51" s="97"/>
      <c r="AHD51" s="97"/>
      <c r="AHE51" s="97"/>
      <c r="AHF51" s="97"/>
      <c r="AHG51" s="97"/>
      <c r="AHH51" s="97"/>
      <c r="AHI51" s="97"/>
      <c r="AHJ51" s="97"/>
      <c r="AHK51" s="97"/>
      <c r="AHL51" s="97"/>
      <c r="AHM51" s="97"/>
      <c r="AHN51" s="97"/>
      <c r="AHO51" s="97"/>
      <c r="AHP51" s="97"/>
      <c r="AHQ51" s="97"/>
      <c r="AHR51" s="97"/>
      <c r="AHS51" s="97"/>
      <c r="AHT51" s="97"/>
      <c r="AHU51" s="97"/>
      <c r="AHV51" s="97"/>
      <c r="AHW51" s="97"/>
      <c r="AHX51" s="97"/>
      <c r="AHY51" s="97"/>
      <c r="AHZ51" s="97"/>
      <c r="AIA51" s="97"/>
      <c r="AIB51" s="97"/>
      <c r="AIC51" s="97"/>
      <c r="AID51" s="97"/>
      <c r="AIE51" s="97"/>
      <c r="AIF51" s="97"/>
      <c r="AIG51" s="97"/>
      <c r="AIH51" s="97"/>
      <c r="AII51" s="97"/>
      <c r="AIJ51" s="97"/>
      <c r="AIK51" s="97"/>
      <c r="AIL51" s="97"/>
      <c r="AIM51" s="97"/>
      <c r="AIN51" s="97"/>
      <c r="AIO51" s="97"/>
      <c r="AIP51" s="97"/>
      <c r="AIQ51" s="97"/>
      <c r="AIR51" s="97"/>
      <c r="AIS51" s="97"/>
      <c r="AIT51" s="97"/>
      <c r="AIU51" s="97"/>
      <c r="AIV51" s="97"/>
      <c r="AIW51" s="97"/>
      <c r="AIX51" s="97"/>
      <c r="AIY51" s="97"/>
      <c r="AIZ51" s="97"/>
      <c r="AJA51" s="97"/>
      <c r="AJB51" s="97"/>
      <c r="AJC51" s="97"/>
      <c r="AJD51" s="97"/>
      <c r="AJE51" s="97"/>
      <c r="AJF51" s="97"/>
      <c r="AJG51" s="97"/>
      <c r="AJH51" s="97"/>
      <c r="AJI51" s="97"/>
      <c r="AJJ51" s="97"/>
      <c r="AJK51" s="97"/>
      <c r="AJL51" s="97"/>
      <c r="AJM51" s="97"/>
      <c r="AJN51" s="97"/>
      <c r="AJO51" s="97"/>
      <c r="AJP51" s="97"/>
      <c r="AJQ51" s="97"/>
      <c r="AJR51" s="97"/>
      <c r="AJS51" s="97"/>
      <c r="AJT51" s="97"/>
      <c r="AJU51" s="97"/>
      <c r="AJV51" s="97"/>
      <c r="AJW51" s="97"/>
      <c r="AJX51" s="97"/>
      <c r="AJY51" s="97"/>
      <c r="AJZ51" s="97"/>
      <c r="AKA51" s="97"/>
      <c r="AKB51" s="97"/>
      <c r="AKC51" s="97"/>
      <c r="AKD51" s="97"/>
      <c r="AKE51" s="97"/>
      <c r="AKF51" s="97"/>
      <c r="AKG51" s="97"/>
      <c r="AKH51" s="97"/>
      <c r="AKI51" s="97"/>
      <c r="AKJ51" s="97"/>
      <c r="AKK51" s="97"/>
      <c r="AKL51" s="97"/>
      <c r="AKM51" s="97"/>
      <c r="AKN51" s="97"/>
      <c r="AKO51" s="97"/>
      <c r="AKP51" s="97"/>
      <c r="AKQ51" s="97"/>
      <c r="AKR51" s="97"/>
      <c r="AKS51" s="97"/>
      <c r="AKT51" s="97"/>
      <c r="AKU51" s="97"/>
      <c r="AKV51" s="97"/>
      <c r="AKW51" s="97"/>
      <c r="AKX51" s="97"/>
      <c r="AKY51" s="97"/>
      <c r="AKZ51" s="97"/>
      <c r="ALA51" s="97"/>
      <c r="ALB51" s="97"/>
      <c r="ALC51" s="97"/>
      <c r="ALD51" s="97"/>
      <c r="ALE51" s="97"/>
      <c r="ALF51" s="97"/>
      <c r="ALG51" s="97"/>
      <c r="ALH51" s="97"/>
      <c r="ALI51" s="97"/>
      <c r="ALJ51" s="97"/>
      <c r="ALK51" s="97"/>
      <c r="ALL51" s="97"/>
      <c r="ALM51" s="97"/>
      <c r="ALN51" s="97"/>
      <c r="ALO51" s="97"/>
      <c r="ALP51" s="97"/>
      <c r="ALQ51" s="97"/>
      <c r="ALR51" s="97"/>
      <c r="ALS51" s="97"/>
      <c r="ALT51" s="97"/>
      <c r="ALU51" s="97"/>
      <c r="ALV51" s="97"/>
      <c r="ALW51" s="97"/>
      <c r="ALX51" s="97"/>
      <c r="ALY51" s="97"/>
      <c r="ALZ51" s="97"/>
      <c r="AMA51" s="97"/>
      <c r="AMB51" s="97"/>
      <c r="AMC51" s="97"/>
      <c r="AMD51" s="97"/>
      <c r="AME51" s="97"/>
      <c r="AMF51" s="97"/>
      <c r="AMG51" s="97"/>
      <c r="AMH51" s="97"/>
      <c r="AMI51" s="97"/>
    </row>
    <row r="52" spans="1:1023" s="100" customFormat="1" x14ac:dyDescent="0.3">
      <c r="A52" s="111" t="s">
        <v>62</v>
      </c>
      <c r="B52" s="98"/>
      <c r="C52" s="98"/>
      <c r="D52" s="98"/>
      <c r="E52" s="98"/>
      <c r="F52" s="96"/>
      <c r="G52" s="96"/>
      <c r="H52" s="96"/>
      <c r="I52" s="96"/>
      <c r="J52" s="96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/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/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/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  <c r="CQ52" s="97"/>
      <c r="CR52" s="97"/>
      <c r="CS52" s="97"/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  <c r="DE52" s="97"/>
      <c r="DF52" s="97"/>
      <c r="DG52" s="97"/>
      <c r="DH52" s="97"/>
      <c r="DI52" s="97"/>
      <c r="DJ52" s="97"/>
      <c r="DK52" s="97"/>
      <c r="DL52" s="97"/>
      <c r="DM52" s="97"/>
      <c r="DN52" s="97"/>
      <c r="DO52" s="97"/>
      <c r="DP52" s="97"/>
      <c r="DQ52" s="97"/>
      <c r="DR52" s="97"/>
      <c r="DS52" s="97"/>
      <c r="DT52" s="97"/>
      <c r="DU52" s="97"/>
      <c r="DV52" s="97"/>
      <c r="DW52" s="97"/>
      <c r="DX52" s="97"/>
      <c r="DY52" s="97"/>
      <c r="DZ52" s="97"/>
      <c r="EA52" s="97"/>
      <c r="EB52" s="97"/>
      <c r="EC52" s="97"/>
      <c r="ED52" s="97"/>
      <c r="EE52" s="97"/>
      <c r="EF52" s="97"/>
      <c r="EG52" s="97"/>
      <c r="EH52" s="97"/>
      <c r="EI52" s="97"/>
      <c r="EJ52" s="97"/>
      <c r="EK52" s="97"/>
      <c r="EL52" s="97"/>
      <c r="EM52" s="97"/>
      <c r="EN52" s="97"/>
      <c r="EO52" s="97"/>
      <c r="EP52" s="97"/>
      <c r="EQ52" s="97"/>
      <c r="ER52" s="97"/>
      <c r="ES52" s="97"/>
      <c r="ET52" s="97"/>
      <c r="EU52" s="97"/>
      <c r="EV52" s="97"/>
      <c r="EW52" s="97"/>
      <c r="EX52" s="97"/>
      <c r="EY52" s="97"/>
      <c r="EZ52" s="97"/>
      <c r="FA52" s="97"/>
      <c r="FB52" s="97"/>
      <c r="FC52" s="97"/>
      <c r="FD52" s="97"/>
      <c r="FE52" s="97"/>
      <c r="FF52" s="97"/>
      <c r="FG52" s="97"/>
      <c r="FH52" s="97"/>
      <c r="FI52" s="97"/>
      <c r="FJ52" s="97"/>
      <c r="FK52" s="97"/>
      <c r="FL52" s="97"/>
      <c r="FM52" s="97"/>
      <c r="FN52" s="97"/>
      <c r="FO52" s="97"/>
      <c r="FP52" s="97"/>
      <c r="FQ52" s="97"/>
      <c r="FR52" s="97"/>
      <c r="FS52" s="97"/>
      <c r="FT52" s="97"/>
      <c r="FU52" s="97"/>
      <c r="FV52" s="97"/>
      <c r="FW52" s="97"/>
      <c r="FX52" s="97"/>
      <c r="FY52" s="97"/>
      <c r="FZ52" s="97"/>
      <c r="GA52" s="97"/>
      <c r="GB52" s="97"/>
      <c r="GC52" s="97"/>
      <c r="GD52" s="97"/>
      <c r="GE52" s="97"/>
      <c r="GF52" s="97"/>
      <c r="GG52" s="97"/>
      <c r="GH52" s="97"/>
      <c r="GI52" s="97"/>
      <c r="GJ52" s="97"/>
      <c r="GK52" s="97"/>
      <c r="GL52" s="97"/>
      <c r="GM52" s="97"/>
      <c r="GN52" s="97"/>
      <c r="GO52" s="97"/>
      <c r="GP52" s="97"/>
      <c r="GQ52" s="97"/>
      <c r="GR52" s="97"/>
      <c r="GS52" s="97"/>
      <c r="GT52" s="97"/>
      <c r="GU52" s="97"/>
      <c r="GV52" s="97"/>
      <c r="GW52" s="97"/>
      <c r="GX52" s="97"/>
      <c r="GY52" s="97"/>
      <c r="GZ52" s="97"/>
      <c r="HA52" s="97"/>
      <c r="HB52" s="97"/>
      <c r="HC52" s="97"/>
      <c r="HD52" s="97"/>
      <c r="HE52" s="97"/>
      <c r="HF52" s="97"/>
      <c r="HG52" s="97"/>
      <c r="HH52" s="97"/>
      <c r="HI52" s="97"/>
      <c r="HJ52" s="97"/>
      <c r="HK52" s="97"/>
      <c r="HL52" s="97"/>
      <c r="HM52" s="97"/>
      <c r="HN52" s="97"/>
      <c r="HO52" s="97"/>
      <c r="HP52" s="97"/>
      <c r="HQ52" s="97"/>
      <c r="HR52" s="97"/>
      <c r="HS52" s="97"/>
      <c r="HT52" s="97"/>
      <c r="HU52" s="97"/>
      <c r="HV52" s="97"/>
      <c r="HW52" s="97"/>
      <c r="HX52" s="97"/>
      <c r="HY52" s="97"/>
      <c r="HZ52" s="97"/>
      <c r="IA52" s="97"/>
      <c r="IB52" s="97"/>
      <c r="IC52" s="97"/>
      <c r="ID52" s="97"/>
      <c r="IE52" s="97"/>
      <c r="IF52" s="97"/>
      <c r="IG52" s="97"/>
      <c r="IH52" s="97"/>
      <c r="II52" s="97"/>
      <c r="IJ52" s="97"/>
      <c r="IK52" s="97"/>
      <c r="IL52" s="97"/>
      <c r="IM52" s="97"/>
      <c r="IN52" s="97"/>
      <c r="IO52" s="97"/>
      <c r="IP52" s="97"/>
      <c r="IQ52" s="97"/>
      <c r="IR52" s="97"/>
      <c r="IS52" s="97"/>
      <c r="IT52" s="97"/>
      <c r="IU52" s="97"/>
      <c r="IV52" s="97"/>
      <c r="IW52" s="97"/>
      <c r="IX52" s="97"/>
      <c r="IY52" s="97"/>
      <c r="IZ52" s="97"/>
      <c r="JA52" s="97"/>
      <c r="JB52" s="97"/>
      <c r="JC52" s="97"/>
      <c r="JD52" s="97"/>
      <c r="JE52" s="97"/>
      <c r="JF52" s="97"/>
      <c r="JG52" s="97"/>
      <c r="JH52" s="97"/>
      <c r="JI52" s="97"/>
      <c r="JJ52" s="97"/>
      <c r="JK52" s="97"/>
      <c r="JL52" s="97"/>
      <c r="JM52" s="97"/>
      <c r="JN52" s="97"/>
      <c r="JO52" s="97"/>
      <c r="JP52" s="97"/>
      <c r="JQ52" s="97"/>
      <c r="JR52" s="97"/>
      <c r="JS52" s="97"/>
      <c r="JT52" s="97"/>
      <c r="JU52" s="97"/>
      <c r="JV52" s="97"/>
      <c r="JW52" s="97"/>
      <c r="JX52" s="97"/>
      <c r="JY52" s="97"/>
      <c r="JZ52" s="97"/>
      <c r="KA52" s="97"/>
      <c r="KB52" s="97"/>
      <c r="KC52" s="97"/>
      <c r="KD52" s="97"/>
      <c r="KE52" s="97"/>
      <c r="KF52" s="97"/>
      <c r="KG52" s="97"/>
      <c r="KH52" s="97"/>
      <c r="KI52" s="97"/>
      <c r="KJ52" s="97"/>
      <c r="KK52" s="97"/>
      <c r="KL52" s="97"/>
      <c r="KM52" s="97"/>
      <c r="KN52" s="97"/>
      <c r="KO52" s="97"/>
      <c r="KP52" s="97"/>
      <c r="KQ52" s="97"/>
      <c r="KR52" s="97"/>
      <c r="KS52" s="97"/>
      <c r="KT52" s="97"/>
      <c r="KU52" s="97"/>
      <c r="KV52" s="97"/>
      <c r="KW52" s="97"/>
      <c r="KX52" s="97"/>
      <c r="KY52" s="97"/>
      <c r="KZ52" s="97"/>
      <c r="LA52" s="97"/>
      <c r="LB52" s="97"/>
      <c r="LC52" s="97"/>
      <c r="LD52" s="97"/>
      <c r="LE52" s="97"/>
      <c r="LF52" s="97"/>
      <c r="LG52" s="97"/>
      <c r="LH52" s="97"/>
      <c r="LI52" s="97"/>
      <c r="LJ52" s="97"/>
      <c r="LK52" s="97"/>
      <c r="LL52" s="97"/>
      <c r="LM52" s="97"/>
      <c r="LN52" s="97"/>
      <c r="LO52" s="97"/>
      <c r="LP52" s="97"/>
      <c r="LQ52" s="97"/>
      <c r="LR52" s="97"/>
      <c r="LS52" s="97"/>
      <c r="LT52" s="97"/>
      <c r="LU52" s="97"/>
      <c r="LV52" s="97"/>
      <c r="LW52" s="97"/>
      <c r="LX52" s="97"/>
      <c r="LY52" s="97"/>
      <c r="LZ52" s="97"/>
      <c r="MA52" s="97"/>
      <c r="MB52" s="97"/>
      <c r="MC52" s="97"/>
      <c r="MD52" s="97"/>
      <c r="ME52" s="97"/>
      <c r="MF52" s="97"/>
      <c r="MG52" s="97"/>
      <c r="MH52" s="97"/>
      <c r="MI52" s="97"/>
      <c r="MJ52" s="97"/>
      <c r="MK52" s="97"/>
      <c r="ML52" s="97"/>
      <c r="MM52" s="97"/>
      <c r="MN52" s="97"/>
      <c r="MO52" s="97"/>
      <c r="MP52" s="97"/>
      <c r="MQ52" s="97"/>
      <c r="MR52" s="97"/>
      <c r="MS52" s="97"/>
      <c r="MT52" s="97"/>
      <c r="MU52" s="97"/>
      <c r="MV52" s="97"/>
      <c r="MW52" s="97"/>
      <c r="MX52" s="97"/>
      <c r="MY52" s="97"/>
      <c r="MZ52" s="97"/>
      <c r="NA52" s="97"/>
      <c r="NB52" s="97"/>
      <c r="NC52" s="97"/>
      <c r="ND52" s="97"/>
      <c r="NE52" s="97"/>
      <c r="NF52" s="97"/>
      <c r="NG52" s="97"/>
      <c r="NH52" s="97"/>
      <c r="NI52" s="97"/>
      <c r="NJ52" s="97"/>
      <c r="NK52" s="97"/>
      <c r="NL52" s="97"/>
      <c r="NM52" s="97"/>
      <c r="NN52" s="97"/>
      <c r="NO52" s="97"/>
      <c r="NP52" s="97"/>
      <c r="NQ52" s="97"/>
      <c r="NR52" s="97"/>
      <c r="NS52" s="97"/>
      <c r="NT52" s="97"/>
      <c r="NU52" s="97"/>
      <c r="NV52" s="97"/>
      <c r="NW52" s="97"/>
      <c r="NX52" s="97"/>
      <c r="NY52" s="97"/>
      <c r="NZ52" s="97"/>
      <c r="OA52" s="97"/>
      <c r="OB52" s="97"/>
      <c r="OC52" s="97"/>
      <c r="OD52" s="97"/>
      <c r="OE52" s="97"/>
      <c r="OF52" s="97"/>
      <c r="OG52" s="97"/>
      <c r="OH52" s="97"/>
      <c r="OI52" s="97"/>
      <c r="OJ52" s="97"/>
      <c r="OK52" s="97"/>
      <c r="OL52" s="97"/>
      <c r="OM52" s="97"/>
      <c r="ON52" s="97"/>
      <c r="OO52" s="97"/>
      <c r="OP52" s="97"/>
      <c r="OQ52" s="97"/>
      <c r="OR52" s="97"/>
      <c r="OS52" s="97"/>
      <c r="OT52" s="97"/>
      <c r="OU52" s="97"/>
      <c r="OV52" s="97"/>
      <c r="OW52" s="97"/>
      <c r="OX52" s="97"/>
      <c r="OY52" s="97"/>
      <c r="OZ52" s="97"/>
      <c r="PA52" s="97"/>
      <c r="PB52" s="97"/>
      <c r="PC52" s="97"/>
      <c r="PD52" s="97"/>
      <c r="PE52" s="97"/>
      <c r="PF52" s="97"/>
      <c r="PG52" s="97"/>
      <c r="PH52" s="97"/>
      <c r="PI52" s="97"/>
      <c r="PJ52" s="97"/>
      <c r="PK52" s="97"/>
      <c r="PL52" s="97"/>
      <c r="PM52" s="97"/>
      <c r="PN52" s="97"/>
      <c r="PO52" s="97"/>
      <c r="PP52" s="97"/>
      <c r="PQ52" s="97"/>
      <c r="PR52" s="97"/>
      <c r="PS52" s="97"/>
      <c r="PT52" s="97"/>
      <c r="PU52" s="97"/>
      <c r="PV52" s="97"/>
      <c r="PW52" s="97"/>
      <c r="PX52" s="97"/>
      <c r="PY52" s="97"/>
      <c r="PZ52" s="97"/>
      <c r="QA52" s="97"/>
      <c r="QB52" s="97"/>
      <c r="QC52" s="97"/>
      <c r="QD52" s="97"/>
      <c r="QE52" s="97"/>
      <c r="QF52" s="97"/>
      <c r="QG52" s="97"/>
      <c r="QH52" s="97"/>
      <c r="QI52" s="97"/>
      <c r="QJ52" s="97"/>
      <c r="QK52" s="97"/>
      <c r="QL52" s="97"/>
      <c r="QM52" s="97"/>
      <c r="QN52" s="97"/>
      <c r="QO52" s="97"/>
      <c r="QP52" s="97"/>
      <c r="QQ52" s="97"/>
      <c r="QR52" s="97"/>
      <c r="QS52" s="97"/>
      <c r="QT52" s="97"/>
      <c r="QU52" s="97"/>
      <c r="QV52" s="97"/>
      <c r="QW52" s="97"/>
      <c r="QX52" s="97"/>
      <c r="QY52" s="97"/>
      <c r="QZ52" s="97"/>
      <c r="RA52" s="97"/>
      <c r="RB52" s="97"/>
      <c r="RC52" s="97"/>
      <c r="RD52" s="97"/>
      <c r="RE52" s="97"/>
      <c r="RF52" s="97"/>
      <c r="RG52" s="97"/>
      <c r="RH52" s="97"/>
      <c r="RI52" s="97"/>
      <c r="RJ52" s="97"/>
      <c r="RK52" s="97"/>
      <c r="RL52" s="97"/>
      <c r="RM52" s="97"/>
      <c r="RN52" s="97"/>
      <c r="RO52" s="97"/>
      <c r="RP52" s="97"/>
      <c r="RQ52" s="97"/>
      <c r="RR52" s="97"/>
      <c r="RS52" s="97"/>
      <c r="RT52" s="97"/>
      <c r="RU52" s="97"/>
      <c r="RV52" s="97"/>
      <c r="RW52" s="97"/>
      <c r="RX52" s="97"/>
      <c r="RY52" s="97"/>
      <c r="RZ52" s="97"/>
      <c r="SA52" s="97"/>
      <c r="SB52" s="97"/>
      <c r="SC52" s="97"/>
      <c r="SD52" s="97"/>
      <c r="SE52" s="97"/>
      <c r="SF52" s="97"/>
      <c r="SG52" s="97"/>
      <c r="SH52" s="97"/>
      <c r="SI52" s="97"/>
      <c r="SJ52" s="97"/>
      <c r="SK52" s="97"/>
      <c r="SL52" s="97"/>
      <c r="SM52" s="97"/>
      <c r="SN52" s="97"/>
      <c r="SO52" s="97"/>
      <c r="SP52" s="97"/>
      <c r="SQ52" s="97"/>
      <c r="SR52" s="97"/>
      <c r="SS52" s="97"/>
      <c r="ST52" s="97"/>
      <c r="SU52" s="97"/>
      <c r="SV52" s="97"/>
      <c r="SW52" s="97"/>
      <c r="SX52" s="97"/>
      <c r="SY52" s="97"/>
      <c r="SZ52" s="97"/>
      <c r="TA52" s="97"/>
      <c r="TB52" s="97"/>
      <c r="TC52" s="97"/>
      <c r="TD52" s="97"/>
      <c r="TE52" s="97"/>
      <c r="TF52" s="97"/>
      <c r="TG52" s="97"/>
      <c r="TH52" s="97"/>
      <c r="TI52" s="97"/>
      <c r="TJ52" s="97"/>
      <c r="TK52" s="97"/>
      <c r="TL52" s="97"/>
      <c r="TM52" s="97"/>
      <c r="TN52" s="97"/>
      <c r="TO52" s="97"/>
      <c r="TP52" s="97"/>
      <c r="TQ52" s="97"/>
      <c r="TR52" s="97"/>
      <c r="TS52" s="97"/>
      <c r="TT52" s="97"/>
      <c r="TU52" s="97"/>
      <c r="TV52" s="97"/>
      <c r="TW52" s="97"/>
      <c r="TX52" s="97"/>
      <c r="TY52" s="97"/>
      <c r="TZ52" s="97"/>
      <c r="UA52" s="97"/>
      <c r="UB52" s="97"/>
      <c r="UC52" s="97"/>
      <c r="UD52" s="97"/>
      <c r="UE52" s="97"/>
      <c r="UF52" s="97"/>
      <c r="UG52" s="97"/>
      <c r="UH52" s="97"/>
      <c r="UI52" s="97"/>
      <c r="UJ52" s="97"/>
      <c r="UK52" s="97"/>
      <c r="UL52" s="97"/>
      <c r="UM52" s="97"/>
      <c r="UN52" s="97"/>
      <c r="UO52" s="97"/>
      <c r="UP52" s="97"/>
      <c r="UQ52" s="97"/>
      <c r="UR52" s="97"/>
      <c r="US52" s="97"/>
      <c r="UT52" s="97"/>
      <c r="UU52" s="97"/>
      <c r="UV52" s="97"/>
      <c r="UW52" s="97"/>
      <c r="UX52" s="97"/>
      <c r="UY52" s="97"/>
      <c r="UZ52" s="97"/>
      <c r="VA52" s="97"/>
      <c r="VB52" s="97"/>
      <c r="VC52" s="97"/>
      <c r="VD52" s="97"/>
      <c r="VE52" s="97"/>
      <c r="VF52" s="97"/>
      <c r="VG52" s="97"/>
      <c r="VH52" s="97"/>
      <c r="VI52" s="97"/>
      <c r="VJ52" s="97"/>
      <c r="VK52" s="97"/>
      <c r="VL52" s="97"/>
      <c r="VM52" s="97"/>
      <c r="VN52" s="97"/>
      <c r="VO52" s="97"/>
      <c r="VP52" s="97"/>
      <c r="VQ52" s="97"/>
      <c r="VR52" s="97"/>
      <c r="VS52" s="97"/>
      <c r="VT52" s="97"/>
      <c r="VU52" s="97"/>
      <c r="VV52" s="97"/>
      <c r="VW52" s="97"/>
      <c r="VX52" s="97"/>
      <c r="VY52" s="97"/>
      <c r="VZ52" s="97"/>
      <c r="WA52" s="97"/>
      <c r="WB52" s="97"/>
      <c r="WC52" s="97"/>
      <c r="WD52" s="97"/>
      <c r="WE52" s="97"/>
      <c r="WF52" s="97"/>
      <c r="WG52" s="97"/>
      <c r="WH52" s="97"/>
      <c r="WI52" s="97"/>
      <c r="WJ52" s="97"/>
      <c r="WK52" s="97"/>
      <c r="WL52" s="97"/>
      <c r="WM52" s="97"/>
      <c r="WN52" s="97"/>
      <c r="WO52" s="97"/>
      <c r="WP52" s="97"/>
      <c r="WQ52" s="97"/>
      <c r="WR52" s="97"/>
      <c r="WS52" s="97"/>
      <c r="WT52" s="97"/>
      <c r="WU52" s="97"/>
      <c r="WV52" s="97"/>
      <c r="WW52" s="97"/>
      <c r="WX52" s="97"/>
      <c r="WY52" s="97"/>
      <c r="WZ52" s="97"/>
      <c r="XA52" s="97"/>
      <c r="XB52" s="97"/>
      <c r="XC52" s="97"/>
      <c r="XD52" s="97"/>
      <c r="XE52" s="97"/>
      <c r="XF52" s="97"/>
      <c r="XG52" s="97"/>
      <c r="XH52" s="97"/>
      <c r="XI52" s="97"/>
      <c r="XJ52" s="97"/>
      <c r="XK52" s="97"/>
      <c r="XL52" s="97"/>
      <c r="XM52" s="97"/>
      <c r="XN52" s="97"/>
      <c r="XO52" s="97"/>
      <c r="XP52" s="97"/>
      <c r="XQ52" s="97"/>
      <c r="XR52" s="97"/>
      <c r="XS52" s="97"/>
      <c r="XT52" s="97"/>
      <c r="XU52" s="97"/>
      <c r="XV52" s="97"/>
      <c r="XW52" s="97"/>
      <c r="XX52" s="97"/>
      <c r="XY52" s="97"/>
      <c r="XZ52" s="97"/>
      <c r="YA52" s="97"/>
      <c r="YB52" s="97"/>
      <c r="YC52" s="97"/>
      <c r="YD52" s="97"/>
      <c r="YE52" s="97"/>
      <c r="YF52" s="97"/>
      <c r="YG52" s="97"/>
      <c r="YH52" s="97"/>
      <c r="YI52" s="97"/>
      <c r="YJ52" s="97"/>
      <c r="YK52" s="97"/>
      <c r="YL52" s="97"/>
      <c r="YM52" s="97"/>
      <c r="YN52" s="97"/>
      <c r="YO52" s="97"/>
      <c r="YP52" s="97"/>
      <c r="YQ52" s="97"/>
      <c r="YR52" s="97"/>
      <c r="YS52" s="97"/>
      <c r="YT52" s="97"/>
      <c r="YU52" s="97"/>
      <c r="YV52" s="97"/>
      <c r="YW52" s="97"/>
      <c r="YX52" s="97"/>
      <c r="YY52" s="97"/>
      <c r="YZ52" s="97"/>
      <c r="ZA52" s="97"/>
      <c r="ZB52" s="97"/>
      <c r="ZC52" s="97"/>
      <c r="ZD52" s="97"/>
      <c r="ZE52" s="97"/>
      <c r="ZF52" s="97"/>
      <c r="ZG52" s="97"/>
      <c r="ZH52" s="97"/>
      <c r="ZI52" s="97"/>
      <c r="ZJ52" s="97"/>
      <c r="ZK52" s="97"/>
      <c r="ZL52" s="97"/>
      <c r="ZM52" s="97"/>
      <c r="ZN52" s="97"/>
      <c r="ZO52" s="97"/>
      <c r="ZP52" s="97"/>
      <c r="ZQ52" s="97"/>
      <c r="ZR52" s="97"/>
      <c r="ZS52" s="97"/>
      <c r="ZT52" s="97"/>
      <c r="ZU52" s="97"/>
      <c r="ZV52" s="97"/>
      <c r="ZW52" s="97"/>
      <c r="ZX52" s="97"/>
      <c r="ZY52" s="97"/>
      <c r="ZZ52" s="97"/>
      <c r="AAA52" s="97"/>
      <c r="AAB52" s="97"/>
      <c r="AAC52" s="97"/>
      <c r="AAD52" s="97"/>
      <c r="AAE52" s="97"/>
      <c r="AAF52" s="97"/>
      <c r="AAG52" s="97"/>
      <c r="AAH52" s="97"/>
      <c r="AAI52" s="97"/>
      <c r="AAJ52" s="97"/>
      <c r="AAK52" s="97"/>
      <c r="AAL52" s="97"/>
      <c r="AAM52" s="97"/>
      <c r="AAN52" s="97"/>
      <c r="AAO52" s="97"/>
      <c r="AAP52" s="97"/>
      <c r="AAQ52" s="97"/>
      <c r="AAR52" s="97"/>
      <c r="AAS52" s="97"/>
      <c r="AAT52" s="97"/>
      <c r="AAU52" s="97"/>
      <c r="AAV52" s="97"/>
      <c r="AAW52" s="97"/>
      <c r="AAX52" s="97"/>
      <c r="AAY52" s="97"/>
      <c r="AAZ52" s="97"/>
      <c r="ABA52" s="97"/>
      <c r="ABB52" s="97"/>
      <c r="ABC52" s="97"/>
      <c r="ABD52" s="97"/>
      <c r="ABE52" s="97"/>
      <c r="ABF52" s="97"/>
      <c r="ABG52" s="97"/>
      <c r="ABH52" s="97"/>
      <c r="ABI52" s="97"/>
      <c r="ABJ52" s="97"/>
      <c r="ABK52" s="97"/>
      <c r="ABL52" s="97"/>
      <c r="ABM52" s="97"/>
      <c r="ABN52" s="97"/>
      <c r="ABO52" s="97"/>
      <c r="ABP52" s="97"/>
      <c r="ABQ52" s="97"/>
      <c r="ABR52" s="97"/>
      <c r="ABS52" s="97"/>
      <c r="ABT52" s="97"/>
      <c r="ABU52" s="97"/>
      <c r="ABV52" s="97"/>
      <c r="ABW52" s="97"/>
      <c r="ABX52" s="97"/>
      <c r="ABY52" s="97"/>
      <c r="ABZ52" s="97"/>
      <c r="ACA52" s="97"/>
      <c r="ACB52" s="97"/>
      <c r="ACC52" s="97"/>
      <c r="ACD52" s="97"/>
      <c r="ACE52" s="97"/>
      <c r="ACF52" s="97"/>
      <c r="ACG52" s="97"/>
      <c r="ACH52" s="97"/>
      <c r="ACI52" s="97"/>
      <c r="ACJ52" s="97"/>
      <c r="ACK52" s="97"/>
      <c r="ACL52" s="97"/>
      <c r="ACM52" s="97"/>
      <c r="ACN52" s="97"/>
      <c r="ACO52" s="97"/>
      <c r="ACP52" s="97"/>
      <c r="ACQ52" s="97"/>
      <c r="ACR52" s="97"/>
      <c r="ACS52" s="97"/>
      <c r="ACT52" s="97"/>
      <c r="ACU52" s="97"/>
      <c r="ACV52" s="97"/>
      <c r="ACW52" s="97"/>
      <c r="ACX52" s="97"/>
      <c r="ACY52" s="97"/>
      <c r="ACZ52" s="97"/>
      <c r="ADA52" s="97"/>
      <c r="ADB52" s="97"/>
      <c r="ADC52" s="97"/>
      <c r="ADD52" s="97"/>
      <c r="ADE52" s="97"/>
      <c r="ADF52" s="97"/>
      <c r="ADG52" s="97"/>
      <c r="ADH52" s="97"/>
      <c r="ADI52" s="97"/>
      <c r="ADJ52" s="97"/>
      <c r="ADK52" s="97"/>
      <c r="ADL52" s="97"/>
      <c r="ADM52" s="97"/>
      <c r="ADN52" s="97"/>
      <c r="ADO52" s="97"/>
      <c r="ADP52" s="97"/>
      <c r="ADQ52" s="97"/>
      <c r="ADR52" s="97"/>
      <c r="ADS52" s="97"/>
      <c r="ADT52" s="97"/>
      <c r="ADU52" s="97"/>
      <c r="ADV52" s="97"/>
      <c r="ADW52" s="97"/>
      <c r="ADX52" s="97"/>
      <c r="ADY52" s="97"/>
      <c r="ADZ52" s="97"/>
      <c r="AEA52" s="97"/>
      <c r="AEB52" s="97"/>
      <c r="AEC52" s="97"/>
      <c r="AED52" s="97"/>
      <c r="AEE52" s="97"/>
      <c r="AEF52" s="97"/>
      <c r="AEG52" s="97"/>
      <c r="AEH52" s="97"/>
      <c r="AEI52" s="97"/>
      <c r="AEJ52" s="97"/>
      <c r="AEK52" s="97"/>
      <c r="AEL52" s="97"/>
      <c r="AEM52" s="97"/>
      <c r="AEN52" s="97"/>
      <c r="AEO52" s="97"/>
      <c r="AEP52" s="97"/>
      <c r="AEQ52" s="97"/>
      <c r="AER52" s="97"/>
      <c r="AES52" s="97"/>
      <c r="AET52" s="97"/>
      <c r="AEU52" s="97"/>
      <c r="AEV52" s="97"/>
      <c r="AEW52" s="97"/>
      <c r="AEX52" s="97"/>
      <c r="AEY52" s="97"/>
      <c r="AEZ52" s="97"/>
      <c r="AFA52" s="97"/>
      <c r="AFB52" s="97"/>
      <c r="AFC52" s="97"/>
      <c r="AFD52" s="97"/>
      <c r="AFE52" s="97"/>
      <c r="AFF52" s="97"/>
      <c r="AFG52" s="97"/>
      <c r="AFH52" s="97"/>
      <c r="AFI52" s="97"/>
      <c r="AFJ52" s="97"/>
      <c r="AFK52" s="97"/>
      <c r="AFL52" s="97"/>
      <c r="AFM52" s="97"/>
      <c r="AFN52" s="97"/>
      <c r="AFO52" s="97"/>
      <c r="AFP52" s="97"/>
      <c r="AFQ52" s="97"/>
      <c r="AFR52" s="97"/>
      <c r="AFS52" s="97"/>
      <c r="AFT52" s="97"/>
      <c r="AFU52" s="97"/>
      <c r="AFV52" s="97"/>
      <c r="AFW52" s="97"/>
      <c r="AFX52" s="97"/>
      <c r="AFY52" s="97"/>
      <c r="AFZ52" s="97"/>
      <c r="AGA52" s="97"/>
      <c r="AGB52" s="97"/>
      <c r="AGC52" s="97"/>
      <c r="AGD52" s="97"/>
      <c r="AGE52" s="97"/>
      <c r="AGF52" s="97"/>
      <c r="AGG52" s="97"/>
      <c r="AGH52" s="97"/>
      <c r="AGI52" s="97"/>
      <c r="AGJ52" s="97"/>
      <c r="AGK52" s="97"/>
      <c r="AGL52" s="97"/>
      <c r="AGM52" s="97"/>
      <c r="AGN52" s="97"/>
      <c r="AGO52" s="97"/>
      <c r="AGP52" s="97"/>
      <c r="AGQ52" s="97"/>
      <c r="AGR52" s="97"/>
      <c r="AGS52" s="97"/>
      <c r="AGT52" s="97"/>
      <c r="AGU52" s="97"/>
      <c r="AGV52" s="97"/>
      <c r="AGW52" s="97"/>
      <c r="AGX52" s="97"/>
      <c r="AGY52" s="97"/>
      <c r="AGZ52" s="97"/>
      <c r="AHA52" s="97"/>
      <c r="AHB52" s="97"/>
      <c r="AHC52" s="97"/>
      <c r="AHD52" s="97"/>
      <c r="AHE52" s="97"/>
      <c r="AHF52" s="97"/>
      <c r="AHG52" s="97"/>
      <c r="AHH52" s="97"/>
      <c r="AHI52" s="97"/>
      <c r="AHJ52" s="97"/>
      <c r="AHK52" s="97"/>
      <c r="AHL52" s="97"/>
      <c r="AHM52" s="97"/>
      <c r="AHN52" s="97"/>
      <c r="AHO52" s="97"/>
      <c r="AHP52" s="97"/>
      <c r="AHQ52" s="97"/>
      <c r="AHR52" s="97"/>
      <c r="AHS52" s="97"/>
      <c r="AHT52" s="97"/>
      <c r="AHU52" s="97"/>
      <c r="AHV52" s="97"/>
      <c r="AHW52" s="97"/>
      <c r="AHX52" s="97"/>
      <c r="AHY52" s="97"/>
      <c r="AHZ52" s="97"/>
      <c r="AIA52" s="97"/>
      <c r="AIB52" s="97"/>
      <c r="AIC52" s="97"/>
      <c r="AID52" s="97"/>
      <c r="AIE52" s="97"/>
      <c r="AIF52" s="97"/>
      <c r="AIG52" s="97"/>
      <c r="AIH52" s="97"/>
      <c r="AII52" s="97"/>
      <c r="AIJ52" s="97"/>
      <c r="AIK52" s="97"/>
      <c r="AIL52" s="97"/>
      <c r="AIM52" s="97"/>
      <c r="AIN52" s="97"/>
      <c r="AIO52" s="97"/>
      <c r="AIP52" s="97"/>
      <c r="AIQ52" s="97"/>
      <c r="AIR52" s="97"/>
      <c r="AIS52" s="97"/>
      <c r="AIT52" s="97"/>
      <c r="AIU52" s="97"/>
      <c r="AIV52" s="97"/>
      <c r="AIW52" s="97"/>
      <c r="AIX52" s="97"/>
      <c r="AIY52" s="97"/>
      <c r="AIZ52" s="97"/>
      <c r="AJA52" s="97"/>
      <c r="AJB52" s="97"/>
      <c r="AJC52" s="97"/>
      <c r="AJD52" s="97"/>
      <c r="AJE52" s="97"/>
      <c r="AJF52" s="97"/>
      <c r="AJG52" s="97"/>
      <c r="AJH52" s="97"/>
      <c r="AJI52" s="97"/>
      <c r="AJJ52" s="97"/>
      <c r="AJK52" s="97"/>
      <c r="AJL52" s="97"/>
      <c r="AJM52" s="97"/>
      <c r="AJN52" s="97"/>
      <c r="AJO52" s="97"/>
      <c r="AJP52" s="97"/>
      <c r="AJQ52" s="97"/>
      <c r="AJR52" s="97"/>
      <c r="AJS52" s="97"/>
      <c r="AJT52" s="97"/>
      <c r="AJU52" s="97"/>
      <c r="AJV52" s="97"/>
      <c r="AJW52" s="97"/>
      <c r="AJX52" s="97"/>
      <c r="AJY52" s="97"/>
      <c r="AJZ52" s="97"/>
      <c r="AKA52" s="97"/>
      <c r="AKB52" s="97"/>
      <c r="AKC52" s="97"/>
      <c r="AKD52" s="97"/>
      <c r="AKE52" s="97"/>
      <c r="AKF52" s="97"/>
      <c r="AKG52" s="97"/>
      <c r="AKH52" s="97"/>
      <c r="AKI52" s="97"/>
      <c r="AKJ52" s="97"/>
      <c r="AKK52" s="97"/>
      <c r="AKL52" s="97"/>
      <c r="AKM52" s="97"/>
      <c r="AKN52" s="97"/>
      <c r="AKO52" s="97"/>
      <c r="AKP52" s="97"/>
      <c r="AKQ52" s="97"/>
      <c r="AKR52" s="97"/>
      <c r="AKS52" s="97"/>
      <c r="AKT52" s="97"/>
      <c r="AKU52" s="97"/>
      <c r="AKV52" s="97"/>
      <c r="AKW52" s="97"/>
      <c r="AKX52" s="97"/>
      <c r="AKY52" s="97"/>
      <c r="AKZ52" s="97"/>
      <c r="ALA52" s="97"/>
      <c r="ALB52" s="97"/>
      <c r="ALC52" s="97"/>
      <c r="ALD52" s="97"/>
      <c r="ALE52" s="97"/>
      <c r="ALF52" s="97"/>
      <c r="ALG52" s="97"/>
      <c r="ALH52" s="97"/>
      <c r="ALI52" s="97"/>
      <c r="ALJ52" s="97"/>
      <c r="ALK52" s="97"/>
      <c r="ALL52" s="97"/>
      <c r="ALM52" s="97"/>
      <c r="ALN52" s="97"/>
      <c r="ALO52" s="97"/>
      <c r="ALP52" s="97"/>
      <c r="ALQ52" s="97"/>
      <c r="ALR52" s="97"/>
      <c r="ALS52" s="97"/>
      <c r="ALT52" s="97"/>
      <c r="ALU52" s="97"/>
      <c r="ALV52" s="97"/>
      <c r="ALW52" s="97"/>
      <c r="ALX52" s="97"/>
      <c r="ALY52" s="97"/>
      <c r="ALZ52" s="97"/>
      <c r="AMA52" s="97"/>
      <c r="AMB52" s="97"/>
      <c r="AMC52" s="97"/>
      <c r="AMD52" s="97"/>
      <c r="AME52" s="97"/>
      <c r="AMF52" s="97"/>
      <c r="AMG52" s="97"/>
      <c r="AMH52" s="97"/>
      <c r="AMI52" s="97"/>
    </row>
    <row r="53" spans="1:1023" s="100" customFormat="1" x14ac:dyDescent="0.3">
      <c r="A53" s="139" t="s">
        <v>88</v>
      </c>
      <c r="B53" s="139"/>
      <c r="C53" s="139"/>
      <c r="D53" s="139"/>
      <c r="E53" s="139"/>
      <c r="F53" s="96"/>
      <c r="G53" s="96"/>
      <c r="H53" s="96"/>
      <c r="I53" s="96"/>
      <c r="J53" s="96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/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/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  <c r="CQ53" s="97"/>
      <c r="CR53" s="97"/>
      <c r="CS53" s="97"/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K53" s="97"/>
      <c r="DL53" s="97"/>
      <c r="DM53" s="97"/>
      <c r="DN53" s="97"/>
      <c r="DO53" s="97"/>
      <c r="DP53" s="97"/>
      <c r="DQ53" s="97"/>
      <c r="DR53" s="97"/>
      <c r="DS53" s="97"/>
      <c r="DT53" s="97"/>
      <c r="DU53" s="97"/>
      <c r="DV53" s="97"/>
      <c r="DW53" s="97"/>
      <c r="DX53" s="97"/>
      <c r="DY53" s="97"/>
      <c r="DZ53" s="97"/>
      <c r="EA53" s="97"/>
      <c r="EB53" s="97"/>
      <c r="EC53" s="97"/>
      <c r="ED53" s="97"/>
      <c r="EE53" s="97"/>
      <c r="EF53" s="97"/>
      <c r="EG53" s="97"/>
      <c r="EH53" s="97"/>
      <c r="EI53" s="97"/>
      <c r="EJ53" s="97"/>
      <c r="EK53" s="97"/>
      <c r="EL53" s="97"/>
      <c r="EM53" s="97"/>
      <c r="EN53" s="97"/>
      <c r="EO53" s="97"/>
      <c r="EP53" s="97"/>
      <c r="EQ53" s="97"/>
      <c r="ER53" s="97"/>
      <c r="ES53" s="97"/>
      <c r="ET53" s="97"/>
      <c r="EU53" s="97"/>
      <c r="EV53" s="97"/>
      <c r="EW53" s="97"/>
      <c r="EX53" s="97"/>
      <c r="EY53" s="97"/>
      <c r="EZ53" s="97"/>
      <c r="FA53" s="97"/>
      <c r="FB53" s="97"/>
      <c r="FC53" s="97"/>
      <c r="FD53" s="97"/>
      <c r="FE53" s="97"/>
      <c r="FF53" s="97"/>
      <c r="FG53" s="97"/>
      <c r="FH53" s="97"/>
      <c r="FI53" s="97"/>
      <c r="FJ53" s="97"/>
      <c r="FK53" s="97"/>
      <c r="FL53" s="97"/>
      <c r="FM53" s="97"/>
      <c r="FN53" s="97"/>
      <c r="FO53" s="97"/>
      <c r="FP53" s="97"/>
      <c r="FQ53" s="97"/>
      <c r="FR53" s="97"/>
      <c r="FS53" s="97"/>
      <c r="FT53" s="97"/>
      <c r="FU53" s="97"/>
      <c r="FV53" s="97"/>
      <c r="FW53" s="97"/>
      <c r="FX53" s="97"/>
      <c r="FY53" s="97"/>
      <c r="FZ53" s="97"/>
      <c r="GA53" s="97"/>
      <c r="GB53" s="97"/>
      <c r="GC53" s="97"/>
      <c r="GD53" s="97"/>
      <c r="GE53" s="97"/>
      <c r="GF53" s="97"/>
      <c r="GG53" s="97"/>
      <c r="GH53" s="97"/>
      <c r="GI53" s="97"/>
      <c r="GJ53" s="97"/>
      <c r="GK53" s="97"/>
      <c r="GL53" s="97"/>
      <c r="GM53" s="97"/>
      <c r="GN53" s="97"/>
      <c r="GO53" s="97"/>
      <c r="GP53" s="97"/>
      <c r="GQ53" s="97"/>
      <c r="GR53" s="97"/>
      <c r="GS53" s="97"/>
      <c r="GT53" s="97"/>
      <c r="GU53" s="97"/>
      <c r="GV53" s="97"/>
      <c r="GW53" s="97"/>
      <c r="GX53" s="97"/>
      <c r="GY53" s="97"/>
      <c r="GZ53" s="97"/>
      <c r="HA53" s="97"/>
      <c r="HB53" s="97"/>
      <c r="HC53" s="97"/>
      <c r="HD53" s="97"/>
      <c r="HE53" s="97"/>
      <c r="HF53" s="97"/>
      <c r="HG53" s="97"/>
      <c r="HH53" s="97"/>
      <c r="HI53" s="97"/>
      <c r="HJ53" s="97"/>
      <c r="HK53" s="97"/>
      <c r="HL53" s="97"/>
      <c r="HM53" s="97"/>
      <c r="HN53" s="97"/>
      <c r="HO53" s="97"/>
      <c r="HP53" s="97"/>
      <c r="HQ53" s="97"/>
      <c r="HR53" s="97"/>
      <c r="HS53" s="97"/>
      <c r="HT53" s="97"/>
      <c r="HU53" s="97"/>
      <c r="HV53" s="97"/>
      <c r="HW53" s="97"/>
      <c r="HX53" s="97"/>
      <c r="HY53" s="97"/>
      <c r="HZ53" s="97"/>
      <c r="IA53" s="97"/>
      <c r="IB53" s="97"/>
      <c r="IC53" s="97"/>
      <c r="ID53" s="97"/>
      <c r="IE53" s="97"/>
      <c r="IF53" s="97"/>
      <c r="IG53" s="97"/>
      <c r="IH53" s="97"/>
      <c r="II53" s="97"/>
      <c r="IJ53" s="97"/>
      <c r="IK53" s="97"/>
      <c r="IL53" s="97"/>
      <c r="IM53" s="97"/>
      <c r="IN53" s="97"/>
      <c r="IO53" s="97"/>
      <c r="IP53" s="97"/>
      <c r="IQ53" s="97"/>
      <c r="IR53" s="97"/>
      <c r="IS53" s="97"/>
      <c r="IT53" s="97"/>
      <c r="IU53" s="97"/>
      <c r="IV53" s="97"/>
      <c r="IW53" s="97"/>
      <c r="IX53" s="97"/>
      <c r="IY53" s="97"/>
      <c r="IZ53" s="97"/>
      <c r="JA53" s="97"/>
      <c r="JB53" s="97"/>
      <c r="JC53" s="97"/>
      <c r="JD53" s="97"/>
      <c r="JE53" s="97"/>
      <c r="JF53" s="97"/>
      <c r="JG53" s="97"/>
      <c r="JH53" s="97"/>
      <c r="JI53" s="97"/>
      <c r="JJ53" s="97"/>
      <c r="JK53" s="97"/>
      <c r="JL53" s="97"/>
      <c r="JM53" s="97"/>
      <c r="JN53" s="97"/>
      <c r="JO53" s="97"/>
      <c r="JP53" s="97"/>
      <c r="JQ53" s="97"/>
      <c r="JR53" s="97"/>
      <c r="JS53" s="97"/>
      <c r="JT53" s="97"/>
      <c r="JU53" s="97"/>
      <c r="JV53" s="97"/>
      <c r="JW53" s="97"/>
      <c r="JX53" s="97"/>
      <c r="JY53" s="97"/>
      <c r="JZ53" s="97"/>
      <c r="KA53" s="97"/>
      <c r="KB53" s="97"/>
      <c r="KC53" s="97"/>
      <c r="KD53" s="97"/>
      <c r="KE53" s="97"/>
      <c r="KF53" s="97"/>
      <c r="KG53" s="97"/>
      <c r="KH53" s="97"/>
      <c r="KI53" s="97"/>
      <c r="KJ53" s="97"/>
      <c r="KK53" s="97"/>
      <c r="KL53" s="97"/>
      <c r="KM53" s="97"/>
      <c r="KN53" s="97"/>
      <c r="KO53" s="97"/>
      <c r="KP53" s="97"/>
      <c r="KQ53" s="97"/>
      <c r="KR53" s="97"/>
      <c r="KS53" s="97"/>
      <c r="KT53" s="97"/>
      <c r="KU53" s="97"/>
      <c r="KV53" s="97"/>
      <c r="KW53" s="97"/>
      <c r="KX53" s="97"/>
      <c r="KY53" s="97"/>
      <c r="KZ53" s="97"/>
      <c r="LA53" s="97"/>
      <c r="LB53" s="97"/>
      <c r="LC53" s="97"/>
      <c r="LD53" s="97"/>
      <c r="LE53" s="97"/>
      <c r="LF53" s="97"/>
      <c r="LG53" s="97"/>
      <c r="LH53" s="97"/>
      <c r="LI53" s="97"/>
      <c r="LJ53" s="97"/>
      <c r="LK53" s="97"/>
      <c r="LL53" s="97"/>
      <c r="LM53" s="97"/>
      <c r="LN53" s="97"/>
      <c r="LO53" s="97"/>
      <c r="LP53" s="97"/>
      <c r="LQ53" s="97"/>
      <c r="LR53" s="97"/>
      <c r="LS53" s="97"/>
      <c r="LT53" s="97"/>
      <c r="LU53" s="97"/>
      <c r="LV53" s="97"/>
      <c r="LW53" s="97"/>
      <c r="LX53" s="97"/>
      <c r="LY53" s="97"/>
      <c r="LZ53" s="97"/>
      <c r="MA53" s="97"/>
      <c r="MB53" s="97"/>
      <c r="MC53" s="97"/>
      <c r="MD53" s="97"/>
      <c r="ME53" s="97"/>
      <c r="MF53" s="97"/>
      <c r="MG53" s="97"/>
      <c r="MH53" s="97"/>
      <c r="MI53" s="97"/>
      <c r="MJ53" s="97"/>
      <c r="MK53" s="97"/>
      <c r="ML53" s="97"/>
      <c r="MM53" s="97"/>
      <c r="MN53" s="97"/>
      <c r="MO53" s="97"/>
      <c r="MP53" s="97"/>
      <c r="MQ53" s="97"/>
      <c r="MR53" s="97"/>
      <c r="MS53" s="97"/>
      <c r="MT53" s="97"/>
      <c r="MU53" s="97"/>
      <c r="MV53" s="97"/>
      <c r="MW53" s="97"/>
      <c r="MX53" s="97"/>
      <c r="MY53" s="97"/>
      <c r="MZ53" s="97"/>
      <c r="NA53" s="97"/>
      <c r="NB53" s="97"/>
      <c r="NC53" s="97"/>
      <c r="ND53" s="97"/>
      <c r="NE53" s="97"/>
      <c r="NF53" s="97"/>
      <c r="NG53" s="97"/>
      <c r="NH53" s="97"/>
      <c r="NI53" s="97"/>
      <c r="NJ53" s="97"/>
      <c r="NK53" s="97"/>
      <c r="NL53" s="97"/>
      <c r="NM53" s="97"/>
      <c r="NN53" s="97"/>
      <c r="NO53" s="97"/>
      <c r="NP53" s="97"/>
      <c r="NQ53" s="97"/>
      <c r="NR53" s="97"/>
      <c r="NS53" s="97"/>
      <c r="NT53" s="97"/>
      <c r="NU53" s="97"/>
      <c r="NV53" s="97"/>
      <c r="NW53" s="97"/>
      <c r="NX53" s="97"/>
      <c r="NY53" s="97"/>
      <c r="NZ53" s="97"/>
      <c r="OA53" s="97"/>
      <c r="OB53" s="97"/>
      <c r="OC53" s="97"/>
      <c r="OD53" s="97"/>
      <c r="OE53" s="97"/>
      <c r="OF53" s="97"/>
      <c r="OG53" s="97"/>
      <c r="OH53" s="97"/>
      <c r="OI53" s="97"/>
      <c r="OJ53" s="97"/>
      <c r="OK53" s="97"/>
      <c r="OL53" s="97"/>
      <c r="OM53" s="97"/>
      <c r="ON53" s="97"/>
      <c r="OO53" s="97"/>
      <c r="OP53" s="97"/>
      <c r="OQ53" s="97"/>
      <c r="OR53" s="97"/>
      <c r="OS53" s="97"/>
      <c r="OT53" s="97"/>
      <c r="OU53" s="97"/>
      <c r="OV53" s="97"/>
      <c r="OW53" s="97"/>
      <c r="OX53" s="97"/>
      <c r="OY53" s="97"/>
      <c r="OZ53" s="97"/>
      <c r="PA53" s="97"/>
      <c r="PB53" s="97"/>
      <c r="PC53" s="97"/>
      <c r="PD53" s="97"/>
      <c r="PE53" s="97"/>
      <c r="PF53" s="97"/>
      <c r="PG53" s="97"/>
      <c r="PH53" s="97"/>
      <c r="PI53" s="97"/>
      <c r="PJ53" s="97"/>
      <c r="PK53" s="97"/>
      <c r="PL53" s="97"/>
      <c r="PM53" s="97"/>
      <c r="PN53" s="97"/>
      <c r="PO53" s="97"/>
      <c r="PP53" s="97"/>
      <c r="PQ53" s="97"/>
      <c r="PR53" s="97"/>
      <c r="PS53" s="97"/>
      <c r="PT53" s="97"/>
      <c r="PU53" s="97"/>
      <c r="PV53" s="97"/>
      <c r="PW53" s="97"/>
      <c r="PX53" s="97"/>
      <c r="PY53" s="97"/>
      <c r="PZ53" s="97"/>
      <c r="QA53" s="97"/>
      <c r="QB53" s="97"/>
      <c r="QC53" s="97"/>
      <c r="QD53" s="97"/>
      <c r="QE53" s="97"/>
      <c r="QF53" s="97"/>
      <c r="QG53" s="97"/>
      <c r="QH53" s="97"/>
      <c r="QI53" s="97"/>
      <c r="QJ53" s="97"/>
      <c r="QK53" s="97"/>
      <c r="QL53" s="97"/>
      <c r="QM53" s="97"/>
      <c r="QN53" s="97"/>
      <c r="QO53" s="97"/>
      <c r="QP53" s="97"/>
      <c r="QQ53" s="97"/>
      <c r="QR53" s="97"/>
      <c r="QS53" s="97"/>
      <c r="QT53" s="97"/>
      <c r="QU53" s="97"/>
      <c r="QV53" s="97"/>
      <c r="QW53" s="97"/>
      <c r="QX53" s="97"/>
      <c r="QY53" s="97"/>
      <c r="QZ53" s="97"/>
      <c r="RA53" s="97"/>
      <c r="RB53" s="97"/>
      <c r="RC53" s="97"/>
      <c r="RD53" s="97"/>
      <c r="RE53" s="97"/>
      <c r="RF53" s="97"/>
      <c r="RG53" s="97"/>
      <c r="RH53" s="97"/>
      <c r="RI53" s="97"/>
      <c r="RJ53" s="97"/>
      <c r="RK53" s="97"/>
      <c r="RL53" s="97"/>
      <c r="RM53" s="97"/>
      <c r="RN53" s="97"/>
      <c r="RO53" s="97"/>
      <c r="RP53" s="97"/>
      <c r="RQ53" s="97"/>
      <c r="RR53" s="97"/>
      <c r="RS53" s="97"/>
      <c r="RT53" s="97"/>
      <c r="RU53" s="97"/>
      <c r="RV53" s="97"/>
      <c r="RW53" s="97"/>
      <c r="RX53" s="97"/>
      <c r="RY53" s="97"/>
      <c r="RZ53" s="97"/>
      <c r="SA53" s="97"/>
      <c r="SB53" s="97"/>
      <c r="SC53" s="97"/>
      <c r="SD53" s="97"/>
      <c r="SE53" s="97"/>
      <c r="SF53" s="97"/>
      <c r="SG53" s="97"/>
      <c r="SH53" s="97"/>
      <c r="SI53" s="97"/>
      <c r="SJ53" s="97"/>
      <c r="SK53" s="97"/>
      <c r="SL53" s="97"/>
      <c r="SM53" s="97"/>
      <c r="SN53" s="97"/>
      <c r="SO53" s="97"/>
      <c r="SP53" s="97"/>
      <c r="SQ53" s="97"/>
      <c r="SR53" s="97"/>
      <c r="SS53" s="97"/>
      <c r="ST53" s="97"/>
      <c r="SU53" s="97"/>
      <c r="SV53" s="97"/>
      <c r="SW53" s="97"/>
      <c r="SX53" s="97"/>
      <c r="SY53" s="97"/>
      <c r="SZ53" s="97"/>
      <c r="TA53" s="97"/>
      <c r="TB53" s="97"/>
      <c r="TC53" s="97"/>
      <c r="TD53" s="97"/>
      <c r="TE53" s="97"/>
      <c r="TF53" s="97"/>
      <c r="TG53" s="97"/>
      <c r="TH53" s="97"/>
      <c r="TI53" s="97"/>
      <c r="TJ53" s="97"/>
      <c r="TK53" s="97"/>
      <c r="TL53" s="97"/>
      <c r="TM53" s="97"/>
      <c r="TN53" s="97"/>
      <c r="TO53" s="97"/>
      <c r="TP53" s="97"/>
      <c r="TQ53" s="97"/>
      <c r="TR53" s="97"/>
      <c r="TS53" s="97"/>
      <c r="TT53" s="97"/>
      <c r="TU53" s="97"/>
      <c r="TV53" s="97"/>
      <c r="TW53" s="97"/>
      <c r="TX53" s="97"/>
      <c r="TY53" s="97"/>
      <c r="TZ53" s="97"/>
      <c r="UA53" s="97"/>
      <c r="UB53" s="97"/>
      <c r="UC53" s="97"/>
      <c r="UD53" s="97"/>
      <c r="UE53" s="97"/>
      <c r="UF53" s="97"/>
      <c r="UG53" s="97"/>
      <c r="UH53" s="97"/>
      <c r="UI53" s="97"/>
      <c r="UJ53" s="97"/>
      <c r="UK53" s="97"/>
      <c r="UL53" s="97"/>
      <c r="UM53" s="97"/>
      <c r="UN53" s="97"/>
      <c r="UO53" s="97"/>
      <c r="UP53" s="97"/>
      <c r="UQ53" s="97"/>
      <c r="UR53" s="97"/>
      <c r="US53" s="97"/>
      <c r="UT53" s="97"/>
      <c r="UU53" s="97"/>
      <c r="UV53" s="97"/>
      <c r="UW53" s="97"/>
      <c r="UX53" s="97"/>
      <c r="UY53" s="97"/>
      <c r="UZ53" s="97"/>
      <c r="VA53" s="97"/>
      <c r="VB53" s="97"/>
      <c r="VC53" s="97"/>
      <c r="VD53" s="97"/>
      <c r="VE53" s="97"/>
      <c r="VF53" s="97"/>
      <c r="VG53" s="97"/>
      <c r="VH53" s="97"/>
      <c r="VI53" s="97"/>
      <c r="VJ53" s="97"/>
      <c r="VK53" s="97"/>
      <c r="VL53" s="97"/>
      <c r="VM53" s="97"/>
      <c r="VN53" s="97"/>
      <c r="VO53" s="97"/>
      <c r="VP53" s="97"/>
      <c r="VQ53" s="97"/>
      <c r="VR53" s="97"/>
      <c r="VS53" s="97"/>
      <c r="VT53" s="97"/>
      <c r="VU53" s="97"/>
      <c r="VV53" s="97"/>
      <c r="VW53" s="97"/>
      <c r="VX53" s="97"/>
      <c r="VY53" s="97"/>
      <c r="VZ53" s="97"/>
      <c r="WA53" s="97"/>
      <c r="WB53" s="97"/>
      <c r="WC53" s="97"/>
      <c r="WD53" s="97"/>
      <c r="WE53" s="97"/>
      <c r="WF53" s="97"/>
      <c r="WG53" s="97"/>
      <c r="WH53" s="97"/>
      <c r="WI53" s="97"/>
      <c r="WJ53" s="97"/>
      <c r="WK53" s="97"/>
      <c r="WL53" s="97"/>
      <c r="WM53" s="97"/>
      <c r="WN53" s="97"/>
      <c r="WO53" s="97"/>
      <c r="WP53" s="97"/>
      <c r="WQ53" s="97"/>
      <c r="WR53" s="97"/>
      <c r="WS53" s="97"/>
      <c r="WT53" s="97"/>
      <c r="WU53" s="97"/>
      <c r="WV53" s="97"/>
      <c r="WW53" s="97"/>
      <c r="WX53" s="97"/>
      <c r="WY53" s="97"/>
      <c r="WZ53" s="97"/>
      <c r="XA53" s="97"/>
      <c r="XB53" s="97"/>
      <c r="XC53" s="97"/>
      <c r="XD53" s="97"/>
      <c r="XE53" s="97"/>
      <c r="XF53" s="97"/>
      <c r="XG53" s="97"/>
      <c r="XH53" s="97"/>
      <c r="XI53" s="97"/>
      <c r="XJ53" s="97"/>
      <c r="XK53" s="97"/>
      <c r="XL53" s="97"/>
      <c r="XM53" s="97"/>
      <c r="XN53" s="97"/>
      <c r="XO53" s="97"/>
      <c r="XP53" s="97"/>
      <c r="XQ53" s="97"/>
      <c r="XR53" s="97"/>
      <c r="XS53" s="97"/>
      <c r="XT53" s="97"/>
      <c r="XU53" s="97"/>
      <c r="XV53" s="97"/>
      <c r="XW53" s="97"/>
      <c r="XX53" s="97"/>
      <c r="XY53" s="97"/>
      <c r="XZ53" s="97"/>
      <c r="YA53" s="97"/>
      <c r="YB53" s="97"/>
      <c r="YC53" s="97"/>
      <c r="YD53" s="97"/>
      <c r="YE53" s="97"/>
      <c r="YF53" s="97"/>
      <c r="YG53" s="97"/>
      <c r="YH53" s="97"/>
      <c r="YI53" s="97"/>
      <c r="YJ53" s="97"/>
      <c r="YK53" s="97"/>
      <c r="YL53" s="97"/>
      <c r="YM53" s="97"/>
      <c r="YN53" s="97"/>
      <c r="YO53" s="97"/>
      <c r="YP53" s="97"/>
      <c r="YQ53" s="97"/>
      <c r="YR53" s="97"/>
      <c r="YS53" s="97"/>
      <c r="YT53" s="97"/>
      <c r="YU53" s="97"/>
      <c r="YV53" s="97"/>
      <c r="YW53" s="97"/>
      <c r="YX53" s="97"/>
      <c r="YY53" s="97"/>
      <c r="YZ53" s="97"/>
      <c r="ZA53" s="97"/>
      <c r="ZB53" s="97"/>
      <c r="ZC53" s="97"/>
      <c r="ZD53" s="97"/>
      <c r="ZE53" s="97"/>
      <c r="ZF53" s="97"/>
      <c r="ZG53" s="97"/>
      <c r="ZH53" s="97"/>
      <c r="ZI53" s="97"/>
      <c r="ZJ53" s="97"/>
      <c r="ZK53" s="97"/>
      <c r="ZL53" s="97"/>
      <c r="ZM53" s="97"/>
      <c r="ZN53" s="97"/>
      <c r="ZO53" s="97"/>
      <c r="ZP53" s="97"/>
      <c r="ZQ53" s="97"/>
      <c r="ZR53" s="97"/>
      <c r="ZS53" s="97"/>
      <c r="ZT53" s="97"/>
      <c r="ZU53" s="97"/>
      <c r="ZV53" s="97"/>
      <c r="ZW53" s="97"/>
      <c r="ZX53" s="97"/>
      <c r="ZY53" s="97"/>
      <c r="ZZ53" s="97"/>
      <c r="AAA53" s="97"/>
      <c r="AAB53" s="97"/>
      <c r="AAC53" s="97"/>
      <c r="AAD53" s="97"/>
      <c r="AAE53" s="97"/>
      <c r="AAF53" s="97"/>
      <c r="AAG53" s="97"/>
      <c r="AAH53" s="97"/>
      <c r="AAI53" s="97"/>
      <c r="AAJ53" s="97"/>
      <c r="AAK53" s="97"/>
      <c r="AAL53" s="97"/>
      <c r="AAM53" s="97"/>
      <c r="AAN53" s="97"/>
      <c r="AAO53" s="97"/>
      <c r="AAP53" s="97"/>
      <c r="AAQ53" s="97"/>
      <c r="AAR53" s="97"/>
      <c r="AAS53" s="97"/>
      <c r="AAT53" s="97"/>
      <c r="AAU53" s="97"/>
      <c r="AAV53" s="97"/>
      <c r="AAW53" s="97"/>
      <c r="AAX53" s="97"/>
      <c r="AAY53" s="97"/>
      <c r="AAZ53" s="97"/>
      <c r="ABA53" s="97"/>
      <c r="ABB53" s="97"/>
      <c r="ABC53" s="97"/>
      <c r="ABD53" s="97"/>
      <c r="ABE53" s="97"/>
      <c r="ABF53" s="97"/>
      <c r="ABG53" s="97"/>
      <c r="ABH53" s="97"/>
      <c r="ABI53" s="97"/>
      <c r="ABJ53" s="97"/>
      <c r="ABK53" s="97"/>
      <c r="ABL53" s="97"/>
      <c r="ABM53" s="97"/>
      <c r="ABN53" s="97"/>
      <c r="ABO53" s="97"/>
      <c r="ABP53" s="97"/>
      <c r="ABQ53" s="97"/>
      <c r="ABR53" s="97"/>
      <c r="ABS53" s="97"/>
      <c r="ABT53" s="97"/>
      <c r="ABU53" s="97"/>
      <c r="ABV53" s="97"/>
      <c r="ABW53" s="97"/>
      <c r="ABX53" s="97"/>
      <c r="ABY53" s="97"/>
      <c r="ABZ53" s="97"/>
      <c r="ACA53" s="97"/>
      <c r="ACB53" s="97"/>
      <c r="ACC53" s="97"/>
      <c r="ACD53" s="97"/>
      <c r="ACE53" s="97"/>
      <c r="ACF53" s="97"/>
      <c r="ACG53" s="97"/>
      <c r="ACH53" s="97"/>
      <c r="ACI53" s="97"/>
      <c r="ACJ53" s="97"/>
      <c r="ACK53" s="97"/>
      <c r="ACL53" s="97"/>
      <c r="ACM53" s="97"/>
      <c r="ACN53" s="97"/>
      <c r="ACO53" s="97"/>
      <c r="ACP53" s="97"/>
      <c r="ACQ53" s="97"/>
      <c r="ACR53" s="97"/>
      <c r="ACS53" s="97"/>
      <c r="ACT53" s="97"/>
      <c r="ACU53" s="97"/>
      <c r="ACV53" s="97"/>
      <c r="ACW53" s="97"/>
      <c r="ACX53" s="97"/>
      <c r="ACY53" s="97"/>
      <c r="ACZ53" s="97"/>
      <c r="ADA53" s="97"/>
      <c r="ADB53" s="97"/>
      <c r="ADC53" s="97"/>
      <c r="ADD53" s="97"/>
      <c r="ADE53" s="97"/>
      <c r="ADF53" s="97"/>
      <c r="ADG53" s="97"/>
      <c r="ADH53" s="97"/>
      <c r="ADI53" s="97"/>
      <c r="ADJ53" s="97"/>
      <c r="ADK53" s="97"/>
      <c r="ADL53" s="97"/>
      <c r="ADM53" s="97"/>
      <c r="ADN53" s="97"/>
      <c r="ADO53" s="97"/>
      <c r="ADP53" s="97"/>
      <c r="ADQ53" s="97"/>
      <c r="ADR53" s="97"/>
      <c r="ADS53" s="97"/>
      <c r="ADT53" s="97"/>
      <c r="ADU53" s="97"/>
      <c r="ADV53" s="97"/>
      <c r="ADW53" s="97"/>
      <c r="ADX53" s="97"/>
      <c r="ADY53" s="97"/>
      <c r="ADZ53" s="97"/>
      <c r="AEA53" s="97"/>
      <c r="AEB53" s="97"/>
      <c r="AEC53" s="97"/>
      <c r="AED53" s="97"/>
      <c r="AEE53" s="97"/>
      <c r="AEF53" s="97"/>
      <c r="AEG53" s="97"/>
      <c r="AEH53" s="97"/>
      <c r="AEI53" s="97"/>
      <c r="AEJ53" s="97"/>
      <c r="AEK53" s="97"/>
      <c r="AEL53" s="97"/>
      <c r="AEM53" s="97"/>
      <c r="AEN53" s="97"/>
      <c r="AEO53" s="97"/>
      <c r="AEP53" s="97"/>
      <c r="AEQ53" s="97"/>
      <c r="AER53" s="97"/>
      <c r="AES53" s="97"/>
      <c r="AET53" s="97"/>
      <c r="AEU53" s="97"/>
      <c r="AEV53" s="97"/>
      <c r="AEW53" s="97"/>
      <c r="AEX53" s="97"/>
      <c r="AEY53" s="97"/>
      <c r="AEZ53" s="97"/>
      <c r="AFA53" s="97"/>
      <c r="AFB53" s="97"/>
      <c r="AFC53" s="97"/>
      <c r="AFD53" s="97"/>
      <c r="AFE53" s="97"/>
      <c r="AFF53" s="97"/>
      <c r="AFG53" s="97"/>
      <c r="AFH53" s="97"/>
      <c r="AFI53" s="97"/>
      <c r="AFJ53" s="97"/>
      <c r="AFK53" s="97"/>
      <c r="AFL53" s="97"/>
      <c r="AFM53" s="97"/>
      <c r="AFN53" s="97"/>
      <c r="AFO53" s="97"/>
      <c r="AFP53" s="97"/>
      <c r="AFQ53" s="97"/>
      <c r="AFR53" s="97"/>
      <c r="AFS53" s="97"/>
      <c r="AFT53" s="97"/>
      <c r="AFU53" s="97"/>
      <c r="AFV53" s="97"/>
      <c r="AFW53" s="97"/>
      <c r="AFX53" s="97"/>
      <c r="AFY53" s="97"/>
      <c r="AFZ53" s="97"/>
      <c r="AGA53" s="97"/>
      <c r="AGB53" s="97"/>
      <c r="AGC53" s="97"/>
      <c r="AGD53" s="97"/>
      <c r="AGE53" s="97"/>
      <c r="AGF53" s="97"/>
      <c r="AGG53" s="97"/>
      <c r="AGH53" s="97"/>
      <c r="AGI53" s="97"/>
      <c r="AGJ53" s="97"/>
      <c r="AGK53" s="97"/>
      <c r="AGL53" s="97"/>
      <c r="AGM53" s="97"/>
      <c r="AGN53" s="97"/>
      <c r="AGO53" s="97"/>
      <c r="AGP53" s="97"/>
      <c r="AGQ53" s="97"/>
      <c r="AGR53" s="97"/>
      <c r="AGS53" s="97"/>
      <c r="AGT53" s="97"/>
      <c r="AGU53" s="97"/>
      <c r="AGV53" s="97"/>
      <c r="AGW53" s="97"/>
      <c r="AGX53" s="97"/>
      <c r="AGY53" s="97"/>
      <c r="AGZ53" s="97"/>
      <c r="AHA53" s="97"/>
      <c r="AHB53" s="97"/>
      <c r="AHC53" s="97"/>
      <c r="AHD53" s="97"/>
      <c r="AHE53" s="97"/>
      <c r="AHF53" s="97"/>
      <c r="AHG53" s="97"/>
      <c r="AHH53" s="97"/>
      <c r="AHI53" s="97"/>
      <c r="AHJ53" s="97"/>
      <c r="AHK53" s="97"/>
      <c r="AHL53" s="97"/>
      <c r="AHM53" s="97"/>
      <c r="AHN53" s="97"/>
      <c r="AHO53" s="97"/>
      <c r="AHP53" s="97"/>
      <c r="AHQ53" s="97"/>
      <c r="AHR53" s="97"/>
      <c r="AHS53" s="97"/>
      <c r="AHT53" s="97"/>
      <c r="AHU53" s="97"/>
      <c r="AHV53" s="97"/>
      <c r="AHW53" s="97"/>
      <c r="AHX53" s="97"/>
      <c r="AHY53" s="97"/>
      <c r="AHZ53" s="97"/>
      <c r="AIA53" s="97"/>
      <c r="AIB53" s="97"/>
      <c r="AIC53" s="97"/>
      <c r="AID53" s="97"/>
      <c r="AIE53" s="97"/>
      <c r="AIF53" s="97"/>
      <c r="AIG53" s="97"/>
      <c r="AIH53" s="97"/>
      <c r="AII53" s="97"/>
      <c r="AIJ53" s="97"/>
      <c r="AIK53" s="97"/>
      <c r="AIL53" s="97"/>
      <c r="AIM53" s="97"/>
      <c r="AIN53" s="97"/>
      <c r="AIO53" s="97"/>
      <c r="AIP53" s="97"/>
      <c r="AIQ53" s="97"/>
      <c r="AIR53" s="97"/>
      <c r="AIS53" s="97"/>
      <c r="AIT53" s="97"/>
      <c r="AIU53" s="97"/>
      <c r="AIV53" s="97"/>
      <c r="AIW53" s="97"/>
      <c r="AIX53" s="97"/>
      <c r="AIY53" s="97"/>
      <c r="AIZ53" s="97"/>
      <c r="AJA53" s="97"/>
      <c r="AJB53" s="97"/>
      <c r="AJC53" s="97"/>
      <c r="AJD53" s="97"/>
      <c r="AJE53" s="97"/>
      <c r="AJF53" s="97"/>
      <c r="AJG53" s="97"/>
      <c r="AJH53" s="97"/>
      <c r="AJI53" s="97"/>
      <c r="AJJ53" s="97"/>
      <c r="AJK53" s="97"/>
      <c r="AJL53" s="97"/>
      <c r="AJM53" s="97"/>
      <c r="AJN53" s="97"/>
      <c r="AJO53" s="97"/>
      <c r="AJP53" s="97"/>
      <c r="AJQ53" s="97"/>
      <c r="AJR53" s="97"/>
      <c r="AJS53" s="97"/>
      <c r="AJT53" s="97"/>
      <c r="AJU53" s="97"/>
      <c r="AJV53" s="97"/>
      <c r="AJW53" s="97"/>
      <c r="AJX53" s="97"/>
      <c r="AJY53" s="97"/>
      <c r="AJZ53" s="97"/>
      <c r="AKA53" s="97"/>
      <c r="AKB53" s="97"/>
      <c r="AKC53" s="97"/>
      <c r="AKD53" s="97"/>
      <c r="AKE53" s="97"/>
      <c r="AKF53" s="97"/>
      <c r="AKG53" s="97"/>
      <c r="AKH53" s="97"/>
      <c r="AKI53" s="97"/>
      <c r="AKJ53" s="97"/>
      <c r="AKK53" s="97"/>
      <c r="AKL53" s="97"/>
      <c r="AKM53" s="97"/>
      <c r="AKN53" s="97"/>
      <c r="AKO53" s="97"/>
      <c r="AKP53" s="97"/>
      <c r="AKQ53" s="97"/>
      <c r="AKR53" s="97"/>
      <c r="AKS53" s="97"/>
      <c r="AKT53" s="97"/>
      <c r="AKU53" s="97"/>
      <c r="AKV53" s="97"/>
      <c r="AKW53" s="97"/>
      <c r="AKX53" s="97"/>
      <c r="AKY53" s="97"/>
      <c r="AKZ53" s="97"/>
      <c r="ALA53" s="97"/>
      <c r="ALB53" s="97"/>
      <c r="ALC53" s="97"/>
      <c r="ALD53" s="97"/>
      <c r="ALE53" s="97"/>
      <c r="ALF53" s="97"/>
      <c r="ALG53" s="97"/>
      <c r="ALH53" s="97"/>
      <c r="ALI53" s="97"/>
      <c r="ALJ53" s="97"/>
      <c r="ALK53" s="97"/>
      <c r="ALL53" s="97"/>
      <c r="ALM53" s="97"/>
      <c r="ALN53" s="97"/>
      <c r="ALO53" s="97"/>
      <c r="ALP53" s="97"/>
      <c r="ALQ53" s="97"/>
      <c r="ALR53" s="97"/>
      <c r="ALS53" s="97"/>
      <c r="ALT53" s="97"/>
      <c r="ALU53" s="97"/>
      <c r="ALV53" s="97"/>
      <c r="ALW53" s="97"/>
      <c r="ALX53" s="97"/>
      <c r="ALY53" s="97"/>
      <c r="ALZ53" s="97"/>
      <c r="AMA53" s="97"/>
      <c r="AMB53" s="97"/>
      <c r="AMC53" s="97"/>
      <c r="AMD53" s="97"/>
      <c r="AME53" s="97"/>
      <c r="AMF53" s="97"/>
      <c r="AMG53" s="97"/>
      <c r="AMH53" s="97"/>
      <c r="AMI53" s="97"/>
    </row>
    <row r="54" spans="1:1023" s="100" customFormat="1" ht="40.5" customHeight="1" x14ac:dyDescent="0.3">
      <c r="A54" s="133" t="s">
        <v>89</v>
      </c>
      <c r="B54" s="133"/>
      <c r="C54" s="133"/>
      <c r="D54" s="133"/>
      <c r="E54" s="133"/>
      <c r="F54" s="96"/>
      <c r="G54" s="96"/>
      <c r="H54" s="96"/>
      <c r="I54" s="96"/>
      <c r="J54" s="96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97"/>
      <c r="AP54" s="97"/>
      <c r="AQ54" s="97"/>
      <c r="AR54" s="97"/>
      <c r="AS54" s="97"/>
      <c r="AT54" s="97"/>
      <c r="AU54" s="97"/>
      <c r="AV54" s="97"/>
      <c r="AW54" s="97"/>
      <c r="AX54" s="97"/>
      <c r="AY54" s="97"/>
      <c r="AZ54" s="97"/>
      <c r="BA54" s="97"/>
      <c r="BB54" s="97"/>
      <c r="BC54" s="97"/>
      <c r="BD54" s="97"/>
      <c r="BE54" s="97"/>
      <c r="BF54" s="97"/>
      <c r="BG54" s="97"/>
      <c r="BH54" s="97"/>
      <c r="BI54" s="97"/>
      <c r="BJ54" s="97"/>
      <c r="BK54" s="97"/>
      <c r="BL54" s="97"/>
      <c r="BM54" s="97"/>
      <c r="BN54" s="97"/>
      <c r="BO54" s="97"/>
      <c r="BP54" s="97"/>
      <c r="BQ54" s="97"/>
      <c r="BR54" s="97"/>
      <c r="BS54" s="97"/>
      <c r="BT54" s="97"/>
      <c r="BU54" s="97"/>
      <c r="BV54" s="97"/>
      <c r="BW54" s="97"/>
      <c r="BX54" s="97"/>
      <c r="BY54" s="97"/>
      <c r="BZ54" s="97"/>
      <c r="CA54" s="97"/>
      <c r="CB54" s="97"/>
      <c r="CC54" s="97"/>
      <c r="CD54" s="97"/>
      <c r="CE54" s="97"/>
      <c r="CF54" s="97"/>
      <c r="CG54" s="97"/>
      <c r="CH54" s="97"/>
      <c r="CI54" s="97"/>
      <c r="CJ54" s="97"/>
      <c r="CK54" s="97"/>
      <c r="CL54" s="97"/>
      <c r="CM54" s="97"/>
      <c r="CN54" s="97"/>
      <c r="CO54" s="97"/>
      <c r="CP54" s="97"/>
      <c r="CQ54" s="97"/>
      <c r="CR54" s="97"/>
      <c r="CS54" s="97"/>
      <c r="CT54" s="97"/>
      <c r="CU54" s="97"/>
      <c r="CV54" s="97"/>
      <c r="CW54" s="97"/>
      <c r="CX54" s="97"/>
      <c r="CY54" s="97"/>
      <c r="CZ54" s="97"/>
      <c r="DA54" s="97"/>
      <c r="DB54" s="97"/>
      <c r="DC54" s="97"/>
      <c r="DD54" s="97"/>
      <c r="DE54" s="97"/>
      <c r="DF54" s="97"/>
      <c r="DG54" s="97"/>
      <c r="DH54" s="97"/>
      <c r="DI54" s="97"/>
      <c r="DJ54" s="97"/>
      <c r="DK54" s="97"/>
      <c r="DL54" s="97"/>
      <c r="DM54" s="97"/>
      <c r="DN54" s="97"/>
      <c r="DO54" s="97"/>
      <c r="DP54" s="97"/>
      <c r="DQ54" s="97"/>
      <c r="DR54" s="97"/>
      <c r="DS54" s="97"/>
      <c r="DT54" s="97"/>
      <c r="DU54" s="97"/>
      <c r="DV54" s="97"/>
      <c r="DW54" s="97"/>
      <c r="DX54" s="97"/>
      <c r="DY54" s="97"/>
      <c r="DZ54" s="97"/>
      <c r="EA54" s="97"/>
      <c r="EB54" s="97"/>
      <c r="EC54" s="97"/>
      <c r="ED54" s="97"/>
      <c r="EE54" s="97"/>
      <c r="EF54" s="97"/>
      <c r="EG54" s="97"/>
      <c r="EH54" s="97"/>
      <c r="EI54" s="97"/>
      <c r="EJ54" s="97"/>
      <c r="EK54" s="97"/>
      <c r="EL54" s="97"/>
      <c r="EM54" s="97"/>
      <c r="EN54" s="97"/>
      <c r="EO54" s="97"/>
      <c r="EP54" s="97"/>
      <c r="EQ54" s="97"/>
      <c r="ER54" s="97"/>
      <c r="ES54" s="97"/>
      <c r="ET54" s="97"/>
      <c r="EU54" s="97"/>
      <c r="EV54" s="97"/>
      <c r="EW54" s="97"/>
      <c r="EX54" s="97"/>
      <c r="EY54" s="97"/>
      <c r="EZ54" s="97"/>
      <c r="FA54" s="97"/>
      <c r="FB54" s="97"/>
      <c r="FC54" s="97"/>
      <c r="FD54" s="97"/>
      <c r="FE54" s="97"/>
      <c r="FF54" s="97"/>
      <c r="FG54" s="97"/>
      <c r="FH54" s="97"/>
      <c r="FI54" s="97"/>
      <c r="FJ54" s="97"/>
      <c r="FK54" s="97"/>
      <c r="FL54" s="97"/>
      <c r="FM54" s="97"/>
      <c r="FN54" s="97"/>
      <c r="FO54" s="97"/>
      <c r="FP54" s="97"/>
      <c r="FQ54" s="97"/>
      <c r="FR54" s="97"/>
      <c r="FS54" s="97"/>
      <c r="FT54" s="97"/>
      <c r="FU54" s="97"/>
      <c r="FV54" s="97"/>
      <c r="FW54" s="97"/>
      <c r="FX54" s="97"/>
      <c r="FY54" s="97"/>
      <c r="FZ54" s="97"/>
      <c r="GA54" s="97"/>
      <c r="GB54" s="97"/>
      <c r="GC54" s="97"/>
      <c r="GD54" s="97"/>
      <c r="GE54" s="97"/>
      <c r="GF54" s="97"/>
      <c r="GG54" s="97"/>
      <c r="GH54" s="97"/>
      <c r="GI54" s="97"/>
      <c r="GJ54" s="97"/>
      <c r="GK54" s="97"/>
      <c r="GL54" s="97"/>
      <c r="GM54" s="97"/>
      <c r="GN54" s="97"/>
      <c r="GO54" s="97"/>
      <c r="GP54" s="97"/>
      <c r="GQ54" s="97"/>
      <c r="GR54" s="97"/>
      <c r="GS54" s="97"/>
      <c r="GT54" s="97"/>
      <c r="GU54" s="97"/>
      <c r="GV54" s="97"/>
      <c r="GW54" s="97"/>
      <c r="GX54" s="97"/>
      <c r="GY54" s="97"/>
      <c r="GZ54" s="97"/>
      <c r="HA54" s="97"/>
      <c r="HB54" s="97"/>
      <c r="HC54" s="97"/>
      <c r="HD54" s="97"/>
      <c r="HE54" s="97"/>
      <c r="HF54" s="97"/>
      <c r="HG54" s="97"/>
      <c r="HH54" s="97"/>
      <c r="HI54" s="97"/>
      <c r="HJ54" s="97"/>
      <c r="HK54" s="97"/>
      <c r="HL54" s="97"/>
      <c r="HM54" s="97"/>
      <c r="HN54" s="97"/>
      <c r="HO54" s="97"/>
      <c r="HP54" s="97"/>
      <c r="HQ54" s="97"/>
      <c r="HR54" s="97"/>
      <c r="HS54" s="97"/>
      <c r="HT54" s="97"/>
      <c r="HU54" s="97"/>
      <c r="HV54" s="97"/>
      <c r="HW54" s="97"/>
      <c r="HX54" s="97"/>
      <c r="HY54" s="97"/>
      <c r="HZ54" s="97"/>
      <c r="IA54" s="97"/>
      <c r="IB54" s="97"/>
      <c r="IC54" s="97"/>
      <c r="ID54" s="97"/>
      <c r="IE54" s="97"/>
      <c r="IF54" s="97"/>
      <c r="IG54" s="97"/>
      <c r="IH54" s="97"/>
      <c r="II54" s="97"/>
      <c r="IJ54" s="97"/>
      <c r="IK54" s="97"/>
      <c r="IL54" s="97"/>
      <c r="IM54" s="97"/>
      <c r="IN54" s="97"/>
      <c r="IO54" s="97"/>
      <c r="IP54" s="97"/>
      <c r="IQ54" s="97"/>
      <c r="IR54" s="97"/>
      <c r="IS54" s="97"/>
      <c r="IT54" s="97"/>
      <c r="IU54" s="97"/>
      <c r="IV54" s="97"/>
      <c r="IW54" s="97"/>
      <c r="IX54" s="97"/>
      <c r="IY54" s="97"/>
      <c r="IZ54" s="97"/>
      <c r="JA54" s="97"/>
      <c r="JB54" s="97"/>
      <c r="JC54" s="97"/>
      <c r="JD54" s="97"/>
      <c r="JE54" s="97"/>
      <c r="JF54" s="97"/>
      <c r="JG54" s="97"/>
      <c r="JH54" s="97"/>
      <c r="JI54" s="97"/>
      <c r="JJ54" s="97"/>
      <c r="JK54" s="97"/>
      <c r="JL54" s="97"/>
      <c r="JM54" s="97"/>
      <c r="JN54" s="97"/>
      <c r="JO54" s="97"/>
      <c r="JP54" s="97"/>
      <c r="JQ54" s="97"/>
      <c r="JR54" s="97"/>
      <c r="JS54" s="97"/>
      <c r="JT54" s="97"/>
      <c r="JU54" s="97"/>
      <c r="JV54" s="97"/>
      <c r="JW54" s="97"/>
      <c r="JX54" s="97"/>
      <c r="JY54" s="97"/>
      <c r="JZ54" s="97"/>
      <c r="KA54" s="97"/>
      <c r="KB54" s="97"/>
      <c r="KC54" s="97"/>
      <c r="KD54" s="97"/>
      <c r="KE54" s="97"/>
      <c r="KF54" s="97"/>
      <c r="KG54" s="97"/>
      <c r="KH54" s="97"/>
      <c r="KI54" s="97"/>
      <c r="KJ54" s="97"/>
      <c r="KK54" s="97"/>
      <c r="KL54" s="97"/>
      <c r="KM54" s="97"/>
      <c r="KN54" s="97"/>
      <c r="KO54" s="97"/>
      <c r="KP54" s="97"/>
      <c r="KQ54" s="97"/>
      <c r="KR54" s="97"/>
      <c r="KS54" s="97"/>
      <c r="KT54" s="97"/>
      <c r="KU54" s="97"/>
      <c r="KV54" s="97"/>
      <c r="KW54" s="97"/>
      <c r="KX54" s="97"/>
      <c r="KY54" s="97"/>
      <c r="KZ54" s="97"/>
      <c r="LA54" s="97"/>
      <c r="LB54" s="97"/>
      <c r="LC54" s="97"/>
      <c r="LD54" s="97"/>
      <c r="LE54" s="97"/>
      <c r="LF54" s="97"/>
      <c r="LG54" s="97"/>
      <c r="LH54" s="97"/>
      <c r="LI54" s="97"/>
      <c r="LJ54" s="97"/>
      <c r="LK54" s="97"/>
      <c r="LL54" s="97"/>
      <c r="LM54" s="97"/>
      <c r="LN54" s="97"/>
      <c r="LO54" s="97"/>
      <c r="LP54" s="97"/>
      <c r="LQ54" s="97"/>
      <c r="LR54" s="97"/>
      <c r="LS54" s="97"/>
      <c r="LT54" s="97"/>
      <c r="LU54" s="97"/>
      <c r="LV54" s="97"/>
      <c r="LW54" s="97"/>
      <c r="LX54" s="97"/>
      <c r="LY54" s="97"/>
      <c r="LZ54" s="97"/>
      <c r="MA54" s="97"/>
      <c r="MB54" s="97"/>
      <c r="MC54" s="97"/>
      <c r="MD54" s="97"/>
      <c r="ME54" s="97"/>
      <c r="MF54" s="97"/>
      <c r="MG54" s="97"/>
      <c r="MH54" s="97"/>
      <c r="MI54" s="97"/>
      <c r="MJ54" s="97"/>
      <c r="MK54" s="97"/>
      <c r="ML54" s="97"/>
      <c r="MM54" s="97"/>
      <c r="MN54" s="97"/>
      <c r="MO54" s="97"/>
      <c r="MP54" s="97"/>
      <c r="MQ54" s="97"/>
      <c r="MR54" s="97"/>
      <c r="MS54" s="97"/>
      <c r="MT54" s="97"/>
      <c r="MU54" s="97"/>
      <c r="MV54" s="97"/>
      <c r="MW54" s="97"/>
      <c r="MX54" s="97"/>
      <c r="MY54" s="97"/>
      <c r="MZ54" s="97"/>
      <c r="NA54" s="97"/>
      <c r="NB54" s="97"/>
      <c r="NC54" s="97"/>
      <c r="ND54" s="97"/>
      <c r="NE54" s="97"/>
      <c r="NF54" s="97"/>
      <c r="NG54" s="97"/>
      <c r="NH54" s="97"/>
      <c r="NI54" s="97"/>
      <c r="NJ54" s="97"/>
      <c r="NK54" s="97"/>
      <c r="NL54" s="97"/>
      <c r="NM54" s="97"/>
      <c r="NN54" s="97"/>
      <c r="NO54" s="97"/>
      <c r="NP54" s="97"/>
      <c r="NQ54" s="97"/>
      <c r="NR54" s="97"/>
      <c r="NS54" s="97"/>
      <c r="NT54" s="97"/>
      <c r="NU54" s="97"/>
      <c r="NV54" s="97"/>
      <c r="NW54" s="97"/>
      <c r="NX54" s="97"/>
      <c r="NY54" s="97"/>
      <c r="NZ54" s="97"/>
      <c r="OA54" s="97"/>
      <c r="OB54" s="97"/>
      <c r="OC54" s="97"/>
      <c r="OD54" s="97"/>
      <c r="OE54" s="97"/>
      <c r="OF54" s="97"/>
      <c r="OG54" s="97"/>
      <c r="OH54" s="97"/>
      <c r="OI54" s="97"/>
      <c r="OJ54" s="97"/>
      <c r="OK54" s="97"/>
      <c r="OL54" s="97"/>
      <c r="OM54" s="97"/>
      <c r="ON54" s="97"/>
      <c r="OO54" s="97"/>
      <c r="OP54" s="97"/>
      <c r="OQ54" s="97"/>
      <c r="OR54" s="97"/>
      <c r="OS54" s="97"/>
      <c r="OT54" s="97"/>
      <c r="OU54" s="97"/>
      <c r="OV54" s="97"/>
      <c r="OW54" s="97"/>
      <c r="OX54" s="97"/>
      <c r="OY54" s="97"/>
      <c r="OZ54" s="97"/>
      <c r="PA54" s="97"/>
      <c r="PB54" s="97"/>
      <c r="PC54" s="97"/>
      <c r="PD54" s="97"/>
      <c r="PE54" s="97"/>
      <c r="PF54" s="97"/>
      <c r="PG54" s="97"/>
      <c r="PH54" s="97"/>
      <c r="PI54" s="97"/>
      <c r="PJ54" s="97"/>
      <c r="PK54" s="97"/>
      <c r="PL54" s="97"/>
      <c r="PM54" s="97"/>
      <c r="PN54" s="97"/>
      <c r="PO54" s="97"/>
      <c r="PP54" s="97"/>
      <c r="PQ54" s="97"/>
      <c r="PR54" s="97"/>
      <c r="PS54" s="97"/>
      <c r="PT54" s="97"/>
      <c r="PU54" s="97"/>
      <c r="PV54" s="97"/>
      <c r="PW54" s="97"/>
      <c r="PX54" s="97"/>
      <c r="PY54" s="97"/>
      <c r="PZ54" s="97"/>
      <c r="QA54" s="97"/>
      <c r="QB54" s="97"/>
      <c r="QC54" s="97"/>
      <c r="QD54" s="97"/>
      <c r="QE54" s="97"/>
      <c r="QF54" s="97"/>
      <c r="QG54" s="97"/>
      <c r="QH54" s="97"/>
      <c r="QI54" s="97"/>
      <c r="QJ54" s="97"/>
      <c r="QK54" s="97"/>
      <c r="QL54" s="97"/>
      <c r="QM54" s="97"/>
      <c r="QN54" s="97"/>
      <c r="QO54" s="97"/>
      <c r="QP54" s="97"/>
      <c r="QQ54" s="97"/>
      <c r="QR54" s="97"/>
      <c r="QS54" s="97"/>
      <c r="QT54" s="97"/>
      <c r="QU54" s="97"/>
      <c r="QV54" s="97"/>
      <c r="QW54" s="97"/>
      <c r="QX54" s="97"/>
      <c r="QY54" s="97"/>
      <c r="QZ54" s="97"/>
      <c r="RA54" s="97"/>
      <c r="RB54" s="97"/>
      <c r="RC54" s="97"/>
      <c r="RD54" s="97"/>
      <c r="RE54" s="97"/>
      <c r="RF54" s="97"/>
      <c r="RG54" s="97"/>
      <c r="RH54" s="97"/>
      <c r="RI54" s="97"/>
      <c r="RJ54" s="97"/>
      <c r="RK54" s="97"/>
      <c r="RL54" s="97"/>
      <c r="RM54" s="97"/>
      <c r="RN54" s="97"/>
      <c r="RO54" s="97"/>
      <c r="RP54" s="97"/>
      <c r="RQ54" s="97"/>
      <c r="RR54" s="97"/>
      <c r="RS54" s="97"/>
      <c r="RT54" s="97"/>
      <c r="RU54" s="97"/>
      <c r="RV54" s="97"/>
      <c r="RW54" s="97"/>
      <c r="RX54" s="97"/>
      <c r="RY54" s="97"/>
      <c r="RZ54" s="97"/>
      <c r="SA54" s="97"/>
      <c r="SB54" s="97"/>
      <c r="SC54" s="97"/>
      <c r="SD54" s="97"/>
      <c r="SE54" s="97"/>
      <c r="SF54" s="97"/>
      <c r="SG54" s="97"/>
      <c r="SH54" s="97"/>
      <c r="SI54" s="97"/>
      <c r="SJ54" s="97"/>
      <c r="SK54" s="97"/>
      <c r="SL54" s="97"/>
      <c r="SM54" s="97"/>
      <c r="SN54" s="97"/>
      <c r="SO54" s="97"/>
      <c r="SP54" s="97"/>
      <c r="SQ54" s="97"/>
      <c r="SR54" s="97"/>
      <c r="SS54" s="97"/>
      <c r="ST54" s="97"/>
      <c r="SU54" s="97"/>
      <c r="SV54" s="97"/>
      <c r="SW54" s="97"/>
      <c r="SX54" s="97"/>
      <c r="SY54" s="97"/>
      <c r="SZ54" s="97"/>
      <c r="TA54" s="97"/>
      <c r="TB54" s="97"/>
      <c r="TC54" s="97"/>
      <c r="TD54" s="97"/>
      <c r="TE54" s="97"/>
      <c r="TF54" s="97"/>
      <c r="TG54" s="97"/>
      <c r="TH54" s="97"/>
      <c r="TI54" s="97"/>
      <c r="TJ54" s="97"/>
      <c r="TK54" s="97"/>
      <c r="TL54" s="97"/>
      <c r="TM54" s="97"/>
      <c r="TN54" s="97"/>
      <c r="TO54" s="97"/>
      <c r="TP54" s="97"/>
      <c r="TQ54" s="97"/>
      <c r="TR54" s="97"/>
      <c r="TS54" s="97"/>
      <c r="TT54" s="97"/>
      <c r="TU54" s="97"/>
      <c r="TV54" s="97"/>
      <c r="TW54" s="97"/>
      <c r="TX54" s="97"/>
      <c r="TY54" s="97"/>
      <c r="TZ54" s="97"/>
      <c r="UA54" s="97"/>
      <c r="UB54" s="97"/>
      <c r="UC54" s="97"/>
      <c r="UD54" s="97"/>
      <c r="UE54" s="97"/>
      <c r="UF54" s="97"/>
      <c r="UG54" s="97"/>
      <c r="UH54" s="97"/>
      <c r="UI54" s="97"/>
      <c r="UJ54" s="97"/>
      <c r="UK54" s="97"/>
      <c r="UL54" s="97"/>
      <c r="UM54" s="97"/>
      <c r="UN54" s="97"/>
      <c r="UO54" s="97"/>
      <c r="UP54" s="97"/>
      <c r="UQ54" s="97"/>
      <c r="UR54" s="97"/>
      <c r="US54" s="97"/>
      <c r="UT54" s="97"/>
      <c r="UU54" s="97"/>
      <c r="UV54" s="97"/>
      <c r="UW54" s="97"/>
      <c r="UX54" s="97"/>
      <c r="UY54" s="97"/>
      <c r="UZ54" s="97"/>
      <c r="VA54" s="97"/>
      <c r="VB54" s="97"/>
      <c r="VC54" s="97"/>
      <c r="VD54" s="97"/>
      <c r="VE54" s="97"/>
      <c r="VF54" s="97"/>
      <c r="VG54" s="97"/>
      <c r="VH54" s="97"/>
      <c r="VI54" s="97"/>
      <c r="VJ54" s="97"/>
      <c r="VK54" s="97"/>
      <c r="VL54" s="97"/>
      <c r="VM54" s="97"/>
      <c r="VN54" s="97"/>
      <c r="VO54" s="97"/>
      <c r="VP54" s="97"/>
      <c r="VQ54" s="97"/>
      <c r="VR54" s="97"/>
      <c r="VS54" s="97"/>
      <c r="VT54" s="97"/>
      <c r="VU54" s="97"/>
      <c r="VV54" s="97"/>
      <c r="VW54" s="97"/>
      <c r="VX54" s="97"/>
      <c r="VY54" s="97"/>
      <c r="VZ54" s="97"/>
      <c r="WA54" s="97"/>
      <c r="WB54" s="97"/>
      <c r="WC54" s="97"/>
      <c r="WD54" s="97"/>
      <c r="WE54" s="97"/>
      <c r="WF54" s="97"/>
      <c r="WG54" s="97"/>
      <c r="WH54" s="97"/>
      <c r="WI54" s="97"/>
      <c r="WJ54" s="97"/>
      <c r="WK54" s="97"/>
      <c r="WL54" s="97"/>
      <c r="WM54" s="97"/>
      <c r="WN54" s="97"/>
      <c r="WO54" s="97"/>
      <c r="WP54" s="97"/>
      <c r="WQ54" s="97"/>
      <c r="WR54" s="97"/>
      <c r="WS54" s="97"/>
      <c r="WT54" s="97"/>
      <c r="WU54" s="97"/>
      <c r="WV54" s="97"/>
      <c r="WW54" s="97"/>
      <c r="WX54" s="97"/>
      <c r="WY54" s="97"/>
      <c r="WZ54" s="97"/>
      <c r="XA54" s="97"/>
      <c r="XB54" s="97"/>
      <c r="XC54" s="97"/>
      <c r="XD54" s="97"/>
      <c r="XE54" s="97"/>
      <c r="XF54" s="97"/>
      <c r="XG54" s="97"/>
      <c r="XH54" s="97"/>
      <c r="XI54" s="97"/>
      <c r="XJ54" s="97"/>
      <c r="XK54" s="97"/>
      <c r="XL54" s="97"/>
      <c r="XM54" s="97"/>
      <c r="XN54" s="97"/>
      <c r="XO54" s="97"/>
      <c r="XP54" s="97"/>
      <c r="XQ54" s="97"/>
      <c r="XR54" s="97"/>
      <c r="XS54" s="97"/>
      <c r="XT54" s="97"/>
      <c r="XU54" s="97"/>
      <c r="XV54" s="97"/>
      <c r="XW54" s="97"/>
      <c r="XX54" s="97"/>
      <c r="XY54" s="97"/>
      <c r="XZ54" s="97"/>
      <c r="YA54" s="97"/>
      <c r="YB54" s="97"/>
      <c r="YC54" s="97"/>
      <c r="YD54" s="97"/>
      <c r="YE54" s="97"/>
      <c r="YF54" s="97"/>
      <c r="YG54" s="97"/>
      <c r="YH54" s="97"/>
      <c r="YI54" s="97"/>
      <c r="YJ54" s="97"/>
      <c r="YK54" s="97"/>
      <c r="YL54" s="97"/>
      <c r="YM54" s="97"/>
      <c r="YN54" s="97"/>
      <c r="YO54" s="97"/>
      <c r="YP54" s="97"/>
      <c r="YQ54" s="97"/>
      <c r="YR54" s="97"/>
      <c r="YS54" s="97"/>
      <c r="YT54" s="97"/>
      <c r="YU54" s="97"/>
      <c r="YV54" s="97"/>
      <c r="YW54" s="97"/>
      <c r="YX54" s="97"/>
      <c r="YY54" s="97"/>
      <c r="YZ54" s="97"/>
      <c r="ZA54" s="97"/>
      <c r="ZB54" s="97"/>
      <c r="ZC54" s="97"/>
      <c r="ZD54" s="97"/>
      <c r="ZE54" s="97"/>
      <c r="ZF54" s="97"/>
      <c r="ZG54" s="97"/>
      <c r="ZH54" s="97"/>
      <c r="ZI54" s="97"/>
      <c r="ZJ54" s="97"/>
      <c r="ZK54" s="97"/>
      <c r="ZL54" s="97"/>
      <c r="ZM54" s="97"/>
      <c r="ZN54" s="97"/>
      <c r="ZO54" s="97"/>
      <c r="ZP54" s="97"/>
      <c r="ZQ54" s="97"/>
      <c r="ZR54" s="97"/>
      <c r="ZS54" s="97"/>
      <c r="ZT54" s="97"/>
      <c r="ZU54" s="97"/>
      <c r="ZV54" s="97"/>
      <c r="ZW54" s="97"/>
      <c r="ZX54" s="97"/>
      <c r="ZY54" s="97"/>
      <c r="ZZ54" s="97"/>
      <c r="AAA54" s="97"/>
      <c r="AAB54" s="97"/>
      <c r="AAC54" s="97"/>
      <c r="AAD54" s="97"/>
      <c r="AAE54" s="97"/>
      <c r="AAF54" s="97"/>
      <c r="AAG54" s="97"/>
      <c r="AAH54" s="97"/>
      <c r="AAI54" s="97"/>
      <c r="AAJ54" s="97"/>
      <c r="AAK54" s="97"/>
      <c r="AAL54" s="97"/>
      <c r="AAM54" s="97"/>
      <c r="AAN54" s="97"/>
      <c r="AAO54" s="97"/>
      <c r="AAP54" s="97"/>
      <c r="AAQ54" s="97"/>
      <c r="AAR54" s="97"/>
      <c r="AAS54" s="97"/>
      <c r="AAT54" s="97"/>
      <c r="AAU54" s="97"/>
      <c r="AAV54" s="97"/>
      <c r="AAW54" s="97"/>
      <c r="AAX54" s="97"/>
      <c r="AAY54" s="97"/>
      <c r="AAZ54" s="97"/>
      <c r="ABA54" s="97"/>
      <c r="ABB54" s="97"/>
      <c r="ABC54" s="97"/>
      <c r="ABD54" s="97"/>
      <c r="ABE54" s="97"/>
      <c r="ABF54" s="97"/>
      <c r="ABG54" s="97"/>
      <c r="ABH54" s="97"/>
      <c r="ABI54" s="97"/>
      <c r="ABJ54" s="97"/>
      <c r="ABK54" s="97"/>
      <c r="ABL54" s="97"/>
      <c r="ABM54" s="97"/>
      <c r="ABN54" s="97"/>
      <c r="ABO54" s="97"/>
      <c r="ABP54" s="97"/>
      <c r="ABQ54" s="97"/>
      <c r="ABR54" s="97"/>
      <c r="ABS54" s="97"/>
      <c r="ABT54" s="97"/>
      <c r="ABU54" s="97"/>
      <c r="ABV54" s="97"/>
      <c r="ABW54" s="97"/>
      <c r="ABX54" s="97"/>
      <c r="ABY54" s="97"/>
      <c r="ABZ54" s="97"/>
      <c r="ACA54" s="97"/>
      <c r="ACB54" s="97"/>
      <c r="ACC54" s="97"/>
      <c r="ACD54" s="97"/>
      <c r="ACE54" s="97"/>
      <c r="ACF54" s="97"/>
      <c r="ACG54" s="97"/>
      <c r="ACH54" s="97"/>
      <c r="ACI54" s="97"/>
      <c r="ACJ54" s="97"/>
      <c r="ACK54" s="97"/>
      <c r="ACL54" s="97"/>
      <c r="ACM54" s="97"/>
      <c r="ACN54" s="97"/>
      <c r="ACO54" s="97"/>
      <c r="ACP54" s="97"/>
      <c r="ACQ54" s="97"/>
      <c r="ACR54" s="97"/>
      <c r="ACS54" s="97"/>
      <c r="ACT54" s="97"/>
      <c r="ACU54" s="97"/>
      <c r="ACV54" s="97"/>
      <c r="ACW54" s="97"/>
      <c r="ACX54" s="97"/>
      <c r="ACY54" s="97"/>
      <c r="ACZ54" s="97"/>
      <c r="ADA54" s="97"/>
      <c r="ADB54" s="97"/>
      <c r="ADC54" s="97"/>
      <c r="ADD54" s="97"/>
      <c r="ADE54" s="97"/>
      <c r="ADF54" s="97"/>
      <c r="ADG54" s="97"/>
      <c r="ADH54" s="97"/>
      <c r="ADI54" s="97"/>
      <c r="ADJ54" s="97"/>
      <c r="ADK54" s="97"/>
      <c r="ADL54" s="97"/>
      <c r="ADM54" s="97"/>
      <c r="ADN54" s="97"/>
      <c r="ADO54" s="97"/>
      <c r="ADP54" s="97"/>
      <c r="ADQ54" s="97"/>
      <c r="ADR54" s="97"/>
      <c r="ADS54" s="97"/>
      <c r="ADT54" s="97"/>
      <c r="ADU54" s="97"/>
      <c r="ADV54" s="97"/>
      <c r="ADW54" s="97"/>
      <c r="ADX54" s="97"/>
      <c r="ADY54" s="97"/>
      <c r="ADZ54" s="97"/>
      <c r="AEA54" s="97"/>
      <c r="AEB54" s="97"/>
      <c r="AEC54" s="97"/>
      <c r="AED54" s="97"/>
      <c r="AEE54" s="97"/>
      <c r="AEF54" s="97"/>
      <c r="AEG54" s="97"/>
      <c r="AEH54" s="97"/>
      <c r="AEI54" s="97"/>
      <c r="AEJ54" s="97"/>
      <c r="AEK54" s="97"/>
      <c r="AEL54" s="97"/>
      <c r="AEM54" s="97"/>
      <c r="AEN54" s="97"/>
      <c r="AEO54" s="97"/>
      <c r="AEP54" s="97"/>
      <c r="AEQ54" s="97"/>
      <c r="AER54" s="97"/>
      <c r="AES54" s="97"/>
      <c r="AET54" s="97"/>
      <c r="AEU54" s="97"/>
      <c r="AEV54" s="97"/>
      <c r="AEW54" s="97"/>
      <c r="AEX54" s="97"/>
      <c r="AEY54" s="97"/>
      <c r="AEZ54" s="97"/>
      <c r="AFA54" s="97"/>
      <c r="AFB54" s="97"/>
      <c r="AFC54" s="97"/>
      <c r="AFD54" s="97"/>
      <c r="AFE54" s="97"/>
      <c r="AFF54" s="97"/>
      <c r="AFG54" s="97"/>
      <c r="AFH54" s="97"/>
      <c r="AFI54" s="97"/>
      <c r="AFJ54" s="97"/>
      <c r="AFK54" s="97"/>
      <c r="AFL54" s="97"/>
      <c r="AFM54" s="97"/>
      <c r="AFN54" s="97"/>
      <c r="AFO54" s="97"/>
      <c r="AFP54" s="97"/>
      <c r="AFQ54" s="97"/>
      <c r="AFR54" s="97"/>
      <c r="AFS54" s="97"/>
      <c r="AFT54" s="97"/>
      <c r="AFU54" s="97"/>
      <c r="AFV54" s="97"/>
      <c r="AFW54" s="97"/>
      <c r="AFX54" s="97"/>
      <c r="AFY54" s="97"/>
      <c r="AFZ54" s="97"/>
      <c r="AGA54" s="97"/>
      <c r="AGB54" s="97"/>
      <c r="AGC54" s="97"/>
      <c r="AGD54" s="97"/>
      <c r="AGE54" s="97"/>
      <c r="AGF54" s="97"/>
      <c r="AGG54" s="97"/>
      <c r="AGH54" s="97"/>
      <c r="AGI54" s="97"/>
      <c r="AGJ54" s="97"/>
      <c r="AGK54" s="97"/>
      <c r="AGL54" s="97"/>
      <c r="AGM54" s="97"/>
      <c r="AGN54" s="97"/>
      <c r="AGO54" s="97"/>
      <c r="AGP54" s="97"/>
      <c r="AGQ54" s="97"/>
      <c r="AGR54" s="97"/>
      <c r="AGS54" s="97"/>
      <c r="AGT54" s="97"/>
      <c r="AGU54" s="97"/>
      <c r="AGV54" s="97"/>
      <c r="AGW54" s="97"/>
      <c r="AGX54" s="97"/>
      <c r="AGY54" s="97"/>
      <c r="AGZ54" s="97"/>
      <c r="AHA54" s="97"/>
      <c r="AHB54" s="97"/>
      <c r="AHC54" s="97"/>
      <c r="AHD54" s="97"/>
      <c r="AHE54" s="97"/>
      <c r="AHF54" s="97"/>
      <c r="AHG54" s="97"/>
      <c r="AHH54" s="97"/>
      <c r="AHI54" s="97"/>
      <c r="AHJ54" s="97"/>
      <c r="AHK54" s="97"/>
      <c r="AHL54" s="97"/>
      <c r="AHM54" s="97"/>
      <c r="AHN54" s="97"/>
      <c r="AHO54" s="97"/>
      <c r="AHP54" s="97"/>
      <c r="AHQ54" s="97"/>
      <c r="AHR54" s="97"/>
      <c r="AHS54" s="97"/>
      <c r="AHT54" s="97"/>
      <c r="AHU54" s="97"/>
      <c r="AHV54" s="97"/>
      <c r="AHW54" s="97"/>
      <c r="AHX54" s="97"/>
      <c r="AHY54" s="97"/>
      <c r="AHZ54" s="97"/>
      <c r="AIA54" s="97"/>
      <c r="AIB54" s="97"/>
      <c r="AIC54" s="97"/>
      <c r="AID54" s="97"/>
      <c r="AIE54" s="97"/>
      <c r="AIF54" s="97"/>
      <c r="AIG54" s="97"/>
      <c r="AIH54" s="97"/>
      <c r="AII54" s="97"/>
      <c r="AIJ54" s="97"/>
      <c r="AIK54" s="97"/>
      <c r="AIL54" s="97"/>
      <c r="AIM54" s="97"/>
      <c r="AIN54" s="97"/>
      <c r="AIO54" s="97"/>
      <c r="AIP54" s="97"/>
      <c r="AIQ54" s="97"/>
      <c r="AIR54" s="97"/>
      <c r="AIS54" s="97"/>
      <c r="AIT54" s="97"/>
      <c r="AIU54" s="97"/>
      <c r="AIV54" s="97"/>
      <c r="AIW54" s="97"/>
      <c r="AIX54" s="97"/>
      <c r="AIY54" s="97"/>
      <c r="AIZ54" s="97"/>
      <c r="AJA54" s="97"/>
      <c r="AJB54" s="97"/>
      <c r="AJC54" s="97"/>
      <c r="AJD54" s="97"/>
      <c r="AJE54" s="97"/>
      <c r="AJF54" s="97"/>
      <c r="AJG54" s="97"/>
      <c r="AJH54" s="97"/>
      <c r="AJI54" s="97"/>
      <c r="AJJ54" s="97"/>
      <c r="AJK54" s="97"/>
      <c r="AJL54" s="97"/>
      <c r="AJM54" s="97"/>
      <c r="AJN54" s="97"/>
      <c r="AJO54" s="97"/>
      <c r="AJP54" s="97"/>
      <c r="AJQ54" s="97"/>
      <c r="AJR54" s="97"/>
      <c r="AJS54" s="97"/>
      <c r="AJT54" s="97"/>
      <c r="AJU54" s="97"/>
      <c r="AJV54" s="97"/>
      <c r="AJW54" s="97"/>
      <c r="AJX54" s="97"/>
      <c r="AJY54" s="97"/>
      <c r="AJZ54" s="97"/>
      <c r="AKA54" s="97"/>
      <c r="AKB54" s="97"/>
      <c r="AKC54" s="97"/>
      <c r="AKD54" s="97"/>
      <c r="AKE54" s="97"/>
      <c r="AKF54" s="97"/>
      <c r="AKG54" s="97"/>
      <c r="AKH54" s="97"/>
      <c r="AKI54" s="97"/>
      <c r="AKJ54" s="97"/>
      <c r="AKK54" s="97"/>
      <c r="AKL54" s="97"/>
      <c r="AKM54" s="97"/>
      <c r="AKN54" s="97"/>
      <c r="AKO54" s="97"/>
      <c r="AKP54" s="97"/>
      <c r="AKQ54" s="97"/>
      <c r="AKR54" s="97"/>
      <c r="AKS54" s="97"/>
      <c r="AKT54" s="97"/>
      <c r="AKU54" s="97"/>
      <c r="AKV54" s="97"/>
      <c r="AKW54" s="97"/>
      <c r="AKX54" s="97"/>
      <c r="AKY54" s="97"/>
      <c r="AKZ54" s="97"/>
      <c r="ALA54" s="97"/>
      <c r="ALB54" s="97"/>
      <c r="ALC54" s="97"/>
      <c r="ALD54" s="97"/>
      <c r="ALE54" s="97"/>
      <c r="ALF54" s="97"/>
      <c r="ALG54" s="97"/>
      <c r="ALH54" s="97"/>
      <c r="ALI54" s="97"/>
      <c r="ALJ54" s="97"/>
      <c r="ALK54" s="97"/>
      <c r="ALL54" s="97"/>
      <c r="ALM54" s="97"/>
      <c r="ALN54" s="97"/>
      <c r="ALO54" s="97"/>
      <c r="ALP54" s="97"/>
      <c r="ALQ54" s="97"/>
      <c r="ALR54" s="97"/>
      <c r="ALS54" s="97"/>
      <c r="ALT54" s="97"/>
      <c r="ALU54" s="97"/>
      <c r="ALV54" s="97"/>
      <c r="ALW54" s="97"/>
      <c r="ALX54" s="97"/>
      <c r="ALY54" s="97"/>
      <c r="ALZ54" s="97"/>
      <c r="AMA54" s="97"/>
      <c r="AMB54" s="97"/>
      <c r="AMC54" s="97"/>
      <c r="AMD54" s="97"/>
      <c r="AME54" s="97"/>
      <c r="AMF54" s="97"/>
      <c r="AMG54" s="97"/>
      <c r="AMH54" s="97"/>
      <c r="AMI54" s="97"/>
    </row>
    <row r="55" spans="1:1023" s="100" customFormat="1" ht="16.2" x14ac:dyDescent="0.3">
      <c r="A55" s="140" t="s">
        <v>90</v>
      </c>
      <c r="B55" s="140"/>
      <c r="C55" s="140"/>
      <c r="D55" s="140"/>
      <c r="E55" s="140"/>
      <c r="F55" s="96"/>
      <c r="G55" s="96"/>
      <c r="H55" s="99"/>
      <c r="I55" s="96"/>
      <c r="J55" s="96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7"/>
      <c r="AE55" s="97"/>
      <c r="AF55" s="97"/>
      <c r="AG55" s="97"/>
      <c r="AH55" s="97"/>
      <c r="AI55" s="97"/>
      <c r="AJ55" s="97"/>
      <c r="AK55" s="97"/>
      <c r="AL55" s="97"/>
      <c r="AM55" s="97"/>
      <c r="AN55" s="97"/>
      <c r="AO55" s="97"/>
      <c r="AP55" s="97"/>
      <c r="AQ55" s="97"/>
      <c r="AR55" s="97"/>
      <c r="AS55" s="97"/>
      <c r="AT55" s="97"/>
      <c r="AU55" s="97"/>
      <c r="AV55" s="97"/>
      <c r="AW55" s="97"/>
      <c r="AX55" s="97"/>
      <c r="AY55" s="97"/>
      <c r="AZ55" s="97"/>
      <c r="BA55" s="97"/>
      <c r="BB55" s="97"/>
      <c r="BC55" s="97"/>
      <c r="BD55" s="97"/>
      <c r="BE55" s="97"/>
      <c r="BF55" s="97"/>
      <c r="BG55" s="97"/>
      <c r="BH55" s="97"/>
      <c r="BI55" s="97"/>
      <c r="BJ55" s="97"/>
      <c r="BK55" s="97"/>
      <c r="BL55" s="97"/>
      <c r="BM55" s="97"/>
      <c r="BN55" s="97"/>
      <c r="BO55" s="97"/>
      <c r="BP55" s="97"/>
      <c r="BQ55" s="97"/>
      <c r="BR55" s="97"/>
      <c r="BS55" s="97"/>
      <c r="BT55" s="97"/>
      <c r="BU55" s="97"/>
      <c r="BV55" s="97"/>
      <c r="BW55" s="97"/>
      <c r="BX55" s="97"/>
      <c r="BY55" s="97"/>
      <c r="BZ55" s="97"/>
      <c r="CA55" s="97"/>
      <c r="CB55" s="97"/>
      <c r="CC55" s="97"/>
      <c r="CD55" s="97"/>
      <c r="CE55" s="97"/>
      <c r="CF55" s="97"/>
      <c r="CG55" s="97"/>
      <c r="CH55" s="97"/>
      <c r="CI55" s="97"/>
      <c r="CJ55" s="97"/>
      <c r="CK55" s="97"/>
      <c r="CL55" s="97"/>
      <c r="CM55" s="97"/>
      <c r="CN55" s="97"/>
      <c r="CO55" s="97"/>
      <c r="CP55" s="97"/>
      <c r="CQ55" s="97"/>
      <c r="CR55" s="97"/>
      <c r="CS55" s="97"/>
      <c r="CT55" s="97"/>
      <c r="CU55" s="97"/>
      <c r="CV55" s="97"/>
      <c r="CW55" s="97"/>
      <c r="CX55" s="97"/>
      <c r="CY55" s="97"/>
      <c r="CZ55" s="97"/>
      <c r="DA55" s="97"/>
      <c r="DB55" s="97"/>
      <c r="DC55" s="97"/>
      <c r="DD55" s="97"/>
      <c r="DE55" s="97"/>
      <c r="DF55" s="97"/>
      <c r="DG55" s="97"/>
      <c r="DH55" s="97"/>
      <c r="DI55" s="97"/>
      <c r="DJ55" s="97"/>
      <c r="DK55" s="97"/>
      <c r="DL55" s="97"/>
      <c r="DM55" s="97"/>
      <c r="DN55" s="97"/>
      <c r="DO55" s="97"/>
      <c r="DP55" s="97"/>
      <c r="DQ55" s="97"/>
      <c r="DR55" s="97"/>
      <c r="DS55" s="97"/>
      <c r="DT55" s="97"/>
      <c r="DU55" s="97"/>
      <c r="DV55" s="97"/>
      <c r="DW55" s="97"/>
      <c r="DX55" s="97"/>
      <c r="DY55" s="97"/>
      <c r="DZ55" s="97"/>
      <c r="EA55" s="97"/>
      <c r="EB55" s="97"/>
      <c r="EC55" s="97"/>
      <c r="ED55" s="97"/>
      <c r="EE55" s="97"/>
      <c r="EF55" s="97"/>
      <c r="EG55" s="97"/>
      <c r="EH55" s="97"/>
      <c r="EI55" s="97"/>
      <c r="EJ55" s="97"/>
      <c r="EK55" s="97"/>
      <c r="EL55" s="97"/>
      <c r="EM55" s="97"/>
      <c r="EN55" s="97"/>
      <c r="EO55" s="97"/>
      <c r="EP55" s="97"/>
      <c r="EQ55" s="97"/>
      <c r="ER55" s="97"/>
      <c r="ES55" s="97"/>
      <c r="ET55" s="97"/>
      <c r="EU55" s="97"/>
      <c r="EV55" s="97"/>
      <c r="EW55" s="97"/>
      <c r="EX55" s="97"/>
      <c r="EY55" s="97"/>
      <c r="EZ55" s="97"/>
      <c r="FA55" s="97"/>
      <c r="FB55" s="97"/>
      <c r="FC55" s="97"/>
      <c r="FD55" s="97"/>
      <c r="FE55" s="97"/>
      <c r="FF55" s="97"/>
      <c r="FG55" s="97"/>
      <c r="FH55" s="97"/>
      <c r="FI55" s="97"/>
      <c r="FJ55" s="97"/>
      <c r="FK55" s="97"/>
      <c r="FL55" s="97"/>
      <c r="FM55" s="97"/>
      <c r="FN55" s="97"/>
      <c r="FO55" s="97"/>
      <c r="FP55" s="97"/>
      <c r="FQ55" s="97"/>
      <c r="FR55" s="97"/>
      <c r="FS55" s="97"/>
      <c r="FT55" s="97"/>
      <c r="FU55" s="97"/>
      <c r="FV55" s="97"/>
      <c r="FW55" s="97"/>
      <c r="FX55" s="97"/>
      <c r="FY55" s="97"/>
      <c r="FZ55" s="97"/>
      <c r="GA55" s="97"/>
      <c r="GB55" s="97"/>
      <c r="GC55" s="97"/>
      <c r="GD55" s="97"/>
      <c r="GE55" s="97"/>
      <c r="GF55" s="97"/>
      <c r="GG55" s="97"/>
      <c r="GH55" s="97"/>
      <c r="GI55" s="97"/>
      <c r="GJ55" s="97"/>
      <c r="GK55" s="97"/>
      <c r="GL55" s="97"/>
      <c r="GM55" s="97"/>
      <c r="GN55" s="97"/>
      <c r="GO55" s="97"/>
      <c r="GP55" s="97"/>
      <c r="GQ55" s="97"/>
      <c r="GR55" s="97"/>
      <c r="GS55" s="97"/>
      <c r="GT55" s="97"/>
      <c r="GU55" s="97"/>
      <c r="GV55" s="97"/>
      <c r="GW55" s="97"/>
      <c r="GX55" s="97"/>
      <c r="GY55" s="97"/>
      <c r="GZ55" s="97"/>
      <c r="HA55" s="97"/>
      <c r="HB55" s="97"/>
      <c r="HC55" s="97"/>
      <c r="HD55" s="97"/>
      <c r="HE55" s="97"/>
      <c r="HF55" s="97"/>
      <c r="HG55" s="97"/>
      <c r="HH55" s="97"/>
      <c r="HI55" s="97"/>
      <c r="HJ55" s="97"/>
      <c r="HK55" s="97"/>
      <c r="HL55" s="97"/>
      <c r="HM55" s="97"/>
      <c r="HN55" s="97"/>
      <c r="HO55" s="97"/>
      <c r="HP55" s="97"/>
      <c r="HQ55" s="97"/>
      <c r="HR55" s="97"/>
      <c r="HS55" s="97"/>
      <c r="HT55" s="97"/>
      <c r="HU55" s="97"/>
      <c r="HV55" s="97"/>
      <c r="HW55" s="97"/>
      <c r="HX55" s="97"/>
      <c r="HY55" s="97"/>
      <c r="HZ55" s="97"/>
      <c r="IA55" s="97"/>
      <c r="IB55" s="97"/>
      <c r="IC55" s="97"/>
      <c r="ID55" s="97"/>
      <c r="IE55" s="97"/>
      <c r="IF55" s="97"/>
      <c r="IG55" s="97"/>
      <c r="IH55" s="97"/>
      <c r="II55" s="97"/>
      <c r="IJ55" s="97"/>
      <c r="IK55" s="97"/>
      <c r="IL55" s="97"/>
      <c r="IM55" s="97"/>
      <c r="IN55" s="97"/>
      <c r="IO55" s="97"/>
      <c r="IP55" s="97"/>
      <c r="IQ55" s="97"/>
      <c r="IR55" s="97"/>
      <c r="IS55" s="97"/>
      <c r="IT55" s="97"/>
      <c r="IU55" s="97"/>
      <c r="IV55" s="97"/>
      <c r="IW55" s="97"/>
      <c r="IX55" s="97"/>
      <c r="IY55" s="97"/>
      <c r="IZ55" s="97"/>
      <c r="JA55" s="97"/>
      <c r="JB55" s="97"/>
      <c r="JC55" s="97"/>
      <c r="JD55" s="97"/>
      <c r="JE55" s="97"/>
      <c r="JF55" s="97"/>
      <c r="JG55" s="97"/>
      <c r="JH55" s="97"/>
      <c r="JI55" s="97"/>
      <c r="JJ55" s="97"/>
      <c r="JK55" s="97"/>
      <c r="JL55" s="97"/>
      <c r="JM55" s="97"/>
      <c r="JN55" s="97"/>
      <c r="JO55" s="97"/>
      <c r="JP55" s="97"/>
      <c r="JQ55" s="97"/>
      <c r="JR55" s="97"/>
      <c r="JS55" s="97"/>
      <c r="JT55" s="97"/>
      <c r="JU55" s="97"/>
      <c r="JV55" s="97"/>
      <c r="JW55" s="97"/>
      <c r="JX55" s="97"/>
      <c r="JY55" s="97"/>
      <c r="JZ55" s="97"/>
      <c r="KA55" s="97"/>
      <c r="KB55" s="97"/>
      <c r="KC55" s="97"/>
      <c r="KD55" s="97"/>
      <c r="KE55" s="97"/>
      <c r="KF55" s="97"/>
      <c r="KG55" s="97"/>
      <c r="KH55" s="97"/>
      <c r="KI55" s="97"/>
      <c r="KJ55" s="97"/>
      <c r="KK55" s="97"/>
      <c r="KL55" s="97"/>
      <c r="KM55" s="97"/>
      <c r="KN55" s="97"/>
      <c r="KO55" s="97"/>
      <c r="KP55" s="97"/>
      <c r="KQ55" s="97"/>
      <c r="KR55" s="97"/>
      <c r="KS55" s="97"/>
      <c r="KT55" s="97"/>
      <c r="KU55" s="97"/>
      <c r="KV55" s="97"/>
      <c r="KW55" s="97"/>
      <c r="KX55" s="97"/>
      <c r="KY55" s="97"/>
      <c r="KZ55" s="97"/>
      <c r="LA55" s="97"/>
      <c r="LB55" s="97"/>
      <c r="LC55" s="97"/>
      <c r="LD55" s="97"/>
      <c r="LE55" s="97"/>
      <c r="LF55" s="97"/>
      <c r="LG55" s="97"/>
      <c r="LH55" s="97"/>
      <c r="LI55" s="97"/>
      <c r="LJ55" s="97"/>
      <c r="LK55" s="97"/>
      <c r="LL55" s="97"/>
      <c r="LM55" s="97"/>
      <c r="LN55" s="97"/>
      <c r="LO55" s="97"/>
      <c r="LP55" s="97"/>
      <c r="LQ55" s="97"/>
      <c r="LR55" s="97"/>
      <c r="LS55" s="97"/>
      <c r="LT55" s="97"/>
      <c r="LU55" s="97"/>
      <c r="LV55" s="97"/>
      <c r="LW55" s="97"/>
      <c r="LX55" s="97"/>
      <c r="LY55" s="97"/>
      <c r="LZ55" s="97"/>
      <c r="MA55" s="97"/>
      <c r="MB55" s="97"/>
      <c r="MC55" s="97"/>
      <c r="MD55" s="97"/>
      <c r="ME55" s="97"/>
      <c r="MF55" s="97"/>
      <c r="MG55" s="97"/>
      <c r="MH55" s="97"/>
      <c r="MI55" s="97"/>
      <c r="MJ55" s="97"/>
      <c r="MK55" s="97"/>
      <c r="ML55" s="97"/>
      <c r="MM55" s="97"/>
      <c r="MN55" s="97"/>
      <c r="MO55" s="97"/>
      <c r="MP55" s="97"/>
      <c r="MQ55" s="97"/>
      <c r="MR55" s="97"/>
      <c r="MS55" s="97"/>
      <c r="MT55" s="97"/>
      <c r="MU55" s="97"/>
      <c r="MV55" s="97"/>
      <c r="MW55" s="97"/>
      <c r="MX55" s="97"/>
      <c r="MY55" s="97"/>
      <c r="MZ55" s="97"/>
      <c r="NA55" s="97"/>
      <c r="NB55" s="97"/>
      <c r="NC55" s="97"/>
      <c r="ND55" s="97"/>
      <c r="NE55" s="97"/>
      <c r="NF55" s="97"/>
      <c r="NG55" s="97"/>
      <c r="NH55" s="97"/>
      <c r="NI55" s="97"/>
      <c r="NJ55" s="97"/>
      <c r="NK55" s="97"/>
      <c r="NL55" s="97"/>
      <c r="NM55" s="97"/>
      <c r="NN55" s="97"/>
      <c r="NO55" s="97"/>
      <c r="NP55" s="97"/>
      <c r="NQ55" s="97"/>
      <c r="NR55" s="97"/>
      <c r="NS55" s="97"/>
      <c r="NT55" s="97"/>
      <c r="NU55" s="97"/>
      <c r="NV55" s="97"/>
      <c r="NW55" s="97"/>
      <c r="NX55" s="97"/>
      <c r="NY55" s="97"/>
      <c r="NZ55" s="97"/>
      <c r="OA55" s="97"/>
      <c r="OB55" s="97"/>
      <c r="OC55" s="97"/>
      <c r="OD55" s="97"/>
      <c r="OE55" s="97"/>
      <c r="OF55" s="97"/>
      <c r="OG55" s="97"/>
      <c r="OH55" s="97"/>
      <c r="OI55" s="97"/>
      <c r="OJ55" s="97"/>
      <c r="OK55" s="97"/>
      <c r="OL55" s="97"/>
      <c r="OM55" s="97"/>
      <c r="ON55" s="97"/>
      <c r="OO55" s="97"/>
      <c r="OP55" s="97"/>
      <c r="OQ55" s="97"/>
      <c r="OR55" s="97"/>
      <c r="OS55" s="97"/>
      <c r="OT55" s="97"/>
      <c r="OU55" s="97"/>
      <c r="OV55" s="97"/>
      <c r="OW55" s="97"/>
      <c r="OX55" s="97"/>
      <c r="OY55" s="97"/>
      <c r="OZ55" s="97"/>
      <c r="PA55" s="97"/>
      <c r="PB55" s="97"/>
      <c r="PC55" s="97"/>
      <c r="PD55" s="97"/>
      <c r="PE55" s="97"/>
      <c r="PF55" s="97"/>
      <c r="PG55" s="97"/>
      <c r="PH55" s="97"/>
      <c r="PI55" s="97"/>
      <c r="PJ55" s="97"/>
      <c r="PK55" s="97"/>
      <c r="PL55" s="97"/>
      <c r="PM55" s="97"/>
      <c r="PN55" s="97"/>
      <c r="PO55" s="97"/>
      <c r="PP55" s="97"/>
      <c r="PQ55" s="97"/>
      <c r="PR55" s="97"/>
      <c r="PS55" s="97"/>
      <c r="PT55" s="97"/>
      <c r="PU55" s="97"/>
      <c r="PV55" s="97"/>
      <c r="PW55" s="97"/>
      <c r="PX55" s="97"/>
      <c r="PY55" s="97"/>
      <c r="PZ55" s="97"/>
      <c r="QA55" s="97"/>
      <c r="QB55" s="97"/>
      <c r="QC55" s="97"/>
      <c r="QD55" s="97"/>
      <c r="QE55" s="97"/>
      <c r="QF55" s="97"/>
      <c r="QG55" s="97"/>
      <c r="QH55" s="97"/>
      <c r="QI55" s="97"/>
      <c r="QJ55" s="97"/>
      <c r="QK55" s="97"/>
      <c r="QL55" s="97"/>
      <c r="QM55" s="97"/>
      <c r="QN55" s="97"/>
      <c r="QO55" s="97"/>
      <c r="QP55" s="97"/>
      <c r="QQ55" s="97"/>
      <c r="QR55" s="97"/>
      <c r="QS55" s="97"/>
      <c r="QT55" s="97"/>
      <c r="QU55" s="97"/>
      <c r="QV55" s="97"/>
      <c r="QW55" s="97"/>
      <c r="QX55" s="97"/>
      <c r="QY55" s="97"/>
      <c r="QZ55" s="97"/>
      <c r="RA55" s="97"/>
      <c r="RB55" s="97"/>
      <c r="RC55" s="97"/>
      <c r="RD55" s="97"/>
      <c r="RE55" s="97"/>
      <c r="RF55" s="97"/>
      <c r="RG55" s="97"/>
      <c r="RH55" s="97"/>
      <c r="RI55" s="97"/>
      <c r="RJ55" s="97"/>
      <c r="RK55" s="97"/>
      <c r="RL55" s="97"/>
      <c r="RM55" s="97"/>
      <c r="RN55" s="97"/>
      <c r="RO55" s="97"/>
      <c r="RP55" s="97"/>
      <c r="RQ55" s="97"/>
      <c r="RR55" s="97"/>
      <c r="RS55" s="97"/>
      <c r="RT55" s="97"/>
      <c r="RU55" s="97"/>
      <c r="RV55" s="97"/>
      <c r="RW55" s="97"/>
      <c r="RX55" s="97"/>
      <c r="RY55" s="97"/>
      <c r="RZ55" s="97"/>
      <c r="SA55" s="97"/>
      <c r="SB55" s="97"/>
      <c r="SC55" s="97"/>
      <c r="SD55" s="97"/>
      <c r="SE55" s="97"/>
      <c r="SF55" s="97"/>
      <c r="SG55" s="97"/>
      <c r="SH55" s="97"/>
      <c r="SI55" s="97"/>
      <c r="SJ55" s="97"/>
      <c r="SK55" s="97"/>
      <c r="SL55" s="97"/>
      <c r="SM55" s="97"/>
      <c r="SN55" s="97"/>
      <c r="SO55" s="97"/>
      <c r="SP55" s="97"/>
      <c r="SQ55" s="97"/>
      <c r="SR55" s="97"/>
      <c r="SS55" s="97"/>
      <c r="ST55" s="97"/>
      <c r="SU55" s="97"/>
      <c r="SV55" s="97"/>
      <c r="SW55" s="97"/>
      <c r="SX55" s="97"/>
      <c r="SY55" s="97"/>
      <c r="SZ55" s="97"/>
      <c r="TA55" s="97"/>
      <c r="TB55" s="97"/>
      <c r="TC55" s="97"/>
      <c r="TD55" s="97"/>
      <c r="TE55" s="97"/>
      <c r="TF55" s="97"/>
      <c r="TG55" s="97"/>
      <c r="TH55" s="97"/>
      <c r="TI55" s="97"/>
      <c r="TJ55" s="97"/>
      <c r="TK55" s="97"/>
      <c r="TL55" s="97"/>
      <c r="TM55" s="97"/>
      <c r="TN55" s="97"/>
      <c r="TO55" s="97"/>
      <c r="TP55" s="97"/>
      <c r="TQ55" s="97"/>
      <c r="TR55" s="97"/>
      <c r="TS55" s="97"/>
      <c r="TT55" s="97"/>
      <c r="TU55" s="97"/>
      <c r="TV55" s="97"/>
      <c r="TW55" s="97"/>
      <c r="TX55" s="97"/>
      <c r="TY55" s="97"/>
      <c r="TZ55" s="97"/>
      <c r="UA55" s="97"/>
      <c r="UB55" s="97"/>
      <c r="UC55" s="97"/>
      <c r="UD55" s="97"/>
      <c r="UE55" s="97"/>
      <c r="UF55" s="97"/>
      <c r="UG55" s="97"/>
      <c r="UH55" s="97"/>
      <c r="UI55" s="97"/>
      <c r="UJ55" s="97"/>
      <c r="UK55" s="97"/>
      <c r="UL55" s="97"/>
      <c r="UM55" s="97"/>
      <c r="UN55" s="97"/>
      <c r="UO55" s="97"/>
      <c r="UP55" s="97"/>
      <c r="UQ55" s="97"/>
      <c r="UR55" s="97"/>
      <c r="US55" s="97"/>
      <c r="UT55" s="97"/>
      <c r="UU55" s="97"/>
      <c r="UV55" s="97"/>
      <c r="UW55" s="97"/>
      <c r="UX55" s="97"/>
      <c r="UY55" s="97"/>
      <c r="UZ55" s="97"/>
      <c r="VA55" s="97"/>
      <c r="VB55" s="97"/>
      <c r="VC55" s="97"/>
      <c r="VD55" s="97"/>
      <c r="VE55" s="97"/>
      <c r="VF55" s="97"/>
      <c r="VG55" s="97"/>
      <c r="VH55" s="97"/>
      <c r="VI55" s="97"/>
      <c r="VJ55" s="97"/>
      <c r="VK55" s="97"/>
      <c r="VL55" s="97"/>
      <c r="VM55" s="97"/>
      <c r="VN55" s="97"/>
      <c r="VO55" s="97"/>
      <c r="VP55" s="97"/>
      <c r="VQ55" s="97"/>
      <c r="VR55" s="97"/>
      <c r="VS55" s="97"/>
      <c r="VT55" s="97"/>
      <c r="VU55" s="97"/>
      <c r="VV55" s="97"/>
      <c r="VW55" s="97"/>
      <c r="VX55" s="97"/>
      <c r="VY55" s="97"/>
      <c r="VZ55" s="97"/>
      <c r="WA55" s="97"/>
      <c r="WB55" s="97"/>
      <c r="WC55" s="97"/>
      <c r="WD55" s="97"/>
      <c r="WE55" s="97"/>
      <c r="WF55" s="97"/>
      <c r="WG55" s="97"/>
      <c r="WH55" s="97"/>
      <c r="WI55" s="97"/>
      <c r="WJ55" s="97"/>
      <c r="WK55" s="97"/>
      <c r="WL55" s="97"/>
      <c r="WM55" s="97"/>
      <c r="WN55" s="97"/>
      <c r="WO55" s="97"/>
      <c r="WP55" s="97"/>
      <c r="WQ55" s="97"/>
      <c r="WR55" s="97"/>
      <c r="WS55" s="97"/>
      <c r="WT55" s="97"/>
      <c r="WU55" s="97"/>
      <c r="WV55" s="97"/>
      <c r="WW55" s="97"/>
      <c r="WX55" s="97"/>
      <c r="WY55" s="97"/>
      <c r="WZ55" s="97"/>
      <c r="XA55" s="97"/>
      <c r="XB55" s="97"/>
      <c r="XC55" s="97"/>
      <c r="XD55" s="97"/>
      <c r="XE55" s="97"/>
      <c r="XF55" s="97"/>
      <c r="XG55" s="97"/>
      <c r="XH55" s="97"/>
      <c r="XI55" s="97"/>
      <c r="XJ55" s="97"/>
      <c r="XK55" s="97"/>
      <c r="XL55" s="97"/>
      <c r="XM55" s="97"/>
      <c r="XN55" s="97"/>
      <c r="XO55" s="97"/>
      <c r="XP55" s="97"/>
      <c r="XQ55" s="97"/>
      <c r="XR55" s="97"/>
      <c r="XS55" s="97"/>
      <c r="XT55" s="97"/>
      <c r="XU55" s="97"/>
      <c r="XV55" s="97"/>
      <c r="XW55" s="97"/>
      <c r="XX55" s="97"/>
      <c r="XY55" s="97"/>
      <c r="XZ55" s="97"/>
      <c r="YA55" s="97"/>
      <c r="YB55" s="97"/>
      <c r="YC55" s="97"/>
      <c r="YD55" s="97"/>
      <c r="YE55" s="97"/>
      <c r="YF55" s="97"/>
      <c r="YG55" s="97"/>
      <c r="YH55" s="97"/>
      <c r="YI55" s="97"/>
      <c r="YJ55" s="97"/>
      <c r="YK55" s="97"/>
      <c r="YL55" s="97"/>
      <c r="YM55" s="97"/>
      <c r="YN55" s="97"/>
      <c r="YO55" s="97"/>
      <c r="YP55" s="97"/>
      <c r="YQ55" s="97"/>
      <c r="YR55" s="97"/>
      <c r="YS55" s="97"/>
      <c r="YT55" s="97"/>
      <c r="YU55" s="97"/>
      <c r="YV55" s="97"/>
      <c r="YW55" s="97"/>
      <c r="YX55" s="97"/>
      <c r="YY55" s="97"/>
      <c r="YZ55" s="97"/>
      <c r="ZA55" s="97"/>
      <c r="ZB55" s="97"/>
      <c r="ZC55" s="97"/>
      <c r="ZD55" s="97"/>
      <c r="ZE55" s="97"/>
      <c r="ZF55" s="97"/>
      <c r="ZG55" s="97"/>
      <c r="ZH55" s="97"/>
      <c r="ZI55" s="97"/>
      <c r="ZJ55" s="97"/>
      <c r="ZK55" s="97"/>
      <c r="ZL55" s="97"/>
      <c r="ZM55" s="97"/>
      <c r="ZN55" s="97"/>
      <c r="ZO55" s="97"/>
      <c r="ZP55" s="97"/>
      <c r="ZQ55" s="97"/>
      <c r="ZR55" s="97"/>
      <c r="ZS55" s="97"/>
      <c r="ZT55" s="97"/>
      <c r="ZU55" s="97"/>
      <c r="ZV55" s="97"/>
      <c r="ZW55" s="97"/>
      <c r="ZX55" s="97"/>
      <c r="ZY55" s="97"/>
      <c r="ZZ55" s="97"/>
      <c r="AAA55" s="97"/>
      <c r="AAB55" s="97"/>
      <c r="AAC55" s="97"/>
      <c r="AAD55" s="97"/>
      <c r="AAE55" s="97"/>
      <c r="AAF55" s="97"/>
      <c r="AAG55" s="97"/>
      <c r="AAH55" s="97"/>
      <c r="AAI55" s="97"/>
      <c r="AAJ55" s="97"/>
      <c r="AAK55" s="97"/>
      <c r="AAL55" s="97"/>
      <c r="AAM55" s="97"/>
      <c r="AAN55" s="97"/>
      <c r="AAO55" s="97"/>
      <c r="AAP55" s="97"/>
      <c r="AAQ55" s="97"/>
      <c r="AAR55" s="97"/>
      <c r="AAS55" s="97"/>
      <c r="AAT55" s="97"/>
      <c r="AAU55" s="97"/>
      <c r="AAV55" s="97"/>
      <c r="AAW55" s="97"/>
      <c r="AAX55" s="97"/>
      <c r="AAY55" s="97"/>
      <c r="AAZ55" s="97"/>
      <c r="ABA55" s="97"/>
      <c r="ABB55" s="97"/>
      <c r="ABC55" s="97"/>
      <c r="ABD55" s="97"/>
      <c r="ABE55" s="97"/>
      <c r="ABF55" s="97"/>
      <c r="ABG55" s="97"/>
      <c r="ABH55" s="97"/>
      <c r="ABI55" s="97"/>
      <c r="ABJ55" s="97"/>
      <c r="ABK55" s="97"/>
      <c r="ABL55" s="97"/>
      <c r="ABM55" s="97"/>
      <c r="ABN55" s="97"/>
      <c r="ABO55" s="97"/>
      <c r="ABP55" s="97"/>
      <c r="ABQ55" s="97"/>
      <c r="ABR55" s="97"/>
      <c r="ABS55" s="97"/>
      <c r="ABT55" s="97"/>
      <c r="ABU55" s="97"/>
      <c r="ABV55" s="97"/>
      <c r="ABW55" s="97"/>
      <c r="ABX55" s="97"/>
      <c r="ABY55" s="97"/>
      <c r="ABZ55" s="97"/>
      <c r="ACA55" s="97"/>
      <c r="ACB55" s="97"/>
      <c r="ACC55" s="97"/>
      <c r="ACD55" s="97"/>
      <c r="ACE55" s="97"/>
      <c r="ACF55" s="97"/>
      <c r="ACG55" s="97"/>
      <c r="ACH55" s="97"/>
      <c r="ACI55" s="97"/>
      <c r="ACJ55" s="97"/>
      <c r="ACK55" s="97"/>
      <c r="ACL55" s="97"/>
      <c r="ACM55" s="97"/>
      <c r="ACN55" s="97"/>
      <c r="ACO55" s="97"/>
      <c r="ACP55" s="97"/>
      <c r="ACQ55" s="97"/>
      <c r="ACR55" s="97"/>
      <c r="ACS55" s="97"/>
      <c r="ACT55" s="97"/>
      <c r="ACU55" s="97"/>
      <c r="ACV55" s="97"/>
      <c r="ACW55" s="97"/>
      <c r="ACX55" s="97"/>
      <c r="ACY55" s="97"/>
      <c r="ACZ55" s="97"/>
      <c r="ADA55" s="97"/>
      <c r="ADB55" s="97"/>
      <c r="ADC55" s="97"/>
      <c r="ADD55" s="97"/>
      <c r="ADE55" s="97"/>
      <c r="ADF55" s="97"/>
      <c r="ADG55" s="97"/>
      <c r="ADH55" s="97"/>
      <c r="ADI55" s="97"/>
      <c r="ADJ55" s="97"/>
      <c r="ADK55" s="97"/>
      <c r="ADL55" s="97"/>
      <c r="ADM55" s="97"/>
      <c r="ADN55" s="97"/>
      <c r="ADO55" s="97"/>
      <c r="ADP55" s="97"/>
      <c r="ADQ55" s="97"/>
      <c r="ADR55" s="97"/>
      <c r="ADS55" s="97"/>
      <c r="ADT55" s="97"/>
      <c r="ADU55" s="97"/>
      <c r="ADV55" s="97"/>
      <c r="ADW55" s="97"/>
      <c r="ADX55" s="97"/>
      <c r="ADY55" s="97"/>
      <c r="ADZ55" s="97"/>
      <c r="AEA55" s="97"/>
      <c r="AEB55" s="97"/>
      <c r="AEC55" s="97"/>
      <c r="AED55" s="97"/>
      <c r="AEE55" s="97"/>
      <c r="AEF55" s="97"/>
      <c r="AEG55" s="97"/>
      <c r="AEH55" s="97"/>
      <c r="AEI55" s="97"/>
      <c r="AEJ55" s="97"/>
      <c r="AEK55" s="97"/>
      <c r="AEL55" s="97"/>
      <c r="AEM55" s="97"/>
      <c r="AEN55" s="97"/>
      <c r="AEO55" s="97"/>
      <c r="AEP55" s="97"/>
      <c r="AEQ55" s="97"/>
      <c r="AER55" s="97"/>
      <c r="AES55" s="97"/>
      <c r="AET55" s="97"/>
      <c r="AEU55" s="97"/>
      <c r="AEV55" s="97"/>
      <c r="AEW55" s="97"/>
      <c r="AEX55" s="97"/>
      <c r="AEY55" s="97"/>
      <c r="AEZ55" s="97"/>
      <c r="AFA55" s="97"/>
      <c r="AFB55" s="97"/>
      <c r="AFC55" s="97"/>
      <c r="AFD55" s="97"/>
      <c r="AFE55" s="97"/>
      <c r="AFF55" s="97"/>
      <c r="AFG55" s="97"/>
      <c r="AFH55" s="97"/>
      <c r="AFI55" s="97"/>
      <c r="AFJ55" s="97"/>
      <c r="AFK55" s="97"/>
      <c r="AFL55" s="97"/>
      <c r="AFM55" s="97"/>
      <c r="AFN55" s="97"/>
      <c r="AFO55" s="97"/>
      <c r="AFP55" s="97"/>
      <c r="AFQ55" s="97"/>
      <c r="AFR55" s="97"/>
      <c r="AFS55" s="97"/>
      <c r="AFT55" s="97"/>
      <c r="AFU55" s="97"/>
      <c r="AFV55" s="97"/>
      <c r="AFW55" s="97"/>
      <c r="AFX55" s="97"/>
      <c r="AFY55" s="97"/>
      <c r="AFZ55" s="97"/>
      <c r="AGA55" s="97"/>
      <c r="AGB55" s="97"/>
      <c r="AGC55" s="97"/>
      <c r="AGD55" s="97"/>
      <c r="AGE55" s="97"/>
      <c r="AGF55" s="97"/>
      <c r="AGG55" s="97"/>
      <c r="AGH55" s="97"/>
      <c r="AGI55" s="97"/>
      <c r="AGJ55" s="97"/>
      <c r="AGK55" s="97"/>
      <c r="AGL55" s="97"/>
      <c r="AGM55" s="97"/>
      <c r="AGN55" s="97"/>
      <c r="AGO55" s="97"/>
      <c r="AGP55" s="97"/>
      <c r="AGQ55" s="97"/>
      <c r="AGR55" s="97"/>
      <c r="AGS55" s="97"/>
      <c r="AGT55" s="97"/>
      <c r="AGU55" s="97"/>
      <c r="AGV55" s="97"/>
      <c r="AGW55" s="97"/>
      <c r="AGX55" s="97"/>
      <c r="AGY55" s="97"/>
      <c r="AGZ55" s="97"/>
      <c r="AHA55" s="97"/>
      <c r="AHB55" s="97"/>
      <c r="AHC55" s="97"/>
      <c r="AHD55" s="97"/>
      <c r="AHE55" s="97"/>
      <c r="AHF55" s="97"/>
      <c r="AHG55" s="97"/>
      <c r="AHH55" s="97"/>
      <c r="AHI55" s="97"/>
      <c r="AHJ55" s="97"/>
      <c r="AHK55" s="97"/>
      <c r="AHL55" s="97"/>
      <c r="AHM55" s="97"/>
      <c r="AHN55" s="97"/>
      <c r="AHO55" s="97"/>
      <c r="AHP55" s="97"/>
      <c r="AHQ55" s="97"/>
      <c r="AHR55" s="97"/>
      <c r="AHS55" s="97"/>
      <c r="AHT55" s="97"/>
      <c r="AHU55" s="97"/>
      <c r="AHV55" s="97"/>
      <c r="AHW55" s="97"/>
      <c r="AHX55" s="97"/>
      <c r="AHY55" s="97"/>
      <c r="AHZ55" s="97"/>
      <c r="AIA55" s="97"/>
      <c r="AIB55" s="97"/>
      <c r="AIC55" s="97"/>
      <c r="AID55" s="97"/>
      <c r="AIE55" s="97"/>
      <c r="AIF55" s="97"/>
      <c r="AIG55" s="97"/>
      <c r="AIH55" s="97"/>
      <c r="AII55" s="97"/>
      <c r="AIJ55" s="97"/>
      <c r="AIK55" s="97"/>
      <c r="AIL55" s="97"/>
      <c r="AIM55" s="97"/>
      <c r="AIN55" s="97"/>
      <c r="AIO55" s="97"/>
      <c r="AIP55" s="97"/>
      <c r="AIQ55" s="97"/>
      <c r="AIR55" s="97"/>
      <c r="AIS55" s="97"/>
      <c r="AIT55" s="97"/>
      <c r="AIU55" s="97"/>
      <c r="AIV55" s="97"/>
      <c r="AIW55" s="97"/>
      <c r="AIX55" s="97"/>
      <c r="AIY55" s="97"/>
      <c r="AIZ55" s="97"/>
      <c r="AJA55" s="97"/>
      <c r="AJB55" s="97"/>
      <c r="AJC55" s="97"/>
      <c r="AJD55" s="97"/>
      <c r="AJE55" s="97"/>
      <c r="AJF55" s="97"/>
      <c r="AJG55" s="97"/>
      <c r="AJH55" s="97"/>
      <c r="AJI55" s="97"/>
      <c r="AJJ55" s="97"/>
      <c r="AJK55" s="97"/>
      <c r="AJL55" s="97"/>
      <c r="AJM55" s="97"/>
      <c r="AJN55" s="97"/>
      <c r="AJO55" s="97"/>
      <c r="AJP55" s="97"/>
      <c r="AJQ55" s="97"/>
      <c r="AJR55" s="97"/>
      <c r="AJS55" s="97"/>
      <c r="AJT55" s="97"/>
      <c r="AJU55" s="97"/>
      <c r="AJV55" s="97"/>
      <c r="AJW55" s="97"/>
      <c r="AJX55" s="97"/>
      <c r="AJY55" s="97"/>
      <c r="AJZ55" s="97"/>
      <c r="AKA55" s="97"/>
      <c r="AKB55" s="97"/>
      <c r="AKC55" s="97"/>
      <c r="AKD55" s="97"/>
      <c r="AKE55" s="97"/>
      <c r="AKF55" s="97"/>
      <c r="AKG55" s="97"/>
      <c r="AKH55" s="97"/>
      <c r="AKI55" s="97"/>
      <c r="AKJ55" s="97"/>
      <c r="AKK55" s="97"/>
      <c r="AKL55" s="97"/>
      <c r="AKM55" s="97"/>
      <c r="AKN55" s="97"/>
      <c r="AKO55" s="97"/>
      <c r="AKP55" s="97"/>
      <c r="AKQ55" s="97"/>
      <c r="AKR55" s="97"/>
      <c r="AKS55" s="97"/>
      <c r="AKT55" s="97"/>
      <c r="AKU55" s="97"/>
      <c r="AKV55" s="97"/>
      <c r="AKW55" s="97"/>
      <c r="AKX55" s="97"/>
      <c r="AKY55" s="97"/>
      <c r="AKZ55" s="97"/>
      <c r="ALA55" s="97"/>
      <c r="ALB55" s="97"/>
      <c r="ALC55" s="97"/>
      <c r="ALD55" s="97"/>
      <c r="ALE55" s="97"/>
      <c r="ALF55" s="97"/>
      <c r="ALG55" s="97"/>
      <c r="ALH55" s="97"/>
      <c r="ALI55" s="97"/>
      <c r="ALJ55" s="97"/>
      <c r="ALK55" s="97"/>
      <c r="ALL55" s="97"/>
      <c r="ALM55" s="97"/>
      <c r="ALN55" s="97"/>
      <c r="ALO55" s="97"/>
      <c r="ALP55" s="97"/>
      <c r="ALQ55" s="97"/>
      <c r="ALR55" s="97"/>
      <c r="ALS55" s="97"/>
      <c r="ALT55" s="97"/>
      <c r="ALU55" s="97"/>
      <c r="ALV55" s="97"/>
      <c r="ALW55" s="97"/>
      <c r="ALX55" s="97"/>
      <c r="ALY55" s="97"/>
      <c r="ALZ55" s="97"/>
      <c r="AMA55" s="97"/>
      <c r="AMB55" s="97"/>
      <c r="AMC55" s="97"/>
      <c r="AMD55" s="97"/>
      <c r="AME55" s="97"/>
      <c r="AMF55" s="97"/>
      <c r="AMG55" s="97"/>
      <c r="AMH55" s="97"/>
      <c r="AMI55" s="97"/>
    </row>
    <row r="56" spans="1:1023" s="100" customFormat="1" x14ac:dyDescent="0.3">
      <c r="A56" s="98"/>
      <c r="B56" s="98"/>
      <c r="C56" s="98"/>
      <c r="D56" s="98"/>
      <c r="E56" s="98"/>
      <c r="F56" s="96"/>
      <c r="G56" s="96"/>
      <c r="H56" s="99"/>
      <c r="I56" s="96"/>
      <c r="J56" s="96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97"/>
      <c r="AE56" s="97"/>
      <c r="AF56" s="97"/>
      <c r="AG56" s="97"/>
      <c r="AH56" s="97"/>
      <c r="AI56" s="97"/>
      <c r="AJ56" s="97"/>
      <c r="AK56" s="97"/>
      <c r="AL56" s="97"/>
      <c r="AM56" s="97"/>
      <c r="AN56" s="97"/>
      <c r="AO56" s="97"/>
      <c r="AP56" s="97"/>
      <c r="AQ56" s="97"/>
      <c r="AR56" s="97"/>
      <c r="AS56" s="97"/>
      <c r="AT56" s="97"/>
      <c r="AU56" s="97"/>
      <c r="AV56" s="97"/>
      <c r="AW56" s="97"/>
      <c r="AX56" s="97"/>
      <c r="AY56" s="97"/>
      <c r="AZ56" s="97"/>
      <c r="BA56" s="97"/>
      <c r="BB56" s="97"/>
      <c r="BC56" s="97"/>
      <c r="BD56" s="97"/>
      <c r="BE56" s="97"/>
      <c r="BF56" s="97"/>
      <c r="BG56" s="97"/>
      <c r="BH56" s="97"/>
      <c r="BI56" s="97"/>
      <c r="BJ56" s="97"/>
      <c r="BK56" s="97"/>
      <c r="BL56" s="97"/>
      <c r="BM56" s="97"/>
      <c r="BN56" s="97"/>
      <c r="BO56" s="97"/>
      <c r="BP56" s="97"/>
      <c r="BQ56" s="97"/>
      <c r="BR56" s="97"/>
      <c r="BS56" s="97"/>
      <c r="BT56" s="97"/>
      <c r="BU56" s="97"/>
      <c r="BV56" s="97"/>
      <c r="BW56" s="97"/>
      <c r="BX56" s="97"/>
      <c r="BY56" s="97"/>
      <c r="BZ56" s="97"/>
      <c r="CA56" s="97"/>
      <c r="CB56" s="97"/>
      <c r="CC56" s="97"/>
      <c r="CD56" s="97"/>
      <c r="CE56" s="97"/>
      <c r="CF56" s="97"/>
      <c r="CG56" s="97"/>
      <c r="CH56" s="97"/>
      <c r="CI56" s="97"/>
      <c r="CJ56" s="97"/>
      <c r="CK56" s="97"/>
      <c r="CL56" s="97"/>
      <c r="CM56" s="97"/>
      <c r="CN56" s="97"/>
      <c r="CO56" s="97"/>
      <c r="CP56" s="97"/>
      <c r="CQ56" s="97"/>
      <c r="CR56" s="97"/>
      <c r="CS56" s="97"/>
      <c r="CT56" s="97"/>
      <c r="CU56" s="97"/>
      <c r="CV56" s="97"/>
      <c r="CW56" s="97"/>
      <c r="CX56" s="97"/>
      <c r="CY56" s="97"/>
      <c r="CZ56" s="97"/>
      <c r="DA56" s="97"/>
      <c r="DB56" s="97"/>
      <c r="DC56" s="97"/>
      <c r="DD56" s="97"/>
      <c r="DE56" s="97"/>
      <c r="DF56" s="97"/>
      <c r="DG56" s="97"/>
      <c r="DH56" s="97"/>
      <c r="DI56" s="97"/>
      <c r="DJ56" s="97"/>
      <c r="DK56" s="97"/>
      <c r="DL56" s="97"/>
      <c r="DM56" s="97"/>
      <c r="DN56" s="97"/>
      <c r="DO56" s="97"/>
      <c r="DP56" s="97"/>
      <c r="DQ56" s="97"/>
      <c r="DR56" s="97"/>
      <c r="DS56" s="97"/>
      <c r="DT56" s="97"/>
      <c r="DU56" s="97"/>
      <c r="DV56" s="97"/>
      <c r="DW56" s="97"/>
      <c r="DX56" s="97"/>
      <c r="DY56" s="97"/>
      <c r="DZ56" s="97"/>
      <c r="EA56" s="97"/>
      <c r="EB56" s="97"/>
      <c r="EC56" s="97"/>
      <c r="ED56" s="97"/>
      <c r="EE56" s="97"/>
      <c r="EF56" s="97"/>
      <c r="EG56" s="97"/>
      <c r="EH56" s="97"/>
      <c r="EI56" s="97"/>
      <c r="EJ56" s="97"/>
      <c r="EK56" s="97"/>
      <c r="EL56" s="97"/>
      <c r="EM56" s="97"/>
      <c r="EN56" s="97"/>
      <c r="EO56" s="97"/>
      <c r="EP56" s="97"/>
      <c r="EQ56" s="97"/>
      <c r="ER56" s="97"/>
      <c r="ES56" s="97"/>
      <c r="ET56" s="97"/>
      <c r="EU56" s="97"/>
      <c r="EV56" s="97"/>
      <c r="EW56" s="97"/>
      <c r="EX56" s="97"/>
      <c r="EY56" s="97"/>
      <c r="EZ56" s="97"/>
      <c r="FA56" s="97"/>
      <c r="FB56" s="97"/>
      <c r="FC56" s="97"/>
      <c r="FD56" s="97"/>
      <c r="FE56" s="97"/>
      <c r="FF56" s="97"/>
      <c r="FG56" s="97"/>
      <c r="FH56" s="97"/>
      <c r="FI56" s="97"/>
      <c r="FJ56" s="97"/>
      <c r="FK56" s="97"/>
      <c r="FL56" s="97"/>
      <c r="FM56" s="97"/>
      <c r="FN56" s="97"/>
      <c r="FO56" s="97"/>
      <c r="FP56" s="97"/>
      <c r="FQ56" s="97"/>
      <c r="FR56" s="97"/>
      <c r="FS56" s="97"/>
      <c r="FT56" s="97"/>
      <c r="FU56" s="97"/>
      <c r="FV56" s="97"/>
      <c r="FW56" s="97"/>
      <c r="FX56" s="97"/>
      <c r="FY56" s="97"/>
      <c r="FZ56" s="97"/>
      <c r="GA56" s="97"/>
      <c r="GB56" s="97"/>
      <c r="GC56" s="97"/>
      <c r="GD56" s="97"/>
      <c r="GE56" s="97"/>
      <c r="GF56" s="97"/>
      <c r="GG56" s="97"/>
      <c r="GH56" s="97"/>
      <c r="GI56" s="97"/>
      <c r="GJ56" s="97"/>
      <c r="GK56" s="97"/>
      <c r="GL56" s="97"/>
      <c r="GM56" s="97"/>
      <c r="GN56" s="97"/>
      <c r="GO56" s="97"/>
      <c r="GP56" s="97"/>
      <c r="GQ56" s="97"/>
      <c r="GR56" s="97"/>
      <c r="GS56" s="97"/>
      <c r="GT56" s="97"/>
      <c r="GU56" s="97"/>
      <c r="GV56" s="97"/>
      <c r="GW56" s="97"/>
      <c r="GX56" s="97"/>
      <c r="GY56" s="97"/>
      <c r="GZ56" s="97"/>
      <c r="HA56" s="97"/>
      <c r="HB56" s="97"/>
      <c r="HC56" s="97"/>
      <c r="HD56" s="97"/>
      <c r="HE56" s="97"/>
      <c r="HF56" s="97"/>
      <c r="HG56" s="97"/>
      <c r="HH56" s="97"/>
      <c r="HI56" s="97"/>
      <c r="HJ56" s="97"/>
      <c r="HK56" s="97"/>
      <c r="HL56" s="97"/>
      <c r="HM56" s="97"/>
      <c r="HN56" s="97"/>
      <c r="HO56" s="97"/>
      <c r="HP56" s="97"/>
      <c r="HQ56" s="97"/>
      <c r="HR56" s="97"/>
      <c r="HS56" s="97"/>
      <c r="HT56" s="97"/>
      <c r="HU56" s="97"/>
      <c r="HV56" s="97"/>
      <c r="HW56" s="97"/>
      <c r="HX56" s="97"/>
      <c r="HY56" s="97"/>
      <c r="HZ56" s="97"/>
      <c r="IA56" s="97"/>
      <c r="IB56" s="97"/>
      <c r="IC56" s="97"/>
      <c r="ID56" s="97"/>
      <c r="IE56" s="97"/>
      <c r="IF56" s="97"/>
      <c r="IG56" s="97"/>
      <c r="IH56" s="97"/>
      <c r="II56" s="97"/>
      <c r="IJ56" s="97"/>
      <c r="IK56" s="97"/>
      <c r="IL56" s="97"/>
      <c r="IM56" s="97"/>
      <c r="IN56" s="97"/>
      <c r="IO56" s="97"/>
      <c r="IP56" s="97"/>
      <c r="IQ56" s="97"/>
      <c r="IR56" s="97"/>
      <c r="IS56" s="97"/>
      <c r="IT56" s="97"/>
      <c r="IU56" s="97"/>
      <c r="IV56" s="97"/>
      <c r="IW56" s="97"/>
      <c r="IX56" s="97"/>
      <c r="IY56" s="97"/>
      <c r="IZ56" s="97"/>
      <c r="JA56" s="97"/>
      <c r="JB56" s="97"/>
      <c r="JC56" s="97"/>
      <c r="JD56" s="97"/>
      <c r="JE56" s="97"/>
      <c r="JF56" s="97"/>
      <c r="JG56" s="97"/>
      <c r="JH56" s="97"/>
      <c r="JI56" s="97"/>
      <c r="JJ56" s="97"/>
      <c r="JK56" s="97"/>
      <c r="JL56" s="97"/>
      <c r="JM56" s="97"/>
      <c r="JN56" s="97"/>
      <c r="JO56" s="97"/>
      <c r="JP56" s="97"/>
      <c r="JQ56" s="97"/>
      <c r="JR56" s="97"/>
      <c r="JS56" s="97"/>
      <c r="JT56" s="97"/>
      <c r="JU56" s="97"/>
      <c r="JV56" s="97"/>
      <c r="JW56" s="97"/>
      <c r="JX56" s="97"/>
      <c r="JY56" s="97"/>
      <c r="JZ56" s="97"/>
      <c r="KA56" s="97"/>
      <c r="KB56" s="97"/>
      <c r="KC56" s="97"/>
      <c r="KD56" s="97"/>
      <c r="KE56" s="97"/>
      <c r="KF56" s="97"/>
      <c r="KG56" s="97"/>
      <c r="KH56" s="97"/>
      <c r="KI56" s="97"/>
      <c r="KJ56" s="97"/>
      <c r="KK56" s="97"/>
      <c r="KL56" s="97"/>
      <c r="KM56" s="97"/>
      <c r="KN56" s="97"/>
      <c r="KO56" s="97"/>
      <c r="KP56" s="97"/>
      <c r="KQ56" s="97"/>
      <c r="KR56" s="97"/>
      <c r="KS56" s="97"/>
      <c r="KT56" s="97"/>
      <c r="KU56" s="97"/>
      <c r="KV56" s="97"/>
      <c r="KW56" s="97"/>
      <c r="KX56" s="97"/>
      <c r="KY56" s="97"/>
      <c r="KZ56" s="97"/>
      <c r="LA56" s="97"/>
      <c r="LB56" s="97"/>
      <c r="LC56" s="97"/>
      <c r="LD56" s="97"/>
      <c r="LE56" s="97"/>
      <c r="LF56" s="97"/>
      <c r="LG56" s="97"/>
      <c r="LH56" s="97"/>
      <c r="LI56" s="97"/>
      <c r="LJ56" s="97"/>
      <c r="LK56" s="97"/>
      <c r="LL56" s="97"/>
      <c r="LM56" s="97"/>
      <c r="LN56" s="97"/>
      <c r="LO56" s="97"/>
      <c r="LP56" s="97"/>
      <c r="LQ56" s="97"/>
      <c r="LR56" s="97"/>
      <c r="LS56" s="97"/>
      <c r="LT56" s="97"/>
      <c r="LU56" s="97"/>
      <c r="LV56" s="97"/>
      <c r="LW56" s="97"/>
      <c r="LX56" s="97"/>
      <c r="LY56" s="97"/>
      <c r="LZ56" s="97"/>
      <c r="MA56" s="97"/>
      <c r="MB56" s="97"/>
      <c r="MC56" s="97"/>
      <c r="MD56" s="97"/>
      <c r="ME56" s="97"/>
      <c r="MF56" s="97"/>
      <c r="MG56" s="97"/>
      <c r="MH56" s="97"/>
      <c r="MI56" s="97"/>
      <c r="MJ56" s="97"/>
      <c r="MK56" s="97"/>
      <c r="ML56" s="97"/>
      <c r="MM56" s="97"/>
      <c r="MN56" s="97"/>
      <c r="MO56" s="97"/>
      <c r="MP56" s="97"/>
      <c r="MQ56" s="97"/>
      <c r="MR56" s="97"/>
      <c r="MS56" s="97"/>
      <c r="MT56" s="97"/>
      <c r="MU56" s="97"/>
      <c r="MV56" s="97"/>
      <c r="MW56" s="97"/>
      <c r="MX56" s="97"/>
      <c r="MY56" s="97"/>
      <c r="MZ56" s="97"/>
      <c r="NA56" s="97"/>
      <c r="NB56" s="97"/>
      <c r="NC56" s="97"/>
      <c r="ND56" s="97"/>
      <c r="NE56" s="97"/>
      <c r="NF56" s="97"/>
      <c r="NG56" s="97"/>
      <c r="NH56" s="97"/>
      <c r="NI56" s="97"/>
      <c r="NJ56" s="97"/>
      <c r="NK56" s="97"/>
      <c r="NL56" s="97"/>
      <c r="NM56" s="97"/>
      <c r="NN56" s="97"/>
      <c r="NO56" s="97"/>
      <c r="NP56" s="97"/>
      <c r="NQ56" s="97"/>
      <c r="NR56" s="97"/>
      <c r="NS56" s="97"/>
      <c r="NT56" s="97"/>
      <c r="NU56" s="97"/>
      <c r="NV56" s="97"/>
      <c r="NW56" s="97"/>
      <c r="NX56" s="97"/>
      <c r="NY56" s="97"/>
      <c r="NZ56" s="97"/>
      <c r="OA56" s="97"/>
      <c r="OB56" s="97"/>
      <c r="OC56" s="97"/>
      <c r="OD56" s="97"/>
      <c r="OE56" s="97"/>
      <c r="OF56" s="97"/>
      <c r="OG56" s="97"/>
      <c r="OH56" s="97"/>
      <c r="OI56" s="97"/>
      <c r="OJ56" s="97"/>
      <c r="OK56" s="97"/>
      <c r="OL56" s="97"/>
      <c r="OM56" s="97"/>
      <c r="ON56" s="97"/>
      <c r="OO56" s="97"/>
      <c r="OP56" s="97"/>
      <c r="OQ56" s="97"/>
      <c r="OR56" s="97"/>
      <c r="OS56" s="97"/>
      <c r="OT56" s="97"/>
      <c r="OU56" s="97"/>
      <c r="OV56" s="97"/>
      <c r="OW56" s="97"/>
      <c r="OX56" s="97"/>
      <c r="OY56" s="97"/>
      <c r="OZ56" s="97"/>
      <c r="PA56" s="97"/>
      <c r="PB56" s="97"/>
      <c r="PC56" s="97"/>
      <c r="PD56" s="97"/>
      <c r="PE56" s="97"/>
      <c r="PF56" s="97"/>
      <c r="PG56" s="97"/>
      <c r="PH56" s="97"/>
      <c r="PI56" s="97"/>
      <c r="PJ56" s="97"/>
      <c r="PK56" s="97"/>
      <c r="PL56" s="97"/>
      <c r="PM56" s="97"/>
      <c r="PN56" s="97"/>
      <c r="PO56" s="97"/>
      <c r="PP56" s="97"/>
      <c r="PQ56" s="97"/>
      <c r="PR56" s="97"/>
      <c r="PS56" s="97"/>
      <c r="PT56" s="97"/>
      <c r="PU56" s="97"/>
      <c r="PV56" s="97"/>
      <c r="PW56" s="97"/>
      <c r="PX56" s="97"/>
      <c r="PY56" s="97"/>
      <c r="PZ56" s="97"/>
      <c r="QA56" s="97"/>
      <c r="QB56" s="97"/>
      <c r="QC56" s="97"/>
      <c r="QD56" s="97"/>
      <c r="QE56" s="97"/>
      <c r="QF56" s="97"/>
      <c r="QG56" s="97"/>
      <c r="QH56" s="97"/>
      <c r="QI56" s="97"/>
      <c r="QJ56" s="97"/>
      <c r="QK56" s="97"/>
      <c r="QL56" s="97"/>
      <c r="QM56" s="97"/>
      <c r="QN56" s="97"/>
      <c r="QO56" s="97"/>
      <c r="QP56" s="97"/>
      <c r="QQ56" s="97"/>
      <c r="QR56" s="97"/>
      <c r="QS56" s="97"/>
      <c r="QT56" s="97"/>
      <c r="QU56" s="97"/>
      <c r="QV56" s="97"/>
      <c r="QW56" s="97"/>
      <c r="QX56" s="97"/>
      <c r="QY56" s="97"/>
      <c r="QZ56" s="97"/>
      <c r="RA56" s="97"/>
      <c r="RB56" s="97"/>
      <c r="RC56" s="97"/>
      <c r="RD56" s="97"/>
      <c r="RE56" s="97"/>
      <c r="RF56" s="97"/>
      <c r="RG56" s="97"/>
      <c r="RH56" s="97"/>
      <c r="RI56" s="97"/>
      <c r="RJ56" s="97"/>
      <c r="RK56" s="97"/>
      <c r="RL56" s="97"/>
      <c r="RM56" s="97"/>
      <c r="RN56" s="97"/>
      <c r="RO56" s="97"/>
      <c r="RP56" s="97"/>
      <c r="RQ56" s="97"/>
      <c r="RR56" s="97"/>
      <c r="RS56" s="97"/>
      <c r="RT56" s="97"/>
      <c r="RU56" s="97"/>
      <c r="RV56" s="97"/>
      <c r="RW56" s="97"/>
      <c r="RX56" s="97"/>
      <c r="RY56" s="97"/>
      <c r="RZ56" s="97"/>
      <c r="SA56" s="97"/>
      <c r="SB56" s="97"/>
      <c r="SC56" s="97"/>
      <c r="SD56" s="97"/>
      <c r="SE56" s="97"/>
      <c r="SF56" s="97"/>
      <c r="SG56" s="97"/>
      <c r="SH56" s="97"/>
      <c r="SI56" s="97"/>
      <c r="SJ56" s="97"/>
      <c r="SK56" s="97"/>
      <c r="SL56" s="97"/>
      <c r="SM56" s="97"/>
      <c r="SN56" s="97"/>
      <c r="SO56" s="97"/>
      <c r="SP56" s="97"/>
      <c r="SQ56" s="97"/>
      <c r="SR56" s="97"/>
      <c r="SS56" s="97"/>
      <c r="ST56" s="97"/>
      <c r="SU56" s="97"/>
      <c r="SV56" s="97"/>
      <c r="SW56" s="97"/>
      <c r="SX56" s="97"/>
      <c r="SY56" s="97"/>
      <c r="SZ56" s="97"/>
      <c r="TA56" s="97"/>
      <c r="TB56" s="97"/>
      <c r="TC56" s="97"/>
      <c r="TD56" s="97"/>
      <c r="TE56" s="97"/>
      <c r="TF56" s="97"/>
      <c r="TG56" s="97"/>
      <c r="TH56" s="97"/>
      <c r="TI56" s="97"/>
      <c r="TJ56" s="97"/>
      <c r="TK56" s="97"/>
      <c r="TL56" s="97"/>
      <c r="TM56" s="97"/>
      <c r="TN56" s="97"/>
      <c r="TO56" s="97"/>
      <c r="TP56" s="97"/>
      <c r="TQ56" s="97"/>
      <c r="TR56" s="97"/>
      <c r="TS56" s="97"/>
      <c r="TT56" s="97"/>
      <c r="TU56" s="97"/>
      <c r="TV56" s="97"/>
      <c r="TW56" s="97"/>
      <c r="TX56" s="97"/>
      <c r="TY56" s="97"/>
      <c r="TZ56" s="97"/>
      <c r="UA56" s="97"/>
      <c r="UB56" s="97"/>
      <c r="UC56" s="97"/>
      <c r="UD56" s="97"/>
      <c r="UE56" s="97"/>
      <c r="UF56" s="97"/>
      <c r="UG56" s="97"/>
      <c r="UH56" s="97"/>
      <c r="UI56" s="97"/>
      <c r="UJ56" s="97"/>
      <c r="UK56" s="97"/>
      <c r="UL56" s="97"/>
      <c r="UM56" s="97"/>
      <c r="UN56" s="97"/>
      <c r="UO56" s="97"/>
      <c r="UP56" s="97"/>
      <c r="UQ56" s="97"/>
      <c r="UR56" s="97"/>
      <c r="US56" s="97"/>
      <c r="UT56" s="97"/>
      <c r="UU56" s="97"/>
      <c r="UV56" s="97"/>
      <c r="UW56" s="97"/>
      <c r="UX56" s="97"/>
      <c r="UY56" s="97"/>
      <c r="UZ56" s="97"/>
      <c r="VA56" s="97"/>
      <c r="VB56" s="97"/>
      <c r="VC56" s="97"/>
      <c r="VD56" s="97"/>
      <c r="VE56" s="97"/>
      <c r="VF56" s="97"/>
      <c r="VG56" s="97"/>
      <c r="VH56" s="97"/>
      <c r="VI56" s="97"/>
      <c r="VJ56" s="97"/>
      <c r="VK56" s="97"/>
      <c r="VL56" s="97"/>
      <c r="VM56" s="97"/>
      <c r="VN56" s="97"/>
      <c r="VO56" s="97"/>
      <c r="VP56" s="97"/>
      <c r="VQ56" s="97"/>
      <c r="VR56" s="97"/>
      <c r="VS56" s="97"/>
      <c r="VT56" s="97"/>
      <c r="VU56" s="97"/>
      <c r="VV56" s="97"/>
      <c r="VW56" s="97"/>
      <c r="VX56" s="97"/>
      <c r="VY56" s="97"/>
      <c r="VZ56" s="97"/>
      <c r="WA56" s="97"/>
      <c r="WB56" s="97"/>
      <c r="WC56" s="97"/>
      <c r="WD56" s="97"/>
      <c r="WE56" s="97"/>
      <c r="WF56" s="97"/>
      <c r="WG56" s="97"/>
      <c r="WH56" s="97"/>
      <c r="WI56" s="97"/>
      <c r="WJ56" s="97"/>
      <c r="WK56" s="97"/>
      <c r="WL56" s="97"/>
      <c r="WM56" s="97"/>
      <c r="WN56" s="97"/>
      <c r="WO56" s="97"/>
      <c r="WP56" s="97"/>
      <c r="WQ56" s="97"/>
      <c r="WR56" s="97"/>
      <c r="WS56" s="97"/>
      <c r="WT56" s="97"/>
      <c r="WU56" s="97"/>
      <c r="WV56" s="97"/>
      <c r="WW56" s="97"/>
      <c r="WX56" s="97"/>
      <c r="WY56" s="97"/>
      <c r="WZ56" s="97"/>
      <c r="XA56" s="97"/>
      <c r="XB56" s="97"/>
      <c r="XC56" s="97"/>
      <c r="XD56" s="97"/>
      <c r="XE56" s="97"/>
      <c r="XF56" s="97"/>
      <c r="XG56" s="97"/>
      <c r="XH56" s="97"/>
      <c r="XI56" s="97"/>
      <c r="XJ56" s="97"/>
      <c r="XK56" s="97"/>
      <c r="XL56" s="97"/>
      <c r="XM56" s="97"/>
      <c r="XN56" s="97"/>
      <c r="XO56" s="97"/>
      <c r="XP56" s="97"/>
      <c r="XQ56" s="97"/>
      <c r="XR56" s="97"/>
      <c r="XS56" s="97"/>
      <c r="XT56" s="97"/>
      <c r="XU56" s="97"/>
      <c r="XV56" s="97"/>
      <c r="XW56" s="97"/>
      <c r="XX56" s="97"/>
      <c r="XY56" s="97"/>
      <c r="XZ56" s="97"/>
      <c r="YA56" s="97"/>
      <c r="YB56" s="97"/>
      <c r="YC56" s="97"/>
      <c r="YD56" s="97"/>
      <c r="YE56" s="97"/>
      <c r="YF56" s="97"/>
      <c r="YG56" s="97"/>
      <c r="YH56" s="97"/>
      <c r="YI56" s="97"/>
      <c r="YJ56" s="97"/>
      <c r="YK56" s="97"/>
      <c r="YL56" s="97"/>
      <c r="YM56" s="97"/>
      <c r="YN56" s="97"/>
      <c r="YO56" s="97"/>
      <c r="YP56" s="97"/>
      <c r="YQ56" s="97"/>
      <c r="YR56" s="97"/>
      <c r="YS56" s="97"/>
      <c r="YT56" s="97"/>
      <c r="YU56" s="97"/>
      <c r="YV56" s="97"/>
      <c r="YW56" s="97"/>
      <c r="YX56" s="97"/>
      <c r="YY56" s="97"/>
      <c r="YZ56" s="97"/>
      <c r="ZA56" s="97"/>
      <c r="ZB56" s="97"/>
      <c r="ZC56" s="97"/>
      <c r="ZD56" s="97"/>
      <c r="ZE56" s="97"/>
      <c r="ZF56" s="97"/>
      <c r="ZG56" s="97"/>
      <c r="ZH56" s="97"/>
      <c r="ZI56" s="97"/>
      <c r="ZJ56" s="97"/>
      <c r="ZK56" s="97"/>
      <c r="ZL56" s="97"/>
      <c r="ZM56" s="97"/>
      <c r="ZN56" s="97"/>
      <c r="ZO56" s="97"/>
      <c r="ZP56" s="97"/>
      <c r="ZQ56" s="97"/>
      <c r="ZR56" s="97"/>
      <c r="ZS56" s="97"/>
      <c r="ZT56" s="97"/>
      <c r="ZU56" s="97"/>
      <c r="ZV56" s="97"/>
      <c r="ZW56" s="97"/>
      <c r="ZX56" s="97"/>
      <c r="ZY56" s="97"/>
      <c r="ZZ56" s="97"/>
      <c r="AAA56" s="97"/>
      <c r="AAB56" s="97"/>
      <c r="AAC56" s="97"/>
      <c r="AAD56" s="97"/>
      <c r="AAE56" s="97"/>
      <c r="AAF56" s="97"/>
      <c r="AAG56" s="97"/>
      <c r="AAH56" s="97"/>
      <c r="AAI56" s="97"/>
      <c r="AAJ56" s="97"/>
      <c r="AAK56" s="97"/>
      <c r="AAL56" s="97"/>
      <c r="AAM56" s="97"/>
      <c r="AAN56" s="97"/>
      <c r="AAO56" s="97"/>
      <c r="AAP56" s="97"/>
      <c r="AAQ56" s="97"/>
      <c r="AAR56" s="97"/>
      <c r="AAS56" s="97"/>
      <c r="AAT56" s="97"/>
      <c r="AAU56" s="97"/>
      <c r="AAV56" s="97"/>
      <c r="AAW56" s="97"/>
      <c r="AAX56" s="97"/>
      <c r="AAY56" s="97"/>
      <c r="AAZ56" s="97"/>
      <c r="ABA56" s="97"/>
      <c r="ABB56" s="97"/>
      <c r="ABC56" s="97"/>
      <c r="ABD56" s="97"/>
      <c r="ABE56" s="97"/>
      <c r="ABF56" s="97"/>
      <c r="ABG56" s="97"/>
      <c r="ABH56" s="97"/>
      <c r="ABI56" s="97"/>
      <c r="ABJ56" s="97"/>
      <c r="ABK56" s="97"/>
      <c r="ABL56" s="97"/>
      <c r="ABM56" s="97"/>
      <c r="ABN56" s="97"/>
      <c r="ABO56" s="97"/>
      <c r="ABP56" s="97"/>
      <c r="ABQ56" s="97"/>
      <c r="ABR56" s="97"/>
      <c r="ABS56" s="97"/>
      <c r="ABT56" s="97"/>
      <c r="ABU56" s="97"/>
      <c r="ABV56" s="97"/>
      <c r="ABW56" s="97"/>
      <c r="ABX56" s="97"/>
      <c r="ABY56" s="97"/>
      <c r="ABZ56" s="97"/>
      <c r="ACA56" s="97"/>
      <c r="ACB56" s="97"/>
      <c r="ACC56" s="97"/>
      <c r="ACD56" s="97"/>
      <c r="ACE56" s="97"/>
      <c r="ACF56" s="97"/>
      <c r="ACG56" s="97"/>
      <c r="ACH56" s="97"/>
      <c r="ACI56" s="97"/>
      <c r="ACJ56" s="97"/>
      <c r="ACK56" s="97"/>
      <c r="ACL56" s="97"/>
      <c r="ACM56" s="97"/>
      <c r="ACN56" s="97"/>
      <c r="ACO56" s="97"/>
      <c r="ACP56" s="97"/>
      <c r="ACQ56" s="97"/>
      <c r="ACR56" s="97"/>
      <c r="ACS56" s="97"/>
      <c r="ACT56" s="97"/>
      <c r="ACU56" s="97"/>
      <c r="ACV56" s="97"/>
      <c r="ACW56" s="97"/>
      <c r="ACX56" s="97"/>
      <c r="ACY56" s="97"/>
      <c r="ACZ56" s="97"/>
      <c r="ADA56" s="97"/>
      <c r="ADB56" s="97"/>
      <c r="ADC56" s="97"/>
      <c r="ADD56" s="97"/>
      <c r="ADE56" s="97"/>
      <c r="ADF56" s="97"/>
      <c r="ADG56" s="97"/>
      <c r="ADH56" s="97"/>
      <c r="ADI56" s="97"/>
      <c r="ADJ56" s="97"/>
      <c r="ADK56" s="97"/>
      <c r="ADL56" s="97"/>
      <c r="ADM56" s="97"/>
      <c r="ADN56" s="97"/>
      <c r="ADO56" s="97"/>
      <c r="ADP56" s="97"/>
      <c r="ADQ56" s="97"/>
      <c r="ADR56" s="97"/>
      <c r="ADS56" s="97"/>
      <c r="ADT56" s="97"/>
      <c r="ADU56" s="97"/>
      <c r="ADV56" s="97"/>
      <c r="ADW56" s="97"/>
      <c r="ADX56" s="97"/>
      <c r="ADY56" s="97"/>
      <c r="ADZ56" s="97"/>
      <c r="AEA56" s="97"/>
      <c r="AEB56" s="97"/>
      <c r="AEC56" s="97"/>
      <c r="AED56" s="97"/>
      <c r="AEE56" s="97"/>
      <c r="AEF56" s="97"/>
      <c r="AEG56" s="97"/>
      <c r="AEH56" s="97"/>
      <c r="AEI56" s="97"/>
      <c r="AEJ56" s="97"/>
      <c r="AEK56" s="97"/>
      <c r="AEL56" s="97"/>
      <c r="AEM56" s="97"/>
      <c r="AEN56" s="97"/>
      <c r="AEO56" s="97"/>
      <c r="AEP56" s="97"/>
      <c r="AEQ56" s="97"/>
      <c r="AER56" s="97"/>
      <c r="AES56" s="97"/>
      <c r="AET56" s="97"/>
      <c r="AEU56" s="97"/>
      <c r="AEV56" s="97"/>
      <c r="AEW56" s="97"/>
      <c r="AEX56" s="97"/>
      <c r="AEY56" s="97"/>
      <c r="AEZ56" s="97"/>
      <c r="AFA56" s="97"/>
      <c r="AFB56" s="97"/>
      <c r="AFC56" s="97"/>
      <c r="AFD56" s="97"/>
      <c r="AFE56" s="97"/>
      <c r="AFF56" s="97"/>
      <c r="AFG56" s="97"/>
      <c r="AFH56" s="97"/>
      <c r="AFI56" s="97"/>
      <c r="AFJ56" s="97"/>
      <c r="AFK56" s="97"/>
      <c r="AFL56" s="97"/>
      <c r="AFM56" s="97"/>
      <c r="AFN56" s="97"/>
      <c r="AFO56" s="97"/>
      <c r="AFP56" s="97"/>
      <c r="AFQ56" s="97"/>
      <c r="AFR56" s="97"/>
      <c r="AFS56" s="97"/>
      <c r="AFT56" s="97"/>
      <c r="AFU56" s="97"/>
      <c r="AFV56" s="97"/>
      <c r="AFW56" s="97"/>
      <c r="AFX56" s="97"/>
      <c r="AFY56" s="97"/>
      <c r="AFZ56" s="97"/>
      <c r="AGA56" s="97"/>
      <c r="AGB56" s="97"/>
      <c r="AGC56" s="97"/>
      <c r="AGD56" s="97"/>
      <c r="AGE56" s="97"/>
      <c r="AGF56" s="97"/>
      <c r="AGG56" s="97"/>
      <c r="AGH56" s="97"/>
      <c r="AGI56" s="97"/>
      <c r="AGJ56" s="97"/>
      <c r="AGK56" s="97"/>
      <c r="AGL56" s="97"/>
      <c r="AGM56" s="97"/>
      <c r="AGN56" s="97"/>
      <c r="AGO56" s="97"/>
      <c r="AGP56" s="97"/>
      <c r="AGQ56" s="97"/>
      <c r="AGR56" s="97"/>
      <c r="AGS56" s="97"/>
      <c r="AGT56" s="97"/>
      <c r="AGU56" s="97"/>
      <c r="AGV56" s="97"/>
      <c r="AGW56" s="97"/>
      <c r="AGX56" s="97"/>
      <c r="AGY56" s="97"/>
      <c r="AGZ56" s="97"/>
      <c r="AHA56" s="97"/>
      <c r="AHB56" s="97"/>
      <c r="AHC56" s="97"/>
      <c r="AHD56" s="97"/>
      <c r="AHE56" s="97"/>
      <c r="AHF56" s="97"/>
      <c r="AHG56" s="97"/>
      <c r="AHH56" s="97"/>
      <c r="AHI56" s="97"/>
      <c r="AHJ56" s="97"/>
      <c r="AHK56" s="97"/>
      <c r="AHL56" s="97"/>
      <c r="AHM56" s="97"/>
      <c r="AHN56" s="97"/>
      <c r="AHO56" s="97"/>
      <c r="AHP56" s="97"/>
      <c r="AHQ56" s="97"/>
      <c r="AHR56" s="97"/>
      <c r="AHS56" s="97"/>
      <c r="AHT56" s="97"/>
      <c r="AHU56" s="97"/>
      <c r="AHV56" s="97"/>
      <c r="AHW56" s="97"/>
      <c r="AHX56" s="97"/>
      <c r="AHY56" s="97"/>
      <c r="AHZ56" s="97"/>
      <c r="AIA56" s="97"/>
      <c r="AIB56" s="97"/>
      <c r="AIC56" s="97"/>
      <c r="AID56" s="97"/>
      <c r="AIE56" s="97"/>
      <c r="AIF56" s="97"/>
      <c r="AIG56" s="97"/>
      <c r="AIH56" s="97"/>
      <c r="AII56" s="97"/>
      <c r="AIJ56" s="97"/>
      <c r="AIK56" s="97"/>
      <c r="AIL56" s="97"/>
      <c r="AIM56" s="97"/>
      <c r="AIN56" s="97"/>
      <c r="AIO56" s="97"/>
      <c r="AIP56" s="97"/>
      <c r="AIQ56" s="97"/>
      <c r="AIR56" s="97"/>
      <c r="AIS56" s="97"/>
      <c r="AIT56" s="97"/>
      <c r="AIU56" s="97"/>
      <c r="AIV56" s="97"/>
      <c r="AIW56" s="97"/>
      <c r="AIX56" s="97"/>
      <c r="AIY56" s="97"/>
      <c r="AIZ56" s="97"/>
      <c r="AJA56" s="97"/>
      <c r="AJB56" s="97"/>
      <c r="AJC56" s="97"/>
      <c r="AJD56" s="97"/>
      <c r="AJE56" s="97"/>
      <c r="AJF56" s="97"/>
      <c r="AJG56" s="97"/>
      <c r="AJH56" s="97"/>
      <c r="AJI56" s="97"/>
      <c r="AJJ56" s="97"/>
      <c r="AJK56" s="97"/>
      <c r="AJL56" s="97"/>
      <c r="AJM56" s="97"/>
      <c r="AJN56" s="97"/>
      <c r="AJO56" s="97"/>
      <c r="AJP56" s="97"/>
      <c r="AJQ56" s="97"/>
      <c r="AJR56" s="97"/>
      <c r="AJS56" s="97"/>
      <c r="AJT56" s="97"/>
      <c r="AJU56" s="97"/>
      <c r="AJV56" s="97"/>
      <c r="AJW56" s="97"/>
      <c r="AJX56" s="97"/>
      <c r="AJY56" s="97"/>
      <c r="AJZ56" s="97"/>
      <c r="AKA56" s="97"/>
      <c r="AKB56" s="97"/>
      <c r="AKC56" s="97"/>
      <c r="AKD56" s="97"/>
      <c r="AKE56" s="97"/>
      <c r="AKF56" s="97"/>
      <c r="AKG56" s="97"/>
      <c r="AKH56" s="97"/>
      <c r="AKI56" s="97"/>
      <c r="AKJ56" s="97"/>
      <c r="AKK56" s="97"/>
      <c r="AKL56" s="97"/>
      <c r="AKM56" s="97"/>
      <c r="AKN56" s="97"/>
      <c r="AKO56" s="97"/>
      <c r="AKP56" s="97"/>
      <c r="AKQ56" s="97"/>
      <c r="AKR56" s="97"/>
      <c r="AKS56" s="97"/>
      <c r="AKT56" s="97"/>
      <c r="AKU56" s="97"/>
      <c r="AKV56" s="97"/>
      <c r="AKW56" s="97"/>
      <c r="AKX56" s="97"/>
      <c r="AKY56" s="97"/>
      <c r="AKZ56" s="97"/>
      <c r="ALA56" s="97"/>
      <c r="ALB56" s="97"/>
      <c r="ALC56" s="97"/>
      <c r="ALD56" s="97"/>
      <c r="ALE56" s="97"/>
      <c r="ALF56" s="97"/>
      <c r="ALG56" s="97"/>
      <c r="ALH56" s="97"/>
      <c r="ALI56" s="97"/>
      <c r="ALJ56" s="97"/>
      <c r="ALK56" s="97"/>
      <c r="ALL56" s="97"/>
      <c r="ALM56" s="97"/>
      <c r="ALN56" s="97"/>
      <c r="ALO56" s="97"/>
      <c r="ALP56" s="97"/>
      <c r="ALQ56" s="97"/>
      <c r="ALR56" s="97"/>
      <c r="ALS56" s="97"/>
      <c r="ALT56" s="97"/>
      <c r="ALU56" s="97"/>
      <c r="ALV56" s="97"/>
      <c r="ALW56" s="97"/>
      <c r="ALX56" s="97"/>
      <c r="ALY56" s="97"/>
      <c r="ALZ56" s="97"/>
      <c r="AMA56" s="97"/>
      <c r="AMB56" s="97"/>
      <c r="AMC56" s="97"/>
      <c r="AMD56" s="97"/>
      <c r="AME56" s="97"/>
      <c r="AMF56" s="97"/>
      <c r="AMG56" s="97"/>
      <c r="AMH56" s="97"/>
      <c r="AMI56" s="97"/>
    </row>
  </sheetData>
  <mergeCells count="15">
    <mergeCell ref="A53:E53"/>
    <mergeCell ref="A54:E54"/>
    <mergeCell ref="A55:E55"/>
    <mergeCell ref="A16:A17"/>
    <mergeCell ref="A2:E2"/>
    <mergeCell ref="A26:E26"/>
    <mergeCell ref="A38:D38"/>
    <mergeCell ref="A39:D39"/>
    <mergeCell ref="A40:D40"/>
    <mergeCell ref="A27:E27"/>
    <mergeCell ref="A8:E8"/>
    <mergeCell ref="A9:E9"/>
    <mergeCell ref="A25:E25"/>
    <mergeCell ref="A12:A13"/>
    <mergeCell ref="A14:A15"/>
  </mergeCells>
  <pageMargins left="0.7" right="0.7" top="0.75" bottom="0.75" header="0.3" footer="0.3"/>
  <pageSetup orientation="portrait" horizontalDpi="300" verticalDpi="300" r:id="rId1"/>
  <ignoredErrors>
    <ignoredError sqref="D46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J49"/>
  <sheetViews>
    <sheetView zoomScaleNormal="100" workbookViewId="0">
      <selection activeCell="A2" sqref="A2:F2"/>
    </sheetView>
  </sheetViews>
  <sheetFormatPr baseColWidth="10" defaultColWidth="11.5546875" defaultRowHeight="14.4" x14ac:dyDescent="0.3"/>
  <cols>
    <col min="1" max="1" width="59.88671875" style="12" customWidth="1"/>
    <col min="2" max="2" width="19.109375" style="12" customWidth="1"/>
    <col min="3" max="4" width="15.109375" style="12" bestFit="1" customWidth="1"/>
    <col min="5" max="5" width="15.33203125" style="12" bestFit="1" customWidth="1"/>
    <col min="6" max="6" width="18.33203125" style="12" bestFit="1" customWidth="1"/>
    <col min="7" max="7" width="15" style="12" customWidth="1"/>
    <col min="8" max="10" width="13.6640625" style="12" bestFit="1" customWidth="1"/>
    <col min="11" max="254" width="11.5546875" style="12"/>
    <col min="255" max="255" width="51.109375" style="12" customWidth="1"/>
    <col min="256" max="258" width="13.5546875" style="12" bestFit="1" customWidth="1"/>
    <col min="259" max="259" width="13.6640625" style="12" bestFit="1" customWidth="1"/>
    <col min="260" max="510" width="11.5546875" style="12"/>
    <col min="511" max="511" width="51.109375" style="12" customWidth="1"/>
    <col min="512" max="514" width="13.5546875" style="12" bestFit="1" customWidth="1"/>
    <col min="515" max="515" width="13.6640625" style="12" bestFit="1" customWidth="1"/>
    <col min="516" max="766" width="11.5546875" style="12"/>
    <col min="767" max="767" width="51.109375" style="12" customWidth="1"/>
    <col min="768" max="770" width="13.5546875" style="12" bestFit="1" customWidth="1"/>
    <col min="771" max="771" width="13.6640625" style="12" bestFit="1" customWidth="1"/>
    <col min="772" max="1022" width="11.5546875" style="12"/>
    <col min="1023" max="1023" width="51.109375" style="12" customWidth="1"/>
    <col min="1024" max="1026" width="13.5546875" style="12" bestFit="1" customWidth="1"/>
    <col min="1027" max="1027" width="13.6640625" style="12" bestFit="1" customWidth="1"/>
    <col min="1028" max="1278" width="11.5546875" style="12"/>
    <col min="1279" max="1279" width="51.109375" style="12" customWidth="1"/>
    <col min="1280" max="1282" width="13.5546875" style="12" bestFit="1" customWidth="1"/>
    <col min="1283" max="1283" width="13.6640625" style="12" bestFit="1" customWidth="1"/>
    <col min="1284" max="1534" width="11.5546875" style="12"/>
    <col min="1535" max="1535" width="51.109375" style="12" customWidth="1"/>
    <col min="1536" max="1538" width="13.5546875" style="12" bestFit="1" customWidth="1"/>
    <col min="1539" max="1539" width="13.6640625" style="12" bestFit="1" customWidth="1"/>
    <col min="1540" max="1790" width="11.5546875" style="12"/>
    <col min="1791" max="1791" width="51.109375" style="12" customWidth="1"/>
    <col min="1792" max="1794" width="13.5546875" style="12" bestFit="1" customWidth="1"/>
    <col min="1795" max="1795" width="13.6640625" style="12" bestFit="1" customWidth="1"/>
    <col min="1796" max="2046" width="11.5546875" style="12"/>
    <col min="2047" max="2047" width="51.109375" style="12" customWidth="1"/>
    <col min="2048" max="2050" width="13.5546875" style="12" bestFit="1" customWidth="1"/>
    <col min="2051" max="2051" width="13.6640625" style="12" bestFit="1" customWidth="1"/>
    <col min="2052" max="2302" width="11.5546875" style="12"/>
    <col min="2303" max="2303" width="51.109375" style="12" customWidth="1"/>
    <col min="2304" max="2306" width="13.5546875" style="12" bestFit="1" customWidth="1"/>
    <col min="2307" max="2307" width="13.6640625" style="12" bestFit="1" customWidth="1"/>
    <col min="2308" max="2558" width="11.5546875" style="12"/>
    <col min="2559" max="2559" width="51.109375" style="12" customWidth="1"/>
    <col min="2560" max="2562" width="13.5546875" style="12" bestFit="1" customWidth="1"/>
    <col min="2563" max="2563" width="13.6640625" style="12" bestFit="1" customWidth="1"/>
    <col min="2564" max="2814" width="11.5546875" style="12"/>
    <col min="2815" max="2815" width="51.109375" style="12" customWidth="1"/>
    <col min="2816" max="2818" width="13.5546875" style="12" bestFit="1" customWidth="1"/>
    <col min="2819" max="2819" width="13.6640625" style="12" bestFit="1" customWidth="1"/>
    <col min="2820" max="3070" width="11.5546875" style="12"/>
    <col min="3071" max="3071" width="51.109375" style="12" customWidth="1"/>
    <col min="3072" max="3074" width="13.5546875" style="12" bestFit="1" customWidth="1"/>
    <col min="3075" max="3075" width="13.6640625" style="12" bestFit="1" customWidth="1"/>
    <col min="3076" max="3326" width="11.5546875" style="12"/>
    <col min="3327" max="3327" width="51.109375" style="12" customWidth="1"/>
    <col min="3328" max="3330" width="13.5546875" style="12" bestFit="1" customWidth="1"/>
    <col min="3331" max="3331" width="13.6640625" style="12" bestFit="1" customWidth="1"/>
    <col min="3332" max="3582" width="11.5546875" style="12"/>
    <col min="3583" max="3583" width="51.109375" style="12" customWidth="1"/>
    <col min="3584" max="3586" width="13.5546875" style="12" bestFit="1" customWidth="1"/>
    <col min="3587" max="3587" width="13.6640625" style="12" bestFit="1" customWidth="1"/>
    <col min="3588" max="3838" width="11.5546875" style="12"/>
    <col min="3839" max="3839" width="51.109375" style="12" customWidth="1"/>
    <col min="3840" max="3842" width="13.5546875" style="12" bestFit="1" customWidth="1"/>
    <col min="3843" max="3843" width="13.6640625" style="12" bestFit="1" customWidth="1"/>
    <col min="3844" max="4094" width="11.5546875" style="12"/>
    <col min="4095" max="4095" width="51.109375" style="12" customWidth="1"/>
    <col min="4096" max="4098" width="13.5546875" style="12" bestFit="1" customWidth="1"/>
    <col min="4099" max="4099" width="13.6640625" style="12" bestFit="1" customWidth="1"/>
    <col min="4100" max="4350" width="11.5546875" style="12"/>
    <col min="4351" max="4351" width="51.109375" style="12" customWidth="1"/>
    <col min="4352" max="4354" width="13.5546875" style="12" bestFit="1" customWidth="1"/>
    <col min="4355" max="4355" width="13.6640625" style="12" bestFit="1" customWidth="1"/>
    <col min="4356" max="4606" width="11.5546875" style="12"/>
    <col min="4607" max="4607" width="51.109375" style="12" customWidth="1"/>
    <col min="4608" max="4610" width="13.5546875" style="12" bestFit="1" customWidth="1"/>
    <col min="4611" max="4611" width="13.6640625" style="12" bestFit="1" customWidth="1"/>
    <col min="4612" max="4862" width="11.5546875" style="12"/>
    <col min="4863" max="4863" width="51.109375" style="12" customWidth="1"/>
    <col min="4864" max="4866" width="13.5546875" style="12" bestFit="1" customWidth="1"/>
    <col min="4867" max="4867" width="13.6640625" style="12" bestFit="1" customWidth="1"/>
    <col min="4868" max="5118" width="11.5546875" style="12"/>
    <col min="5119" max="5119" width="51.109375" style="12" customWidth="1"/>
    <col min="5120" max="5122" width="13.5546875" style="12" bestFit="1" customWidth="1"/>
    <col min="5123" max="5123" width="13.6640625" style="12" bestFit="1" customWidth="1"/>
    <col min="5124" max="5374" width="11.5546875" style="12"/>
    <col min="5375" max="5375" width="51.109375" style="12" customWidth="1"/>
    <col min="5376" max="5378" width="13.5546875" style="12" bestFit="1" customWidth="1"/>
    <col min="5379" max="5379" width="13.6640625" style="12" bestFit="1" customWidth="1"/>
    <col min="5380" max="5630" width="11.5546875" style="12"/>
    <col min="5631" max="5631" width="51.109375" style="12" customWidth="1"/>
    <col min="5632" max="5634" width="13.5546875" style="12" bestFit="1" customWidth="1"/>
    <col min="5635" max="5635" width="13.6640625" style="12" bestFit="1" customWidth="1"/>
    <col min="5636" max="5886" width="11.5546875" style="12"/>
    <col min="5887" max="5887" width="51.109375" style="12" customWidth="1"/>
    <col min="5888" max="5890" width="13.5546875" style="12" bestFit="1" customWidth="1"/>
    <col min="5891" max="5891" width="13.6640625" style="12" bestFit="1" customWidth="1"/>
    <col min="5892" max="6142" width="11.5546875" style="12"/>
    <col min="6143" max="6143" width="51.109375" style="12" customWidth="1"/>
    <col min="6144" max="6146" width="13.5546875" style="12" bestFit="1" customWidth="1"/>
    <col min="6147" max="6147" width="13.6640625" style="12" bestFit="1" customWidth="1"/>
    <col min="6148" max="6398" width="11.5546875" style="12"/>
    <col min="6399" max="6399" width="51.109375" style="12" customWidth="1"/>
    <col min="6400" max="6402" width="13.5546875" style="12" bestFit="1" customWidth="1"/>
    <col min="6403" max="6403" width="13.6640625" style="12" bestFit="1" customWidth="1"/>
    <col min="6404" max="6654" width="11.5546875" style="12"/>
    <col min="6655" max="6655" width="51.109375" style="12" customWidth="1"/>
    <col min="6656" max="6658" width="13.5546875" style="12" bestFit="1" customWidth="1"/>
    <col min="6659" max="6659" width="13.6640625" style="12" bestFit="1" customWidth="1"/>
    <col min="6660" max="6910" width="11.5546875" style="12"/>
    <col min="6911" max="6911" width="51.109375" style="12" customWidth="1"/>
    <col min="6912" max="6914" width="13.5546875" style="12" bestFit="1" customWidth="1"/>
    <col min="6915" max="6915" width="13.6640625" style="12" bestFit="1" customWidth="1"/>
    <col min="6916" max="7166" width="11.5546875" style="12"/>
    <col min="7167" max="7167" width="51.109375" style="12" customWidth="1"/>
    <col min="7168" max="7170" width="13.5546875" style="12" bestFit="1" customWidth="1"/>
    <col min="7171" max="7171" width="13.6640625" style="12" bestFit="1" customWidth="1"/>
    <col min="7172" max="7422" width="11.5546875" style="12"/>
    <col min="7423" max="7423" width="51.109375" style="12" customWidth="1"/>
    <col min="7424" max="7426" width="13.5546875" style="12" bestFit="1" customWidth="1"/>
    <col min="7427" max="7427" width="13.6640625" style="12" bestFit="1" customWidth="1"/>
    <col min="7428" max="7678" width="11.5546875" style="12"/>
    <col min="7679" max="7679" width="51.109375" style="12" customWidth="1"/>
    <col min="7680" max="7682" width="13.5546875" style="12" bestFit="1" customWidth="1"/>
    <col min="7683" max="7683" width="13.6640625" style="12" bestFit="1" customWidth="1"/>
    <col min="7684" max="7934" width="11.5546875" style="12"/>
    <col min="7935" max="7935" width="51.109375" style="12" customWidth="1"/>
    <col min="7936" max="7938" width="13.5546875" style="12" bestFit="1" customWidth="1"/>
    <col min="7939" max="7939" width="13.6640625" style="12" bestFit="1" customWidth="1"/>
    <col min="7940" max="8190" width="11.5546875" style="12"/>
    <col min="8191" max="8191" width="51.109375" style="12" customWidth="1"/>
    <col min="8192" max="8194" width="13.5546875" style="12" bestFit="1" customWidth="1"/>
    <col min="8195" max="8195" width="13.6640625" style="12" bestFit="1" customWidth="1"/>
    <col min="8196" max="8446" width="11.5546875" style="12"/>
    <col min="8447" max="8447" width="51.109375" style="12" customWidth="1"/>
    <col min="8448" max="8450" width="13.5546875" style="12" bestFit="1" customWidth="1"/>
    <col min="8451" max="8451" width="13.6640625" style="12" bestFit="1" customWidth="1"/>
    <col min="8452" max="8702" width="11.5546875" style="12"/>
    <col min="8703" max="8703" width="51.109375" style="12" customWidth="1"/>
    <col min="8704" max="8706" width="13.5546875" style="12" bestFit="1" customWidth="1"/>
    <col min="8707" max="8707" width="13.6640625" style="12" bestFit="1" customWidth="1"/>
    <col min="8708" max="8958" width="11.5546875" style="12"/>
    <col min="8959" max="8959" width="51.109375" style="12" customWidth="1"/>
    <col min="8960" max="8962" width="13.5546875" style="12" bestFit="1" customWidth="1"/>
    <col min="8963" max="8963" width="13.6640625" style="12" bestFit="1" customWidth="1"/>
    <col min="8964" max="9214" width="11.5546875" style="12"/>
    <col min="9215" max="9215" width="51.109375" style="12" customWidth="1"/>
    <col min="9216" max="9218" width="13.5546875" style="12" bestFit="1" customWidth="1"/>
    <col min="9219" max="9219" width="13.6640625" style="12" bestFit="1" customWidth="1"/>
    <col min="9220" max="9470" width="11.5546875" style="12"/>
    <col min="9471" max="9471" width="51.109375" style="12" customWidth="1"/>
    <col min="9472" max="9474" width="13.5546875" style="12" bestFit="1" customWidth="1"/>
    <col min="9475" max="9475" width="13.6640625" style="12" bestFit="1" customWidth="1"/>
    <col min="9476" max="9726" width="11.5546875" style="12"/>
    <col min="9727" max="9727" width="51.109375" style="12" customWidth="1"/>
    <col min="9728" max="9730" width="13.5546875" style="12" bestFit="1" customWidth="1"/>
    <col min="9731" max="9731" width="13.6640625" style="12" bestFit="1" customWidth="1"/>
    <col min="9732" max="9982" width="11.5546875" style="12"/>
    <col min="9983" max="9983" width="51.109375" style="12" customWidth="1"/>
    <col min="9984" max="9986" width="13.5546875" style="12" bestFit="1" customWidth="1"/>
    <col min="9987" max="9987" width="13.6640625" style="12" bestFit="1" customWidth="1"/>
    <col min="9988" max="10238" width="11.5546875" style="12"/>
    <col min="10239" max="10239" width="51.109375" style="12" customWidth="1"/>
    <col min="10240" max="10242" width="13.5546875" style="12" bestFit="1" customWidth="1"/>
    <col min="10243" max="10243" width="13.6640625" style="12" bestFit="1" customWidth="1"/>
    <col min="10244" max="10494" width="11.5546875" style="12"/>
    <col min="10495" max="10495" width="51.109375" style="12" customWidth="1"/>
    <col min="10496" max="10498" width="13.5546875" style="12" bestFit="1" customWidth="1"/>
    <col min="10499" max="10499" width="13.6640625" style="12" bestFit="1" customWidth="1"/>
    <col min="10500" max="10750" width="11.5546875" style="12"/>
    <col min="10751" max="10751" width="51.109375" style="12" customWidth="1"/>
    <col min="10752" max="10754" width="13.5546875" style="12" bestFit="1" customWidth="1"/>
    <col min="10755" max="10755" width="13.6640625" style="12" bestFit="1" customWidth="1"/>
    <col min="10756" max="11006" width="11.5546875" style="12"/>
    <col min="11007" max="11007" width="51.109375" style="12" customWidth="1"/>
    <col min="11008" max="11010" width="13.5546875" style="12" bestFit="1" customWidth="1"/>
    <col min="11011" max="11011" width="13.6640625" style="12" bestFit="1" customWidth="1"/>
    <col min="11012" max="11262" width="11.5546875" style="12"/>
    <col min="11263" max="11263" width="51.109375" style="12" customWidth="1"/>
    <col min="11264" max="11266" width="13.5546875" style="12" bestFit="1" customWidth="1"/>
    <col min="11267" max="11267" width="13.6640625" style="12" bestFit="1" customWidth="1"/>
    <col min="11268" max="11518" width="11.5546875" style="12"/>
    <col min="11519" max="11519" width="51.109375" style="12" customWidth="1"/>
    <col min="11520" max="11522" width="13.5546875" style="12" bestFit="1" customWidth="1"/>
    <col min="11523" max="11523" width="13.6640625" style="12" bestFit="1" customWidth="1"/>
    <col min="11524" max="11774" width="11.5546875" style="12"/>
    <col min="11775" max="11775" width="51.109375" style="12" customWidth="1"/>
    <col min="11776" max="11778" width="13.5546875" style="12" bestFit="1" customWidth="1"/>
    <col min="11779" max="11779" width="13.6640625" style="12" bestFit="1" customWidth="1"/>
    <col min="11780" max="12030" width="11.5546875" style="12"/>
    <col min="12031" max="12031" width="51.109375" style="12" customWidth="1"/>
    <col min="12032" max="12034" width="13.5546875" style="12" bestFit="1" customWidth="1"/>
    <col min="12035" max="12035" width="13.6640625" style="12" bestFit="1" customWidth="1"/>
    <col min="12036" max="12286" width="11.5546875" style="12"/>
    <col min="12287" max="12287" width="51.109375" style="12" customWidth="1"/>
    <col min="12288" max="12290" width="13.5546875" style="12" bestFit="1" customWidth="1"/>
    <col min="12291" max="12291" width="13.6640625" style="12" bestFit="1" customWidth="1"/>
    <col min="12292" max="12542" width="11.5546875" style="12"/>
    <col min="12543" max="12543" width="51.109375" style="12" customWidth="1"/>
    <col min="12544" max="12546" width="13.5546875" style="12" bestFit="1" customWidth="1"/>
    <col min="12547" max="12547" width="13.6640625" style="12" bestFit="1" customWidth="1"/>
    <col min="12548" max="12798" width="11.5546875" style="12"/>
    <col min="12799" max="12799" width="51.109375" style="12" customWidth="1"/>
    <col min="12800" max="12802" width="13.5546875" style="12" bestFit="1" customWidth="1"/>
    <col min="12803" max="12803" width="13.6640625" style="12" bestFit="1" customWidth="1"/>
    <col min="12804" max="13054" width="11.5546875" style="12"/>
    <col min="13055" max="13055" width="51.109375" style="12" customWidth="1"/>
    <col min="13056" max="13058" width="13.5546875" style="12" bestFit="1" customWidth="1"/>
    <col min="13059" max="13059" width="13.6640625" style="12" bestFit="1" customWidth="1"/>
    <col min="13060" max="13310" width="11.5546875" style="12"/>
    <col min="13311" max="13311" width="51.109375" style="12" customWidth="1"/>
    <col min="13312" max="13314" width="13.5546875" style="12" bestFit="1" customWidth="1"/>
    <col min="13315" max="13315" width="13.6640625" style="12" bestFit="1" customWidth="1"/>
    <col min="13316" max="13566" width="11.5546875" style="12"/>
    <col min="13567" max="13567" width="51.109375" style="12" customWidth="1"/>
    <col min="13568" max="13570" width="13.5546875" style="12" bestFit="1" customWidth="1"/>
    <col min="13571" max="13571" width="13.6640625" style="12" bestFit="1" customWidth="1"/>
    <col min="13572" max="13822" width="11.5546875" style="12"/>
    <col min="13823" max="13823" width="51.109375" style="12" customWidth="1"/>
    <col min="13824" max="13826" width="13.5546875" style="12" bestFit="1" customWidth="1"/>
    <col min="13827" max="13827" width="13.6640625" style="12" bestFit="1" customWidth="1"/>
    <col min="13828" max="14078" width="11.5546875" style="12"/>
    <col min="14079" max="14079" width="51.109375" style="12" customWidth="1"/>
    <col min="14080" max="14082" width="13.5546875" style="12" bestFit="1" customWidth="1"/>
    <col min="14083" max="14083" width="13.6640625" style="12" bestFit="1" customWidth="1"/>
    <col min="14084" max="14334" width="11.5546875" style="12"/>
    <col min="14335" max="14335" width="51.109375" style="12" customWidth="1"/>
    <col min="14336" max="14338" width="13.5546875" style="12" bestFit="1" customWidth="1"/>
    <col min="14339" max="14339" width="13.6640625" style="12" bestFit="1" customWidth="1"/>
    <col min="14340" max="14590" width="11.5546875" style="12"/>
    <col min="14591" max="14591" width="51.109375" style="12" customWidth="1"/>
    <col min="14592" max="14594" width="13.5546875" style="12" bestFit="1" customWidth="1"/>
    <col min="14595" max="14595" width="13.6640625" style="12" bestFit="1" customWidth="1"/>
    <col min="14596" max="14846" width="11.5546875" style="12"/>
    <col min="14847" max="14847" width="51.109375" style="12" customWidth="1"/>
    <col min="14848" max="14850" width="13.5546875" style="12" bestFit="1" customWidth="1"/>
    <col min="14851" max="14851" width="13.6640625" style="12" bestFit="1" customWidth="1"/>
    <col min="14852" max="15102" width="11.5546875" style="12"/>
    <col min="15103" max="15103" width="51.109375" style="12" customWidth="1"/>
    <col min="15104" max="15106" width="13.5546875" style="12" bestFit="1" customWidth="1"/>
    <col min="15107" max="15107" width="13.6640625" style="12" bestFit="1" customWidth="1"/>
    <col min="15108" max="15358" width="11.5546875" style="12"/>
    <col min="15359" max="15359" width="51.109375" style="12" customWidth="1"/>
    <col min="15360" max="15362" width="13.5546875" style="12" bestFit="1" customWidth="1"/>
    <col min="15363" max="15363" width="13.6640625" style="12" bestFit="1" customWidth="1"/>
    <col min="15364" max="15614" width="11.5546875" style="12"/>
    <col min="15615" max="15615" width="51.109375" style="12" customWidth="1"/>
    <col min="15616" max="15618" width="13.5546875" style="12" bestFit="1" customWidth="1"/>
    <col min="15619" max="15619" width="13.6640625" style="12" bestFit="1" customWidth="1"/>
    <col min="15620" max="15870" width="11.5546875" style="12"/>
    <col min="15871" max="15871" width="51.109375" style="12" customWidth="1"/>
    <col min="15872" max="15874" width="13.5546875" style="12" bestFit="1" customWidth="1"/>
    <col min="15875" max="15875" width="13.6640625" style="12" bestFit="1" customWidth="1"/>
    <col min="15876" max="16126" width="11.5546875" style="12"/>
    <col min="16127" max="16127" width="51.109375" style="12" customWidth="1"/>
    <col min="16128" max="16130" width="13.5546875" style="12" bestFit="1" customWidth="1"/>
    <col min="16131" max="16131" width="13.6640625" style="12" bestFit="1" customWidth="1"/>
    <col min="16132" max="16384" width="11.5546875" style="12"/>
  </cols>
  <sheetData>
    <row r="2" spans="1:6" ht="15" customHeight="1" x14ac:dyDescent="0.3">
      <c r="A2" s="127" t="s">
        <v>31</v>
      </c>
      <c r="B2" s="127"/>
      <c r="C2" s="127"/>
      <c r="D2" s="127"/>
      <c r="E2" s="127"/>
      <c r="F2" s="127"/>
    </row>
    <row r="3" spans="1:6" ht="15" customHeight="1" x14ac:dyDescent="0.3">
      <c r="A3" s="25" t="s">
        <v>2</v>
      </c>
      <c r="B3" s="12" t="s">
        <v>65</v>
      </c>
    </row>
    <row r="4" spans="1:6" ht="15" customHeight="1" x14ac:dyDescent="0.3">
      <c r="A4" s="25" t="s">
        <v>3</v>
      </c>
      <c r="B4" s="12" t="s">
        <v>66</v>
      </c>
    </row>
    <row r="5" spans="1:6" ht="15" customHeight="1" x14ac:dyDescent="0.3">
      <c r="A5" s="25" t="s">
        <v>4</v>
      </c>
      <c r="B5" s="12" t="s">
        <v>67</v>
      </c>
    </row>
    <row r="6" spans="1:6" ht="15" customHeight="1" x14ac:dyDescent="0.3">
      <c r="A6" s="25" t="s">
        <v>18</v>
      </c>
      <c r="B6" s="12" t="s">
        <v>98</v>
      </c>
    </row>
    <row r="7" spans="1:6" ht="15" customHeight="1" x14ac:dyDescent="0.3">
      <c r="A7" s="26"/>
      <c r="B7" s="27"/>
      <c r="C7" s="27"/>
      <c r="D7" s="27"/>
    </row>
    <row r="8" spans="1:6" ht="15" customHeight="1" x14ac:dyDescent="0.3">
      <c r="A8" s="128" t="s">
        <v>32</v>
      </c>
      <c r="B8" s="128"/>
      <c r="C8" s="128"/>
      <c r="D8" s="128"/>
      <c r="E8" s="128"/>
      <c r="F8" s="128"/>
    </row>
    <row r="9" spans="1:6" ht="15" customHeight="1" x14ac:dyDescent="0.3">
      <c r="A9" s="128" t="s">
        <v>33</v>
      </c>
      <c r="B9" s="128"/>
      <c r="C9" s="128"/>
      <c r="D9" s="128"/>
      <c r="E9" s="128"/>
      <c r="F9" s="128"/>
    </row>
    <row r="11" spans="1:6" ht="15" customHeight="1" thickBot="1" x14ac:dyDescent="0.35">
      <c r="A11" s="10" t="s">
        <v>36</v>
      </c>
      <c r="B11" s="10" t="s">
        <v>5</v>
      </c>
      <c r="C11" s="10" t="s">
        <v>54</v>
      </c>
      <c r="D11" s="10" t="s">
        <v>52</v>
      </c>
      <c r="E11" s="10" t="s">
        <v>53</v>
      </c>
      <c r="F11" s="11" t="s">
        <v>22</v>
      </c>
    </row>
    <row r="12" spans="1:6" ht="15" customHeight="1" x14ac:dyDescent="0.3">
      <c r="A12" s="131" t="s">
        <v>43</v>
      </c>
      <c r="B12" s="31" t="s">
        <v>114</v>
      </c>
      <c r="C12" s="1">
        <v>192</v>
      </c>
      <c r="D12" s="1">
        <v>208</v>
      </c>
      <c r="E12" s="1">
        <v>197</v>
      </c>
      <c r="F12" s="5">
        <f>AVERAGE(C12:E12)</f>
        <v>199</v>
      </c>
    </row>
    <row r="13" spans="1:6" ht="15" customHeight="1" x14ac:dyDescent="0.3">
      <c r="A13" s="132"/>
      <c r="B13" s="32" t="s">
        <v>28</v>
      </c>
      <c r="C13" s="2">
        <v>302</v>
      </c>
      <c r="D13" s="2">
        <v>308</v>
      </c>
      <c r="E13" s="59">
        <v>305</v>
      </c>
      <c r="F13" s="7">
        <f>SUM(C13:E13)</f>
        <v>915</v>
      </c>
    </row>
    <row r="14" spans="1:6" ht="15" customHeight="1" x14ac:dyDescent="0.3">
      <c r="A14" s="137" t="s">
        <v>44</v>
      </c>
      <c r="B14" s="34" t="s">
        <v>114</v>
      </c>
      <c r="C14" s="4">
        <v>147</v>
      </c>
      <c r="D14" s="4">
        <v>138</v>
      </c>
      <c r="E14" s="4">
        <v>146</v>
      </c>
      <c r="F14" s="69">
        <f>AVERAGE(C14:E14)</f>
        <v>143.66666666666666</v>
      </c>
    </row>
    <row r="15" spans="1:6" ht="15" customHeight="1" x14ac:dyDescent="0.3">
      <c r="A15" s="132"/>
      <c r="B15" s="33" t="s">
        <v>28</v>
      </c>
      <c r="C15" s="3">
        <v>191</v>
      </c>
      <c r="D15" s="3">
        <v>184</v>
      </c>
      <c r="E15" s="72">
        <v>208</v>
      </c>
      <c r="F15" s="7">
        <f>SUM(C15:E15)</f>
        <v>583</v>
      </c>
    </row>
    <row r="16" spans="1:6" x14ac:dyDescent="0.3">
      <c r="A16" s="137" t="s">
        <v>45</v>
      </c>
      <c r="B16" s="34" t="s">
        <v>114</v>
      </c>
      <c r="C16" s="4">
        <v>279</v>
      </c>
      <c r="D16" s="4">
        <v>289</v>
      </c>
      <c r="E16" s="4">
        <v>316</v>
      </c>
      <c r="F16" s="69">
        <f>AVERAGE(C16:E16)</f>
        <v>294.66666666666669</v>
      </c>
    </row>
    <row r="17" spans="1:9" ht="15" customHeight="1" x14ac:dyDescent="0.3">
      <c r="A17" s="132"/>
      <c r="B17" s="33" t="s">
        <v>28</v>
      </c>
      <c r="C17" s="3">
        <v>335</v>
      </c>
      <c r="D17" s="3">
        <v>339</v>
      </c>
      <c r="E17" s="3">
        <v>368</v>
      </c>
      <c r="F17" s="7">
        <f>SUM(C17:E17)</f>
        <v>1042</v>
      </c>
    </row>
    <row r="18" spans="1:9" ht="15" customHeight="1" x14ac:dyDescent="0.3">
      <c r="A18" s="13" t="s">
        <v>73</v>
      </c>
    </row>
    <row r="19" spans="1:9" ht="15" customHeight="1" x14ac:dyDescent="0.3">
      <c r="A19" s="38" t="s">
        <v>71</v>
      </c>
    </row>
    <row r="20" spans="1:9" ht="15" customHeight="1" x14ac:dyDescent="0.3">
      <c r="A20" s="138" t="s">
        <v>112</v>
      </c>
      <c r="B20" s="138"/>
      <c r="C20" s="138"/>
      <c r="D20" s="138"/>
      <c r="E20" s="138"/>
      <c r="F20" s="138"/>
    </row>
    <row r="21" spans="1:9" x14ac:dyDescent="0.3">
      <c r="A21" s="138"/>
      <c r="B21" s="138"/>
      <c r="C21" s="138"/>
      <c r="D21" s="138"/>
      <c r="E21" s="138"/>
      <c r="F21" s="138"/>
    </row>
    <row r="22" spans="1:9" x14ac:dyDescent="0.3">
      <c r="A22" s="65" t="s">
        <v>115</v>
      </c>
    </row>
    <row r="23" spans="1:9" ht="15" customHeight="1" x14ac:dyDescent="0.3">
      <c r="A23" s="129" t="s">
        <v>34</v>
      </c>
      <c r="B23" s="129"/>
      <c r="C23" s="129"/>
      <c r="D23" s="129"/>
      <c r="E23" s="129"/>
      <c r="F23" s="45"/>
    </row>
    <row r="24" spans="1:9" ht="15" customHeight="1" x14ac:dyDescent="0.3">
      <c r="A24" s="128" t="s">
        <v>35</v>
      </c>
      <c r="B24" s="128"/>
      <c r="C24" s="128"/>
      <c r="D24" s="128"/>
      <c r="E24" s="128"/>
      <c r="F24" s="27"/>
      <c r="G24" s="15"/>
    </row>
    <row r="26" spans="1:9" ht="15" customHeight="1" thickBot="1" x14ac:dyDescent="0.35">
      <c r="A26" s="10" t="s">
        <v>36</v>
      </c>
      <c r="B26" s="10" t="s">
        <v>21</v>
      </c>
      <c r="C26" s="10" t="s">
        <v>52</v>
      </c>
      <c r="D26" s="10" t="s">
        <v>53</v>
      </c>
      <c r="E26" s="11" t="s">
        <v>22</v>
      </c>
      <c r="G26" s="15"/>
      <c r="H26" s="15"/>
      <c r="I26" s="15"/>
    </row>
    <row r="27" spans="1:9" ht="28.8" x14ac:dyDescent="0.3">
      <c r="A27" s="16" t="s">
        <v>61</v>
      </c>
      <c r="B27" s="126">
        <v>156525478.96999997</v>
      </c>
      <c r="C27" s="126">
        <v>137532505.66999999</v>
      </c>
      <c r="D27" s="126">
        <v>154183946.01000002</v>
      </c>
      <c r="E27" s="29">
        <f>SUM(B27:D27)</f>
        <v>448241930.64999998</v>
      </c>
      <c r="G27" s="15"/>
      <c r="H27" s="15"/>
      <c r="I27" s="15"/>
    </row>
    <row r="28" spans="1:9" ht="28.8" x14ac:dyDescent="0.3">
      <c r="A28" s="16" t="s">
        <v>60</v>
      </c>
      <c r="B28" s="126">
        <v>81160776.700000003</v>
      </c>
      <c r="C28" s="126">
        <v>77190010.25999999</v>
      </c>
      <c r="D28" s="126">
        <v>79670404.450000003</v>
      </c>
      <c r="E28" s="29">
        <f t="shared" ref="E28:E29" si="0">SUM(B28:D28)</f>
        <v>238021191.40999997</v>
      </c>
      <c r="G28" s="15"/>
      <c r="H28" s="15"/>
      <c r="I28" s="15"/>
    </row>
    <row r="29" spans="1:9" ht="28.8" x14ac:dyDescent="0.3">
      <c r="A29" s="16" t="s">
        <v>70</v>
      </c>
      <c r="B29" s="18">
        <v>106588794.84</v>
      </c>
      <c r="C29" s="18">
        <v>107529690.27000001</v>
      </c>
      <c r="D29" s="18">
        <v>100826002.40000001</v>
      </c>
      <c r="E29" s="29">
        <f t="shared" si="0"/>
        <v>314944487.50999999</v>
      </c>
    </row>
    <row r="30" spans="1:9" s="40" customFormat="1" ht="43.2" x14ac:dyDescent="0.3">
      <c r="A30" s="19" t="s">
        <v>47</v>
      </c>
      <c r="B30" s="20">
        <v>9123716.3493709993</v>
      </c>
      <c r="C30" s="20">
        <v>9123716.3493709993</v>
      </c>
      <c r="D30" s="20">
        <v>9443636.3493709993</v>
      </c>
      <c r="E30" s="58">
        <f>SUM(B30:D30)</f>
        <v>27691069.048112996</v>
      </c>
      <c r="F30" s="12"/>
    </row>
    <row r="31" spans="1:9" ht="15" customHeight="1" thickBot="1" x14ac:dyDescent="0.35">
      <c r="A31" s="14" t="s">
        <v>10</v>
      </c>
      <c r="B31" s="21">
        <f>SUM(B27:B30)</f>
        <v>353398766.85937101</v>
      </c>
      <c r="C31" s="21">
        <f t="shared" ref="C31:E31" si="1">SUM(C27:C30)</f>
        <v>331375922.549371</v>
      </c>
      <c r="D31" s="21">
        <f t="shared" si="1"/>
        <v>344123989.20937103</v>
      </c>
      <c r="E31" s="21">
        <f t="shared" si="1"/>
        <v>1028898678.6181129</v>
      </c>
    </row>
    <row r="32" spans="1:9" ht="15" customHeight="1" thickTop="1" x14ac:dyDescent="0.3">
      <c r="A32" s="13" t="s">
        <v>119</v>
      </c>
    </row>
    <row r="33" spans="1:10" ht="15" customHeight="1" x14ac:dyDescent="0.3">
      <c r="A33" s="38" t="s">
        <v>29</v>
      </c>
    </row>
    <row r="34" spans="1:10" ht="15" customHeight="1" x14ac:dyDescent="0.3"/>
    <row r="35" spans="1:10" ht="15" customHeight="1" x14ac:dyDescent="0.3">
      <c r="A35" s="128" t="s">
        <v>37</v>
      </c>
      <c r="B35" s="128"/>
      <c r="C35" s="128"/>
      <c r="D35" s="128"/>
      <c r="E35" s="128"/>
    </row>
    <row r="36" spans="1:10" ht="15" customHeight="1" x14ac:dyDescent="0.3">
      <c r="A36" s="128" t="s">
        <v>13</v>
      </c>
      <c r="B36" s="128"/>
      <c r="C36" s="128"/>
      <c r="D36" s="128"/>
      <c r="E36" s="128"/>
    </row>
    <row r="37" spans="1:10" ht="15" customHeight="1" thickBot="1" x14ac:dyDescent="0.35">
      <c r="A37" s="10" t="s">
        <v>12</v>
      </c>
      <c r="B37" s="10" t="s">
        <v>54</v>
      </c>
      <c r="C37" s="10" t="s">
        <v>52</v>
      </c>
      <c r="D37" s="10" t="s">
        <v>53</v>
      </c>
      <c r="E37" s="11" t="s">
        <v>22</v>
      </c>
    </row>
    <row r="39" spans="1:10" ht="15" customHeight="1" x14ac:dyDescent="0.3">
      <c r="A39" s="12" t="s">
        <v>19</v>
      </c>
      <c r="B39" s="12">
        <v>340068893.0031451</v>
      </c>
      <c r="C39" s="12">
        <f>B43</f>
        <v>257403548.97377414</v>
      </c>
      <c r="D39" s="12">
        <f>C43</f>
        <v>196761049.25440311</v>
      </c>
      <c r="E39" s="91">
        <f>+B39</f>
        <v>340068893.0031451</v>
      </c>
      <c r="G39" s="15"/>
    </row>
    <row r="40" spans="1:10" ht="15" customHeight="1" x14ac:dyDescent="0.3">
      <c r="A40" s="12" t="s">
        <v>14</v>
      </c>
      <c r="B40" s="12">
        <v>270733422.82999998</v>
      </c>
      <c r="C40" s="12">
        <v>270733422.82999998</v>
      </c>
      <c r="D40" s="12">
        <v>270733422.82999998</v>
      </c>
      <c r="E40" s="91">
        <f>SUM(B40:D40)</f>
        <v>812200268.49000001</v>
      </c>
      <c r="G40" s="41"/>
      <c r="H40" s="41"/>
      <c r="I40" s="41"/>
      <c r="J40" s="41"/>
    </row>
    <row r="41" spans="1:10" ht="15" customHeight="1" x14ac:dyDescent="0.3">
      <c r="A41" s="12" t="s">
        <v>15</v>
      </c>
      <c r="B41" s="12">
        <f>B39+B40</f>
        <v>610802315.83314514</v>
      </c>
      <c r="C41" s="12">
        <f t="shared" ref="C41:D41" si="2">C39+C40</f>
        <v>528136971.80377412</v>
      </c>
      <c r="D41" s="12">
        <f t="shared" si="2"/>
        <v>467494472.0844031</v>
      </c>
      <c r="E41" s="91">
        <f>+E39+E40</f>
        <v>1152269161.493145</v>
      </c>
      <c r="G41" s="15"/>
    </row>
    <row r="42" spans="1:10" ht="15" customHeight="1" x14ac:dyDescent="0.3">
      <c r="A42" s="12" t="s">
        <v>16</v>
      </c>
      <c r="B42" s="96">
        <f>+B31</f>
        <v>353398766.85937101</v>
      </c>
      <c r="C42" s="96">
        <f>+C31</f>
        <v>331375922.549371</v>
      </c>
      <c r="D42" s="96">
        <f>+D31</f>
        <v>344123989.20937103</v>
      </c>
      <c r="E42" s="91">
        <f>SUM(B42:D42)</f>
        <v>1028898678.618113</v>
      </c>
      <c r="G42" s="15"/>
    </row>
    <row r="43" spans="1:10" ht="15" customHeight="1" x14ac:dyDescent="0.3">
      <c r="A43" s="12" t="s">
        <v>17</v>
      </c>
      <c r="B43" s="96">
        <f>B41-B42</f>
        <v>257403548.97377414</v>
      </c>
      <c r="C43" s="96">
        <f t="shared" ref="C43:D43" si="3">C41-C42</f>
        <v>196761049.25440311</v>
      </c>
      <c r="D43" s="96">
        <f t="shared" si="3"/>
        <v>123370482.87503207</v>
      </c>
      <c r="E43" s="91">
        <f>+E41-E42</f>
        <v>123370482.87503195</v>
      </c>
      <c r="G43" s="15"/>
    </row>
    <row r="44" spans="1:10" ht="15" customHeight="1" thickBot="1" x14ac:dyDescent="0.35">
      <c r="A44" s="14"/>
      <c r="B44" s="14"/>
      <c r="C44" s="14"/>
      <c r="D44" s="14"/>
      <c r="E44" s="14"/>
    </row>
    <row r="45" spans="1:10" ht="15" thickTop="1" x14ac:dyDescent="0.3">
      <c r="A45" s="111" t="s">
        <v>116</v>
      </c>
      <c r="B45" s="96"/>
      <c r="C45" s="96"/>
      <c r="D45" s="96"/>
      <c r="E45" s="96"/>
    </row>
    <row r="46" spans="1:10" x14ac:dyDescent="0.3">
      <c r="A46" s="111" t="s">
        <v>62</v>
      </c>
      <c r="B46" s="98"/>
      <c r="C46" s="98"/>
      <c r="D46" s="98"/>
      <c r="E46" s="98"/>
    </row>
    <row r="47" spans="1:10" x14ac:dyDescent="0.3">
      <c r="A47" s="139"/>
      <c r="B47" s="139"/>
      <c r="C47" s="139"/>
      <c r="D47" s="139"/>
      <c r="E47" s="139"/>
    </row>
    <row r="48" spans="1:10" ht="38.25" customHeight="1" x14ac:dyDescent="0.3">
      <c r="A48" s="133"/>
      <c r="B48" s="133"/>
      <c r="C48" s="133"/>
      <c r="D48" s="133"/>
      <c r="E48" s="133"/>
    </row>
    <row r="49" spans="1:5" ht="16.2" x14ac:dyDescent="0.3">
      <c r="A49" s="140"/>
      <c r="B49" s="140"/>
      <c r="C49" s="140"/>
      <c r="D49" s="140"/>
      <c r="E49" s="140"/>
    </row>
  </sheetData>
  <mergeCells count="14">
    <mergeCell ref="A47:E47"/>
    <mergeCell ref="A48:E48"/>
    <mergeCell ref="A49:E49"/>
    <mergeCell ref="A20:F21"/>
    <mergeCell ref="A23:E23"/>
    <mergeCell ref="A24:E24"/>
    <mergeCell ref="A2:F2"/>
    <mergeCell ref="A8:F8"/>
    <mergeCell ref="A9:F9"/>
    <mergeCell ref="A35:E35"/>
    <mergeCell ref="A36:E36"/>
    <mergeCell ref="A12:A13"/>
    <mergeCell ref="A14:A15"/>
    <mergeCell ref="A16:A17"/>
  </mergeCells>
  <pageMargins left="0.7" right="0.7" top="0.75" bottom="0.75" header="0.3" footer="0.3"/>
  <pageSetup orientation="portrait" r:id="rId1"/>
  <ignoredErrors>
    <ignoredError sqref="F13:F16 E4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8"/>
  <sheetViews>
    <sheetView zoomScaleNormal="100" workbookViewId="0">
      <selection activeCell="A2" sqref="A2:F2"/>
    </sheetView>
  </sheetViews>
  <sheetFormatPr baseColWidth="10" defaultColWidth="11.5546875" defaultRowHeight="14.4" x14ac:dyDescent="0.3"/>
  <cols>
    <col min="1" max="1" width="59.6640625" style="12" customWidth="1"/>
    <col min="2" max="3" width="15.109375" style="12" bestFit="1" customWidth="1"/>
    <col min="4" max="4" width="15.5546875" style="12" customWidth="1"/>
    <col min="5" max="5" width="15.109375" style="12" bestFit="1" customWidth="1"/>
    <col min="6" max="6" width="19.33203125" style="12" bestFit="1" customWidth="1"/>
    <col min="7" max="7" width="18.5546875" style="12" bestFit="1" customWidth="1"/>
    <col min="8" max="8" width="17.109375" style="12" customWidth="1"/>
    <col min="9" max="16384" width="11.5546875" style="12"/>
  </cols>
  <sheetData>
    <row r="1" spans="1:8" ht="15" customHeight="1" x14ac:dyDescent="0.3"/>
    <row r="2" spans="1:8" ht="15" customHeight="1" x14ac:dyDescent="0.3">
      <c r="A2" s="127" t="s">
        <v>31</v>
      </c>
      <c r="B2" s="127"/>
      <c r="C2" s="127"/>
      <c r="D2" s="127"/>
      <c r="E2" s="127"/>
      <c r="F2" s="127"/>
    </row>
    <row r="3" spans="1:8" ht="15" customHeight="1" x14ac:dyDescent="0.3">
      <c r="A3" s="25" t="s">
        <v>2</v>
      </c>
      <c r="B3" s="12" t="s">
        <v>65</v>
      </c>
    </row>
    <row r="4" spans="1:8" ht="15" customHeight="1" x14ac:dyDescent="0.3">
      <c r="A4" s="25" t="s">
        <v>3</v>
      </c>
      <c r="B4" s="12" t="s">
        <v>66</v>
      </c>
    </row>
    <row r="5" spans="1:8" ht="15" customHeight="1" x14ac:dyDescent="0.3">
      <c r="A5" s="25" t="s">
        <v>4</v>
      </c>
      <c r="B5" s="12" t="s">
        <v>67</v>
      </c>
    </row>
    <row r="6" spans="1:8" ht="15" customHeight="1" x14ac:dyDescent="0.3">
      <c r="A6" s="25" t="s">
        <v>18</v>
      </c>
      <c r="B6" s="12" t="s">
        <v>100</v>
      </c>
    </row>
    <row r="7" spans="1:8" ht="15" customHeight="1" x14ac:dyDescent="0.3"/>
    <row r="8" spans="1:8" ht="15" customHeight="1" x14ac:dyDescent="0.3">
      <c r="A8" s="143" t="s">
        <v>32</v>
      </c>
      <c r="B8" s="143"/>
      <c r="C8" s="143"/>
      <c r="D8" s="143"/>
      <c r="E8" s="143"/>
      <c r="F8" s="143"/>
      <c r="G8" s="46"/>
      <c r="H8" s="46"/>
    </row>
    <row r="9" spans="1:8" ht="15" customHeight="1" x14ac:dyDescent="0.3">
      <c r="A9" s="143" t="s">
        <v>33</v>
      </c>
      <c r="B9" s="143"/>
      <c r="C9" s="143"/>
      <c r="D9" s="143"/>
      <c r="E9" s="143"/>
      <c r="F9" s="143"/>
      <c r="G9" s="46"/>
      <c r="H9" s="46"/>
    </row>
    <row r="10" spans="1:8" ht="15" customHeight="1" x14ac:dyDescent="0.3"/>
    <row r="11" spans="1:8" ht="15" thickBot="1" x14ac:dyDescent="0.35">
      <c r="A11" s="10" t="s">
        <v>36</v>
      </c>
      <c r="B11" s="47" t="s">
        <v>5</v>
      </c>
      <c r="C11" s="47" t="s">
        <v>9</v>
      </c>
      <c r="D11" s="47" t="s">
        <v>20</v>
      </c>
      <c r="E11" s="47" t="s">
        <v>22</v>
      </c>
      <c r="F11" s="10" t="s">
        <v>23</v>
      </c>
      <c r="G11" s="39"/>
      <c r="H11" s="39"/>
    </row>
    <row r="12" spans="1:8" ht="15" customHeight="1" x14ac:dyDescent="0.3">
      <c r="A12" s="144" t="s">
        <v>43</v>
      </c>
      <c r="B12" s="48" t="s">
        <v>74</v>
      </c>
      <c r="C12" s="49">
        <f>+'1T'!F12</f>
        <v>176</v>
      </c>
      <c r="D12" s="49">
        <f>+'2T'!F12</f>
        <v>179</v>
      </c>
      <c r="E12" s="49">
        <f>+'3T'!F12</f>
        <v>199</v>
      </c>
      <c r="F12" s="49">
        <f>SUM(C12:E12)</f>
        <v>554</v>
      </c>
    </row>
    <row r="13" spans="1:8" ht="15" customHeight="1" x14ac:dyDescent="0.3">
      <c r="A13" s="142"/>
      <c r="B13" s="50" t="s">
        <v>28</v>
      </c>
      <c r="C13" s="35">
        <f>+'1T'!F13</f>
        <v>808</v>
      </c>
      <c r="D13" s="35">
        <f>+'2T'!F13</f>
        <v>766</v>
      </c>
      <c r="E13" s="35">
        <f>+'3T'!F13</f>
        <v>915</v>
      </c>
      <c r="F13" s="35">
        <f>SUM(C13:E13)</f>
        <v>2489</v>
      </c>
    </row>
    <row r="14" spans="1:8" ht="15" customHeight="1" x14ac:dyDescent="0.3">
      <c r="A14" s="141" t="s">
        <v>44</v>
      </c>
      <c r="B14" s="53" t="s">
        <v>74</v>
      </c>
      <c r="C14" s="54">
        <f>+'1T'!F14</f>
        <v>114</v>
      </c>
      <c r="D14" s="54">
        <f>+'2T'!F14</f>
        <v>110</v>
      </c>
      <c r="E14" s="54">
        <f>+'3T'!F14</f>
        <v>143.66666666666666</v>
      </c>
      <c r="F14" s="54">
        <f>SUM(C14:E14)</f>
        <v>367.66666666666663</v>
      </c>
    </row>
    <row r="15" spans="1:8" ht="15" customHeight="1" x14ac:dyDescent="0.3">
      <c r="A15" s="142"/>
      <c r="B15" s="50" t="s">
        <v>28</v>
      </c>
      <c r="C15" s="35">
        <f>+'1T'!F15</f>
        <v>464</v>
      </c>
      <c r="D15" s="35">
        <f>+'2T'!F15</f>
        <v>454</v>
      </c>
      <c r="E15" s="35">
        <f>+'3T'!F15</f>
        <v>583</v>
      </c>
      <c r="F15" s="35">
        <f t="shared" ref="F15:F17" si="0">SUM(C15:E15)</f>
        <v>1501</v>
      </c>
    </row>
    <row r="16" spans="1:8" ht="15" customHeight="1" x14ac:dyDescent="0.3">
      <c r="A16" s="141" t="s">
        <v>45</v>
      </c>
      <c r="B16" s="53" t="s">
        <v>74</v>
      </c>
      <c r="C16" s="54">
        <f>+'1T'!F16</f>
        <v>184.33333333333334</v>
      </c>
      <c r="D16" s="54">
        <f>+'2T'!F16</f>
        <v>153.66666666666666</v>
      </c>
      <c r="E16" s="54">
        <f>+'3T'!F16</f>
        <v>294.66666666666669</v>
      </c>
      <c r="F16" s="54">
        <f>SUM(C16:E16)</f>
        <v>632.66666666666674</v>
      </c>
    </row>
    <row r="17" spans="1:9" ht="15" customHeight="1" x14ac:dyDescent="0.3">
      <c r="A17" s="142"/>
      <c r="B17" s="51" t="s">
        <v>28</v>
      </c>
      <c r="C17" s="52">
        <f>+'1T'!F17</f>
        <v>659</v>
      </c>
      <c r="D17" s="52">
        <f>+'2T'!F17</f>
        <v>531</v>
      </c>
      <c r="E17" s="52">
        <f>+'3T'!F17</f>
        <v>1042</v>
      </c>
      <c r="F17" s="52">
        <f t="shared" si="0"/>
        <v>2232</v>
      </c>
    </row>
    <row r="18" spans="1:9" x14ac:dyDescent="0.3">
      <c r="A18" s="13" t="s">
        <v>73</v>
      </c>
    </row>
    <row r="19" spans="1:9" x14ac:dyDescent="0.3">
      <c r="A19" s="38" t="s">
        <v>71</v>
      </c>
    </row>
    <row r="20" spans="1:9" ht="15" customHeight="1" x14ac:dyDescent="0.3">
      <c r="A20" s="145" t="s">
        <v>86</v>
      </c>
      <c r="B20" s="145"/>
      <c r="C20" s="145"/>
      <c r="D20" s="145"/>
      <c r="E20" s="145"/>
      <c r="F20" s="145"/>
    </row>
    <row r="21" spans="1:9" x14ac:dyDescent="0.3">
      <c r="A21" s="145"/>
      <c r="B21" s="145"/>
      <c r="C21" s="145"/>
      <c r="D21" s="145"/>
      <c r="E21" s="145"/>
      <c r="F21" s="145"/>
    </row>
    <row r="22" spans="1:9" x14ac:dyDescent="0.3">
      <c r="A22" s="117" t="s">
        <v>93</v>
      </c>
      <c r="B22" s="88"/>
      <c r="C22" s="88"/>
      <c r="D22" s="88"/>
      <c r="E22" s="88"/>
      <c r="F22" s="88"/>
    </row>
    <row r="23" spans="1:9" x14ac:dyDescent="0.3">
      <c r="A23" s="88"/>
      <c r="B23" s="88"/>
      <c r="C23" s="88"/>
      <c r="D23" s="88"/>
      <c r="E23" s="88"/>
      <c r="F23" s="88"/>
    </row>
    <row r="24" spans="1:9" x14ac:dyDescent="0.3">
      <c r="A24" s="143" t="s">
        <v>11</v>
      </c>
      <c r="B24" s="143"/>
      <c r="C24" s="143"/>
      <c r="D24" s="143"/>
      <c r="E24" s="143"/>
      <c r="F24" s="143"/>
    </row>
    <row r="25" spans="1:9" x14ac:dyDescent="0.3">
      <c r="A25" s="143" t="s">
        <v>77</v>
      </c>
      <c r="B25" s="143"/>
      <c r="C25" s="143"/>
      <c r="D25" s="143"/>
      <c r="E25" s="143"/>
      <c r="F25" s="143"/>
    </row>
    <row r="27" spans="1:9" ht="15" thickBot="1" x14ac:dyDescent="0.35">
      <c r="A27" s="10" t="s">
        <v>36</v>
      </c>
      <c r="B27" s="55" t="s">
        <v>9</v>
      </c>
      <c r="C27" s="55" t="s">
        <v>20</v>
      </c>
      <c r="D27" s="55" t="s">
        <v>22</v>
      </c>
      <c r="E27" s="55" t="s">
        <v>23</v>
      </c>
    </row>
    <row r="28" spans="1:9" ht="28.8" x14ac:dyDescent="0.3">
      <c r="A28" s="16" t="s">
        <v>46</v>
      </c>
      <c r="B28" s="35">
        <f>+'1T'!E30</f>
        <v>310028612.04999995</v>
      </c>
      <c r="C28" s="35">
        <f>+'2T'!E29</f>
        <v>293686556.64999998</v>
      </c>
      <c r="D28" s="35">
        <f>+'3T'!E27</f>
        <v>448241930.64999998</v>
      </c>
      <c r="E28" s="29">
        <f>SUM(B28:D28)</f>
        <v>1051957099.3499999</v>
      </c>
      <c r="F28" s="15"/>
      <c r="G28" s="15"/>
      <c r="H28" s="15"/>
      <c r="I28" s="15"/>
    </row>
    <row r="29" spans="1:9" ht="28.8" x14ac:dyDescent="0.3">
      <c r="A29" s="16" t="s">
        <v>44</v>
      </c>
      <c r="B29" s="35">
        <f>+'1T'!E31</f>
        <v>155694389.92000002</v>
      </c>
      <c r="C29" s="35">
        <f>+'2T'!E30</f>
        <v>142015788.76999998</v>
      </c>
      <c r="D29" s="35">
        <f>+'3T'!E28</f>
        <v>238021191.40999997</v>
      </c>
      <c r="E29" s="29">
        <f t="shared" ref="E29:E31" si="1">SUM(B29:D29)</f>
        <v>535731370.09999996</v>
      </c>
      <c r="F29" s="15"/>
      <c r="G29" s="15"/>
      <c r="H29" s="15"/>
      <c r="I29" s="15"/>
    </row>
    <row r="30" spans="1:9" ht="28.8" x14ac:dyDescent="0.3">
      <c r="A30" s="16" t="s">
        <v>48</v>
      </c>
      <c r="B30" s="35">
        <f>+'1T'!E32</f>
        <v>183941513.61000001</v>
      </c>
      <c r="C30" s="35">
        <f>+'2T'!E31</f>
        <v>143452484.82999998</v>
      </c>
      <c r="D30" s="35">
        <f>+'3T'!E29</f>
        <v>314944487.50999999</v>
      </c>
      <c r="E30" s="29">
        <f t="shared" si="1"/>
        <v>642338485.95000005</v>
      </c>
    </row>
    <row r="31" spans="1:9" s="40" customFormat="1" ht="43.2" x14ac:dyDescent="0.3">
      <c r="A31" s="19" t="s">
        <v>47</v>
      </c>
      <c r="B31" s="35">
        <f>+'1T'!E33</f>
        <v>27767069.098742001</v>
      </c>
      <c r="C31" s="35">
        <f>+'2T'!E32</f>
        <v>27745229.048112996</v>
      </c>
      <c r="D31" s="35">
        <f>+'3T'!E30</f>
        <v>27691069.048112996</v>
      </c>
      <c r="E31" s="29">
        <f t="shared" si="1"/>
        <v>83203367.194967985</v>
      </c>
    </row>
    <row r="32" spans="1:9" ht="15" thickBot="1" x14ac:dyDescent="0.35">
      <c r="A32" s="14" t="s">
        <v>39</v>
      </c>
      <c r="B32" s="56">
        <f>SUM(B28:B31)</f>
        <v>677431584.67874193</v>
      </c>
      <c r="C32" s="56">
        <f t="shared" ref="C32:E32" si="2">SUM(C28:C31)</f>
        <v>606900059.29811299</v>
      </c>
      <c r="D32" s="56">
        <f t="shared" si="2"/>
        <v>1028898678.6181129</v>
      </c>
      <c r="E32" s="56">
        <f t="shared" si="2"/>
        <v>2313230322.5949678</v>
      </c>
    </row>
    <row r="33" spans="1:5" ht="15" thickTop="1" x14ac:dyDescent="0.3">
      <c r="A33" s="13" t="s">
        <v>72</v>
      </c>
    </row>
    <row r="34" spans="1:5" x14ac:dyDescent="0.3">
      <c r="A34" s="38" t="s">
        <v>29</v>
      </c>
    </row>
    <row r="36" spans="1:5" x14ac:dyDescent="0.3">
      <c r="A36" s="143" t="s">
        <v>37</v>
      </c>
      <c r="B36" s="143"/>
      <c r="C36" s="143"/>
      <c r="D36" s="143"/>
      <c r="E36" s="143"/>
    </row>
    <row r="37" spans="1:5" x14ac:dyDescent="0.3">
      <c r="A37" s="143" t="s">
        <v>38</v>
      </c>
      <c r="B37" s="143"/>
      <c r="C37" s="143"/>
      <c r="D37" s="143"/>
      <c r="E37" s="143"/>
    </row>
    <row r="38" spans="1:5" x14ac:dyDescent="0.3">
      <c r="A38" s="143" t="s">
        <v>78</v>
      </c>
      <c r="B38" s="143"/>
      <c r="C38" s="143"/>
      <c r="D38" s="143"/>
      <c r="E38" s="143"/>
    </row>
    <row r="40" spans="1:5" ht="15" thickBot="1" x14ac:dyDescent="0.35">
      <c r="A40" s="55" t="s">
        <v>12</v>
      </c>
      <c r="B40" s="55" t="s">
        <v>9</v>
      </c>
      <c r="C40" s="55" t="s">
        <v>20</v>
      </c>
      <c r="D40" s="55" t="s">
        <v>22</v>
      </c>
      <c r="E40" s="55" t="s">
        <v>23</v>
      </c>
    </row>
    <row r="42" spans="1:5" x14ac:dyDescent="0.3">
      <c r="A42" s="12" t="s">
        <v>19</v>
      </c>
      <c r="B42" s="12">
        <f>+'1T'!E44</f>
        <v>0</v>
      </c>
      <c r="C42" s="12">
        <f>+'2T'!E43</f>
        <v>134768683.81125808</v>
      </c>
      <c r="D42" s="12">
        <f>+'3T'!E39</f>
        <v>340068893.0031451</v>
      </c>
      <c r="E42" s="12">
        <f>+B42</f>
        <v>0</v>
      </c>
    </row>
    <row r="43" spans="1:5" x14ac:dyDescent="0.3">
      <c r="A43" s="12" t="s">
        <v>14</v>
      </c>
      <c r="B43" s="12">
        <f>+'1T'!E45</f>
        <v>812200268.49000001</v>
      </c>
      <c r="C43" s="12">
        <f>+'2T'!E44</f>
        <v>812200268.49000001</v>
      </c>
      <c r="D43" s="12">
        <f>+'3T'!E40</f>
        <v>812200268.49000001</v>
      </c>
      <c r="E43" s="12">
        <f>SUM(B43:D43)</f>
        <v>2436600805.4700003</v>
      </c>
    </row>
    <row r="44" spans="1:5" x14ac:dyDescent="0.3">
      <c r="A44" s="12" t="s">
        <v>15</v>
      </c>
      <c r="B44" s="12">
        <f>+B42+B43</f>
        <v>812200268.49000001</v>
      </c>
      <c r="C44" s="12">
        <f>+C42+C43</f>
        <v>946968952.30125809</v>
      </c>
      <c r="D44" s="12">
        <f>+D42+D43</f>
        <v>1152269161.493145</v>
      </c>
      <c r="E44" s="12">
        <f>+E42+E43</f>
        <v>2436600805.4700003</v>
      </c>
    </row>
    <row r="45" spans="1:5" x14ac:dyDescent="0.3">
      <c r="A45" s="12" t="s">
        <v>16</v>
      </c>
      <c r="B45" s="12">
        <f>+'1T'!E47</f>
        <v>677431584.67874193</v>
      </c>
      <c r="C45" s="12">
        <f>+'2T'!E46</f>
        <v>606900059.29811299</v>
      </c>
      <c r="D45" s="12">
        <f>+'3T'!E42</f>
        <v>1028898678.618113</v>
      </c>
      <c r="E45" s="12">
        <f>SUM(B45:D45)</f>
        <v>2313230322.5949678</v>
      </c>
    </row>
    <row r="46" spans="1:5" x14ac:dyDescent="0.3">
      <c r="A46" s="12" t="s">
        <v>17</v>
      </c>
      <c r="B46" s="12">
        <f>+B44-B45</f>
        <v>134768683.81125808</v>
      </c>
      <c r="C46" s="12">
        <f>+C44-C45</f>
        <v>340068893.0031451</v>
      </c>
      <c r="D46" s="12">
        <f>+D44-D45</f>
        <v>123370482.87503195</v>
      </c>
      <c r="E46" s="12">
        <f>+E44-E45</f>
        <v>123370482.87503242</v>
      </c>
    </row>
    <row r="48" spans="1:5" ht="15" thickBot="1" x14ac:dyDescent="0.35">
      <c r="A48" s="14"/>
      <c r="B48" s="14"/>
      <c r="C48" s="14"/>
      <c r="D48" s="14"/>
      <c r="E48" s="14"/>
    </row>
    <row r="49" spans="1:5" ht="15" thickTop="1" x14ac:dyDescent="0.3">
      <c r="A49" s="111" t="s">
        <v>81</v>
      </c>
      <c r="B49" s="96"/>
      <c r="C49" s="96"/>
      <c r="D49" s="96"/>
      <c r="E49" s="96"/>
    </row>
    <row r="50" spans="1:5" ht="15" customHeight="1" x14ac:dyDescent="0.3">
      <c r="A50" s="111" t="s">
        <v>62</v>
      </c>
      <c r="B50" s="98"/>
      <c r="C50" s="98"/>
      <c r="D50" s="98"/>
      <c r="E50" s="98"/>
    </row>
    <row r="51" spans="1:5" ht="34.5" customHeight="1" x14ac:dyDescent="0.3">
      <c r="A51" s="139" t="s">
        <v>91</v>
      </c>
      <c r="B51" s="139"/>
      <c r="C51" s="139"/>
      <c r="D51" s="139"/>
      <c r="E51" s="139"/>
    </row>
    <row r="52" spans="1:5" ht="16.2" x14ac:dyDescent="0.3">
      <c r="A52" s="133" t="s">
        <v>92</v>
      </c>
      <c r="B52" s="133"/>
      <c r="C52" s="133"/>
      <c r="D52" s="133"/>
      <c r="E52" s="133"/>
    </row>
    <row r="53" spans="1:5" ht="16.2" x14ac:dyDescent="0.3">
      <c r="A53" s="140" t="s">
        <v>90</v>
      </c>
      <c r="B53" s="140"/>
      <c r="C53" s="140"/>
      <c r="D53" s="140"/>
      <c r="E53" s="140"/>
    </row>
    <row r="57" spans="1:5" x14ac:dyDescent="0.3">
      <c r="A57" s="57"/>
    </row>
    <row r="58" spans="1:5" x14ac:dyDescent="0.3">
      <c r="A58" s="57"/>
    </row>
  </sheetData>
  <mergeCells count="15">
    <mergeCell ref="A52:E52"/>
    <mergeCell ref="A53:E53"/>
    <mergeCell ref="A51:E51"/>
    <mergeCell ref="A2:F2"/>
    <mergeCell ref="A24:F24"/>
    <mergeCell ref="A38:E38"/>
    <mergeCell ref="A8:F8"/>
    <mergeCell ref="A9:F9"/>
    <mergeCell ref="A25:F25"/>
    <mergeCell ref="A36:E36"/>
    <mergeCell ref="A37:E37"/>
    <mergeCell ref="A20:F21"/>
    <mergeCell ref="A12:A13"/>
    <mergeCell ref="A14:A15"/>
    <mergeCell ref="A16:A17"/>
  </mergeCells>
  <pageMargins left="0.7" right="0.7" top="0.75" bottom="0.75" header="0.3" footer="0.3"/>
  <pageSetup orientation="portrait" r:id="rId1"/>
  <ignoredErrors>
    <ignoredError sqref="E44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U70"/>
  <sheetViews>
    <sheetView showGridLines="0" zoomScaleNormal="100" workbookViewId="0">
      <selection activeCell="A2" sqref="A2:F2"/>
    </sheetView>
  </sheetViews>
  <sheetFormatPr baseColWidth="10" defaultColWidth="11.5546875" defaultRowHeight="14.4" x14ac:dyDescent="0.3"/>
  <cols>
    <col min="1" max="1" width="58.6640625" style="12" customWidth="1"/>
    <col min="2" max="2" width="17.88671875" style="12" customWidth="1"/>
    <col min="3" max="3" width="17.5546875" style="12" bestFit="1" customWidth="1"/>
    <col min="4" max="4" width="15.109375" style="12" bestFit="1" customWidth="1"/>
    <col min="5" max="5" width="21" style="12" customWidth="1"/>
    <col min="6" max="6" width="18.33203125" style="12" bestFit="1" customWidth="1"/>
    <col min="7" max="7" width="14.109375" style="12" customWidth="1"/>
    <col min="8" max="10" width="13.6640625" style="12" bestFit="1" customWidth="1"/>
    <col min="11" max="254" width="11.5546875" style="12"/>
    <col min="255" max="255" width="51.109375" style="12" customWidth="1"/>
    <col min="256" max="258" width="13.5546875" style="12" bestFit="1" customWidth="1"/>
    <col min="259" max="259" width="13.6640625" style="12" bestFit="1" customWidth="1"/>
    <col min="260" max="510" width="11.5546875" style="12"/>
    <col min="511" max="511" width="51.109375" style="12" customWidth="1"/>
    <col min="512" max="514" width="13.5546875" style="12" bestFit="1" customWidth="1"/>
    <col min="515" max="515" width="13.6640625" style="12" bestFit="1" customWidth="1"/>
    <col min="516" max="766" width="11.5546875" style="12"/>
    <col min="767" max="767" width="51.109375" style="12" customWidth="1"/>
    <col min="768" max="770" width="13.5546875" style="12" bestFit="1" customWidth="1"/>
    <col min="771" max="771" width="13.6640625" style="12" bestFit="1" customWidth="1"/>
    <col min="772" max="1022" width="11.5546875" style="12"/>
    <col min="1023" max="1023" width="51.109375" style="12" customWidth="1"/>
    <col min="1024" max="1026" width="13.5546875" style="12" bestFit="1" customWidth="1"/>
    <col min="1027" max="1027" width="13.6640625" style="12" bestFit="1" customWidth="1"/>
    <col min="1028" max="1278" width="11.5546875" style="12"/>
    <col min="1279" max="1279" width="51.109375" style="12" customWidth="1"/>
    <col min="1280" max="1282" width="13.5546875" style="12" bestFit="1" customWidth="1"/>
    <col min="1283" max="1283" width="13.6640625" style="12" bestFit="1" customWidth="1"/>
    <col min="1284" max="1534" width="11.5546875" style="12"/>
    <col min="1535" max="1535" width="51.109375" style="12" customWidth="1"/>
    <col min="1536" max="1538" width="13.5546875" style="12" bestFit="1" customWidth="1"/>
    <col min="1539" max="1539" width="13.6640625" style="12" bestFit="1" customWidth="1"/>
    <col min="1540" max="1790" width="11.5546875" style="12"/>
    <col min="1791" max="1791" width="51.109375" style="12" customWidth="1"/>
    <col min="1792" max="1794" width="13.5546875" style="12" bestFit="1" customWidth="1"/>
    <col min="1795" max="1795" width="13.6640625" style="12" bestFit="1" customWidth="1"/>
    <col min="1796" max="2046" width="11.5546875" style="12"/>
    <col min="2047" max="2047" width="51.109375" style="12" customWidth="1"/>
    <col min="2048" max="2050" width="13.5546875" style="12" bestFit="1" customWidth="1"/>
    <col min="2051" max="2051" width="13.6640625" style="12" bestFit="1" customWidth="1"/>
    <col min="2052" max="2302" width="11.5546875" style="12"/>
    <col min="2303" max="2303" width="51.109375" style="12" customWidth="1"/>
    <col min="2304" max="2306" width="13.5546875" style="12" bestFit="1" customWidth="1"/>
    <col min="2307" max="2307" width="13.6640625" style="12" bestFit="1" customWidth="1"/>
    <col min="2308" max="2558" width="11.5546875" style="12"/>
    <col min="2559" max="2559" width="51.109375" style="12" customWidth="1"/>
    <col min="2560" max="2562" width="13.5546875" style="12" bestFit="1" customWidth="1"/>
    <col min="2563" max="2563" width="13.6640625" style="12" bestFit="1" customWidth="1"/>
    <col min="2564" max="2814" width="11.5546875" style="12"/>
    <col min="2815" max="2815" width="51.109375" style="12" customWidth="1"/>
    <col min="2816" max="2818" width="13.5546875" style="12" bestFit="1" customWidth="1"/>
    <col min="2819" max="2819" width="13.6640625" style="12" bestFit="1" customWidth="1"/>
    <col min="2820" max="3070" width="11.5546875" style="12"/>
    <col min="3071" max="3071" width="51.109375" style="12" customWidth="1"/>
    <col min="3072" max="3074" width="13.5546875" style="12" bestFit="1" customWidth="1"/>
    <col min="3075" max="3075" width="13.6640625" style="12" bestFit="1" customWidth="1"/>
    <col min="3076" max="3326" width="11.5546875" style="12"/>
    <col min="3327" max="3327" width="51.109375" style="12" customWidth="1"/>
    <col min="3328" max="3330" width="13.5546875" style="12" bestFit="1" customWidth="1"/>
    <col min="3331" max="3331" width="13.6640625" style="12" bestFit="1" customWidth="1"/>
    <col min="3332" max="3582" width="11.5546875" style="12"/>
    <col min="3583" max="3583" width="51.109375" style="12" customWidth="1"/>
    <col min="3584" max="3586" width="13.5546875" style="12" bestFit="1" customWidth="1"/>
    <col min="3587" max="3587" width="13.6640625" style="12" bestFit="1" customWidth="1"/>
    <col min="3588" max="3838" width="11.5546875" style="12"/>
    <col min="3839" max="3839" width="51.109375" style="12" customWidth="1"/>
    <col min="3840" max="3842" width="13.5546875" style="12" bestFit="1" customWidth="1"/>
    <col min="3843" max="3843" width="13.6640625" style="12" bestFit="1" customWidth="1"/>
    <col min="3844" max="4094" width="11.5546875" style="12"/>
    <col min="4095" max="4095" width="51.109375" style="12" customWidth="1"/>
    <col min="4096" max="4098" width="13.5546875" style="12" bestFit="1" customWidth="1"/>
    <col min="4099" max="4099" width="13.6640625" style="12" bestFit="1" customWidth="1"/>
    <col min="4100" max="4350" width="11.5546875" style="12"/>
    <col min="4351" max="4351" width="51.109375" style="12" customWidth="1"/>
    <col min="4352" max="4354" width="13.5546875" style="12" bestFit="1" customWidth="1"/>
    <col min="4355" max="4355" width="13.6640625" style="12" bestFit="1" customWidth="1"/>
    <col min="4356" max="4606" width="11.5546875" style="12"/>
    <col min="4607" max="4607" width="51.109375" style="12" customWidth="1"/>
    <col min="4608" max="4610" width="13.5546875" style="12" bestFit="1" customWidth="1"/>
    <col min="4611" max="4611" width="13.6640625" style="12" bestFit="1" customWidth="1"/>
    <col min="4612" max="4862" width="11.5546875" style="12"/>
    <col min="4863" max="4863" width="51.109375" style="12" customWidth="1"/>
    <col min="4864" max="4866" width="13.5546875" style="12" bestFit="1" customWidth="1"/>
    <col min="4867" max="4867" width="13.6640625" style="12" bestFit="1" customWidth="1"/>
    <col min="4868" max="5118" width="11.5546875" style="12"/>
    <col min="5119" max="5119" width="51.109375" style="12" customWidth="1"/>
    <col min="5120" max="5122" width="13.5546875" style="12" bestFit="1" customWidth="1"/>
    <col min="5123" max="5123" width="13.6640625" style="12" bestFit="1" customWidth="1"/>
    <col min="5124" max="5374" width="11.5546875" style="12"/>
    <col min="5375" max="5375" width="51.109375" style="12" customWidth="1"/>
    <col min="5376" max="5378" width="13.5546875" style="12" bestFit="1" customWidth="1"/>
    <col min="5379" max="5379" width="13.6640625" style="12" bestFit="1" customWidth="1"/>
    <col min="5380" max="5630" width="11.5546875" style="12"/>
    <col min="5631" max="5631" width="51.109375" style="12" customWidth="1"/>
    <col min="5632" max="5634" width="13.5546875" style="12" bestFit="1" customWidth="1"/>
    <col min="5635" max="5635" width="13.6640625" style="12" bestFit="1" customWidth="1"/>
    <col min="5636" max="5886" width="11.5546875" style="12"/>
    <col min="5887" max="5887" width="51.109375" style="12" customWidth="1"/>
    <col min="5888" max="5890" width="13.5546875" style="12" bestFit="1" customWidth="1"/>
    <col min="5891" max="5891" width="13.6640625" style="12" bestFit="1" customWidth="1"/>
    <col min="5892" max="6142" width="11.5546875" style="12"/>
    <col min="6143" max="6143" width="51.109375" style="12" customWidth="1"/>
    <col min="6144" max="6146" width="13.5546875" style="12" bestFit="1" customWidth="1"/>
    <col min="6147" max="6147" width="13.6640625" style="12" bestFit="1" customWidth="1"/>
    <col min="6148" max="6398" width="11.5546875" style="12"/>
    <col min="6399" max="6399" width="51.109375" style="12" customWidth="1"/>
    <col min="6400" max="6402" width="13.5546875" style="12" bestFit="1" customWidth="1"/>
    <col min="6403" max="6403" width="13.6640625" style="12" bestFit="1" customWidth="1"/>
    <col min="6404" max="6654" width="11.5546875" style="12"/>
    <col min="6655" max="6655" width="51.109375" style="12" customWidth="1"/>
    <col min="6656" max="6658" width="13.5546875" style="12" bestFit="1" customWidth="1"/>
    <col min="6659" max="6659" width="13.6640625" style="12" bestFit="1" customWidth="1"/>
    <col min="6660" max="6910" width="11.5546875" style="12"/>
    <col min="6911" max="6911" width="51.109375" style="12" customWidth="1"/>
    <col min="6912" max="6914" width="13.5546875" style="12" bestFit="1" customWidth="1"/>
    <col min="6915" max="6915" width="13.6640625" style="12" bestFit="1" customWidth="1"/>
    <col min="6916" max="7166" width="11.5546875" style="12"/>
    <col min="7167" max="7167" width="51.109375" style="12" customWidth="1"/>
    <col min="7168" max="7170" width="13.5546875" style="12" bestFit="1" customWidth="1"/>
    <col min="7171" max="7171" width="13.6640625" style="12" bestFit="1" customWidth="1"/>
    <col min="7172" max="7422" width="11.5546875" style="12"/>
    <col min="7423" max="7423" width="51.109375" style="12" customWidth="1"/>
    <col min="7424" max="7426" width="13.5546875" style="12" bestFit="1" customWidth="1"/>
    <col min="7427" max="7427" width="13.6640625" style="12" bestFit="1" customWidth="1"/>
    <col min="7428" max="7678" width="11.5546875" style="12"/>
    <col min="7679" max="7679" width="51.109375" style="12" customWidth="1"/>
    <col min="7680" max="7682" width="13.5546875" style="12" bestFit="1" customWidth="1"/>
    <col min="7683" max="7683" width="13.6640625" style="12" bestFit="1" customWidth="1"/>
    <col min="7684" max="7934" width="11.5546875" style="12"/>
    <col min="7935" max="7935" width="51.109375" style="12" customWidth="1"/>
    <col min="7936" max="7938" width="13.5546875" style="12" bestFit="1" customWidth="1"/>
    <col min="7939" max="7939" width="13.6640625" style="12" bestFit="1" customWidth="1"/>
    <col min="7940" max="8190" width="11.5546875" style="12"/>
    <col min="8191" max="8191" width="51.109375" style="12" customWidth="1"/>
    <col min="8192" max="8194" width="13.5546875" style="12" bestFit="1" customWidth="1"/>
    <col min="8195" max="8195" width="13.6640625" style="12" bestFit="1" customWidth="1"/>
    <col min="8196" max="8446" width="11.5546875" style="12"/>
    <col min="8447" max="8447" width="51.109375" style="12" customWidth="1"/>
    <col min="8448" max="8450" width="13.5546875" style="12" bestFit="1" customWidth="1"/>
    <col min="8451" max="8451" width="13.6640625" style="12" bestFit="1" customWidth="1"/>
    <col min="8452" max="8702" width="11.5546875" style="12"/>
    <col min="8703" max="8703" width="51.109375" style="12" customWidth="1"/>
    <col min="8704" max="8706" width="13.5546875" style="12" bestFit="1" customWidth="1"/>
    <col min="8707" max="8707" width="13.6640625" style="12" bestFit="1" customWidth="1"/>
    <col min="8708" max="8958" width="11.5546875" style="12"/>
    <col min="8959" max="8959" width="51.109375" style="12" customWidth="1"/>
    <col min="8960" max="8962" width="13.5546875" style="12" bestFit="1" customWidth="1"/>
    <col min="8963" max="8963" width="13.6640625" style="12" bestFit="1" customWidth="1"/>
    <col min="8964" max="9214" width="11.5546875" style="12"/>
    <col min="9215" max="9215" width="51.109375" style="12" customWidth="1"/>
    <col min="9216" max="9218" width="13.5546875" style="12" bestFit="1" customWidth="1"/>
    <col min="9219" max="9219" width="13.6640625" style="12" bestFit="1" customWidth="1"/>
    <col min="9220" max="9470" width="11.5546875" style="12"/>
    <col min="9471" max="9471" width="51.109375" style="12" customWidth="1"/>
    <col min="9472" max="9474" width="13.5546875" style="12" bestFit="1" customWidth="1"/>
    <col min="9475" max="9475" width="13.6640625" style="12" bestFit="1" customWidth="1"/>
    <col min="9476" max="9726" width="11.5546875" style="12"/>
    <col min="9727" max="9727" width="51.109375" style="12" customWidth="1"/>
    <col min="9728" max="9730" width="13.5546875" style="12" bestFit="1" customWidth="1"/>
    <col min="9731" max="9731" width="13.6640625" style="12" bestFit="1" customWidth="1"/>
    <col min="9732" max="9982" width="11.5546875" style="12"/>
    <col min="9983" max="9983" width="51.109375" style="12" customWidth="1"/>
    <col min="9984" max="9986" width="13.5546875" style="12" bestFit="1" customWidth="1"/>
    <col min="9987" max="9987" width="13.6640625" style="12" bestFit="1" customWidth="1"/>
    <col min="9988" max="10238" width="11.5546875" style="12"/>
    <col min="10239" max="10239" width="51.109375" style="12" customWidth="1"/>
    <col min="10240" max="10242" width="13.5546875" style="12" bestFit="1" customWidth="1"/>
    <col min="10243" max="10243" width="13.6640625" style="12" bestFit="1" customWidth="1"/>
    <col min="10244" max="10494" width="11.5546875" style="12"/>
    <col min="10495" max="10495" width="51.109375" style="12" customWidth="1"/>
    <col min="10496" max="10498" width="13.5546875" style="12" bestFit="1" customWidth="1"/>
    <col min="10499" max="10499" width="13.6640625" style="12" bestFit="1" customWidth="1"/>
    <col min="10500" max="10750" width="11.5546875" style="12"/>
    <col min="10751" max="10751" width="51.109375" style="12" customWidth="1"/>
    <col min="10752" max="10754" width="13.5546875" style="12" bestFit="1" customWidth="1"/>
    <col min="10755" max="10755" width="13.6640625" style="12" bestFit="1" customWidth="1"/>
    <col min="10756" max="11006" width="11.5546875" style="12"/>
    <col min="11007" max="11007" width="51.109375" style="12" customWidth="1"/>
    <col min="11008" max="11010" width="13.5546875" style="12" bestFit="1" customWidth="1"/>
    <col min="11011" max="11011" width="13.6640625" style="12" bestFit="1" customWidth="1"/>
    <col min="11012" max="11262" width="11.5546875" style="12"/>
    <col min="11263" max="11263" width="51.109375" style="12" customWidth="1"/>
    <col min="11264" max="11266" width="13.5546875" style="12" bestFit="1" customWidth="1"/>
    <col min="11267" max="11267" width="13.6640625" style="12" bestFit="1" customWidth="1"/>
    <col min="11268" max="11518" width="11.5546875" style="12"/>
    <col min="11519" max="11519" width="51.109375" style="12" customWidth="1"/>
    <col min="11520" max="11522" width="13.5546875" style="12" bestFit="1" customWidth="1"/>
    <col min="11523" max="11523" width="13.6640625" style="12" bestFit="1" customWidth="1"/>
    <col min="11524" max="11774" width="11.5546875" style="12"/>
    <col min="11775" max="11775" width="51.109375" style="12" customWidth="1"/>
    <col min="11776" max="11778" width="13.5546875" style="12" bestFit="1" customWidth="1"/>
    <col min="11779" max="11779" width="13.6640625" style="12" bestFit="1" customWidth="1"/>
    <col min="11780" max="12030" width="11.5546875" style="12"/>
    <col min="12031" max="12031" width="51.109375" style="12" customWidth="1"/>
    <col min="12032" max="12034" width="13.5546875" style="12" bestFit="1" customWidth="1"/>
    <col min="12035" max="12035" width="13.6640625" style="12" bestFit="1" customWidth="1"/>
    <col min="12036" max="12286" width="11.5546875" style="12"/>
    <col min="12287" max="12287" width="51.109375" style="12" customWidth="1"/>
    <col min="12288" max="12290" width="13.5546875" style="12" bestFit="1" customWidth="1"/>
    <col min="12291" max="12291" width="13.6640625" style="12" bestFit="1" customWidth="1"/>
    <col min="12292" max="12542" width="11.5546875" style="12"/>
    <col min="12543" max="12543" width="51.109375" style="12" customWidth="1"/>
    <col min="12544" max="12546" width="13.5546875" style="12" bestFit="1" customWidth="1"/>
    <col min="12547" max="12547" width="13.6640625" style="12" bestFit="1" customWidth="1"/>
    <col min="12548" max="12798" width="11.5546875" style="12"/>
    <col min="12799" max="12799" width="51.109375" style="12" customWidth="1"/>
    <col min="12800" max="12802" width="13.5546875" style="12" bestFit="1" customWidth="1"/>
    <col min="12803" max="12803" width="13.6640625" style="12" bestFit="1" customWidth="1"/>
    <col min="12804" max="13054" width="11.5546875" style="12"/>
    <col min="13055" max="13055" width="51.109375" style="12" customWidth="1"/>
    <col min="13056" max="13058" width="13.5546875" style="12" bestFit="1" customWidth="1"/>
    <col min="13059" max="13059" width="13.6640625" style="12" bestFit="1" customWidth="1"/>
    <col min="13060" max="13310" width="11.5546875" style="12"/>
    <col min="13311" max="13311" width="51.109375" style="12" customWidth="1"/>
    <col min="13312" max="13314" width="13.5546875" style="12" bestFit="1" customWidth="1"/>
    <col min="13315" max="13315" width="13.6640625" style="12" bestFit="1" customWidth="1"/>
    <col min="13316" max="13566" width="11.5546875" style="12"/>
    <col min="13567" max="13567" width="51.109375" style="12" customWidth="1"/>
    <col min="13568" max="13570" width="13.5546875" style="12" bestFit="1" customWidth="1"/>
    <col min="13571" max="13571" width="13.6640625" style="12" bestFit="1" customWidth="1"/>
    <col min="13572" max="13822" width="11.5546875" style="12"/>
    <col min="13823" max="13823" width="51.109375" style="12" customWidth="1"/>
    <col min="13824" max="13826" width="13.5546875" style="12" bestFit="1" customWidth="1"/>
    <col min="13827" max="13827" width="13.6640625" style="12" bestFit="1" customWidth="1"/>
    <col min="13828" max="14078" width="11.5546875" style="12"/>
    <col min="14079" max="14079" width="51.109375" style="12" customWidth="1"/>
    <col min="14080" max="14082" width="13.5546875" style="12" bestFit="1" customWidth="1"/>
    <col min="14083" max="14083" width="13.6640625" style="12" bestFit="1" customWidth="1"/>
    <col min="14084" max="14334" width="11.5546875" style="12"/>
    <col min="14335" max="14335" width="51.109375" style="12" customWidth="1"/>
    <col min="14336" max="14338" width="13.5546875" style="12" bestFit="1" customWidth="1"/>
    <col min="14339" max="14339" width="13.6640625" style="12" bestFit="1" customWidth="1"/>
    <col min="14340" max="14590" width="11.5546875" style="12"/>
    <col min="14591" max="14591" width="51.109375" style="12" customWidth="1"/>
    <col min="14592" max="14594" width="13.5546875" style="12" bestFit="1" customWidth="1"/>
    <col min="14595" max="14595" width="13.6640625" style="12" bestFit="1" customWidth="1"/>
    <col min="14596" max="14846" width="11.5546875" style="12"/>
    <col min="14847" max="14847" width="51.109375" style="12" customWidth="1"/>
    <col min="14848" max="14850" width="13.5546875" style="12" bestFit="1" customWidth="1"/>
    <col min="14851" max="14851" width="13.6640625" style="12" bestFit="1" customWidth="1"/>
    <col min="14852" max="15102" width="11.5546875" style="12"/>
    <col min="15103" max="15103" width="51.109375" style="12" customWidth="1"/>
    <col min="15104" max="15106" width="13.5546875" style="12" bestFit="1" customWidth="1"/>
    <col min="15107" max="15107" width="13.6640625" style="12" bestFit="1" customWidth="1"/>
    <col min="15108" max="15358" width="11.5546875" style="12"/>
    <col min="15359" max="15359" width="51.109375" style="12" customWidth="1"/>
    <col min="15360" max="15362" width="13.5546875" style="12" bestFit="1" customWidth="1"/>
    <col min="15363" max="15363" width="13.6640625" style="12" bestFit="1" customWidth="1"/>
    <col min="15364" max="15614" width="11.5546875" style="12"/>
    <col min="15615" max="15615" width="51.109375" style="12" customWidth="1"/>
    <col min="15616" max="15618" width="13.5546875" style="12" bestFit="1" customWidth="1"/>
    <col min="15619" max="15619" width="13.6640625" style="12" bestFit="1" customWidth="1"/>
    <col min="15620" max="15870" width="11.5546875" style="12"/>
    <col min="15871" max="15871" width="51.109375" style="12" customWidth="1"/>
    <col min="15872" max="15874" width="13.5546875" style="12" bestFit="1" customWidth="1"/>
    <col min="15875" max="15875" width="13.6640625" style="12" bestFit="1" customWidth="1"/>
    <col min="15876" max="16126" width="11.5546875" style="12"/>
    <col min="16127" max="16127" width="51.109375" style="12" customWidth="1"/>
    <col min="16128" max="16130" width="13.5546875" style="12" bestFit="1" customWidth="1"/>
    <col min="16131" max="16131" width="13.6640625" style="12" bestFit="1" customWidth="1"/>
    <col min="16132" max="16384" width="11.5546875" style="12"/>
  </cols>
  <sheetData>
    <row r="2" spans="1:6" ht="15" customHeight="1" x14ac:dyDescent="0.3">
      <c r="A2" s="127" t="s">
        <v>31</v>
      </c>
      <c r="B2" s="127"/>
      <c r="C2" s="127"/>
      <c r="D2" s="127"/>
      <c r="E2" s="127"/>
      <c r="F2" s="127"/>
    </row>
    <row r="3" spans="1:6" ht="15" customHeight="1" x14ac:dyDescent="0.3">
      <c r="A3" s="25" t="s">
        <v>2</v>
      </c>
      <c r="B3" s="12" t="s">
        <v>65</v>
      </c>
    </row>
    <row r="4" spans="1:6" ht="15" customHeight="1" x14ac:dyDescent="0.3">
      <c r="A4" s="25" t="s">
        <v>3</v>
      </c>
      <c r="B4" s="12" t="s">
        <v>66</v>
      </c>
    </row>
    <row r="5" spans="1:6" ht="15" customHeight="1" x14ac:dyDescent="0.3">
      <c r="A5" s="25" t="s">
        <v>4</v>
      </c>
      <c r="B5" s="12" t="s">
        <v>67</v>
      </c>
    </row>
    <row r="6" spans="1:6" ht="15" customHeight="1" x14ac:dyDescent="0.3">
      <c r="A6" s="25" t="s">
        <v>18</v>
      </c>
      <c r="B6" s="12" t="s">
        <v>99</v>
      </c>
    </row>
    <row r="7" spans="1:6" ht="15" customHeight="1" x14ac:dyDescent="0.3">
      <c r="A7" s="26"/>
      <c r="B7" s="27"/>
      <c r="C7" s="27"/>
      <c r="D7" s="27"/>
    </row>
    <row r="8" spans="1:6" ht="15" customHeight="1" x14ac:dyDescent="0.3">
      <c r="A8" s="128" t="s">
        <v>32</v>
      </c>
      <c r="B8" s="128"/>
      <c r="C8" s="128"/>
      <c r="D8" s="128"/>
      <c r="E8" s="128"/>
      <c r="F8" s="128"/>
    </row>
    <row r="9" spans="1:6" ht="15" customHeight="1" x14ac:dyDescent="0.3">
      <c r="A9" s="128" t="s">
        <v>33</v>
      </c>
      <c r="B9" s="128"/>
      <c r="C9" s="128"/>
      <c r="D9" s="128"/>
      <c r="E9" s="128"/>
      <c r="F9" s="128"/>
    </row>
    <row r="10" spans="1:6" ht="15" customHeight="1" thickBot="1" x14ac:dyDescent="0.35">
      <c r="A10" s="10" t="s">
        <v>36</v>
      </c>
      <c r="B10" s="10" t="s">
        <v>5</v>
      </c>
      <c r="C10" s="10" t="s">
        <v>55</v>
      </c>
      <c r="D10" s="10" t="s">
        <v>56</v>
      </c>
      <c r="E10" s="10" t="s">
        <v>57</v>
      </c>
      <c r="F10" s="11" t="s">
        <v>58</v>
      </c>
    </row>
    <row r="11" spans="1:6" ht="15" customHeight="1" x14ac:dyDescent="0.3">
      <c r="A11" s="131" t="s">
        <v>43</v>
      </c>
      <c r="B11" s="63" t="s">
        <v>74</v>
      </c>
      <c r="C11" s="1">
        <v>260</v>
      </c>
      <c r="D11" s="1">
        <v>388</v>
      </c>
      <c r="E11" s="1">
        <v>201</v>
      </c>
      <c r="F11" s="5">
        <f>AVERAGE(C11:E11)</f>
        <v>283</v>
      </c>
    </row>
    <row r="12" spans="1:6" ht="15" customHeight="1" x14ac:dyDescent="0.3">
      <c r="A12" s="132"/>
      <c r="B12" s="8" t="s">
        <v>28</v>
      </c>
      <c r="C12" s="3">
        <v>469</v>
      </c>
      <c r="D12" s="3">
        <v>865</v>
      </c>
      <c r="E12" s="3">
        <v>304</v>
      </c>
      <c r="F12" s="7">
        <f>SUM(C12:E12)</f>
        <v>1638</v>
      </c>
    </row>
    <row r="13" spans="1:6" ht="15" customHeight="1" x14ac:dyDescent="0.3">
      <c r="A13" s="137" t="s">
        <v>44</v>
      </c>
      <c r="B13" s="64" t="s">
        <v>74</v>
      </c>
      <c r="C13" s="2">
        <v>199</v>
      </c>
      <c r="D13" s="2">
        <v>238</v>
      </c>
      <c r="E13" s="2">
        <v>133</v>
      </c>
      <c r="F13" s="6">
        <f>AVERAGE(C13:E13)</f>
        <v>190</v>
      </c>
    </row>
    <row r="14" spans="1:6" ht="15" customHeight="1" x14ac:dyDescent="0.3">
      <c r="A14" s="132"/>
      <c r="B14" s="9" t="s">
        <v>28</v>
      </c>
      <c r="C14" s="3">
        <v>298</v>
      </c>
      <c r="D14" s="3">
        <v>447</v>
      </c>
      <c r="E14" s="3">
        <v>182</v>
      </c>
      <c r="F14" s="7">
        <f>SUM(C14:E14)</f>
        <v>927</v>
      </c>
    </row>
    <row r="15" spans="1:6" ht="15" customHeight="1" x14ac:dyDescent="0.3">
      <c r="A15" s="137" t="s">
        <v>45</v>
      </c>
      <c r="B15" s="64" t="s">
        <v>74</v>
      </c>
      <c r="C15" s="2">
        <v>376</v>
      </c>
      <c r="D15" s="2">
        <v>528</v>
      </c>
      <c r="E15" s="2">
        <v>239</v>
      </c>
      <c r="F15" s="69">
        <f>AVERAGE(C15:E15)</f>
        <v>381</v>
      </c>
    </row>
    <row r="16" spans="1:6" ht="15" customHeight="1" x14ac:dyDescent="0.3">
      <c r="A16" s="132"/>
      <c r="B16" s="9" t="s">
        <v>28</v>
      </c>
      <c r="C16" s="3">
        <v>490</v>
      </c>
      <c r="D16" s="3">
        <v>720</v>
      </c>
      <c r="E16" s="3">
        <v>283</v>
      </c>
      <c r="F16" s="7">
        <f>SUM(C16:E16)</f>
        <v>1493</v>
      </c>
    </row>
    <row r="17" spans="1:9" ht="14.25" customHeight="1" x14ac:dyDescent="0.3">
      <c r="A17" s="13" t="s">
        <v>79</v>
      </c>
    </row>
    <row r="18" spans="1:9" ht="11.25" customHeight="1" x14ac:dyDescent="0.3">
      <c r="A18" s="13" t="s">
        <v>29</v>
      </c>
    </row>
    <row r="19" spans="1:9" ht="12.75" customHeight="1" x14ac:dyDescent="0.3">
      <c r="A19" s="110" t="s">
        <v>86</v>
      </c>
      <c r="B19" s="110"/>
      <c r="C19" s="110"/>
      <c r="D19" s="109"/>
      <c r="E19" s="109"/>
      <c r="F19" s="109"/>
    </row>
    <row r="20" spans="1:9" ht="15" customHeight="1" x14ac:dyDescent="0.3">
      <c r="A20" s="110"/>
      <c r="B20" s="110"/>
      <c r="C20" s="110"/>
      <c r="D20" s="109"/>
      <c r="E20" s="109"/>
      <c r="F20" s="109"/>
    </row>
    <row r="21" spans="1:9" ht="10.5" customHeight="1" x14ac:dyDescent="0.3">
      <c r="A21" s="65" t="s">
        <v>118</v>
      </c>
    </row>
    <row r="23" spans="1:9" ht="15" customHeight="1" x14ac:dyDescent="0.3">
      <c r="A23" s="129" t="s">
        <v>34</v>
      </c>
      <c r="B23" s="129"/>
      <c r="C23" s="129"/>
      <c r="D23" s="129"/>
      <c r="E23" s="129"/>
      <c r="F23" s="129"/>
    </row>
    <row r="24" spans="1:9" ht="15" customHeight="1" x14ac:dyDescent="0.3">
      <c r="A24" s="128" t="s">
        <v>35</v>
      </c>
      <c r="B24" s="128"/>
      <c r="C24" s="128"/>
      <c r="D24" s="128"/>
      <c r="E24" s="128"/>
      <c r="F24" s="128"/>
      <c r="G24" s="15"/>
    </row>
    <row r="25" spans="1:9" ht="15" customHeight="1" x14ac:dyDescent="0.3">
      <c r="A25" s="128" t="s">
        <v>77</v>
      </c>
      <c r="B25" s="128"/>
      <c r="C25" s="128"/>
      <c r="D25" s="128"/>
      <c r="E25" s="128"/>
      <c r="F25" s="128"/>
    </row>
    <row r="27" spans="1:9" ht="15" customHeight="1" thickBot="1" x14ac:dyDescent="0.35">
      <c r="A27" s="10" t="s">
        <v>36</v>
      </c>
      <c r="B27" s="10" t="s">
        <v>27</v>
      </c>
      <c r="C27" s="10" t="s">
        <v>56</v>
      </c>
      <c r="D27" s="10" t="s">
        <v>57</v>
      </c>
      <c r="E27" s="11" t="s">
        <v>25</v>
      </c>
      <c r="F27" s="15"/>
      <c r="G27" s="15"/>
      <c r="H27" s="15"/>
      <c r="I27" s="15"/>
    </row>
    <row r="28" spans="1:9" ht="28.8" x14ac:dyDescent="0.3">
      <c r="A28" s="16" t="s">
        <v>46</v>
      </c>
      <c r="B28" s="123">
        <v>129145905.19999993</v>
      </c>
      <c r="C28" s="123">
        <v>161013888.48999995</v>
      </c>
      <c r="D28" s="123">
        <v>116654469.68999998</v>
      </c>
      <c r="E28" s="29">
        <f>SUM(B28:D28)</f>
        <v>406814263.37999988</v>
      </c>
      <c r="F28" s="15"/>
      <c r="G28" s="15"/>
      <c r="H28" s="15"/>
      <c r="I28" s="15"/>
    </row>
    <row r="29" spans="1:9" ht="28.8" x14ac:dyDescent="0.3">
      <c r="A29" s="16" t="s">
        <v>44</v>
      </c>
      <c r="B29" s="123">
        <v>87786237.219999939</v>
      </c>
      <c r="C29" s="123">
        <v>88869847.550000057</v>
      </c>
      <c r="D29" s="123">
        <v>63105762.229999997</v>
      </c>
      <c r="E29" s="29">
        <f t="shared" ref="E29:E30" si="0">SUM(B29:D29)</f>
        <v>239761846.99999997</v>
      </c>
      <c r="F29" s="15"/>
      <c r="G29" s="15"/>
      <c r="H29" s="15"/>
      <c r="I29" s="15"/>
    </row>
    <row r="30" spans="1:9" ht="28.8" x14ac:dyDescent="0.3">
      <c r="A30" s="16" t="s">
        <v>48</v>
      </c>
      <c r="B30" s="124">
        <v>105871654.07999994</v>
      </c>
      <c r="C30" s="124">
        <v>112883555.41999996</v>
      </c>
      <c r="D30" s="124">
        <v>81703665.300000012</v>
      </c>
      <c r="E30" s="29">
        <f t="shared" si="0"/>
        <v>300458874.79999989</v>
      </c>
      <c r="G30" s="15"/>
      <c r="H30" s="15"/>
    </row>
    <row r="31" spans="1:9" s="40" customFormat="1" ht="43.2" x14ac:dyDescent="0.3">
      <c r="A31" s="19" t="s">
        <v>47</v>
      </c>
      <c r="B31" s="20">
        <v>9123716.3493709993</v>
      </c>
      <c r="C31" s="20">
        <v>9545556.3493709993</v>
      </c>
      <c r="D31" s="20">
        <v>9123716.3493709993</v>
      </c>
      <c r="E31" s="29">
        <f>SUM(B31:D31)</f>
        <v>27792989.048112996</v>
      </c>
    </row>
    <row r="32" spans="1:9" ht="15" customHeight="1" thickBot="1" x14ac:dyDescent="0.35">
      <c r="A32" s="14" t="s">
        <v>10</v>
      </c>
      <c r="B32" s="22">
        <f>SUM(B28:B31)</f>
        <v>331927512.84937084</v>
      </c>
      <c r="C32" s="22">
        <f>SUM(C28:C31)</f>
        <v>372312847.80937099</v>
      </c>
      <c r="D32" s="22">
        <f t="shared" ref="D32:E32" si="1">SUM(D28:D31)</f>
        <v>270587613.56937099</v>
      </c>
      <c r="E32" s="22">
        <f t="shared" si="1"/>
        <v>974827974.22811282</v>
      </c>
    </row>
    <row r="33" spans="1:10" ht="15" customHeight="1" thickTop="1" x14ac:dyDescent="0.3">
      <c r="A33" s="13" t="s">
        <v>119</v>
      </c>
    </row>
    <row r="34" spans="1:10" ht="15" customHeight="1" x14ac:dyDescent="0.3">
      <c r="A34" s="13" t="s">
        <v>29</v>
      </c>
    </row>
    <row r="35" spans="1:10" ht="15" customHeight="1" x14ac:dyDescent="0.3"/>
    <row r="36" spans="1:10" ht="15" customHeight="1" x14ac:dyDescent="0.3">
      <c r="A36" s="128" t="s">
        <v>37</v>
      </c>
      <c r="B36" s="128"/>
      <c r="C36" s="128"/>
      <c r="D36" s="128"/>
      <c r="E36" s="128"/>
    </row>
    <row r="37" spans="1:10" ht="15" customHeight="1" x14ac:dyDescent="0.3">
      <c r="A37" s="128" t="s">
        <v>13</v>
      </c>
      <c r="B37" s="128"/>
      <c r="C37" s="128"/>
      <c r="D37" s="128"/>
      <c r="E37" s="128"/>
    </row>
    <row r="38" spans="1:10" ht="15" customHeight="1" x14ac:dyDescent="0.3">
      <c r="A38" s="128" t="s">
        <v>77</v>
      </c>
      <c r="B38" s="128"/>
      <c r="C38" s="128"/>
      <c r="D38" s="128"/>
      <c r="E38" s="128"/>
    </row>
    <row r="40" spans="1:10" ht="15" customHeight="1" thickBot="1" x14ac:dyDescent="0.35">
      <c r="A40" s="10" t="s">
        <v>12</v>
      </c>
      <c r="B40" s="10" t="s">
        <v>27</v>
      </c>
      <c r="C40" s="10" t="s">
        <v>56</v>
      </c>
      <c r="D40" s="10" t="s">
        <v>57</v>
      </c>
      <c r="E40" s="11" t="s">
        <v>25</v>
      </c>
    </row>
    <row r="42" spans="1:10" ht="15" customHeight="1" x14ac:dyDescent="0.3">
      <c r="A42" s="12" t="s">
        <v>19</v>
      </c>
      <c r="B42" s="125">
        <f>123370482.9+709300287.1</f>
        <v>832670770</v>
      </c>
      <c r="C42" s="125">
        <f>B46</f>
        <v>771476679.98062909</v>
      </c>
      <c r="D42" s="125">
        <f>C46</f>
        <v>669897255.00125813</v>
      </c>
      <c r="E42" s="91">
        <f>+B42</f>
        <v>832670770</v>
      </c>
    </row>
    <row r="43" spans="1:10" ht="15" customHeight="1" x14ac:dyDescent="0.3">
      <c r="A43" s="12" t="s">
        <v>14</v>
      </c>
      <c r="B43" s="125">
        <v>270733422.82999998</v>
      </c>
      <c r="C43" s="125">
        <v>270733422.82999998</v>
      </c>
      <c r="D43" s="125">
        <v>270733422.82999998</v>
      </c>
      <c r="E43" s="91">
        <f>SUM(B43:D43)</f>
        <v>812200268.49000001</v>
      </c>
      <c r="H43" s="41"/>
      <c r="I43" s="41"/>
      <c r="J43" s="41"/>
    </row>
    <row r="44" spans="1:10" ht="15" customHeight="1" x14ac:dyDescent="0.3">
      <c r="A44" s="12" t="s">
        <v>15</v>
      </c>
      <c r="B44" s="125">
        <f>B42+B43</f>
        <v>1103404192.8299999</v>
      </c>
      <c r="C44" s="125">
        <f>C42+C43</f>
        <v>1042210102.8106291</v>
      </c>
      <c r="D44" s="125">
        <f>D42+D43</f>
        <v>940630677.83125806</v>
      </c>
      <c r="E44" s="91">
        <f>+E42+E43</f>
        <v>1644871038.49</v>
      </c>
    </row>
    <row r="45" spans="1:10" ht="15" customHeight="1" x14ac:dyDescent="0.3">
      <c r="A45" s="12" t="s">
        <v>16</v>
      </c>
      <c r="B45" s="125">
        <v>331927512.84937084</v>
      </c>
      <c r="C45" s="125">
        <v>372312847.80937099</v>
      </c>
      <c r="D45" s="125">
        <v>270587613.56937099</v>
      </c>
      <c r="E45" s="91">
        <f>SUM(B45:D45)</f>
        <v>974827974.22811282</v>
      </c>
    </row>
    <row r="46" spans="1:10" ht="15" customHeight="1" x14ac:dyDescent="0.3">
      <c r="A46" s="12" t="s">
        <v>17</v>
      </c>
      <c r="B46" s="125">
        <f>B44-B45</f>
        <v>771476679.98062909</v>
      </c>
      <c r="C46" s="125">
        <f t="shared" ref="C46:D46" si="2">C44-C45</f>
        <v>669897255.00125813</v>
      </c>
      <c r="D46" s="125">
        <f t="shared" si="2"/>
        <v>670043064.26188707</v>
      </c>
      <c r="E46" s="91">
        <f>+E44-E45</f>
        <v>670043064.26188719</v>
      </c>
    </row>
    <row r="47" spans="1:10" ht="15" customHeight="1" x14ac:dyDescent="0.3"/>
    <row r="48" spans="1:10" ht="15" customHeight="1" thickBot="1" x14ac:dyDescent="0.35">
      <c r="A48" s="14"/>
      <c r="B48" s="14"/>
      <c r="C48" s="14"/>
      <c r="D48" s="14"/>
      <c r="E48" s="14"/>
    </row>
    <row r="49" spans="1:21" ht="15" customHeight="1" thickTop="1" x14ac:dyDescent="0.3">
      <c r="A49" s="111" t="s">
        <v>117</v>
      </c>
      <c r="B49" s="96"/>
      <c r="C49" s="96"/>
      <c r="D49" s="96"/>
      <c r="E49" s="96"/>
    </row>
    <row r="50" spans="1:21" x14ac:dyDescent="0.3">
      <c r="A50" s="111" t="s">
        <v>62</v>
      </c>
      <c r="B50" s="95"/>
      <c r="C50" s="95"/>
      <c r="D50" s="95"/>
      <c r="E50" s="95"/>
      <c r="F50" s="44"/>
    </row>
    <row r="51" spans="1:21" x14ac:dyDescent="0.3">
      <c r="A51" s="146" t="s">
        <v>120</v>
      </c>
      <c r="B51" s="146"/>
      <c r="C51" s="146"/>
      <c r="D51" s="146"/>
      <c r="E51" s="146"/>
    </row>
    <row r="52" spans="1:21" ht="30" customHeight="1" x14ac:dyDescent="0.3">
      <c r="A52" s="146" t="s">
        <v>121</v>
      </c>
      <c r="B52" s="146"/>
      <c r="C52" s="146"/>
      <c r="D52" s="146"/>
      <c r="E52" s="146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</row>
    <row r="53" spans="1:21" ht="15" customHeight="1" x14ac:dyDescent="0.3">
      <c r="A53" s="147" t="s">
        <v>85</v>
      </c>
      <c r="B53" s="147"/>
      <c r="C53" s="147"/>
      <c r="D53" s="147"/>
      <c r="E53" s="147"/>
      <c r="F53" s="101"/>
      <c r="G53" s="101"/>
    </row>
    <row r="54" spans="1:21" ht="15" customHeight="1" x14ac:dyDescent="0.3">
      <c r="A54" s="102"/>
      <c r="B54" s="103"/>
      <c r="C54" s="104"/>
      <c r="D54" s="104"/>
      <c r="E54" s="104"/>
      <c r="F54" s="103"/>
      <c r="G54" s="103"/>
    </row>
    <row r="55" spans="1:21" ht="15" customHeight="1" x14ac:dyDescent="0.3">
      <c r="A55" s="102"/>
      <c r="B55" s="105"/>
      <c r="C55" s="104"/>
      <c r="D55" s="104"/>
      <c r="E55" s="104"/>
      <c r="F55" s="103"/>
      <c r="G55" s="105"/>
    </row>
    <row r="56" spans="1:21" ht="15" customHeight="1" x14ac:dyDescent="0.3">
      <c r="A56" s="102"/>
      <c r="B56" s="105"/>
      <c r="C56" s="104"/>
      <c r="D56" s="104"/>
      <c r="E56" s="104"/>
      <c r="F56" s="105"/>
      <c r="G56" s="105"/>
    </row>
    <row r="57" spans="1:21" ht="15" customHeight="1" x14ac:dyDescent="0.3">
      <c r="A57" s="102"/>
      <c r="B57" s="105"/>
      <c r="C57" s="104"/>
      <c r="D57" s="104"/>
      <c r="E57" s="104"/>
      <c r="F57" s="103"/>
      <c r="G57" s="105"/>
    </row>
    <row r="58" spans="1:21" ht="15" customHeight="1" x14ac:dyDescent="0.3">
      <c r="A58" s="102"/>
      <c r="B58" s="105"/>
      <c r="C58" s="104"/>
      <c r="D58" s="104"/>
      <c r="E58" s="104"/>
      <c r="F58" s="105"/>
      <c r="G58" s="105"/>
    </row>
    <row r="59" spans="1:21" ht="15" customHeight="1" x14ac:dyDescent="0.3">
      <c r="A59" s="106"/>
      <c r="B59" s="107"/>
      <c r="C59" s="107"/>
      <c r="D59" s="107"/>
      <c r="E59" s="107"/>
      <c r="F59" s="107"/>
      <c r="G59" s="107"/>
    </row>
    <row r="60" spans="1:21" ht="15" customHeight="1" x14ac:dyDescent="0.3"/>
    <row r="68" spans="18:18" x14ac:dyDescent="0.3">
      <c r="R68" s="122"/>
    </row>
    <row r="69" spans="18:18" x14ac:dyDescent="0.3">
      <c r="R69" s="122"/>
    </row>
    <row r="70" spans="18:18" x14ac:dyDescent="0.3">
      <c r="R70" s="122"/>
    </row>
  </sheetData>
  <mergeCells count="15">
    <mergeCell ref="A51:E51"/>
    <mergeCell ref="A52:E52"/>
    <mergeCell ref="A53:E53"/>
    <mergeCell ref="A38:E38"/>
    <mergeCell ref="A2:F2"/>
    <mergeCell ref="A8:F8"/>
    <mergeCell ref="A9:F9"/>
    <mergeCell ref="A23:F23"/>
    <mergeCell ref="A24:F24"/>
    <mergeCell ref="A25:F25"/>
    <mergeCell ref="A36:E36"/>
    <mergeCell ref="A37:E37"/>
    <mergeCell ref="A13:A14"/>
    <mergeCell ref="A15:A16"/>
    <mergeCell ref="A11:A12"/>
  </mergeCells>
  <pageMargins left="0.7" right="0.7" top="0.75" bottom="0.75" header="0.3" footer="0.3"/>
  <pageSetup orientation="portrait" r:id="rId1"/>
  <ignoredErrors>
    <ignoredError sqref="F12:F15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55"/>
  <sheetViews>
    <sheetView zoomScaleNormal="100" workbookViewId="0">
      <selection activeCell="A2" sqref="A2:G2"/>
    </sheetView>
  </sheetViews>
  <sheetFormatPr baseColWidth="10" defaultColWidth="11.5546875" defaultRowHeight="14.4" x14ac:dyDescent="0.3"/>
  <cols>
    <col min="1" max="1" width="48" style="12" customWidth="1"/>
    <col min="2" max="4" width="15.109375" style="12" bestFit="1" customWidth="1"/>
    <col min="5" max="5" width="17.88671875" style="12" customWidth="1"/>
    <col min="6" max="6" width="15.44140625" style="12" bestFit="1" customWidth="1"/>
    <col min="7" max="7" width="19.33203125" style="12" bestFit="1" customWidth="1"/>
    <col min="8" max="8" width="18.5546875" style="12" bestFit="1" customWidth="1"/>
    <col min="9" max="9" width="13.88671875" style="12" customWidth="1"/>
    <col min="10" max="16384" width="11.5546875" style="12"/>
  </cols>
  <sheetData>
    <row r="1" spans="1:9" ht="15" customHeight="1" x14ac:dyDescent="0.3"/>
    <row r="2" spans="1:9" ht="15" customHeight="1" x14ac:dyDescent="0.3">
      <c r="A2" s="127" t="s">
        <v>31</v>
      </c>
      <c r="B2" s="127"/>
      <c r="C2" s="127"/>
      <c r="D2" s="127"/>
      <c r="E2" s="127"/>
      <c r="F2" s="127"/>
      <c r="G2" s="127"/>
    </row>
    <row r="3" spans="1:9" ht="15" customHeight="1" x14ac:dyDescent="0.3">
      <c r="A3" s="25" t="s">
        <v>2</v>
      </c>
      <c r="B3" s="12" t="s">
        <v>65</v>
      </c>
    </row>
    <row r="4" spans="1:9" ht="15" customHeight="1" x14ac:dyDescent="0.3">
      <c r="A4" s="25" t="s">
        <v>3</v>
      </c>
      <c r="B4" s="12" t="s">
        <v>66</v>
      </c>
    </row>
    <row r="5" spans="1:9" ht="15" customHeight="1" x14ac:dyDescent="0.3">
      <c r="A5" s="25" t="s">
        <v>4</v>
      </c>
      <c r="B5" s="12" t="s">
        <v>67</v>
      </c>
    </row>
    <row r="6" spans="1:9" ht="15" customHeight="1" x14ac:dyDescent="0.3">
      <c r="A6" s="25" t="s">
        <v>18</v>
      </c>
      <c r="B6" s="116">
        <v>2022</v>
      </c>
    </row>
    <row r="7" spans="1:9" ht="15" customHeight="1" x14ac:dyDescent="0.3">
      <c r="A7" s="91"/>
      <c r="B7" s="91"/>
      <c r="C7" s="91"/>
      <c r="D7" s="91"/>
      <c r="E7" s="91"/>
      <c r="F7" s="91"/>
      <c r="G7" s="91"/>
    </row>
    <row r="8" spans="1:9" ht="15" customHeight="1" x14ac:dyDescent="0.3">
      <c r="A8" s="143" t="s">
        <v>0</v>
      </c>
      <c r="B8" s="143"/>
      <c r="C8" s="143"/>
      <c r="D8" s="143"/>
      <c r="E8" s="143"/>
      <c r="F8" s="143"/>
      <c r="G8" s="143"/>
    </row>
    <row r="9" spans="1:9" ht="15" customHeight="1" x14ac:dyDescent="0.3">
      <c r="A9" s="143" t="s">
        <v>33</v>
      </c>
      <c r="B9" s="143"/>
      <c r="C9" s="143"/>
      <c r="D9" s="143"/>
      <c r="E9" s="143"/>
      <c r="F9" s="143"/>
      <c r="G9" s="143"/>
    </row>
    <row r="10" spans="1:9" ht="15" customHeight="1" x14ac:dyDescent="0.3"/>
    <row r="11" spans="1:9" ht="15" thickBot="1" x14ac:dyDescent="0.35">
      <c r="A11" s="10" t="s">
        <v>36</v>
      </c>
      <c r="B11" s="11" t="s">
        <v>5</v>
      </c>
      <c r="C11" s="11" t="s">
        <v>9</v>
      </c>
      <c r="D11" s="11" t="s">
        <v>20</v>
      </c>
      <c r="E11" s="11" t="s">
        <v>22</v>
      </c>
      <c r="F11" s="11" t="s">
        <v>25</v>
      </c>
      <c r="G11" s="11" t="s">
        <v>26</v>
      </c>
      <c r="H11" s="39"/>
      <c r="I11" s="39"/>
    </row>
    <row r="12" spans="1:9" ht="15" customHeight="1" x14ac:dyDescent="0.3">
      <c r="A12" s="144" t="s">
        <v>43</v>
      </c>
      <c r="B12" s="48" t="s">
        <v>74</v>
      </c>
      <c r="C12" s="73">
        <f>+'3T Acumulado'!C12</f>
        <v>176</v>
      </c>
      <c r="D12" s="73">
        <f>+'3T Acumulado'!D12</f>
        <v>179</v>
      </c>
      <c r="E12" s="73">
        <f>+'3T Acumulado'!E12</f>
        <v>199</v>
      </c>
      <c r="F12" s="79">
        <f>+'4T'!F11</f>
        <v>283</v>
      </c>
      <c r="G12" s="84">
        <f>SUM(C12:F12)</f>
        <v>837</v>
      </c>
    </row>
    <row r="13" spans="1:9" ht="15" customHeight="1" x14ac:dyDescent="0.3">
      <c r="A13" s="142"/>
      <c r="B13" s="50" t="s">
        <v>28</v>
      </c>
      <c r="C13" s="68">
        <f>+'3T Acumulado'!C13</f>
        <v>808</v>
      </c>
      <c r="D13" s="68">
        <f>+'3T Acumulado'!D13</f>
        <v>766</v>
      </c>
      <c r="E13" s="68">
        <f>+'3T Acumulado'!E13</f>
        <v>915</v>
      </c>
      <c r="F13" s="39">
        <f>+'4T'!F12</f>
        <v>1638</v>
      </c>
      <c r="G13" s="85">
        <f t="shared" ref="G13:G17" si="0">SUM(C13:F13)</f>
        <v>4127</v>
      </c>
    </row>
    <row r="14" spans="1:9" ht="15" customHeight="1" x14ac:dyDescent="0.3">
      <c r="A14" s="141" t="s">
        <v>44</v>
      </c>
      <c r="B14" s="53" t="s">
        <v>74</v>
      </c>
      <c r="C14" s="75">
        <f>+'3T Acumulado'!C14</f>
        <v>114</v>
      </c>
      <c r="D14" s="75">
        <f>+'3T Acumulado'!D14</f>
        <v>110</v>
      </c>
      <c r="E14" s="75">
        <f>+'3T Acumulado'!E14</f>
        <v>143.66666666666666</v>
      </c>
      <c r="F14" s="80">
        <f>+'4T'!F13</f>
        <v>190</v>
      </c>
      <c r="G14" s="86">
        <f t="shared" si="0"/>
        <v>557.66666666666663</v>
      </c>
    </row>
    <row r="15" spans="1:9" ht="15" customHeight="1" x14ac:dyDescent="0.3">
      <c r="A15" s="142"/>
      <c r="B15" s="51" t="s">
        <v>28</v>
      </c>
      <c r="C15" s="74">
        <f>+'3T Acumulado'!C15</f>
        <v>464</v>
      </c>
      <c r="D15" s="74">
        <f>+'3T Acumulado'!D15</f>
        <v>454</v>
      </c>
      <c r="E15" s="74">
        <f>+'3T Acumulado'!E15</f>
        <v>583</v>
      </c>
      <c r="F15" s="83">
        <f>+'4T'!F14</f>
        <v>927</v>
      </c>
      <c r="G15" s="87">
        <f t="shared" si="0"/>
        <v>2428</v>
      </c>
    </row>
    <row r="16" spans="1:9" ht="15" customHeight="1" x14ac:dyDescent="0.3">
      <c r="A16" s="141" t="s">
        <v>45</v>
      </c>
      <c r="B16" s="53" t="s">
        <v>74</v>
      </c>
      <c r="C16" s="76">
        <f>+'3T Acumulado'!C16</f>
        <v>184.33333333333334</v>
      </c>
      <c r="D16" s="76">
        <f>+'3T Acumulado'!D16</f>
        <v>153.66666666666666</v>
      </c>
      <c r="E16" s="76">
        <f>+'3T Acumulado'!E16</f>
        <v>294.66666666666669</v>
      </c>
      <c r="F16" s="81">
        <f>+'4T'!F15</f>
        <v>381</v>
      </c>
      <c r="G16" s="86">
        <f t="shared" si="0"/>
        <v>1013.6666666666667</v>
      </c>
    </row>
    <row r="17" spans="1:9" ht="15" customHeight="1" x14ac:dyDescent="0.3">
      <c r="A17" s="142"/>
      <c r="B17" s="51" t="s">
        <v>28</v>
      </c>
      <c r="C17" s="77">
        <f>+'3T Acumulado'!C17</f>
        <v>659</v>
      </c>
      <c r="D17" s="77">
        <f>+'3T Acumulado'!D17</f>
        <v>531</v>
      </c>
      <c r="E17" s="77">
        <f>+'3T Acumulado'!E17</f>
        <v>1042</v>
      </c>
      <c r="F17" s="82">
        <f>+'4T'!F16</f>
        <v>1493</v>
      </c>
      <c r="G17" s="87">
        <f t="shared" si="0"/>
        <v>3725</v>
      </c>
    </row>
    <row r="18" spans="1:9" x14ac:dyDescent="0.3">
      <c r="A18" s="13" t="s">
        <v>30</v>
      </c>
    </row>
    <row r="19" spans="1:9" x14ac:dyDescent="0.3">
      <c r="A19" s="13" t="s">
        <v>29</v>
      </c>
    </row>
    <row r="20" spans="1:9" ht="15" customHeight="1" x14ac:dyDescent="0.3">
      <c r="A20" s="115" t="s">
        <v>86</v>
      </c>
      <c r="B20" s="108"/>
      <c r="C20" s="108"/>
      <c r="D20" s="108"/>
      <c r="E20" s="108"/>
      <c r="F20" s="108"/>
      <c r="G20" s="108"/>
    </row>
    <row r="21" spans="1:9" ht="18.75" customHeight="1" x14ac:dyDescent="0.3">
      <c r="A21" s="117" t="s">
        <v>94</v>
      </c>
      <c r="B21" s="88"/>
      <c r="C21" s="88"/>
    </row>
    <row r="22" spans="1:9" x14ac:dyDescent="0.3">
      <c r="A22" s="127" t="s">
        <v>34</v>
      </c>
      <c r="B22" s="127"/>
      <c r="C22" s="127"/>
      <c r="D22" s="127"/>
      <c r="E22" s="127"/>
      <c r="F22" s="127"/>
      <c r="G22" s="127"/>
    </row>
    <row r="23" spans="1:9" x14ac:dyDescent="0.3">
      <c r="A23" s="143" t="s">
        <v>35</v>
      </c>
      <c r="B23" s="143"/>
      <c r="C23" s="143"/>
      <c r="D23" s="143"/>
      <c r="E23" s="143"/>
      <c r="F23" s="143"/>
      <c r="G23" s="143"/>
    </row>
    <row r="24" spans="1:9" x14ac:dyDescent="0.3">
      <c r="A24" s="143" t="s">
        <v>77</v>
      </c>
      <c r="B24" s="143"/>
      <c r="C24" s="143"/>
      <c r="D24" s="143"/>
      <c r="E24" s="143"/>
      <c r="F24" s="143"/>
      <c r="G24" s="143"/>
    </row>
    <row r="26" spans="1:9" ht="15" thickBot="1" x14ac:dyDescent="0.35">
      <c r="A26" s="10" t="s">
        <v>36</v>
      </c>
      <c r="B26" s="55" t="s">
        <v>9</v>
      </c>
      <c r="C26" s="55" t="s">
        <v>20</v>
      </c>
      <c r="D26" s="55" t="s">
        <v>22</v>
      </c>
      <c r="E26" s="55" t="s">
        <v>25</v>
      </c>
      <c r="F26" s="55" t="s">
        <v>26</v>
      </c>
    </row>
    <row r="27" spans="1:9" ht="28.8" x14ac:dyDescent="0.3">
      <c r="A27" s="16" t="s">
        <v>46</v>
      </c>
      <c r="B27" s="66">
        <f>+'3T Acumulado'!B28</f>
        <v>310028612.04999995</v>
      </c>
      <c r="C27" s="66">
        <f>+'3T Acumulado'!C28</f>
        <v>293686556.64999998</v>
      </c>
      <c r="D27" s="66">
        <f>+'3T Acumulado'!D28</f>
        <v>448241930.64999998</v>
      </c>
      <c r="E27" s="17">
        <f>+'4T'!E28</f>
        <v>406814263.37999988</v>
      </c>
      <c r="F27" s="93">
        <f>SUM(B27:E27)</f>
        <v>1458771362.7299998</v>
      </c>
      <c r="G27" s="15"/>
      <c r="H27" s="15"/>
      <c r="I27" s="15"/>
    </row>
    <row r="28" spans="1:9" ht="28.8" x14ac:dyDescent="0.3">
      <c r="A28" s="16" t="s">
        <v>44</v>
      </c>
      <c r="B28" s="66">
        <f>+'3T Acumulado'!B29</f>
        <v>155694389.92000002</v>
      </c>
      <c r="C28" s="66">
        <f>+'3T Acumulado'!C29</f>
        <v>142015788.76999998</v>
      </c>
      <c r="D28" s="66">
        <f>+'3T Acumulado'!D29</f>
        <v>238021191.40999997</v>
      </c>
      <c r="E28" s="17">
        <f>+'4T'!E29</f>
        <v>239761846.99999997</v>
      </c>
      <c r="F28" s="93">
        <f>SUM(B28:E28)</f>
        <v>775493217.0999999</v>
      </c>
      <c r="G28" s="15"/>
      <c r="H28" s="15"/>
      <c r="I28" s="15"/>
    </row>
    <row r="29" spans="1:9" ht="28.8" x14ac:dyDescent="0.3">
      <c r="A29" s="16" t="s">
        <v>48</v>
      </c>
      <c r="B29" s="66">
        <f>+'3T Acumulado'!B30</f>
        <v>183941513.61000001</v>
      </c>
      <c r="C29" s="66">
        <f>+'3T Acumulado'!C30</f>
        <v>143452484.82999998</v>
      </c>
      <c r="D29" s="66">
        <f>+'3T Acumulado'!D30</f>
        <v>314944487.50999999</v>
      </c>
      <c r="E29" s="17">
        <f>+'4T'!E30</f>
        <v>300458874.79999989</v>
      </c>
      <c r="F29" s="94">
        <f>SUM(B29:E29)</f>
        <v>942797360.75</v>
      </c>
    </row>
    <row r="30" spans="1:9" s="40" customFormat="1" ht="43.2" x14ac:dyDescent="0.3">
      <c r="A30" s="19" t="s">
        <v>47</v>
      </c>
      <c r="B30" s="66">
        <f>+'3T Acumulado'!B31</f>
        <v>27767069.098742001</v>
      </c>
      <c r="C30" s="66">
        <f>+'3T Acumulado'!C31</f>
        <v>27745229.048112996</v>
      </c>
      <c r="D30" s="66">
        <f>+'3T Acumulado'!D31</f>
        <v>27691069.048112996</v>
      </c>
      <c r="E30" s="17">
        <f>+'4T'!E31</f>
        <v>27792989.048112996</v>
      </c>
      <c r="F30" s="58">
        <f>SUM(B30:E30)</f>
        <v>110996356.24308097</v>
      </c>
    </row>
    <row r="31" spans="1:9" ht="15" thickBot="1" x14ac:dyDescent="0.35">
      <c r="A31" s="14" t="s">
        <v>39</v>
      </c>
      <c r="B31" s="56">
        <f>SUM(B27:B30)</f>
        <v>677431584.67874193</v>
      </c>
      <c r="C31" s="56">
        <f t="shared" ref="C31:F31" si="1">SUM(C27:C30)</f>
        <v>606900059.29811299</v>
      </c>
      <c r="D31" s="56">
        <f t="shared" si="1"/>
        <v>1028898678.6181129</v>
      </c>
      <c r="E31" s="56">
        <f t="shared" si="1"/>
        <v>974827974.22811282</v>
      </c>
      <c r="F31" s="56">
        <f t="shared" si="1"/>
        <v>3288058296.823081</v>
      </c>
    </row>
    <row r="32" spans="1:9" ht="15" thickTop="1" x14ac:dyDescent="0.3">
      <c r="A32" s="13" t="s">
        <v>72</v>
      </c>
    </row>
    <row r="33" spans="1:6" x14ac:dyDescent="0.3">
      <c r="A33" s="13" t="s">
        <v>29</v>
      </c>
    </row>
    <row r="34" spans="1:6" ht="15" customHeight="1" x14ac:dyDescent="0.3"/>
    <row r="38" spans="1:6" x14ac:dyDescent="0.3">
      <c r="A38" s="143" t="s">
        <v>37</v>
      </c>
      <c r="B38" s="143"/>
      <c r="C38" s="143"/>
      <c r="D38" s="143"/>
      <c r="E38" s="143"/>
      <c r="F38" s="143"/>
    </row>
    <row r="39" spans="1:6" x14ac:dyDescent="0.3">
      <c r="A39" s="143" t="s">
        <v>38</v>
      </c>
      <c r="B39" s="143"/>
      <c r="C39" s="143"/>
      <c r="D39" s="143"/>
      <c r="E39" s="143"/>
      <c r="F39" s="143"/>
    </row>
    <row r="40" spans="1:6" x14ac:dyDescent="0.3">
      <c r="A40" s="143" t="s">
        <v>77</v>
      </c>
      <c r="B40" s="143"/>
      <c r="C40" s="143"/>
      <c r="D40" s="143"/>
      <c r="E40" s="143"/>
      <c r="F40" s="143"/>
    </row>
    <row r="42" spans="1:6" ht="15" thickBot="1" x14ac:dyDescent="0.35">
      <c r="A42" s="55" t="s">
        <v>12</v>
      </c>
      <c r="B42" s="55" t="s">
        <v>9</v>
      </c>
      <c r="C42" s="55" t="s">
        <v>20</v>
      </c>
      <c r="D42" s="55" t="s">
        <v>22</v>
      </c>
      <c r="E42" s="55" t="s">
        <v>25</v>
      </c>
      <c r="F42" s="55" t="s">
        <v>23</v>
      </c>
    </row>
    <row r="44" spans="1:6" x14ac:dyDescent="0.3">
      <c r="A44" s="12" t="s">
        <v>19</v>
      </c>
      <c r="B44" s="12">
        <f>+'1T'!E44</f>
        <v>0</v>
      </c>
      <c r="C44" s="12">
        <f>+'2T'!E43</f>
        <v>134768683.81125808</v>
      </c>
      <c r="D44" s="12">
        <f>+'3T'!E39</f>
        <v>340068893.0031451</v>
      </c>
      <c r="E44" s="12">
        <f>+'4T'!E42</f>
        <v>832670770</v>
      </c>
      <c r="F44" s="12">
        <f>+B44</f>
        <v>0</v>
      </c>
    </row>
    <row r="45" spans="1:6" x14ac:dyDescent="0.3">
      <c r="A45" s="12" t="s">
        <v>40</v>
      </c>
      <c r="B45" s="12">
        <f>+'1T'!E45</f>
        <v>812200268.49000001</v>
      </c>
      <c r="C45" s="12">
        <f>+'2T'!E44</f>
        <v>812200268.49000001</v>
      </c>
      <c r="D45" s="12">
        <f>+'3T'!E40</f>
        <v>812200268.49000001</v>
      </c>
      <c r="E45" s="12">
        <f>+'4T'!E43</f>
        <v>812200268.49000001</v>
      </c>
      <c r="F45" s="12">
        <f>SUM(B45:E45)</f>
        <v>3248801073.96</v>
      </c>
    </row>
    <row r="46" spans="1:6" x14ac:dyDescent="0.3">
      <c r="A46" s="12" t="s">
        <v>15</v>
      </c>
      <c r="B46" s="12">
        <f>+B44+B45</f>
        <v>812200268.49000001</v>
      </c>
      <c r="C46" s="12">
        <f>+C44+C45</f>
        <v>946968952.30125809</v>
      </c>
      <c r="D46" s="12">
        <f>+D44+D45</f>
        <v>1152269161.493145</v>
      </c>
      <c r="E46" s="12">
        <f>+E44+E45</f>
        <v>1644871038.49</v>
      </c>
      <c r="F46" s="12">
        <f>+F44+F45</f>
        <v>3248801073.96</v>
      </c>
    </row>
    <row r="47" spans="1:6" x14ac:dyDescent="0.3">
      <c r="A47" s="12" t="s">
        <v>41</v>
      </c>
      <c r="B47" s="12">
        <f>+B31</f>
        <v>677431584.67874193</v>
      </c>
      <c r="C47" s="12">
        <f>+C31</f>
        <v>606900059.29811299</v>
      </c>
      <c r="D47" s="12">
        <f>+D31</f>
        <v>1028898678.6181129</v>
      </c>
      <c r="E47" s="12">
        <f>+E31</f>
        <v>974827974.22811282</v>
      </c>
      <c r="F47" s="12">
        <f>SUM(B47:E47)</f>
        <v>3288058296.8230805</v>
      </c>
    </row>
    <row r="48" spans="1:6" x14ac:dyDescent="0.3">
      <c r="A48" s="12" t="s">
        <v>17</v>
      </c>
      <c r="B48" s="12">
        <f>+B46-B47</f>
        <v>134768683.81125808</v>
      </c>
      <c r="C48" s="12">
        <f>+C46-C47</f>
        <v>340068893.0031451</v>
      </c>
      <c r="D48" s="12">
        <f>+D46-D47</f>
        <v>123370482.87503207</v>
      </c>
      <c r="E48" s="12">
        <f>+E46-E47</f>
        <v>670043064.26188719</v>
      </c>
      <c r="F48" s="12">
        <f>+F46-F47</f>
        <v>-39257222.863080502</v>
      </c>
    </row>
    <row r="50" spans="1:8" ht="15" thickBot="1" x14ac:dyDescent="0.35">
      <c r="A50" s="14"/>
      <c r="B50" s="14"/>
      <c r="C50" s="14"/>
      <c r="D50" s="14"/>
      <c r="E50" s="14"/>
      <c r="F50" s="14"/>
    </row>
    <row r="51" spans="1:8" ht="15" thickTop="1" x14ac:dyDescent="0.3">
      <c r="A51" s="111" t="s">
        <v>82</v>
      </c>
      <c r="B51" s="96"/>
      <c r="C51" s="96"/>
      <c r="D51" s="96"/>
      <c r="E51" s="96"/>
    </row>
    <row r="52" spans="1:8" x14ac:dyDescent="0.3">
      <c r="A52" s="111" t="s">
        <v>62</v>
      </c>
      <c r="B52" s="95"/>
      <c r="C52" s="95"/>
      <c r="D52" s="95"/>
      <c r="E52" s="95"/>
    </row>
    <row r="53" spans="1:8" x14ac:dyDescent="0.3">
      <c r="A53" s="148" t="s">
        <v>83</v>
      </c>
      <c r="B53" s="148"/>
      <c r="C53" s="148"/>
      <c r="D53" s="148"/>
      <c r="E53" s="148"/>
    </row>
    <row r="54" spans="1:8" ht="15" x14ac:dyDescent="0.3">
      <c r="A54" s="149" t="s">
        <v>84</v>
      </c>
      <c r="B54" s="149"/>
      <c r="C54" s="149"/>
      <c r="D54" s="149"/>
      <c r="E54" s="149"/>
      <c r="H54" s="89"/>
    </row>
    <row r="55" spans="1:8" ht="15" x14ac:dyDescent="0.3">
      <c r="A55" s="150" t="s">
        <v>85</v>
      </c>
      <c r="B55" s="150"/>
      <c r="C55" s="150"/>
      <c r="D55" s="150"/>
      <c r="E55" s="150"/>
      <c r="H55" s="89"/>
    </row>
  </sheetData>
  <mergeCells count="15">
    <mergeCell ref="A2:G2"/>
    <mergeCell ref="A12:A13"/>
    <mergeCell ref="A14:A15"/>
    <mergeCell ref="A16:A17"/>
    <mergeCell ref="A38:F38"/>
    <mergeCell ref="A23:G23"/>
    <mergeCell ref="A24:G24"/>
    <mergeCell ref="A53:E53"/>
    <mergeCell ref="A54:E54"/>
    <mergeCell ref="A55:E55"/>
    <mergeCell ref="A8:G8"/>
    <mergeCell ref="A9:G9"/>
    <mergeCell ref="A22:G22"/>
    <mergeCell ref="A39:F39"/>
    <mergeCell ref="A40:F40"/>
  </mergeCells>
  <pageMargins left="0.7" right="0.7" top="0.75" bottom="0.75" header="0.3" footer="0.3"/>
  <pageSetup orientation="portrait" r:id="rId1"/>
  <ignoredErrors>
    <ignoredError sqref="F4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1T</vt:lpstr>
      <vt:lpstr>2T</vt:lpstr>
      <vt:lpstr>Semestral</vt:lpstr>
      <vt:lpstr>3T</vt:lpstr>
      <vt:lpstr>3T Acumulado</vt:lpstr>
      <vt:lpstr>4T</vt:lpstr>
      <vt:lpstr>Anual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Hubert Alberto García Gordon</dc:creator>
  <cp:lastModifiedBy>Stephanie Tatiana Salas Soto</cp:lastModifiedBy>
  <dcterms:created xsi:type="dcterms:W3CDTF">2012-04-19T13:38:14Z</dcterms:created>
  <dcterms:modified xsi:type="dcterms:W3CDTF">2025-12-30T20:01:09Z</dcterms:modified>
</cp:coreProperties>
</file>