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CSS - PFT\"/>
    </mc:Choice>
  </mc:AlternateContent>
  <bookViews>
    <workbookView xWindow="0" yWindow="0" windowWidth="19440" windowHeight="7770"/>
  </bookViews>
  <sheets>
    <sheet name="1T" sheetId="4" r:id="rId1"/>
    <sheet name="2T" sheetId="11" r:id="rId2"/>
    <sheet name="3T" sheetId="12" r:id="rId3"/>
    <sheet name="4T" sheetId="13" r:id="rId4"/>
    <sheet name="Semestral" sheetId="8" r:id="rId5"/>
    <sheet name="3T Acumulado" sheetId="7" r:id="rId6"/>
    <sheet name="Anual" sheetId="10" r:id="rId7"/>
  </sheets>
  <calcPr calcId="162913"/>
</workbook>
</file>

<file path=xl/calcChain.xml><?xml version="1.0" encoding="utf-8"?>
<calcChain xmlns="http://schemas.openxmlformats.org/spreadsheetml/2006/main">
  <c r="F12" i="12" l="1"/>
  <c r="C44" i="10" l="1"/>
  <c r="F44" i="10"/>
  <c r="B45" i="13"/>
  <c r="C32" i="13"/>
  <c r="C45" i="13" s="1"/>
  <c r="D32" i="13"/>
  <c r="D45" i="13" s="1"/>
  <c r="B32" i="13"/>
  <c r="B42" i="13"/>
  <c r="E42" i="13" s="1"/>
  <c r="E44" i="10" s="1"/>
  <c r="E45" i="13" l="1"/>
  <c r="E47" i="10" s="1"/>
  <c r="E43" i="13"/>
  <c r="B44" i="13"/>
  <c r="B46" i="13" s="1"/>
  <c r="C42" i="13" s="1"/>
  <c r="C44" i="13" s="1"/>
  <c r="C46" i="13" s="1"/>
  <c r="D42" i="13" s="1"/>
  <c r="D44" i="13" s="1"/>
  <c r="D46" i="13" s="1"/>
  <c r="E44" i="13" l="1"/>
  <c r="E46" i="13" s="1"/>
  <c r="E45" i="10"/>
  <c r="E31" i="13"/>
  <c r="E29" i="13"/>
  <c r="E28" i="10" s="1"/>
  <c r="E30" i="13"/>
  <c r="E29" i="10" s="1"/>
  <c r="E28" i="13"/>
  <c r="E27" i="10" s="1"/>
  <c r="F45" i="10" l="1"/>
  <c r="F46" i="10" s="1"/>
  <c r="E46" i="10"/>
  <c r="E48" i="10" s="1"/>
  <c r="E32" i="13"/>
  <c r="E30" i="10"/>
  <c r="E31" i="10" l="1"/>
  <c r="F16" i="13"/>
  <c r="F17" i="10" s="1"/>
  <c r="F15" i="13"/>
  <c r="F16" i="10" s="1"/>
  <c r="F14" i="13"/>
  <c r="F15" i="10" s="1"/>
  <c r="F13" i="13"/>
  <c r="F14" i="10" s="1"/>
  <c r="F12" i="13"/>
  <c r="F13" i="10" s="1"/>
  <c r="F11" i="13"/>
  <c r="F12" i="10" s="1"/>
  <c r="F17" i="12"/>
  <c r="F16" i="12"/>
  <c r="F15" i="12"/>
  <c r="E15" i="7" s="1"/>
  <c r="F14" i="12"/>
  <c r="F13" i="12"/>
  <c r="F17" i="11"/>
  <c r="F16" i="11"/>
  <c r="F15" i="11"/>
  <c r="D15" i="7" s="1"/>
  <c r="F14" i="11"/>
  <c r="F13" i="11"/>
  <c r="F12" i="11"/>
  <c r="F16" i="4" l="1"/>
  <c r="F14" i="4"/>
  <c r="F12" i="4"/>
  <c r="F17" i="4"/>
  <c r="F15" i="4"/>
  <c r="C15" i="7" s="1"/>
  <c r="F15" i="7" s="1"/>
  <c r="F13" i="4"/>
  <c r="E46" i="7" l="1"/>
  <c r="E45" i="7"/>
  <c r="E44" i="7"/>
  <c r="E43" i="7"/>
  <c r="E42" i="7"/>
  <c r="E13" i="7"/>
  <c r="E13" i="10" s="1"/>
  <c r="E15" i="10"/>
  <c r="E17" i="7"/>
  <c r="E17" i="10" s="1"/>
  <c r="D13" i="7"/>
  <c r="D13" i="10" s="1"/>
  <c r="D15" i="10"/>
  <c r="D17" i="7"/>
  <c r="D17" i="10" s="1"/>
  <c r="C13" i="7"/>
  <c r="C13" i="10" s="1"/>
  <c r="C15" i="10"/>
  <c r="C17" i="7"/>
  <c r="C17" i="10" s="1"/>
  <c r="E39" i="12"/>
  <c r="D31" i="12"/>
  <c r="B31" i="12"/>
  <c r="B42" i="12" s="1"/>
  <c r="G15" i="10" l="1"/>
  <c r="G17" i="10"/>
  <c r="G13" i="10"/>
  <c r="F13" i="7"/>
  <c r="F17" i="7"/>
  <c r="E40" i="12"/>
  <c r="B41" i="12"/>
  <c r="B43" i="12" s="1"/>
  <c r="C39" i="12" s="1"/>
  <c r="C30" i="12"/>
  <c r="E28" i="12"/>
  <c r="D29" i="7" s="1"/>
  <c r="D28" i="10" s="1"/>
  <c r="E29" i="12"/>
  <c r="D30" i="7" s="1"/>
  <c r="D29" i="10" s="1"/>
  <c r="E27" i="12"/>
  <c r="D28" i="7" s="1"/>
  <c r="D27" i="10" s="1"/>
  <c r="E30" i="12" l="1"/>
  <c r="C31" i="12"/>
  <c r="C42" i="12" s="1"/>
  <c r="E42" i="12" s="1"/>
  <c r="C41" i="12"/>
  <c r="E31" i="12" l="1"/>
  <c r="D31" i="7"/>
  <c r="C43" i="12"/>
  <c r="D39" i="12" s="1"/>
  <c r="D41" i="12" s="1"/>
  <c r="D43" i="12" s="1"/>
  <c r="E41" i="12"/>
  <c r="E43" i="12" s="1"/>
  <c r="D32" i="7" l="1"/>
  <c r="D30" i="10"/>
  <c r="D31" i="10" s="1"/>
  <c r="E16" i="7"/>
  <c r="E16" i="10" s="1"/>
  <c r="E14" i="7"/>
  <c r="E14" i="10" s="1"/>
  <c r="E12" i="7"/>
  <c r="E12" i="10" s="1"/>
  <c r="D46" i="11" l="1"/>
  <c r="C46" i="11"/>
  <c r="C32" i="11"/>
  <c r="D32" i="11"/>
  <c r="B45" i="11"/>
  <c r="B46" i="11" s="1"/>
  <c r="C47" i="4"/>
  <c r="C49" i="4" s="1"/>
  <c r="D47" i="4"/>
  <c r="D49" i="4" s="1"/>
  <c r="B47" i="4"/>
  <c r="E46" i="4"/>
  <c r="B45" i="8" s="1"/>
  <c r="I49" i="8"/>
  <c r="E45" i="11"/>
  <c r="C47" i="8" s="1"/>
  <c r="E43" i="11"/>
  <c r="C45" i="8" s="1"/>
  <c r="C44" i="8"/>
  <c r="B47" i="8"/>
  <c r="B44" i="8"/>
  <c r="D17" i="8"/>
  <c r="D15" i="8"/>
  <c r="D13" i="8"/>
  <c r="C17" i="8"/>
  <c r="C15" i="8"/>
  <c r="C13" i="8"/>
  <c r="E42" i="11"/>
  <c r="B31" i="11"/>
  <c r="B32" i="11" s="1"/>
  <c r="E29" i="11"/>
  <c r="E30" i="11"/>
  <c r="E28" i="11"/>
  <c r="B49" i="4" l="1"/>
  <c r="B67" i="4"/>
  <c r="B68" i="4" s="1"/>
  <c r="C28" i="7"/>
  <c r="C27" i="10" s="1"/>
  <c r="C32" i="8"/>
  <c r="C30" i="7"/>
  <c r="C29" i="10" s="1"/>
  <c r="C31" i="8"/>
  <c r="C29" i="7"/>
  <c r="C28" i="10" s="1"/>
  <c r="E31" i="11"/>
  <c r="E17" i="8"/>
  <c r="E15" i="8"/>
  <c r="E13" i="8"/>
  <c r="C30" i="8"/>
  <c r="E47" i="4"/>
  <c r="E49" i="4" s="1"/>
  <c r="B46" i="8"/>
  <c r="B48" i="8" s="1"/>
  <c r="E44" i="11"/>
  <c r="E46" i="11" s="1"/>
  <c r="C46" i="8"/>
  <c r="C48" i="8" s="1"/>
  <c r="D45" i="8"/>
  <c r="D47" i="8"/>
  <c r="D44" i="8"/>
  <c r="B59" i="4" l="1"/>
  <c r="A67" i="4"/>
  <c r="A68" i="4" s="1"/>
  <c r="A69" i="4" s="1"/>
  <c r="C33" i="8"/>
  <c r="C31" i="7"/>
  <c r="E32" i="11"/>
  <c r="H45" i="8"/>
  <c r="H47" i="8" s="1"/>
  <c r="H48" i="8" s="1"/>
  <c r="H49" i="8" s="1"/>
  <c r="D46" i="8"/>
  <c r="D48" i="8" s="1"/>
  <c r="C32" i="7" l="1"/>
  <c r="C30" i="10"/>
  <c r="C31" i="10" s="1"/>
  <c r="D16" i="8"/>
  <c r="D16" i="7"/>
  <c r="D16" i="10" s="1"/>
  <c r="D14" i="8"/>
  <c r="D14" i="7"/>
  <c r="D14" i="10" s="1"/>
  <c r="D12" i="8"/>
  <c r="D12" i="7"/>
  <c r="D12" i="10" s="1"/>
  <c r="E32" i="4"/>
  <c r="E33" i="4"/>
  <c r="E34" i="4"/>
  <c r="E31" i="4"/>
  <c r="C35" i="4"/>
  <c r="D35" i="4"/>
  <c r="B35" i="4"/>
  <c r="B31" i="8" l="1"/>
  <c r="D31" i="8" s="1"/>
  <c r="B29" i="7"/>
  <c r="B32" i="8"/>
  <c r="D32" i="8" s="1"/>
  <c r="B30" i="7"/>
  <c r="B30" i="8"/>
  <c r="D30" i="8" s="1"/>
  <c r="B28" i="7"/>
  <c r="B27" i="10" s="1"/>
  <c r="B33" i="8"/>
  <c r="D33" i="8" s="1"/>
  <c r="B31" i="7"/>
  <c r="C14" i="8"/>
  <c r="E14" i="8" s="1"/>
  <c r="C14" i="7"/>
  <c r="F14" i="7" s="1"/>
  <c r="C16" i="8"/>
  <c r="E16" i="8" s="1"/>
  <c r="C16" i="7"/>
  <c r="F16" i="7" s="1"/>
  <c r="C12" i="8"/>
  <c r="E12" i="8" s="1"/>
  <c r="C12" i="7"/>
  <c r="F12" i="7" s="1"/>
  <c r="E35" i="4"/>
  <c r="E31" i="7" l="1"/>
  <c r="B30" i="10"/>
  <c r="F30" i="10" s="1"/>
  <c r="E30" i="7"/>
  <c r="B29" i="10"/>
  <c r="F29" i="10" s="1"/>
  <c r="E29" i="7"/>
  <c r="B28" i="10"/>
  <c r="F28" i="10" s="1"/>
  <c r="F27" i="10"/>
  <c r="C12" i="10"/>
  <c r="G12" i="10" s="1"/>
  <c r="C16" i="10"/>
  <c r="G16" i="10" s="1"/>
  <c r="C14" i="10"/>
  <c r="G14" i="10" s="1"/>
  <c r="E28" i="7"/>
  <c r="E32" i="7" s="1"/>
  <c r="B32" i="7"/>
  <c r="F31" i="10" l="1"/>
  <c r="B31" i="10"/>
  <c r="F47" i="10"/>
  <c r="F48" i="10" l="1"/>
</calcChain>
</file>

<file path=xl/sharedStrings.xml><?xml version="1.0" encoding="utf-8"?>
<sst xmlns="http://schemas.openxmlformats.org/spreadsheetml/2006/main" count="437" uniqueCount="122">
  <si>
    <t>Cuadro 1</t>
  </si>
  <si>
    <t>Reporte de beneficiarios efectivos financiados por el Fondo de Desarrollo Social y Asignaciones Familiares</t>
  </si>
  <si>
    <t xml:space="preserve">Programa: </t>
  </si>
  <si>
    <t>Institución:</t>
  </si>
  <si>
    <t>Unidad Ejecutora:</t>
  </si>
  <si>
    <t>Unidad</t>
  </si>
  <si>
    <t>Enero</t>
  </si>
  <si>
    <t>Febrero</t>
  </si>
  <si>
    <t>Marzo</t>
  </si>
  <si>
    <t>I Trimestre</t>
  </si>
  <si>
    <t>Total</t>
  </si>
  <si>
    <t>Reporte de gastos efectivos por producto financiados por el Fondo de Desarrollo Social y Asignaciones Familiares</t>
  </si>
  <si>
    <t>Rubro por objeto de gasto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</si>
  <si>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</si>
  <si>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</si>
  <si>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</si>
  <si>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</si>
  <si>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</si>
  <si>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Período:</t>
  </si>
  <si>
    <t xml:space="preserve">1. Saldo en caja inicial  (5 t-1) </t>
  </si>
  <si>
    <t>II Trimestre</t>
  </si>
  <si>
    <t>Julio</t>
  </si>
  <si>
    <t>III Trimestre</t>
  </si>
  <si>
    <t>Acumulado</t>
  </si>
  <si>
    <t>I Semestre</t>
  </si>
  <si>
    <t>IV Trimestre</t>
  </si>
  <si>
    <t>Anual</t>
  </si>
  <si>
    <t>Octubre</t>
  </si>
  <si>
    <t>Subsidios</t>
  </si>
  <si>
    <t xml:space="preserve">Notas: </t>
  </si>
  <si>
    <t xml:space="preserve">Fuente: </t>
  </si>
  <si>
    <t>Fondo de Desarrollo Social y Asignaciones Familiares (Fodesaf)</t>
  </si>
  <si>
    <t>Cuadro N° 1</t>
  </si>
  <si>
    <t>Reporte de beneficiarios efectivos financiados por el Fodesaf</t>
  </si>
  <si>
    <t>Cuadro N° 2</t>
  </si>
  <si>
    <t>Reporte de gastos efectivos por producto financiados por el Fodesaf</t>
  </si>
  <si>
    <t xml:space="preserve">Producto o servicio </t>
  </si>
  <si>
    <t>Cuadro N° 3</t>
  </si>
  <si>
    <t xml:space="preserve">Fuente:  </t>
  </si>
  <si>
    <t>Reporte de ingresos efectivos girados por el Fodesaf</t>
  </si>
  <si>
    <t xml:space="preserve">Total </t>
  </si>
  <si>
    <t xml:space="preserve">2. Ingresos efectivos recibidos </t>
  </si>
  <si>
    <t xml:space="preserve">4. Egresos efectivos pagados </t>
  </si>
  <si>
    <t xml:space="preserve">Cuadro N° 2 </t>
  </si>
  <si>
    <t>Subsidio para Beneficiarios Responsables de Pacientes en Fase Terminal</t>
  </si>
  <si>
    <t xml:space="preserve">Subsidio para Beneficiarios Responsables de  Personas Menores de Edad Gravemente Enfermas </t>
  </si>
  <si>
    <t>Subsidio para Beneficiarios Responsables de  Personas Gravemente Enfermas    (Extraordinarias)</t>
  </si>
  <si>
    <t xml:space="preserve">Subsidio para Beneficiarios Responsables de Pacientes en Fase Terminal </t>
  </si>
  <si>
    <t>Gasto por la Admistración del Programa Atención de Pacientes en Fase Terminal, Personasl Menores de Edad Gravemente Enfermas y Extraordinarias</t>
  </si>
  <si>
    <t>Subsidio para Beneficiarios Responsables de  Personas Gravemente Enfermas (Extraordinarias)</t>
  </si>
  <si>
    <t xml:space="preserve">Abril </t>
  </si>
  <si>
    <t xml:space="preserve">Mayo </t>
  </si>
  <si>
    <t xml:space="preserve">Junio </t>
  </si>
  <si>
    <t xml:space="preserve">Agosto </t>
  </si>
  <si>
    <t xml:space="preserve">Setiembre </t>
  </si>
  <si>
    <t xml:space="preserve">Julio </t>
  </si>
  <si>
    <t xml:space="preserve">Octubre </t>
  </si>
  <si>
    <t xml:space="preserve">Noviembre </t>
  </si>
  <si>
    <t xml:space="preserve">Diciembre </t>
  </si>
  <si>
    <t xml:space="preserve">IV Trimestre </t>
  </si>
  <si>
    <t>Subsidio para Beneficiarios Responsables de  Personas Gravemente Enfermas (Extraordinarias) (920-15-8)</t>
  </si>
  <si>
    <t>Subsidio para Beneficiarios Responsables de  Personas Menores de Edad Gravemente Enfermas (920-14-1)</t>
  </si>
  <si>
    <t>Subsidio para Beneficiarios Responsables de Pacientes en Fase Terminal (920-07-7)</t>
  </si>
  <si>
    <t>Fuente: Informe de Ejecución Presupuestaria al 31 de marzo de 2020</t>
  </si>
  <si>
    <t xml:space="preserve">Notas:  </t>
  </si>
  <si>
    <r>
      <rPr>
        <b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Sistema Registro Control Pago de Incapacidades</t>
    </r>
  </si>
  <si>
    <t>Fuente:  Archivo mayor auxiliar Sistema de Información Financiera</t>
  </si>
  <si>
    <t>Programa Beneficios para Responsables de Pacientes en Fase Terminal  y Menores de Edad Gravemente Enfermos</t>
  </si>
  <si>
    <t xml:space="preserve">Caja Costarricese de Seguro Social </t>
  </si>
  <si>
    <t>Dirección Financiero Contable</t>
  </si>
  <si>
    <t>I trimestre</t>
  </si>
  <si>
    <r>
      <rPr>
        <b/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 xml:space="preserve"> Incluye egresos por Transferencias Corrientes (Licencias) ¢808,551,016.1 , gastos de administración ¢13,701,733.9</t>
    </r>
  </si>
  <si>
    <r>
      <t xml:space="preserve">4. Egresos efectivos pagados </t>
    </r>
    <r>
      <rPr>
        <sz val="8"/>
        <color indexed="8"/>
        <rFont val="Calibri"/>
        <family val="2"/>
        <scheme val="minor"/>
      </rPr>
      <t>2</t>
    </r>
  </si>
  <si>
    <r>
      <t xml:space="preserve">2. Ingresos efectivos recibidos </t>
    </r>
    <r>
      <rPr>
        <sz val="9"/>
        <color indexed="8"/>
        <rFont val="Calibri"/>
        <family val="2"/>
        <scheme val="minor"/>
      </rPr>
      <t xml:space="preserve">   (1) </t>
    </r>
  </si>
  <si>
    <t xml:space="preserve">Subsidio para Beneficiarios Responsables de  Personas Gravemente Enfermas (Extraordinarias) (920-15-8) </t>
  </si>
  <si>
    <t>Fuente: Informe de Ejecución Presupuestaria al 30 de junio de 2020</t>
  </si>
  <si>
    <r>
      <rPr>
        <b/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Incluye egresos por Transferencias Corrientes (Licencias), Comisiones y gastos servicios Financieros y Comerciales</t>
    </r>
  </si>
  <si>
    <t>I semestre</t>
  </si>
  <si>
    <t>II trimestre</t>
  </si>
  <si>
    <r>
      <rPr>
        <b/>
        <vertAlign val="superscript"/>
        <sz val="10"/>
        <color indexed="8"/>
        <rFont val="Calibri"/>
        <family val="2"/>
      </rPr>
      <t xml:space="preserve">4 </t>
    </r>
    <r>
      <rPr>
        <sz val="10"/>
        <color indexed="8"/>
        <rFont val="Calibri"/>
        <family val="2"/>
      </rPr>
      <t>Incluye egresos por Transferencias Corrientes (Licencias), Comisiones y gastos servicios Financieros y Comerciales</t>
    </r>
  </si>
  <si>
    <t>5  Incluye ingresos Subsidios Resp. Fase Terminal ¢766,285,104  e intereses de la cuenta corriente ¢38,545.13, intereses por inversiones a la vista ¢778,558.89, menos el  reintegro gasto administrativo por traslado de más al SEM ¢39,514,897.9, quedando un saldo de ¢121,744,168.00</t>
  </si>
  <si>
    <r>
      <rPr>
        <b/>
        <sz val="8"/>
        <color indexed="8"/>
        <rFont val="Calibri"/>
        <family val="2"/>
      </rPr>
      <t>5</t>
    </r>
    <r>
      <rPr>
        <sz val="10"/>
        <color indexed="8"/>
        <rFont val="Calibri"/>
        <family val="2"/>
      </rPr>
      <t xml:space="preserve">  Incluye ingresos Subsidios Resp. Fase Terminal ¢757,001,872.9  e intereses de la cuenta corriente ¢870,344.0, intereses por inversiones a la vista ¢30,288.7, devolución de gastos de administración 2019  ¢62,390,573.9, devolución de pago de comisiones ¢115,600.00, obteniendo un saldo final al 31 de enero de ¢120,395,938.00</t>
    </r>
  </si>
  <si>
    <r>
      <rPr>
        <b/>
        <sz val="8"/>
        <color indexed="8"/>
        <rFont val="Calibri"/>
        <family val="2"/>
      </rPr>
      <t xml:space="preserve">5 </t>
    </r>
    <r>
      <rPr>
        <sz val="8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Incluye ingresos Subsidios Resp. Fase Terminal ¢1,523,286,976.6  e intereses de la cuenta corriente ¢68,833.9 , intereses por inversiones a la vista ¢1,648,902.9 devolución de gastos de administración 2019  ¢62,390,573.9, devolución de pago de comisiones ¢115,600.00, menos  reintegro gasto administrativo por traslado de más al SEM ¢39,514,897.9, obteniendo un saldo real de ¢121,744,168.00</t>
    </r>
  </si>
  <si>
    <t>Notas:</t>
  </si>
  <si>
    <t xml:space="preserve">(1) El total de personas por trimestre es un promedio de los tres meses, esto debido  a que las personas se repiten en algunos casos para las licencias de cuido de menores,  los rubros de subsidios y pagos si se sumariza. </t>
  </si>
  <si>
    <t>III trimestre</t>
  </si>
  <si>
    <t>* Se reportan intereses generados por inversiones a la vista por la suma de ¢1,977,399.53 e intereses por saldos en cuenta corriente por la suma de ¢103,502.07.</t>
  </si>
  <si>
    <r>
      <rPr>
        <b/>
        <i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>Informe de Ejecución Presupuestaria al 30 de setiembre de 2020</t>
    </r>
  </si>
  <si>
    <r>
      <rPr>
        <b/>
        <i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 xml:space="preserve"> Archivo mayor auxiliar Sistema de Información Financiera</t>
    </r>
  </si>
  <si>
    <r>
      <rPr>
        <b/>
        <i/>
        <sz val="11"/>
        <color indexed="8"/>
        <rFont val="Calibri"/>
        <family val="2"/>
        <scheme val="minor"/>
      </rPr>
      <t>Fuente: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Sistema Registro Control Pago de Incapacidades</t>
    </r>
  </si>
  <si>
    <t>* Se reportan al III trimestre, intereses generados por inversiones a la vista por la suma de ¢358,497.00 e intereses por saldos en cuenta corriente por la suma de ¢34,688.00.</t>
  </si>
  <si>
    <t>Personas (1)</t>
  </si>
  <si>
    <t>IV trimestre</t>
  </si>
  <si>
    <r>
      <t xml:space="preserve">Personas </t>
    </r>
    <r>
      <rPr>
        <b/>
        <sz val="9"/>
        <color indexed="8"/>
        <rFont val="Calibri"/>
        <family val="2"/>
        <scheme val="minor"/>
      </rPr>
      <t>(1)</t>
    </r>
  </si>
  <si>
    <r>
      <rPr>
        <b/>
        <sz val="10"/>
        <color indexed="8"/>
        <rFont val="Calibri"/>
        <family val="2"/>
        <scheme val="minor"/>
      </rPr>
      <t xml:space="preserve">Fuente: </t>
    </r>
    <r>
      <rPr>
        <sz val="10"/>
        <color indexed="8"/>
        <rFont val="Calibri"/>
        <family val="2"/>
        <scheme val="minor"/>
      </rPr>
      <t xml:space="preserve"> Sistema Registro Control Pago de Incapacidades</t>
    </r>
  </si>
  <si>
    <t>(2) Cantidad de personas diferentes para el I trimestre 1073.</t>
  </si>
  <si>
    <t>(2) Cantidad de personas diferentes para el II trimestre 824.</t>
  </si>
  <si>
    <t>(2) Cantidad de personas diferentes para el III trimestre 1105.</t>
  </si>
  <si>
    <t>(2) Cantidad de personas diferentes para el IV trimestre 622.</t>
  </si>
  <si>
    <t>Rubro por objeto del gasto</t>
  </si>
  <si>
    <t>III Trim. Acumulado</t>
  </si>
  <si>
    <t>Noviembre</t>
  </si>
  <si>
    <t>Diciembre</t>
  </si>
  <si>
    <t xml:space="preserve">IV Trim. </t>
  </si>
  <si>
    <t xml:space="preserve">IV Trim. Acumulado </t>
  </si>
  <si>
    <t>1- Saldo en caja inicial (5 t-1)</t>
  </si>
  <si>
    <r>
      <t xml:space="preserve">2- Ingresos efectivos recibidos  </t>
    </r>
    <r>
      <rPr>
        <vertAlign val="superscript"/>
        <sz val="10"/>
        <color indexed="8"/>
        <rFont val="Calibri"/>
        <family val="2"/>
      </rPr>
      <t>1</t>
    </r>
  </si>
  <si>
    <t>3- Recursos disponibles (1+2)</t>
  </si>
  <si>
    <r>
      <t xml:space="preserve">4- Egresos efectivos pagados </t>
    </r>
    <r>
      <rPr>
        <vertAlign val="superscript"/>
        <sz val="10"/>
        <color indexed="8"/>
        <rFont val="Calibri"/>
        <family val="2"/>
      </rPr>
      <t>2</t>
    </r>
  </si>
  <si>
    <t>5- Saldo en caja final (3-4)</t>
  </si>
  <si>
    <r>
      <rPr>
        <b/>
        <i/>
        <sz val="11"/>
        <color indexed="8"/>
        <rFont val="Calibri"/>
        <family val="2"/>
        <scheme val="minor"/>
      </rPr>
      <t xml:space="preserve">Fuente: </t>
    </r>
    <r>
      <rPr>
        <sz val="11"/>
        <color indexed="8"/>
        <rFont val="Calibri"/>
        <family val="2"/>
        <scheme val="minor"/>
      </rPr>
      <t>Informe de Ejecución Presupuestaria al 31 de diciembre de 2020</t>
    </r>
  </si>
  <si>
    <t>Notas: * Se reportan al IV trimestre, intereses generados por inversiones a la vista por la suma de ¢1,473,195.85 e intereses por saldos en cuenta corriente por la suma de ¢3,948.97.</t>
  </si>
  <si>
    <t xml:space="preserve"> I Trimestre</t>
  </si>
  <si>
    <t>Unidad: Dirección Financiero Contable</t>
  </si>
  <si>
    <t>Unidad:  Dirección Financiero Contable</t>
  </si>
  <si>
    <t>Fuente:  Sistema Registro Control Pago de Incapacidades</t>
  </si>
  <si>
    <t>(2) Cantidad de personas diferentes del tercer trimestre acumulado es  de 2316</t>
  </si>
  <si>
    <t>(2) Cantidad de personas diferentes anual 2663</t>
  </si>
  <si>
    <t xml:space="preserve">(1) El total de personas por semestre es la suma de los promedios de cada trimestre, el total del trimestre es un promedio de la cantidad de personas beneficiadas. </t>
  </si>
  <si>
    <t>(2) Cantidad de personas diferentes del semestre 1555.</t>
  </si>
  <si>
    <t xml:space="preserve">(1) El total acumulado al III trimestre es la suma de los promedios de cada trimestre, el total del trimestre es un promedio de la cantidad de personas beneficiadas. </t>
  </si>
  <si>
    <t xml:space="preserve">(1) El total acumulado anual es la suma de los promedios de cada trimestre, el total del trimestre es un promedio de la cantidad de personas beneficiadas.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</si>
</sst>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[$€-2]* #,##0.00_);_([$€-2]* \(#,##0.00\);_([$€-2]* &quot;-&quot;??_)"/>
    <numFmt numFmtId="168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i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  <xf numFmtId="0" fontId="9" fillId="0" borderId="0">
      <alignment vertical="top"/>
    </xf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39" fontId="10" fillId="0" borderId="0"/>
    <xf numFmtId="165" fontId="7" fillId="0" borderId="0" applyFont="0" applyFill="0" applyBorder="0" applyAlignment="0" applyProtection="0"/>
  </cellStyleXfs>
  <cellXfs count="139">
    <xf numFmtId="0" fontId="0" fillId="0" borderId="0" xfId="0"/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9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 wrapText="1"/>
    </xf>
    <xf numFmtId="166" fontId="2" fillId="2" borderId="7" xfId="1" applyNumberFormat="1" applyFont="1" applyFill="1" applyBorder="1" applyAlignment="1">
      <alignment horizontal="center" vertical="center" wrapText="1"/>
    </xf>
    <xf numFmtId="166" fontId="2" fillId="2" borderId="8" xfId="1" applyNumberFormat="1" applyFont="1" applyFill="1" applyBorder="1" applyAlignment="1">
      <alignment horizontal="center" vertical="center" wrapText="1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/>
    <xf numFmtId="0" fontId="3" fillId="2" borderId="0" xfId="0" applyFont="1" applyFill="1"/>
    <xf numFmtId="0" fontId="3" fillId="2" borderId="0" xfId="0" applyFont="1" applyFill="1" applyAlignment="1"/>
    <xf numFmtId="166" fontId="3" fillId="2" borderId="2" xfId="1" applyNumberFormat="1" applyFont="1" applyFill="1" applyBorder="1"/>
    <xf numFmtId="166" fontId="6" fillId="2" borderId="0" xfId="1" applyNumberFormat="1" applyFont="1" applyFill="1"/>
    <xf numFmtId="166" fontId="3" fillId="2" borderId="0" xfId="1" applyNumberFormat="1" applyFont="1" applyFill="1" applyBorder="1" applyAlignment="1">
      <alignment horizontal="left" wrapText="1"/>
    </xf>
    <xf numFmtId="166" fontId="2" fillId="2" borderId="0" xfId="1" applyNumberFormat="1" applyFont="1" applyFill="1" applyBorder="1" applyAlignment="1">
      <alignment horizontal="center" wrapText="1"/>
    </xf>
    <xf numFmtId="37" fontId="3" fillId="2" borderId="0" xfId="1" applyNumberFormat="1" applyFont="1" applyFill="1"/>
    <xf numFmtId="166" fontId="4" fillId="2" borderId="0" xfId="1" applyNumberFormat="1" applyFont="1" applyFill="1" applyBorder="1" applyAlignment="1">
      <alignment horizontal="left" wrapText="1"/>
    </xf>
    <xf numFmtId="37" fontId="3" fillId="2" borderId="0" xfId="1" applyNumberFormat="1" applyFont="1" applyFill="1" applyAlignment="1">
      <alignment wrapText="1"/>
    </xf>
    <xf numFmtId="37" fontId="3" fillId="2" borderId="2" xfId="1" applyNumberFormat="1" applyFont="1" applyFill="1" applyBorder="1"/>
    <xf numFmtId="37" fontId="2" fillId="2" borderId="2" xfId="1" applyNumberFormat="1" applyFont="1" applyFill="1" applyBorder="1"/>
    <xf numFmtId="166" fontId="2" fillId="2" borderId="10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Alignment="1">
      <alignment horizontal="right"/>
    </xf>
    <xf numFmtId="166" fontId="3" fillId="2" borderId="0" xfId="1" applyNumberFormat="1" applyFont="1" applyFill="1" applyAlignment="1"/>
    <xf numFmtId="165" fontId="7" fillId="2" borderId="0" xfId="1" applyFont="1" applyFill="1" applyBorder="1" applyAlignment="1">
      <alignment horizontal="center" vertical="center" wrapText="1"/>
    </xf>
    <xf numFmtId="166" fontId="2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6" fontId="3" fillId="2" borderId="1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4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left" wrapText="1"/>
    </xf>
    <xf numFmtId="0" fontId="18" fillId="2" borderId="0" xfId="0" applyFont="1" applyFill="1"/>
    <xf numFmtId="166" fontId="3" fillId="2" borderId="0" xfId="1" applyNumberFormat="1" applyFont="1" applyFill="1" applyBorder="1" applyAlignment="1">
      <alignment horizontal="center" vertical="center" wrapText="1"/>
    </xf>
    <xf numFmtId="166" fontId="3" fillId="2" borderId="0" xfId="1" applyNumberFormat="1" applyFont="1" applyFill="1" applyAlignment="1">
      <alignment wrapText="1"/>
    </xf>
    <xf numFmtId="4" fontId="3" fillId="2" borderId="0" xfId="0" applyNumberFormat="1" applyFont="1" applyFill="1"/>
    <xf numFmtId="165" fontId="3" fillId="2" borderId="0" xfId="1" applyNumberFormat="1" applyFont="1" applyFill="1"/>
    <xf numFmtId="0" fontId="5" fillId="2" borderId="0" xfId="0" applyFont="1" applyFill="1"/>
    <xf numFmtId="166" fontId="3" fillId="2" borderId="0" xfId="1" applyNumberFormat="1" applyFont="1" applyFill="1" applyBorder="1" applyAlignment="1">
      <alignment wrapText="1"/>
    </xf>
    <xf numFmtId="0" fontId="12" fillId="2" borderId="0" xfId="2" applyFont="1" applyFill="1" applyAlignment="1">
      <alignment horizontal="left" vertical="center" wrapText="1"/>
    </xf>
    <xf numFmtId="166" fontId="3" fillId="2" borderId="0" xfId="1" applyNumberFormat="1" applyFont="1" applyFill="1" applyBorder="1" applyAlignment="1"/>
    <xf numFmtId="166" fontId="2" fillId="2" borderId="0" xfId="1" applyNumberFormat="1" applyFont="1" applyFill="1" applyAlignment="1"/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2" fillId="2" borderId="2" xfId="1" applyNumberFormat="1" applyFont="1" applyFill="1" applyBorder="1"/>
    <xf numFmtId="166" fontId="0" fillId="2" borderId="0" xfId="1" applyNumberFormat="1" applyFont="1" applyFill="1"/>
    <xf numFmtId="37" fontId="2" fillId="2" borderId="0" xfId="1" applyNumberFormat="1" applyFont="1" applyFill="1" applyAlignment="1">
      <alignment wrapText="1"/>
    </xf>
    <xf numFmtId="0" fontId="1" fillId="2" borderId="0" xfId="2" applyFill="1"/>
    <xf numFmtId="168" fontId="1" fillId="2" borderId="0" xfId="2" applyNumberFormat="1" applyFill="1"/>
    <xf numFmtId="166" fontId="1" fillId="2" borderId="0" xfId="1" applyNumberFormat="1" applyFont="1" applyFill="1" applyAlignment="1"/>
    <xf numFmtId="166" fontId="1" fillId="2" borderId="0" xfId="1" applyNumberFormat="1" applyFont="1" applyFill="1"/>
    <xf numFmtId="166" fontId="3" fillId="2" borderId="15" xfId="1" applyNumberFormat="1" applyFont="1" applyFill="1" applyBorder="1" applyAlignment="1">
      <alignment horizontal="center"/>
    </xf>
    <xf numFmtId="166" fontId="3" fillId="2" borderId="11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3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6" fontId="20" fillId="2" borderId="0" xfId="1" applyNumberFormat="1" applyFont="1" applyFill="1"/>
    <xf numFmtId="166" fontId="20" fillId="2" borderId="0" xfId="1" applyNumberFormat="1" applyFont="1" applyFill="1" applyAlignment="1">
      <alignment horizontal="left" wrapText="1"/>
    </xf>
    <xf numFmtId="166" fontId="2" fillId="2" borderId="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/>
    <xf numFmtId="3" fontId="3" fillId="2" borderId="9" xfId="0" applyNumberFormat="1" applyFont="1" applyFill="1" applyBorder="1"/>
    <xf numFmtId="3" fontId="3" fillId="2" borderId="13" xfId="0" applyNumberFormat="1" applyFont="1" applyFill="1" applyBorder="1"/>
    <xf numFmtId="3" fontId="3" fillId="2" borderId="8" xfId="0" applyNumberFormat="1" applyFont="1" applyFill="1" applyBorder="1"/>
    <xf numFmtId="166" fontId="3" fillId="2" borderId="16" xfId="1" applyNumberFormat="1" applyFont="1" applyFill="1" applyBorder="1" applyAlignment="1">
      <alignment horizontal="center"/>
    </xf>
    <xf numFmtId="3" fontId="3" fillId="2" borderId="16" xfId="0" applyNumberFormat="1" applyFont="1" applyFill="1" applyBorder="1"/>
    <xf numFmtId="166" fontId="3" fillId="2" borderId="3" xfId="1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3" fontId="3" fillId="2" borderId="5" xfId="0" applyNumberFormat="1" applyFont="1" applyFill="1" applyBorder="1"/>
    <xf numFmtId="3" fontId="3" fillId="2" borderId="4" xfId="0" applyNumberFormat="1" applyFont="1" applyFill="1" applyBorder="1"/>
    <xf numFmtId="3" fontId="2" fillId="2" borderId="4" xfId="0" applyNumberFormat="1" applyFont="1" applyFill="1" applyBorder="1"/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/>
    <xf numFmtId="166" fontId="3" fillId="2" borderId="4" xfId="1" applyNumberFormat="1" applyFont="1" applyFill="1" applyBorder="1"/>
    <xf numFmtId="166" fontId="3" fillId="2" borderId="4" xfId="1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/>
    <xf numFmtId="166" fontId="2" fillId="2" borderId="0" xfId="1" applyNumberFormat="1" applyFont="1" applyFill="1" applyBorder="1"/>
    <xf numFmtId="166" fontId="2" fillId="2" borderId="5" xfId="1" applyNumberFormat="1" applyFont="1" applyFill="1" applyBorder="1"/>
    <xf numFmtId="166" fontId="2" fillId="2" borderId="4" xfId="1" applyNumberFormat="1" applyFont="1" applyFill="1" applyBorder="1"/>
    <xf numFmtId="166" fontId="3" fillId="2" borderId="0" xfId="1" applyNumberFormat="1" applyFont="1" applyFill="1" applyAlignment="1">
      <alignment horizontal="left" wrapText="1"/>
    </xf>
    <xf numFmtId="168" fontId="21" fillId="3" borderId="17" xfId="2" applyNumberFormat="1" applyFont="1" applyFill="1" applyBorder="1" applyAlignment="1">
      <alignment horizontal="center"/>
    </xf>
    <xf numFmtId="168" fontId="22" fillId="0" borderId="7" xfId="2" applyNumberFormat="1" applyFont="1" applyBorder="1"/>
    <xf numFmtId="168" fontId="23" fillId="0" borderId="19" xfId="2" applyNumberFormat="1" applyFont="1" applyBorder="1"/>
    <xf numFmtId="168" fontId="22" fillId="0" borderId="19" xfId="2" applyNumberFormat="1" applyFont="1" applyBorder="1"/>
    <xf numFmtId="168" fontId="23" fillId="0" borderId="7" xfId="2" applyNumberFormat="1" applyFont="1" applyBorder="1"/>
    <xf numFmtId="168" fontId="26" fillId="4" borderId="10" xfId="2" applyNumberFormat="1" applyFont="1" applyFill="1" applyBorder="1"/>
    <xf numFmtId="165" fontId="7" fillId="2" borderId="0" xfId="1" applyFont="1" applyFill="1" applyBorder="1" applyAlignment="1">
      <alignment wrapText="1"/>
    </xf>
    <xf numFmtId="0" fontId="21" fillId="2" borderId="17" xfId="2" applyFont="1" applyFill="1" applyBorder="1" applyAlignment="1">
      <alignment horizontal="center"/>
    </xf>
    <xf numFmtId="168" fontId="21" fillId="2" borderId="17" xfId="2" applyNumberFormat="1" applyFont="1" applyFill="1" applyBorder="1" applyAlignment="1">
      <alignment horizontal="center"/>
    </xf>
    <xf numFmtId="0" fontId="22" fillId="2" borderId="15" xfId="2" applyFont="1" applyFill="1" applyBorder="1" applyAlignment="1">
      <alignment horizontal="left"/>
    </xf>
    <xf numFmtId="168" fontId="23" fillId="2" borderId="7" xfId="2" applyNumberFormat="1" applyFont="1" applyFill="1" applyBorder="1" applyAlignment="1">
      <alignment horizontal="right"/>
    </xf>
    <xf numFmtId="168" fontId="22" fillId="2" borderId="7" xfId="2" applyNumberFormat="1" applyFont="1" applyFill="1" applyBorder="1"/>
    <xf numFmtId="168" fontId="23" fillId="2" borderId="12" xfId="2" applyNumberFormat="1" applyFont="1" applyFill="1" applyBorder="1" applyAlignment="1">
      <alignment horizontal="right"/>
    </xf>
    <xf numFmtId="0" fontId="22" fillId="2" borderId="18" xfId="2" applyFont="1" applyFill="1" applyBorder="1" applyAlignment="1">
      <alignment horizontal="left"/>
    </xf>
    <xf numFmtId="168" fontId="23" fillId="2" borderId="19" xfId="2" applyNumberFormat="1" applyFont="1" applyFill="1" applyBorder="1"/>
    <xf numFmtId="168" fontId="22" fillId="2" borderId="19" xfId="2" applyNumberFormat="1" applyFont="1" applyFill="1" applyBorder="1"/>
    <xf numFmtId="168" fontId="23" fillId="2" borderId="20" xfId="2" applyNumberFormat="1" applyFont="1" applyFill="1" applyBorder="1" applyAlignment="1">
      <alignment horizontal="right"/>
    </xf>
    <xf numFmtId="168" fontId="23" fillId="2" borderId="7" xfId="2" applyNumberFormat="1" applyFont="1" applyFill="1" applyBorder="1"/>
    <xf numFmtId="0" fontId="25" fillId="2" borderId="21" xfId="2" applyFont="1" applyFill="1" applyBorder="1" applyAlignment="1">
      <alignment horizontal="left"/>
    </xf>
    <xf numFmtId="168" fontId="26" fillId="2" borderId="10" xfId="2" applyNumberFormat="1" applyFont="1" applyFill="1" applyBorder="1"/>
    <xf numFmtId="166" fontId="2" fillId="2" borderId="0" xfId="1" applyNumberFormat="1" applyFont="1" applyFill="1" applyBorder="1" applyAlignment="1"/>
    <xf numFmtId="166" fontId="2" fillId="2" borderId="0" xfId="1" applyNumberFormat="1" applyFont="1" applyFill="1"/>
    <xf numFmtId="166" fontId="3" fillId="2" borderId="0" xfId="1" applyNumberFormat="1" applyFont="1" applyFill="1" applyBorder="1"/>
    <xf numFmtId="166" fontId="11" fillId="2" borderId="0" xfId="1" applyNumberFormat="1" applyFont="1" applyFill="1" applyBorder="1" applyAlignment="1">
      <alignment horizontal="center" vertical="center" wrapText="1"/>
    </xf>
    <xf numFmtId="37" fontId="2" fillId="2" borderId="0" xfId="1" applyNumberFormat="1" applyFont="1" applyFill="1"/>
    <xf numFmtId="166" fontId="3" fillId="2" borderId="9" xfId="1" applyNumberFormat="1" applyFont="1" applyFill="1" applyBorder="1" applyAlignment="1">
      <alignment horizontal="center" vertical="center" wrapText="1"/>
    </xf>
    <xf numFmtId="166" fontId="3" fillId="2" borderId="8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left" vertical="center" wrapText="1"/>
    </xf>
    <xf numFmtId="166" fontId="2" fillId="2" borderId="0" xfId="1" applyNumberFormat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20" fillId="2" borderId="0" xfId="1" applyNumberFormat="1" applyFont="1" applyFill="1" applyAlignment="1">
      <alignment horizontal="left" wrapText="1"/>
    </xf>
    <xf numFmtId="166" fontId="3" fillId="2" borderId="11" xfId="1" applyNumberFormat="1" applyFont="1" applyFill="1" applyBorder="1" applyAlignment="1">
      <alignment horizontal="center" vertical="center" wrapText="1"/>
    </xf>
    <xf numFmtId="166" fontId="3" fillId="2" borderId="13" xfId="1" applyNumberFormat="1" applyFont="1" applyFill="1" applyBorder="1" applyAlignment="1">
      <alignment horizontal="center" vertical="center" wrapText="1"/>
    </xf>
    <xf numFmtId="166" fontId="3" fillId="2" borderId="1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6" fontId="2" fillId="2" borderId="0" xfId="1" applyNumberFormat="1" applyFont="1" applyFill="1" applyAlignment="1">
      <alignment horizontal="center"/>
    </xf>
    <xf numFmtId="166" fontId="3" fillId="2" borderId="3" xfId="1" applyNumberFormat="1" applyFont="1" applyFill="1" applyBorder="1" applyAlignment="1">
      <alignment horizontal="center" vertical="center" wrapText="1"/>
    </xf>
  </cellXfs>
  <cellStyles count="19">
    <cellStyle name="Estilo 1" xfId="5"/>
    <cellStyle name="Euro" xfId="6"/>
    <cellStyle name="Millares" xfId="1" builtinId="3"/>
    <cellStyle name="Millares [0] 2" xfId="8"/>
    <cellStyle name="Millares 2" xfId="9"/>
    <cellStyle name="Millares 3" xfId="10"/>
    <cellStyle name="Millares 3 2" xfId="11"/>
    <cellStyle name="Millares 4" xfId="7"/>
    <cellStyle name="Millares 5" xfId="18"/>
    <cellStyle name="Millares 7" xfId="12"/>
    <cellStyle name="Millares 9" xfId="13"/>
    <cellStyle name="Normal" xfId="0" builtinId="0"/>
    <cellStyle name="Normal 19" xfId="14"/>
    <cellStyle name="Normal 2" xfId="3"/>
    <cellStyle name="Normal 3" xfId="2"/>
    <cellStyle name="Normal 4" xfId="15"/>
    <cellStyle name="Normal 5" xfId="16"/>
    <cellStyle name="Normal 6" xfId="4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9"/>
  <sheetViews>
    <sheetView tabSelected="1" workbookViewId="0">
      <selection activeCell="A2" sqref="A2:F2"/>
    </sheetView>
  </sheetViews>
  <sheetFormatPr baseColWidth="10" defaultColWidth="11.5703125" defaultRowHeight="15" customHeight="1" x14ac:dyDescent="0.25"/>
  <cols>
    <col min="1" max="1" width="58.7109375" style="12" customWidth="1"/>
    <col min="2" max="2" width="13" style="12" customWidth="1"/>
    <col min="3" max="3" width="15.140625" style="12" bestFit="1" customWidth="1"/>
    <col min="4" max="4" width="12.5703125" style="12" bestFit="1" customWidth="1"/>
    <col min="5" max="5" width="15.28515625" style="12" bestFit="1" customWidth="1"/>
    <col min="6" max="6" width="12.5703125" style="12" bestFit="1" customWidth="1"/>
    <col min="7" max="7" width="14.85546875" style="12" bestFit="1" customWidth="1"/>
    <col min="8" max="10" width="13.7109375" style="12" bestFit="1" customWidth="1"/>
    <col min="11" max="254" width="11.5703125" style="12"/>
    <col min="255" max="255" width="51.140625" style="12" customWidth="1"/>
    <col min="256" max="258" width="13.5703125" style="12" bestFit="1" customWidth="1"/>
    <col min="259" max="259" width="13.7109375" style="12" bestFit="1" customWidth="1"/>
    <col min="260" max="510" width="11.5703125" style="12"/>
    <col min="511" max="511" width="51.140625" style="12" customWidth="1"/>
    <col min="512" max="514" width="13.5703125" style="12" bestFit="1" customWidth="1"/>
    <col min="515" max="515" width="13.7109375" style="12" bestFit="1" customWidth="1"/>
    <col min="516" max="766" width="11.5703125" style="12"/>
    <col min="767" max="767" width="51.140625" style="12" customWidth="1"/>
    <col min="768" max="770" width="13.5703125" style="12" bestFit="1" customWidth="1"/>
    <col min="771" max="771" width="13.7109375" style="12" bestFit="1" customWidth="1"/>
    <col min="772" max="1022" width="11.5703125" style="12"/>
    <col min="1023" max="1023" width="51.140625" style="12" customWidth="1"/>
    <col min="1024" max="1026" width="13.5703125" style="12" bestFit="1" customWidth="1"/>
    <col min="1027" max="1027" width="13.7109375" style="12" bestFit="1" customWidth="1"/>
    <col min="1028" max="1278" width="11.5703125" style="12"/>
    <col min="1279" max="1279" width="51.140625" style="12" customWidth="1"/>
    <col min="1280" max="1282" width="13.5703125" style="12" bestFit="1" customWidth="1"/>
    <col min="1283" max="1283" width="13.7109375" style="12" bestFit="1" customWidth="1"/>
    <col min="1284" max="1534" width="11.5703125" style="12"/>
    <col min="1535" max="1535" width="51.140625" style="12" customWidth="1"/>
    <col min="1536" max="1538" width="13.5703125" style="12" bestFit="1" customWidth="1"/>
    <col min="1539" max="1539" width="13.7109375" style="12" bestFit="1" customWidth="1"/>
    <col min="1540" max="1790" width="11.5703125" style="12"/>
    <col min="1791" max="1791" width="51.140625" style="12" customWidth="1"/>
    <col min="1792" max="1794" width="13.5703125" style="12" bestFit="1" customWidth="1"/>
    <col min="1795" max="1795" width="13.7109375" style="12" bestFit="1" customWidth="1"/>
    <col min="1796" max="2046" width="11.5703125" style="12"/>
    <col min="2047" max="2047" width="51.140625" style="12" customWidth="1"/>
    <col min="2048" max="2050" width="13.5703125" style="12" bestFit="1" customWidth="1"/>
    <col min="2051" max="2051" width="13.7109375" style="12" bestFit="1" customWidth="1"/>
    <col min="2052" max="2302" width="11.5703125" style="12"/>
    <col min="2303" max="2303" width="51.140625" style="12" customWidth="1"/>
    <col min="2304" max="2306" width="13.5703125" style="12" bestFit="1" customWidth="1"/>
    <col min="2307" max="2307" width="13.7109375" style="12" bestFit="1" customWidth="1"/>
    <col min="2308" max="2558" width="11.5703125" style="12"/>
    <col min="2559" max="2559" width="51.140625" style="12" customWidth="1"/>
    <col min="2560" max="2562" width="13.5703125" style="12" bestFit="1" customWidth="1"/>
    <col min="2563" max="2563" width="13.7109375" style="12" bestFit="1" customWidth="1"/>
    <col min="2564" max="2814" width="11.5703125" style="12"/>
    <col min="2815" max="2815" width="51.140625" style="12" customWidth="1"/>
    <col min="2816" max="2818" width="13.5703125" style="12" bestFit="1" customWidth="1"/>
    <col min="2819" max="2819" width="13.7109375" style="12" bestFit="1" customWidth="1"/>
    <col min="2820" max="3070" width="11.5703125" style="12"/>
    <col min="3071" max="3071" width="51.140625" style="12" customWidth="1"/>
    <col min="3072" max="3074" width="13.5703125" style="12" bestFit="1" customWidth="1"/>
    <col min="3075" max="3075" width="13.7109375" style="12" bestFit="1" customWidth="1"/>
    <col min="3076" max="3326" width="11.5703125" style="12"/>
    <col min="3327" max="3327" width="51.140625" style="12" customWidth="1"/>
    <col min="3328" max="3330" width="13.5703125" style="12" bestFit="1" customWidth="1"/>
    <col min="3331" max="3331" width="13.7109375" style="12" bestFit="1" customWidth="1"/>
    <col min="3332" max="3582" width="11.5703125" style="12"/>
    <col min="3583" max="3583" width="51.140625" style="12" customWidth="1"/>
    <col min="3584" max="3586" width="13.5703125" style="12" bestFit="1" customWidth="1"/>
    <col min="3587" max="3587" width="13.7109375" style="12" bestFit="1" customWidth="1"/>
    <col min="3588" max="3838" width="11.5703125" style="12"/>
    <col min="3839" max="3839" width="51.140625" style="12" customWidth="1"/>
    <col min="3840" max="3842" width="13.5703125" style="12" bestFit="1" customWidth="1"/>
    <col min="3843" max="3843" width="13.7109375" style="12" bestFit="1" customWidth="1"/>
    <col min="3844" max="4094" width="11.5703125" style="12"/>
    <col min="4095" max="4095" width="51.140625" style="12" customWidth="1"/>
    <col min="4096" max="4098" width="13.5703125" style="12" bestFit="1" customWidth="1"/>
    <col min="4099" max="4099" width="13.7109375" style="12" bestFit="1" customWidth="1"/>
    <col min="4100" max="4350" width="11.5703125" style="12"/>
    <col min="4351" max="4351" width="51.140625" style="12" customWidth="1"/>
    <col min="4352" max="4354" width="13.5703125" style="12" bestFit="1" customWidth="1"/>
    <col min="4355" max="4355" width="13.7109375" style="12" bestFit="1" customWidth="1"/>
    <col min="4356" max="4606" width="11.5703125" style="12"/>
    <col min="4607" max="4607" width="51.140625" style="12" customWidth="1"/>
    <col min="4608" max="4610" width="13.5703125" style="12" bestFit="1" customWidth="1"/>
    <col min="4611" max="4611" width="13.7109375" style="12" bestFit="1" customWidth="1"/>
    <col min="4612" max="4862" width="11.5703125" style="12"/>
    <col min="4863" max="4863" width="51.140625" style="12" customWidth="1"/>
    <col min="4864" max="4866" width="13.5703125" style="12" bestFit="1" customWidth="1"/>
    <col min="4867" max="4867" width="13.7109375" style="12" bestFit="1" customWidth="1"/>
    <col min="4868" max="5118" width="11.5703125" style="12"/>
    <col min="5119" max="5119" width="51.140625" style="12" customWidth="1"/>
    <col min="5120" max="5122" width="13.5703125" style="12" bestFit="1" customWidth="1"/>
    <col min="5123" max="5123" width="13.7109375" style="12" bestFit="1" customWidth="1"/>
    <col min="5124" max="5374" width="11.5703125" style="12"/>
    <col min="5375" max="5375" width="51.140625" style="12" customWidth="1"/>
    <col min="5376" max="5378" width="13.5703125" style="12" bestFit="1" customWidth="1"/>
    <col min="5379" max="5379" width="13.7109375" style="12" bestFit="1" customWidth="1"/>
    <col min="5380" max="5630" width="11.5703125" style="12"/>
    <col min="5631" max="5631" width="51.140625" style="12" customWidth="1"/>
    <col min="5632" max="5634" width="13.5703125" style="12" bestFit="1" customWidth="1"/>
    <col min="5635" max="5635" width="13.7109375" style="12" bestFit="1" customWidth="1"/>
    <col min="5636" max="5886" width="11.5703125" style="12"/>
    <col min="5887" max="5887" width="51.140625" style="12" customWidth="1"/>
    <col min="5888" max="5890" width="13.5703125" style="12" bestFit="1" customWidth="1"/>
    <col min="5891" max="5891" width="13.7109375" style="12" bestFit="1" customWidth="1"/>
    <col min="5892" max="6142" width="11.5703125" style="12"/>
    <col min="6143" max="6143" width="51.140625" style="12" customWidth="1"/>
    <col min="6144" max="6146" width="13.5703125" style="12" bestFit="1" customWidth="1"/>
    <col min="6147" max="6147" width="13.7109375" style="12" bestFit="1" customWidth="1"/>
    <col min="6148" max="6398" width="11.5703125" style="12"/>
    <col min="6399" max="6399" width="51.140625" style="12" customWidth="1"/>
    <col min="6400" max="6402" width="13.5703125" style="12" bestFit="1" customWidth="1"/>
    <col min="6403" max="6403" width="13.7109375" style="12" bestFit="1" customWidth="1"/>
    <col min="6404" max="6654" width="11.5703125" style="12"/>
    <col min="6655" max="6655" width="51.140625" style="12" customWidth="1"/>
    <col min="6656" max="6658" width="13.5703125" style="12" bestFit="1" customWidth="1"/>
    <col min="6659" max="6659" width="13.7109375" style="12" bestFit="1" customWidth="1"/>
    <col min="6660" max="6910" width="11.5703125" style="12"/>
    <col min="6911" max="6911" width="51.140625" style="12" customWidth="1"/>
    <col min="6912" max="6914" width="13.5703125" style="12" bestFit="1" customWidth="1"/>
    <col min="6915" max="6915" width="13.7109375" style="12" bestFit="1" customWidth="1"/>
    <col min="6916" max="7166" width="11.5703125" style="12"/>
    <col min="7167" max="7167" width="51.140625" style="12" customWidth="1"/>
    <col min="7168" max="7170" width="13.5703125" style="12" bestFit="1" customWidth="1"/>
    <col min="7171" max="7171" width="13.7109375" style="12" bestFit="1" customWidth="1"/>
    <col min="7172" max="7422" width="11.5703125" style="12"/>
    <col min="7423" max="7423" width="51.140625" style="12" customWidth="1"/>
    <col min="7424" max="7426" width="13.5703125" style="12" bestFit="1" customWidth="1"/>
    <col min="7427" max="7427" width="13.7109375" style="12" bestFit="1" customWidth="1"/>
    <col min="7428" max="7678" width="11.5703125" style="12"/>
    <col min="7679" max="7679" width="51.140625" style="12" customWidth="1"/>
    <col min="7680" max="7682" width="13.5703125" style="12" bestFit="1" customWidth="1"/>
    <col min="7683" max="7683" width="13.7109375" style="12" bestFit="1" customWidth="1"/>
    <col min="7684" max="7934" width="11.5703125" style="12"/>
    <col min="7935" max="7935" width="51.140625" style="12" customWidth="1"/>
    <col min="7936" max="7938" width="13.5703125" style="12" bestFit="1" customWidth="1"/>
    <col min="7939" max="7939" width="13.7109375" style="12" bestFit="1" customWidth="1"/>
    <col min="7940" max="8190" width="11.5703125" style="12"/>
    <col min="8191" max="8191" width="51.140625" style="12" customWidth="1"/>
    <col min="8192" max="8194" width="13.5703125" style="12" bestFit="1" customWidth="1"/>
    <col min="8195" max="8195" width="13.7109375" style="12" bestFit="1" customWidth="1"/>
    <col min="8196" max="8446" width="11.5703125" style="12"/>
    <col min="8447" max="8447" width="51.140625" style="12" customWidth="1"/>
    <col min="8448" max="8450" width="13.5703125" style="12" bestFit="1" customWidth="1"/>
    <col min="8451" max="8451" width="13.7109375" style="12" bestFit="1" customWidth="1"/>
    <col min="8452" max="8702" width="11.5703125" style="12"/>
    <col min="8703" max="8703" width="51.140625" style="12" customWidth="1"/>
    <col min="8704" max="8706" width="13.5703125" style="12" bestFit="1" customWidth="1"/>
    <col min="8707" max="8707" width="13.7109375" style="12" bestFit="1" customWidth="1"/>
    <col min="8708" max="8958" width="11.5703125" style="12"/>
    <col min="8959" max="8959" width="51.140625" style="12" customWidth="1"/>
    <col min="8960" max="8962" width="13.5703125" style="12" bestFit="1" customWidth="1"/>
    <col min="8963" max="8963" width="13.7109375" style="12" bestFit="1" customWidth="1"/>
    <col min="8964" max="9214" width="11.5703125" style="12"/>
    <col min="9215" max="9215" width="51.140625" style="12" customWidth="1"/>
    <col min="9216" max="9218" width="13.5703125" style="12" bestFit="1" customWidth="1"/>
    <col min="9219" max="9219" width="13.7109375" style="12" bestFit="1" customWidth="1"/>
    <col min="9220" max="9470" width="11.5703125" style="12"/>
    <col min="9471" max="9471" width="51.140625" style="12" customWidth="1"/>
    <col min="9472" max="9474" width="13.5703125" style="12" bestFit="1" customWidth="1"/>
    <col min="9475" max="9475" width="13.7109375" style="12" bestFit="1" customWidth="1"/>
    <col min="9476" max="9726" width="11.5703125" style="12"/>
    <col min="9727" max="9727" width="51.140625" style="12" customWidth="1"/>
    <col min="9728" max="9730" width="13.5703125" style="12" bestFit="1" customWidth="1"/>
    <col min="9731" max="9731" width="13.7109375" style="12" bestFit="1" customWidth="1"/>
    <col min="9732" max="9982" width="11.5703125" style="12"/>
    <col min="9983" max="9983" width="51.140625" style="12" customWidth="1"/>
    <col min="9984" max="9986" width="13.5703125" style="12" bestFit="1" customWidth="1"/>
    <col min="9987" max="9987" width="13.7109375" style="12" bestFit="1" customWidth="1"/>
    <col min="9988" max="10238" width="11.5703125" style="12"/>
    <col min="10239" max="10239" width="51.140625" style="12" customWidth="1"/>
    <col min="10240" max="10242" width="13.5703125" style="12" bestFit="1" customWidth="1"/>
    <col min="10243" max="10243" width="13.7109375" style="12" bestFit="1" customWidth="1"/>
    <col min="10244" max="10494" width="11.5703125" style="12"/>
    <col min="10495" max="10495" width="51.140625" style="12" customWidth="1"/>
    <col min="10496" max="10498" width="13.5703125" style="12" bestFit="1" customWidth="1"/>
    <col min="10499" max="10499" width="13.7109375" style="12" bestFit="1" customWidth="1"/>
    <col min="10500" max="10750" width="11.5703125" style="12"/>
    <col min="10751" max="10751" width="51.140625" style="12" customWidth="1"/>
    <col min="10752" max="10754" width="13.5703125" style="12" bestFit="1" customWidth="1"/>
    <col min="10755" max="10755" width="13.7109375" style="12" bestFit="1" customWidth="1"/>
    <col min="10756" max="11006" width="11.5703125" style="12"/>
    <col min="11007" max="11007" width="51.140625" style="12" customWidth="1"/>
    <col min="11008" max="11010" width="13.5703125" style="12" bestFit="1" customWidth="1"/>
    <col min="11011" max="11011" width="13.7109375" style="12" bestFit="1" customWidth="1"/>
    <col min="11012" max="11262" width="11.5703125" style="12"/>
    <col min="11263" max="11263" width="51.140625" style="12" customWidth="1"/>
    <col min="11264" max="11266" width="13.5703125" style="12" bestFit="1" customWidth="1"/>
    <col min="11267" max="11267" width="13.7109375" style="12" bestFit="1" customWidth="1"/>
    <col min="11268" max="11518" width="11.5703125" style="12"/>
    <col min="11519" max="11519" width="51.140625" style="12" customWidth="1"/>
    <col min="11520" max="11522" width="13.5703125" style="12" bestFit="1" customWidth="1"/>
    <col min="11523" max="11523" width="13.7109375" style="12" bestFit="1" customWidth="1"/>
    <col min="11524" max="11774" width="11.5703125" style="12"/>
    <col min="11775" max="11775" width="51.140625" style="12" customWidth="1"/>
    <col min="11776" max="11778" width="13.5703125" style="12" bestFit="1" customWidth="1"/>
    <col min="11779" max="11779" width="13.7109375" style="12" bestFit="1" customWidth="1"/>
    <col min="11780" max="12030" width="11.5703125" style="12"/>
    <col min="12031" max="12031" width="51.140625" style="12" customWidth="1"/>
    <col min="12032" max="12034" width="13.5703125" style="12" bestFit="1" customWidth="1"/>
    <col min="12035" max="12035" width="13.7109375" style="12" bestFit="1" customWidth="1"/>
    <col min="12036" max="12286" width="11.5703125" style="12"/>
    <col min="12287" max="12287" width="51.140625" style="12" customWidth="1"/>
    <col min="12288" max="12290" width="13.5703125" style="12" bestFit="1" customWidth="1"/>
    <col min="12291" max="12291" width="13.7109375" style="12" bestFit="1" customWidth="1"/>
    <col min="12292" max="12542" width="11.5703125" style="12"/>
    <col min="12543" max="12543" width="51.140625" style="12" customWidth="1"/>
    <col min="12544" max="12546" width="13.5703125" style="12" bestFit="1" customWidth="1"/>
    <col min="12547" max="12547" width="13.7109375" style="12" bestFit="1" customWidth="1"/>
    <col min="12548" max="12798" width="11.5703125" style="12"/>
    <col min="12799" max="12799" width="51.140625" style="12" customWidth="1"/>
    <col min="12800" max="12802" width="13.5703125" style="12" bestFit="1" customWidth="1"/>
    <col min="12803" max="12803" width="13.7109375" style="12" bestFit="1" customWidth="1"/>
    <col min="12804" max="13054" width="11.5703125" style="12"/>
    <col min="13055" max="13055" width="51.140625" style="12" customWidth="1"/>
    <col min="13056" max="13058" width="13.5703125" style="12" bestFit="1" customWidth="1"/>
    <col min="13059" max="13059" width="13.7109375" style="12" bestFit="1" customWidth="1"/>
    <col min="13060" max="13310" width="11.5703125" style="12"/>
    <col min="13311" max="13311" width="51.140625" style="12" customWidth="1"/>
    <col min="13312" max="13314" width="13.5703125" style="12" bestFit="1" customWidth="1"/>
    <col min="13315" max="13315" width="13.7109375" style="12" bestFit="1" customWidth="1"/>
    <col min="13316" max="13566" width="11.5703125" style="12"/>
    <col min="13567" max="13567" width="51.140625" style="12" customWidth="1"/>
    <col min="13568" max="13570" width="13.5703125" style="12" bestFit="1" customWidth="1"/>
    <col min="13571" max="13571" width="13.7109375" style="12" bestFit="1" customWidth="1"/>
    <col min="13572" max="13822" width="11.5703125" style="12"/>
    <col min="13823" max="13823" width="51.140625" style="12" customWidth="1"/>
    <col min="13824" max="13826" width="13.5703125" style="12" bestFit="1" customWidth="1"/>
    <col min="13827" max="13827" width="13.7109375" style="12" bestFit="1" customWidth="1"/>
    <col min="13828" max="14078" width="11.5703125" style="12"/>
    <col min="14079" max="14079" width="51.140625" style="12" customWidth="1"/>
    <col min="14080" max="14082" width="13.5703125" style="12" bestFit="1" customWidth="1"/>
    <col min="14083" max="14083" width="13.7109375" style="12" bestFit="1" customWidth="1"/>
    <col min="14084" max="14334" width="11.5703125" style="12"/>
    <col min="14335" max="14335" width="51.140625" style="12" customWidth="1"/>
    <col min="14336" max="14338" width="13.5703125" style="12" bestFit="1" customWidth="1"/>
    <col min="14339" max="14339" width="13.7109375" style="12" bestFit="1" customWidth="1"/>
    <col min="14340" max="14590" width="11.5703125" style="12"/>
    <col min="14591" max="14591" width="51.140625" style="12" customWidth="1"/>
    <col min="14592" max="14594" width="13.5703125" style="12" bestFit="1" customWidth="1"/>
    <col min="14595" max="14595" width="13.7109375" style="12" bestFit="1" customWidth="1"/>
    <col min="14596" max="14846" width="11.5703125" style="12"/>
    <col min="14847" max="14847" width="51.140625" style="12" customWidth="1"/>
    <col min="14848" max="14850" width="13.5703125" style="12" bestFit="1" customWidth="1"/>
    <col min="14851" max="14851" width="13.7109375" style="12" bestFit="1" customWidth="1"/>
    <col min="14852" max="15102" width="11.5703125" style="12"/>
    <col min="15103" max="15103" width="51.140625" style="12" customWidth="1"/>
    <col min="15104" max="15106" width="13.5703125" style="12" bestFit="1" customWidth="1"/>
    <col min="15107" max="15107" width="13.7109375" style="12" bestFit="1" customWidth="1"/>
    <col min="15108" max="15358" width="11.5703125" style="12"/>
    <col min="15359" max="15359" width="51.140625" style="12" customWidth="1"/>
    <col min="15360" max="15362" width="13.5703125" style="12" bestFit="1" customWidth="1"/>
    <col min="15363" max="15363" width="13.7109375" style="12" bestFit="1" customWidth="1"/>
    <col min="15364" max="15614" width="11.5703125" style="12"/>
    <col min="15615" max="15615" width="51.140625" style="12" customWidth="1"/>
    <col min="15616" max="15618" width="13.5703125" style="12" bestFit="1" customWidth="1"/>
    <col min="15619" max="15619" width="13.7109375" style="12" bestFit="1" customWidth="1"/>
    <col min="15620" max="15870" width="11.5703125" style="12"/>
    <col min="15871" max="15871" width="51.140625" style="12" customWidth="1"/>
    <col min="15872" max="15874" width="13.5703125" style="12" bestFit="1" customWidth="1"/>
    <col min="15875" max="15875" width="13.7109375" style="12" bestFit="1" customWidth="1"/>
    <col min="15876" max="16126" width="11.5703125" style="12"/>
    <col min="16127" max="16127" width="51.140625" style="12" customWidth="1"/>
    <col min="16128" max="16130" width="13.5703125" style="12" bestFit="1" customWidth="1"/>
    <col min="16131" max="16131" width="13.7109375" style="12" bestFit="1" customWidth="1"/>
    <col min="16132" max="16384" width="11.5703125" style="12"/>
  </cols>
  <sheetData>
    <row r="2" spans="1:7" ht="15" customHeight="1" x14ac:dyDescent="0.25">
      <c r="A2" s="127" t="s">
        <v>31</v>
      </c>
      <c r="B2" s="127"/>
      <c r="C2" s="127"/>
      <c r="D2" s="127"/>
      <c r="E2" s="127"/>
      <c r="F2" s="127"/>
    </row>
    <row r="3" spans="1:7" ht="15" customHeight="1" x14ac:dyDescent="0.25">
      <c r="A3" s="26" t="s">
        <v>2</v>
      </c>
      <c r="B3" s="12" t="s">
        <v>67</v>
      </c>
    </row>
    <row r="4" spans="1:7" ht="15" customHeight="1" x14ac:dyDescent="0.25">
      <c r="A4" s="26" t="s">
        <v>3</v>
      </c>
      <c r="B4" s="12" t="s">
        <v>68</v>
      </c>
    </row>
    <row r="5" spans="1:7" ht="15" customHeight="1" x14ac:dyDescent="0.25">
      <c r="A5" s="26" t="s">
        <v>4</v>
      </c>
      <c r="B5" s="12" t="s">
        <v>69</v>
      </c>
    </row>
    <row r="6" spans="1:7" ht="15" customHeight="1" x14ac:dyDescent="0.25">
      <c r="A6" s="26" t="s">
        <v>18</v>
      </c>
      <c r="B6" s="12" t="s">
        <v>70</v>
      </c>
    </row>
    <row r="7" spans="1:7" ht="15" customHeight="1" x14ac:dyDescent="0.25">
      <c r="A7" s="27"/>
      <c r="B7" s="28"/>
      <c r="C7" s="28"/>
      <c r="D7" s="28"/>
    </row>
    <row r="8" spans="1:7" ht="15" customHeight="1" x14ac:dyDescent="0.25">
      <c r="A8" s="128" t="s">
        <v>32</v>
      </c>
      <c r="B8" s="128"/>
      <c r="C8" s="128"/>
      <c r="D8" s="128"/>
      <c r="E8" s="128"/>
      <c r="F8" s="128"/>
    </row>
    <row r="9" spans="1:7" ht="15" customHeight="1" x14ac:dyDescent="0.25">
      <c r="A9" s="128" t="s">
        <v>33</v>
      </c>
      <c r="B9" s="128"/>
      <c r="C9" s="128"/>
      <c r="D9" s="128"/>
      <c r="E9" s="128"/>
      <c r="F9" s="128"/>
    </row>
    <row r="11" spans="1:7" ht="15" customHeight="1" thickBot="1" x14ac:dyDescent="0.3">
      <c r="A11" s="10" t="s">
        <v>36</v>
      </c>
      <c r="B11" s="24" t="s">
        <v>5</v>
      </c>
      <c r="C11" s="24" t="s">
        <v>6</v>
      </c>
      <c r="D11" s="24" t="s">
        <v>7</v>
      </c>
      <c r="E11" s="24" t="s">
        <v>8</v>
      </c>
      <c r="F11" s="25" t="s">
        <v>9</v>
      </c>
    </row>
    <row r="12" spans="1:7" ht="15" customHeight="1" x14ac:dyDescent="0.25">
      <c r="A12" s="131" t="s">
        <v>44</v>
      </c>
      <c r="B12" s="69" t="s">
        <v>93</v>
      </c>
      <c r="C12" s="66">
        <v>255</v>
      </c>
      <c r="D12" s="1">
        <v>225</v>
      </c>
      <c r="E12" s="1">
        <v>240</v>
      </c>
      <c r="F12" s="5">
        <f>AVERAGE(C12:E12)</f>
        <v>240</v>
      </c>
    </row>
    <row r="13" spans="1:7" ht="15" customHeight="1" x14ac:dyDescent="0.25">
      <c r="A13" s="132"/>
      <c r="B13" s="9" t="s">
        <v>28</v>
      </c>
      <c r="C13" s="68">
        <v>409</v>
      </c>
      <c r="D13" s="3">
        <v>340</v>
      </c>
      <c r="E13" s="3">
        <v>371</v>
      </c>
      <c r="F13" s="7">
        <f>SUM(C13:E13)</f>
        <v>1120</v>
      </c>
      <c r="G13" s="43"/>
    </row>
    <row r="14" spans="1:7" ht="15" customHeight="1" x14ac:dyDescent="0.25">
      <c r="A14" s="124" t="s">
        <v>45</v>
      </c>
      <c r="B14" s="70" t="s">
        <v>91</v>
      </c>
      <c r="C14" s="67">
        <v>93</v>
      </c>
      <c r="D14" s="4">
        <v>90</v>
      </c>
      <c r="E14" s="4">
        <v>116</v>
      </c>
      <c r="F14" s="76">
        <f>AVERAGE(C14:E14)</f>
        <v>99.666666666666671</v>
      </c>
    </row>
    <row r="15" spans="1:7" ht="15" customHeight="1" x14ac:dyDescent="0.25">
      <c r="A15" s="125"/>
      <c r="B15" s="9" t="s">
        <v>28</v>
      </c>
      <c r="C15" s="68">
        <v>139</v>
      </c>
      <c r="D15" s="3">
        <v>108</v>
      </c>
      <c r="E15" s="3">
        <v>159</v>
      </c>
      <c r="F15" s="7">
        <f>SUM(C15:E15)</f>
        <v>406</v>
      </c>
    </row>
    <row r="16" spans="1:7" ht="15" customHeight="1" x14ac:dyDescent="0.25">
      <c r="A16" s="124" t="s">
        <v>46</v>
      </c>
      <c r="B16" s="70" t="s">
        <v>91</v>
      </c>
      <c r="C16" s="77">
        <v>217</v>
      </c>
      <c r="D16" s="78">
        <v>231</v>
      </c>
      <c r="E16" s="78">
        <v>270</v>
      </c>
      <c r="F16" s="76">
        <f>AVERAGE(C16:E16)</f>
        <v>239.33333333333334</v>
      </c>
    </row>
    <row r="17" spans="1:9" ht="15" customHeight="1" x14ac:dyDescent="0.25">
      <c r="A17" s="125"/>
      <c r="B17" s="9" t="s">
        <v>28</v>
      </c>
      <c r="C17" s="79">
        <v>271</v>
      </c>
      <c r="D17" s="80">
        <v>266</v>
      </c>
      <c r="E17" s="80">
        <v>328</v>
      </c>
      <c r="F17" s="7">
        <f>SUM(C17:E17)</f>
        <v>865</v>
      </c>
    </row>
    <row r="18" spans="1:9" ht="15" customHeight="1" x14ac:dyDescent="0.25">
      <c r="A18" s="44" t="s">
        <v>94</v>
      </c>
    </row>
    <row r="19" spans="1:9" ht="15" customHeight="1" x14ac:dyDescent="0.25">
      <c r="A19" s="31" t="s">
        <v>83</v>
      </c>
    </row>
    <row r="20" spans="1:9" ht="15" customHeight="1" x14ac:dyDescent="0.25">
      <c r="A20" s="130" t="s">
        <v>84</v>
      </c>
      <c r="B20" s="130"/>
      <c r="C20" s="130"/>
      <c r="D20" s="130"/>
      <c r="E20" s="130"/>
      <c r="F20" s="130"/>
    </row>
    <row r="21" spans="1:9" ht="15" customHeight="1" x14ac:dyDescent="0.25">
      <c r="A21" s="130"/>
      <c r="B21" s="130"/>
      <c r="C21" s="130"/>
      <c r="D21" s="130"/>
      <c r="E21" s="130"/>
      <c r="F21" s="130"/>
    </row>
    <row r="22" spans="1:9" ht="15" customHeight="1" x14ac:dyDescent="0.25">
      <c r="A22" s="71" t="s">
        <v>95</v>
      </c>
      <c r="B22" s="72"/>
      <c r="C22" s="72"/>
      <c r="D22" s="72"/>
      <c r="E22" s="72"/>
      <c r="F22" s="72"/>
    </row>
    <row r="23" spans="1:9" ht="15" customHeight="1" x14ac:dyDescent="0.25">
      <c r="A23" s="38"/>
      <c r="B23" s="38"/>
      <c r="C23" s="38"/>
      <c r="D23" s="38"/>
      <c r="E23" s="38"/>
      <c r="F23" s="38"/>
    </row>
    <row r="24" spans="1:9" ht="15" customHeight="1" x14ac:dyDescent="0.25">
      <c r="A24" s="38"/>
      <c r="B24" s="38"/>
      <c r="C24" s="38"/>
      <c r="D24" s="38"/>
      <c r="E24" s="38"/>
      <c r="F24" s="38"/>
    </row>
    <row r="26" spans="1:9" ht="15" customHeight="1" x14ac:dyDescent="0.25">
      <c r="A26" s="129" t="s">
        <v>34</v>
      </c>
      <c r="B26" s="129"/>
      <c r="C26" s="129"/>
      <c r="D26" s="129"/>
      <c r="E26" s="129"/>
      <c r="F26" s="129"/>
    </row>
    <row r="27" spans="1:9" ht="15" customHeight="1" x14ac:dyDescent="0.25">
      <c r="A27" s="128" t="s">
        <v>35</v>
      </c>
      <c r="B27" s="128"/>
      <c r="C27" s="128"/>
      <c r="D27" s="128"/>
      <c r="E27" s="128"/>
      <c r="F27" s="128"/>
      <c r="G27" s="16"/>
    </row>
    <row r="28" spans="1:9" ht="15" customHeight="1" x14ac:dyDescent="0.25">
      <c r="A28" s="128" t="s">
        <v>113</v>
      </c>
      <c r="B28" s="128"/>
      <c r="C28" s="128"/>
      <c r="D28" s="128"/>
      <c r="E28" s="128"/>
      <c r="F28" s="128"/>
    </row>
    <row r="29" spans="1:9" ht="15" customHeight="1" x14ac:dyDescent="0.25">
      <c r="F29" s="16"/>
    </row>
    <row r="30" spans="1:9" ht="15" customHeight="1" thickBot="1" x14ac:dyDescent="0.3">
      <c r="A30" s="10" t="s">
        <v>36</v>
      </c>
      <c r="B30" s="10" t="s">
        <v>6</v>
      </c>
      <c r="C30" s="10" t="s">
        <v>7</v>
      </c>
      <c r="D30" s="10" t="s">
        <v>8</v>
      </c>
      <c r="E30" s="11" t="s">
        <v>9</v>
      </c>
      <c r="F30" s="16"/>
      <c r="G30" s="16"/>
      <c r="H30" s="16"/>
      <c r="I30" s="16"/>
    </row>
    <row r="31" spans="1:9" ht="30" x14ac:dyDescent="0.25">
      <c r="A31" s="17" t="s">
        <v>62</v>
      </c>
      <c r="B31" s="37">
        <v>171857800.53999999</v>
      </c>
      <c r="C31" s="37">
        <v>134271939.65000001</v>
      </c>
      <c r="D31" s="37">
        <v>153637051.70000005</v>
      </c>
      <c r="E31" s="18">
        <f>SUM(B31:D31)</f>
        <v>459766791.89000005</v>
      </c>
      <c r="F31" s="16"/>
      <c r="G31" s="16"/>
      <c r="H31" s="16"/>
      <c r="I31" s="16"/>
    </row>
    <row r="32" spans="1:9" ht="30" x14ac:dyDescent="0.25">
      <c r="A32" s="17" t="s">
        <v>61</v>
      </c>
      <c r="B32" s="37">
        <v>40299697.959999993</v>
      </c>
      <c r="C32" s="37">
        <v>29852257.300000001</v>
      </c>
      <c r="D32" s="37">
        <v>45447258.690000005</v>
      </c>
      <c r="E32" s="18">
        <f t="shared" ref="E32:E34" si="0">SUM(B32:D32)</f>
        <v>115599213.94999999</v>
      </c>
      <c r="F32" s="16"/>
      <c r="G32" s="16"/>
      <c r="H32" s="16"/>
      <c r="I32" s="16"/>
    </row>
    <row r="33" spans="1:10" ht="30" x14ac:dyDescent="0.25">
      <c r="A33" s="17" t="s">
        <v>60</v>
      </c>
      <c r="B33" s="19">
        <v>80394679.450000003</v>
      </c>
      <c r="C33" s="19">
        <v>65501552.680000007</v>
      </c>
      <c r="D33" s="19">
        <v>87288778.100000024</v>
      </c>
      <c r="E33" s="18">
        <f t="shared" si="0"/>
        <v>233185010.23000002</v>
      </c>
      <c r="F33" s="16"/>
    </row>
    <row r="34" spans="1:10" s="41" customFormat="1" ht="45" x14ac:dyDescent="0.25">
      <c r="A34" s="20" t="s">
        <v>48</v>
      </c>
      <c r="B34" s="21"/>
      <c r="C34" s="21">
        <v>7575911.3600000003</v>
      </c>
      <c r="D34" s="21">
        <v>6125822.54</v>
      </c>
      <c r="E34" s="18">
        <f t="shared" si="0"/>
        <v>13701733.9</v>
      </c>
      <c r="F34" s="16"/>
    </row>
    <row r="35" spans="1:10" ht="15" customHeight="1" thickBot="1" x14ac:dyDescent="0.3">
      <c r="A35" s="15" t="s">
        <v>10</v>
      </c>
      <c r="B35" s="22">
        <f>SUM(B31:B34)</f>
        <v>292552177.94999999</v>
      </c>
      <c r="C35" s="22">
        <f t="shared" ref="C35:D35" si="1">SUM(C31:C34)</f>
        <v>237201660.99000004</v>
      </c>
      <c r="D35" s="22">
        <f t="shared" si="1"/>
        <v>292498911.03000009</v>
      </c>
      <c r="E35" s="23">
        <f>SUM(E31:E34)</f>
        <v>822252749.97000003</v>
      </c>
      <c r="F35" s="16"/>
    </row>
    <row r="36" spans="1:10" ht="15" customHeight="1" thickTop="1" x14ac:dyDescent="0.25">
      <c r="A36" s="13" t="s">
        <v>66</v>
      </c>
      <c r="F36" s="16"/>
    </row>
    <row r="37" spans="1:10" ht="15" customHeight="1" x14ac:dyDescent="0.25">
      <c r="A37" s="13" t="s">
        <v>29</v>
      </c>
    </row>
    <row r="39" spans="1:10" ht="15" customHeight="1" x14ac:dyDescent="0.25">
      <c r="A39" s="128" t="s">
        <v>37</v>
      </c>
      <c r="B39" s="128"/>
      <c r="C39" s="128"/>
      <c r="D39" s="128"/>
      <c r="E39" s="128"/>
    </row>
    <row r="40" spans="1:10" ht="15" customHeight="1" x14ac:dyDescent="0.25">
      <c r="A40" s="128" t="s">
        <v>13</v>
      </c>
      <c r="B40" s="128"/>
      <c r="C40" s="128"/>
      <c r="D40" s="128"/>
      <c r="E40" s="128"/>
    </row>
    <row r="41" spans="1:10" ht="15" customHeight="1" x14ac:dyDescent="0.25">
      <c r="A41" s="128" t="s">
        <v>114</v>
      </c>
      <c r="B41" s="128"/>
      <c r="C41" s="128"/>
      <c r="D41" s="128"/>
      <c r="E41" s="128"/>
    </row>
    <row r="43" spans="1:10" ht="15" customHeight="1" thickBot="1" x14ac:dyDescent="0.3">
      <c r="A43" s="10" t="s">
        <v>12</v>
      </c>
      <c r="B43" s="10" t="s">
        <v>6</v>
      </c>
      <c r="C43" s="10" t="s">
        <v>7</v>
      </c>
      <c r="D43" s="10" t="s">
        <v>8</v>
      </c>
      <c r="E43" s="11" t="s">
        <v>9</v>
      </c>
    </row>
    <row r="45" spans="1:10" ht="15" customHeight="1" x14ac:dyDescent="0.25">
      <c r="A45" s="12" t="s">
        <v>19</v>
      </c>
      <c r="B45" s="12">
        <v>122240008.15774822</v>
      </c>
      <c r="C45" s="12">
        <v>80852492.677748263</v>
      </c>
      <c r="D45" s="12">
        <v>73999358.182527244</v>
      </c>
      <c r="E45" s="12">
        <v>122240008.15774822</v>
      </c>
      <c r="G45" s="16"/>
    </row>
    <row r="46" spans="1:10" ht="15" customHeight="1" x14ac:dyDescent="0.25">
      <c r="A46" s="12" t="s">
        <v>73</v>
      </c>
      <c r="B46" s="12">
        <v>188493438.46000001</v>
      </c>
      <c r="C46" s="12">
        <v>230065199.94999999</v>
      </c>
      <c r="D46" s="12">
        <v>338443234.47000003</v>
      </c>
      <c r="E46" s="12">
        <f>SUM(B46:D46)</f>
        <v>757001872.88</v>
      </c>
      <c r="G46" s="29"/>
      <c r="H46" s="42"/>
      <c r="I46" s="42"/>
      <c r="J46" s="42"/>
    </row>
    <row r="47" spans="1:10" ht="15" customHeight="1" x14ac:dyDescent="0.25">
      <c r="A47" s="12" t="s">
        <v>15</v>
      </c>
      <c r="B47" s="12">
        <f>+B45+B46</f>
        <v>310733446.61774826</v>
      </c>
      <c r="C47" s="12">
        <f t="shared" ref="C47:D47" si="2">+C45+C46</f>
        <v>310917692.62774825</v>
      </c>
      <c r="D47" s="12">
        <f t="shared" si="2"/>
        <v>412442592.65252727</v>
      </c>
      <c r="E47" s="12">
        <f>+E45+E46</f>
        <v>879241881.03774822</v>
      </c>
      <c r="G47" s="29"/>
    </row>
    <row r="48" spans="1:10" ht="15" customHeight="1" x14ac:dyDescent="0.25">
      <c r="A48" s="12" t="s">
        <v>72</v>
      </c>
      <c r="B48" s="12">
        <v>292552177.94999999</v>
      </c>
      <c r="C48" s="12">
        <v>237201660.985221</v>
      </c>
      <c r="D48" s="12">
        <v>292498911.033907</v>
      </c>
      <c r="E48" s="12">
        <v>822252749.96912789</v>
      </c>
      <c r="G48" s="29"/>
    </row>
    <row r="49" spans="1:7" ht="15" customHeight="1" x14ac:dyDescent="0.25">
      <c r="A49" s="12" t="s">
        <v>17</v>
      </c>
      <c r="B49" s="12">
        <f>+B47-B48</f>
        <v>18181268.667748272</v>
      </c>
      <c r="C49" s="12">
        <f>+C47-C48</f>
        <v>73716031.642527252</v>
      </c>
      <c r="D49" s="12">
        <f>+D47-D48</f>
        <v>119943681.61862028</v>
      </c>
      <c r="E49" s="12">
        <f>+E47-E48</f>
        <v>56989131.068620324</v>
      </c>
      <c r="G49" s="29"/>
    </row>
    <row r="50" spans="1:7" ht="15" customHeight="1" x14ac:dyDescent="0.25">
      <c r="G50" s="29"/>
    </row>
    <row r="51" spans="1:7" ht="15" customHeight="1" thickBot="1" x14ac:dyDescent="0.3">
      <c r="A51" s="15"/>
      <c r="B51" s="15"/>
      <c r="C51" s="15"/>
      <c r="D51" s="15"/>
      <c r="E51" s="15"/>
      <c r="G51" s="29"/>
    </row>
    <row r="52" spans="1:7" ht="15" customHeight="1" thickTop="1" x14ac:dyDescent="0.25">
      <c r="A52" s="13" t="s">
        <v>63</v>
      </c>
    </row>
    <row r="53" spans="1:7" x14ac:dyDescent="0.25">
      <c r="A53" s="14" t="s">
        <v>64</v>
      </c>
      <c r="B53" s="14"/>
      <c r="C53" s="14"/>
      <c r="D53" s="14"/>
      <c r="E53" s="14"/>
      <c r="F53" s="45"/>
    </row>
    <row r="54" spans="1:7" ht="42.75" customHeight="1" x14ac:dyDescent="0.25">
      <c r="A54" s="126" t="s">
        <v>81</v>
      </c>
      <c r="B54" s="126"/>
      <c r="C54" s="126"/>
      <c r="D54" s="126"/>
      <c r="E54" s="126"/>
      <c r="F54" s="126"/>
    </row>
    <row r="55" spans="1:7" ht="35.25" customHeight="1" x14ac:dyDescent="0.25">
      <c r="A55" s="126" t="s">
        <v>71</v>
      </c>
      <c r="B55" s="126"/>
      <c r="C55" s="126"/>
      <c r="D55" s="126"/>
      <c r="E55" s="126"/>
      <c r="F55" s="126"/>
    </row>
    <row r="58" spans="1:7" ht="15" customHeight="1" x14ac:dyDescent="0.25">
      <c r="B58" s="12">
        <v>80852492.677748263</v>
      </c>
    </row>
    <row r="59" spans="1:7" ht="15" customHeight="1" thickBot="1" x14ac:dyDescent="0.3">
      <c r="B59" s="12">
        <f>+B58-B49</f>
        <v>62671224.00999999</v>
      </c>
    </row>
    <row r="60" spans="1:7" ht="15" customHeight="1" x14ac:dyDescent="0.25">
      <c r="A60" s="99" t="s">
        <v>6</v>
      </c>
      <c r="B60" s="99" t="s">
        <v>7</v>
      </c>
      <c r="C60" s="99" t="s">
        <v>8</v>
      </c>
      <c r="D60" s="99" t="s">
        <v>112</v>
      </c>
    </row>
    <row r="61" spans="1:7" ht="15" customHeight="1" x14ac:dyDescent="0.25">
      <c r="A61" s="100">
        <v>122240008.15774822</v>
      </c>
      <c r="B61" s="100">
        <v>80852492.677748263</v>
      </c>
      <c r="C61" s="100">
        <v>73999358.182527244</v>
      </c>
      <c r="D61" s="101">
        <v>122240008.15774822</v>
      </c>
    </row>
    <row r="62" spans="1:7" ht="15" customHeight="1" x14ac:dyDescent="0.25">
      <c r="A62" s="102">
        <v>251164662.47000003</v>
      </c>
      <c r="B62" s="102">
        <v>230348526.38999999</v>
      </c>
      <c r="C62" s="102">
        <v>338895490.67000008</v>
      </c>
      <c r="D62" s="101">
        <v>820408679.53000009</v>
      </c>
    </row>
    <row r="63" spans="1:7" ht="15" customHeight="1" x14ac:dyDescent="0.25">
      <c r="A63" s="102">
        <v>373404670.62774825</v>
      </c>
      <c r="B63" s="102">
        <v>311201019.06774825</v>
      </c>
      <c r="C63" s="102">
        <v>412894848.85252732</v>
      </c>
      <c r="D63" s="101">
        <v>942648687.68774831</v>
      </c>
    </row>
    <row r="64" spans="1:7" ht="15" customHeight="1" x14ac:dyDescent="0.25">
      <c r="A64" s="102">
        <v>292552177.94999999</v>
      </c>
      <c r="B64" s="102">
        <v>237201660.985221</v>
      </c>
      <c r="C64" s="102">
        <v>292498911.033907</v>
      </c>
      <c r="D64" s="101">
        <v>822252749.96912789</v>
      </c>
    </row>
    <row r="65" spans="1:4" ht="15" customHeight="1" x14ac:dyDescent="0.25">
      <c r="A65" s="100">
        <v>80852492.677748263</v>
      </c>
      <c r="B65" s="100">
        <v>73999358.182527244</v>
      </c>
      <c r="C65" s="100">
        <v>120395937.81862032</v>
      </c>
      <c r="D65" s="103">
        <v>120395937.71862042</v>
      </c>
    </row>
    <row r="66" spans="1:4" ht="15" customHeight="1" thickBot="1" x14ac:dyDescent="0.3">
      <c r="A66" s="104"/>
      <c r="B66" s="104"/>
      <c r="C66" s="104"/>
      <c r="D66" s="104"/>
    </row>
    <row r="67" spans="1:4" ht="15" customHeight="1" x14ac:dyDescent="0.25">
      <c r="A67" s="43">
        <f>+A65-B49</f>
        <v>62671224.00999999</v>
      </c>
      <c r="B67" s="12">
        <f>+A63-B47</f>
        <v>62671224.00999999</v>
      </c>
    </row>
    <row r="68" spans="1:4" ht="15" customHeight="1" x14ac:dyDescent="0.25">
      <c r="A68" s="12">
        <f>++A67-62390573.9</f>
        <v>280650.10999999195</v>
      </c>
      <c r="B68" s="12">
        <f>+B67+115600</f>
        <v>62786824.00999999</v>
      </c>
    </row>
    <row r="69" spans="1:4" ht="15" customHeight="1" x14ac:dyDescent="0.25">
      <c r="A69" s="12">
        <f>+A68-115600</f>
        <v>165050.10999999195</v>
      </c>
    </row>
  </sheetData>
  <mergeCells count="15">
    <mergeCell ref="A14:A15"/>
    <mergeCell ref="A16:A17"/>
    <mergeCell ref="A54:F54"/>
    <mergeCell ref="A55:F55"/>
    <mergeCell ref="A2:F2"/>
    <mergeCell ref="A8:F8"/>
    <mergeCell ref="A9:F9"/>
    <mergeCell ref="A26:F26"/>
    <mergeCell ref="A27:F27"/>
    <mergeCell ref="A28:F28"/>
    <mergeCell ref="A39:E39"/>
    <mergeCell ref="A41:E41"/>
    <mergeCell ref="A40:E40"/>
    <mergeCell ref="A20:F21"/>
    <mergeCell ref="A12:A13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8.7109375" style="12" customWidth="1"/>
    <col min="2" max="2" width="13" style="12" customWidth="1"/>
    <col min="3" max="4" width="15.140625" style="12" bestFit="1" customWidth="1"/>
    <col min="5" max="5" width="15.28515625" style="12" bestFit="1" customWidth="1"/>
    <col min="6" max="6" width="18.28515625" style="12" bestFit="1" customWidth="1"/>
    <col min="7" max="7" width="14.85546875" style="12" bestFit="1" customWidth="1"/>
    <col min="8" max="10" width="13.7109375" style="12" bestFit="1" customWidth="1"/>
    <col min="11" max="254" width="11.5703125" style="12"/>
    <col min="255" max="255" width="51.140625" style="12" customWidth="1"/>
    <col min="256" max="258" width="13.5703125" style="12" bestFit="1" customWidth="1"/>
    <col min="259" max="259" width="13.7109375" style="12" bestFit="1" customWidth="1"/>
    <col min="260" max="510" width="11.5703125" style="12"/>
    <col min="511" max="511" width="51.140625" style="12" customWidth="1"/>
    <col min="512" max="514" width="13.5703125" style="12" bestFit="1" customWidth="1"/>
    <col min="515" max="515" width="13.7109375" style="12" bestFit="1" customWidth="1"/>
    <col min="516" max="766" width="11.5703125" style="12"/>
    <col min="767" max="767" width="51.140625" style="12" customWidth="1"/>
    <col min="768" max="770" width="13.5703125" style="12" bestFit="1" customWidth="1"/>
    <col min="771" max="771" width="13.7109375" style="12" bestFit="1" customWidth="1"/>
    <col min="772" max="1022" width="11.5703125" style="12"/>
    <col min="1023" max="1023" width="51.140625" style="12" customWidth="1"/>
    <col min="1024" max="1026" width="13.5703125" style="12" bestFit="1" customWidth="1"/>
    <col min="1027" max="1027" width="13.7109375" style="12" bestFit="1" customWidth="1"/>
    <col min="1028" max="1278" width="11.5703125" style="12"/>
    <col min="1279" max="1279" width="51.140625" style="12" customWidth="1"/>
    <col min="1280" max="1282" width="13.5703125" style="12" bestFit="1" customWidth="1"/>
    <col min="1283" max="1283" width="13.7109375" style="12" bestFit="1" customWidth="1"/>
    <col min="1284" max="1534" width="11.5703125" style="12"/>
    <col min="1535" max="1535" width="51.140625" style="12" customWidth="1"/>
    <col min="1536" max="1538" width="13.5703125" style="12" bestFit="1" customWidth="1"/>
    <col min="1539" max="1539" width="13.7109375" style="12" bestFit="1" customWidth="1"/>
    <col min="1540" max="1790" width="11.5703125" style="12"/>
    <col min="1791" max="1791" width="51.140625" style="12" customWidth="1"/>
    <col min="1792" max="1794" width="13.5703125" style="12" bestFit="1" customWidth="1"/>
    <col min="1795" max="1795" width="13.7109375" style="12" bestFit="1" customWidth="1"/>
    <col min="1796" max="2046" width="11.5703125" style="12"/>
    <col min="2047" max="2047" width="51.140625" style="12" customWidth="1"/>
    <col min="2048" max="2050" width="13.5703125" style="12" bestFit="1" customWidth="1"/>
    <col min="2051" max="2051" width="13.7109375" style="12" bestFit="1" customWidth="1"/>
    <col min="2052" max="2302" width="11.5703125" style="12"/>
    <col min="2303" max="2303" width="51.140625" style="12" customWidth="1"/>
    <col min="2304" max="2306" width="13.5703125" style="12" bestFit="1" customWidth="1"/>
    <col min="2307" max="2307" width="13.7109375" style="12" bestFit="1" customWidth="1"/>
    <col min="2308" max="2558" width="11.5703125" style="12"/>
    <col min="2559" max="2559" width="51.140625" style="12" customWidth="1"/>
    <col min="2560" max="2562" width="13.5703125" style="12" bestFit="1" customWidth="1"/>
    <col min="2563" max="2563" width="13.7109375" style="12" bestFit="1" customWidth="1"/>
    <col min="2564" max="2814" width="11.5703125" style="12"/>
    <col min="2815" max="2815" width="51.140625" style="12" customWidth="1"/>
    <col min="2816" max="2818" width="13.5703125" style="12" bestFit="1" customWidth="1"/>
    <col min="2819" max="2819" width="13.7109375" style="12" bestFit="1" customWidth="1"/>
    <col min="2820" max="3070" width="11.5703125" style="12"/>
    <col min="3071" max="3071" width="51.140625" style="12" customWidth="1"/>
    <col min="3072" max="3074" width="13.5703125" style="12" bestFit="1" customWidth="1"/>
    <col min="3075" max="3075" width="13.7109375" style="12" bestFit="1" customWidth="1"/>
    <col min="3076" max="3326" width="11.5703125" style="12"/>
    <col min="3327" max="3327" width="51.140625" style="12" customWidth="1"/>
    <col min="3328" max="3330" width="13.5703125" style="12" bestFit="1" customWidth="1"/>
    <col min="3331" max="3331" width="13.7109375" style="12" bestFit="1" customWidth="1"/>
    <col min="3332" max="3582" width="11.5703125" style="12"/>
    <col min="3583" max="3583" width="51.140625" style="12" customWidth="1"/>
    <col min="3584" max="3586" width="13.5703125" style="12" bestFit="1" customWidth="1"/>
    <col min="3587" max="3587" width="13.7109375" style="12" bestFit="1" customWidth="1"/>
    <col min="3588" max="3838" width="11.5703125" style="12"/>
    <col min="3839" max="3839" width="51.140625" style="12" customWidth="1"/>
    <col min="3840" max="3842" width="13.5703125" style="12" bestFit="1" customWidth="1"/>
    <col min="3843" max="3843" width="13.7109375" style="12" bestFit="1" customWidth="1"/>
    <col min="3844" max="4094" width="11.5703125" style="12"/>
    <col min="4095" max="4095" width="51.140625" style="12" customWidth="1"/>
    <col min="4096" max="4098" width="13.5703125" style="12" bestFit="1" customWidth="1"/>
    <col min="4099" max="4099" width="13.7109375" style="12" bestFit="1" customWidth="1"/>
    <col min="4100" max="4350" width="11.5703125" style="12"/>
    <col min="4351" max="4351" width="51.140625" style="12" customWidth="1"/>
    <col min="4352" max="4354" width="13.5703125" style="12" bestFit="1" customWidth="1"/>
    <col min="4355" max="4355" width="13.7109375" style="12" bestFit="1" customWidth="1"/>
    <col min="4356" max="4606" width="11.5703125" style="12"/>
    <col min="4607" max="4607" width="51.140625" style="12" customWidth="1"/>
    <col min="4608" max="4610" width="13.5703125" style="12" bestFit="1" customWidth="1"/>
    <col min="4611" max="4611" width="13.7109375" style="12" bestFit="1" customWidth="1"/>
    <col min="4612" max="4862" width="11.5703125" style="12"/>
    <col min="4863" max="4863" width="51.140625" style="12" customWidth="1"/>
    <col min="4864" max="4866" width="13.5703125" style="12" bestFit="1" customWidth="1"/>
    <col min="4867" max="4867" width="13.7109375" style="12" bestFit="1" customWidth="1"/>
    <col min="4868" max="5118" width="11.5703125" style="12"/>
    <col min="5119" max="5119" width="51.140625" style="12" customWidth="1"/>
    <col min="5120" max="5122" width="13.5703125" style="12" bestFit="1" customWidth="1"/>
    <col min="5123" max="5123" width="13.7109375" style="12" bestFit="1" customWidth="1"/>
    <col min="5124" max="5374" width="11.5703125" style="12"/>
    <col min="5375" max="5375" width="51.140625" style="12" customWidth="1"/>
    <col min="5376" max="5378" width="13.5703125" style="12" bestFit="1" customWidth="1"/>
    <col min="5379" max="5379" width="13.7109375" style="12" bestFit="1" customWidth="1"/>
    <col min="5380" max="5630" width="11.5703125" style="12"/>
    <col min="5631" max="5631" width="51.140625" style="12" customWidth="1"/>
    <col min="5632" max="5634" width="13.5703125" style="12" bestFit="1" customWidth="1"/>
    <col min="5635" max="5635" width="13.7109375" style="12" bestFit="1" customWidth="1"/>
    <col min="5636" max="5886" width="11.5703125" style="12"/>
    <col min="5887" max="5887" width="51.140625" style="12" customWidth="1"/>
    <col min="5888" max="5890" width="13.5703125" style="12" bestFit="1" customWidth="1"/>
    <col min="5891" max="5891" width="13.7109375" style="12" bestFit="1" customWidth="1"/>
    <col min="5892" max="6142" width="11.5703125" style="12"/>
    <col min="6143" max="6143" width="51.140625" style="12" customWidth="1"/>
    <col min="6144" max="6146" width="13.5703125" style="12" bestFit="1" customWidth="1"/>
    <col min="6147" max="6147" width="13.7109375" style="12" bestFit="1" customWidth="1"/>
    <col min="6148" max="6398" width="11.5703125" style="12"/>
    <col min="6399" max="6399" width="51.140625" style="12" customWidth="1"/>
    <col min="6400" max="6402" width="13.5703125" style="12" bestFit="1" customWidth="1"/>
    <col min="6403" max="6403" width="13.7109375" style="12" bestFit="1" customWidth="1"/>
    <col min="6404" max="6654" width="11.5703125" style="12"/>
    <col min="6655" max="6655" width="51.140625" style="12" customWidth="1"/>
    <col min="6656" max="6658" width="13.5703125" style="12" bestFit="1" customWidth="1"/>
    <col min="6659" max="6659" width="13.7109375" style="12" bestFit="1" customWidth="1"/>
    <col min="6660" max="6910" width="11.5703125" style="12"/>
    <col min="6911" max="6911" width="51.140625" style="12" customWidth="1"/>
    <col min="6912" max="6914" width="13.5703125" style="12" bestFit="1" customWidth="1"/>
    <col min="6915" max="6915" width="13.7109375" style="12" bestFit="1" customWidth="1"/>
    <col min="6916" max="7166" width="11.5703125" style="12"/>
    <col min="7167" max="7167" width="51.140625" style="12" customWidth="1"/>
    <col min="7168" max="7170" width="13.5703125" style="12" bestFit="1" customWidth="1"/>
    <col min="7171" max="7171" width="13.7109375" style="12" bestFit="1" customWidth="1"/>
    <col min="7172" max="7422" width="11.5703125" style="12"/>
    <col min="7423" max="7423" width="51.140625" style="12" customWidth="1"/>
    <col min="7424" max="7426" width="13.5703125" style="12" bestFit="1" customWidth="1"/>
    <col min="7427" max="7427" width="13.7109375" style="12" bestFit="1" customWidth="1"/>
    <col min="7428" max="7678" width="11.5703125" style="12"/>
    <col min="7679" max="7679" width="51.140625" style="12" customWidth="1"/>
    <col min="7680" max="7682" width="13.5703125" style="12" bestFit="1" customWidth="1"/>
    <col min="7683" max="7683" width="13.7109375" style="12" bestFit="1" customWidth="1"/>
    <col min="7684" max="7934" width="11.5703125" style="12"/>
    <col min="7935" max="7935" width="51.140625" style="12" customWidth="1"/>
    <col min="7936" max="7938" width="13.5703125" style="12" bestFit="1" customWidth="1"/>
    <col min="7939" max="7939" width="13.7109375" style="12" bestFit="1" customWidth="1"/>
    <col min="7940" max="8190" width="11.5703125" style="12"/>
    <col min="8191" max="8191" width="51.140625" style="12" customWidth="1"/>
    <col min="8192" max="8194" width="13.5703125" style="12" bestFit="1" customWidth="1"/>
    <col min="8195" max="8195" width="13.7109375" style="12" bestFit="1" customWidth="1"/>
    <col min="8196" max="8446" width="11.5703125" style="12"/>
    <col min="8447" max="8447" width="51.140625" style="12" customWidth="1"/>
    <col min="8448" max="8450" width="13.5703125" style="12" bestFit="1" customWidth="1"/>
    <col min="8451" max="8451" width="13.7109375" style="12" bestFit="1" customWidth="1"/>
    <col min="8452" max="8702" width="11.5703125" style="12"/>
    <col min="8703" max="8703" width="51.140625" style="12" customWidth="1"/>
    <col min="8704" max="8706" width="13.5703125" style="12" bestFit="1" customWidth="1"/>
    <col min="8707" max="8707" width="13.7109375" style="12" bestFit="1" customWidth="1"/>
    <col min="8708" max="8958" width="11.5703125" style="12"/>
    <col min="8959" max="8959" width="51.140625" style="12" customWidth="1"/>
    <col min="8960" max="8962" width="13.5703125" style="12" bestFit="1" customWidth="1"/>
    <col min="8963" max="8963" width="13.7109375" style="12" bestFit="1" customWidth="1"/>
    <col min="8964" max="9214" width="11.5703125" style="12"/>
    <col min="9215" max="9215" width="51.140625" style="12" customWidth="1"/>
    <col min="9216" max="9218" width="13.5703125" style="12" bestFit="1" customWidth="1"/>
    <col min="9219" max="9219" width="13.7109375" style="12" bestFit="1" customWidth="1"/>
    <col min="9220" max="9470" width="11.5703125" style="12"/>
    <col min="9471" max="9471" width="51.140625" style="12" customWidth="1"/>
    <col min="9472" max="9474" width="13.5703125" style="12" bestFit="1" customWidth="1"/>
    <col min="9475" max="9475" width="13.7109375" style="12" bestFit="1" customWidth="1"/>
    <col min="9476" max="9726" width="11.5703125" style="12"/>
    <col min="9727" max="9727" width="51.140625" style="12" customWidth="1"/>
    <col min="9728" max="9730" width="13.5703125" style="12" bestFit="1" customWidth="1"/>
    <col min="9731" max="9731" width="13.7109375" style="12" bestFit="1" customWidth="1"/>
    <col min="9732" max="9982" width="11.5703125" style="12"/>
    <col min="9983" max="9983" width="51.140625" style="12" customWidth="1"/>
    <col min="9984" max="9986" width="13.5703125" style="12" bestFit="1" customWidth="1"/>
    <col min="9987" max="9987" width="13.7109375" style="12" bestFit="1" customWidth="1"/>
    <col min="9988" max="10238" width="11.5703125" style="12"/>
    <col min="10239" max="10239" width="51.140625" style="12" customWidth="1"/>
    <col min="10240" max="10242" width="13.5703125" style="12" bestFit="1" customWidth="1"/>
    <col min="10243" max="10243" width="13.7109375" style="12" bestFit="1" customWidth="1"/>
    <col min="10244" max="10494" width="11.5703125" style="12"/>
    <col min="10495" max="10495" width="51.140625" style="12" customWidth="1"/>
    <col min="10496" max="10498" width="13.5703125" style="12" bestFit="1" customWidth="1"/>
    <col min="10499" max="10499" width="13.7109375" style="12" bestFit="1" customWidth="1"/>
    <col min="10500" max="10750" width="11.5703125" style="12"/>
    <col min="10751" max="10751" width="51.140625" style="12" customWidth="1"/>
    <col min="10752" max="10754" width="13.5703125" style="12" bestFit="1" customWidth="1"/>
    <col min="10755" max="10755" width="13.7109375" style="12" bestFit="1" customWidth="1"/>
    <col min="10756" max="11006" width="11.5703125" style="12"/>
    <col min="11007" max="11007" width="51.140625" style="12" customWidth="1"/>
    <col min="11008" max="11010" width="13.5703125" style="12" bestFit="1" customWidth="1"/>
    <col min="11011" max="11011" width="13.7109375" style="12" bestFit="1" customWidth="1"/>
    <col min="11012" max="11262" width="11.5703125" style="12"/>
    <col min="11263" max="11263" width="51.140625" style="12" customWidth="1"/>
    <col min="11264" max="11266" width="13.5703125" style="12" bestFit="1" customWidth="1"/>
    <col min="11267" max="11267" width="13.7109375" style="12" bestFit="1" customWidth="1"/>
    <col min="11268" max="11518" width="11.5703125" style="12"/>
    <col min="11519" max="11519" width="51.140625" style="12" customWidth="1"/>
    <col min="11520" max="11522" width="13.5703125" style="12" bestFit="1" customWidth="1"/>
    <col min="11523" max="11523" width="13.7109375" style="12" bestFit="1" customWidth="1"/>
    <col min="11524" max="11774" width="11.5703125" style="12"/>
    <col min="11775" max="11775" width="51.140625" style="12" customWidth="1"/>
    <col min="11776" max="11778" width="13.5703125" style="12" bestFit="1" customWidth="1"/>
    <col min="11779" max="11779" width="13.7109375" style="12" bestFit="1" customWidth="1"/>
    <col min="11780" max="12030" width="11.5703125" style="12"/>
    <col min="12031" max="12031" width="51.140625" style="12" customWidth="1"/>
    <col min="12032" max="12034" width="13.5703125" style="12" bestFit="1" customWidth="1"/>
    <col min="12035" max="12035" width="13.7109375" style="12" bestFit="1" customWidth="1"/>
    <col min="12036" max="12286" width="11.5703125" style="12"/>
    <col min="12287" max="12287" width="51.140625" style="12" customWidth="1"/>
    <col min="12288" max="12290" width="13.5703125" style="12" bestFit="1" customWidth="1"/>
    <col min="12291" max="12291" width="13.7109375" style="12" bestFit="1" customWidth="1"/>
    <col min="12292" max="12542" width="11.5703125" style="12"/>
    <col min="12543" max="12543" width="51.140625" style="12" customWidth="1"/>
    <col min="12544" max="12546" width="13.5703125" style="12" bestFit="1" customWidth="1"/>
    <col min="12547" max="12547" width="13.7109375" style="12" bestFit="1" customWidth="1"/>
    <col min="12548" max="12798" width="11.5703125" style="12"/>
    <col min="12799" max="12799" width="51.140625" style="12" customWidth="1"/>
    <col min="12800" max="12802" width="13.5703125" style="12" bestFit="1" customWidth="1"/>
    <col min="12803" max="12803" width="13.7109375" style="12" bestFit="1" customWidth="1"/>
    <col min="12804" max="13054" width="11.5703125" style="12"/>
    <col min="13055" max="13055" width="51.140625" style="12" customWidth="1"/>
    <col min="13056" max="13058" width="13.5703125" style="12" bestFit="1" customWidth="1"/>
    <col min="13059" max="13059" width="13.7109375" style="12" bestFit="1" customWidth="1"/>
    <col min="13060" max="13310" width="11.5703125" style="12"/>
    <col min="13311" max="13311" width="51.140625" style="12" customWidth="1"/>
    <col min="13312" max="13314" width="13.5703125" style="12" bestFit="1" customWidth="1"/>
    <col min="13315" max="13315" width="13.7109375" style="12" bestFit="1" customWidth="1"/>
    <col min="13316" max="13566" width="11.5703125" style="12"/>
    <col min="13567" max="13567" width="51.140625" style="12" customWidth="1"/>
    <col min="13568" max="13570" width="13.5703125" style="12" bestFit="1" customWidth="1"/>
    <col min="13571" max="13571" width="13.7109375" style="12" bestFit="1" customWidth="1"/>
    <col min="13572" max="13822" width="11.5703125" style="12"/>
    <col min="13823" max="13823" width="51.140625" style="12" customWidth="1"/>
    <col min="13824" max="13826" width="13.5703125" style="12" bestFit="1" customWidth="1"/>
    <col min="13827" max="13827" width="13.7109375" style="12" bestFit="1" customWidth="1"/>
    <col min="13828" max="14078" width="11.5703125" style="12"/>
    <col min="14079" max="14079" width="51.140625" style="12" customWidth="1"/>
    <col min="14080" max="14082" width="13.5703125" style="12" bestFit="1" customWidth="1"/>
    <col min="14083" max="14083" width="13.7109375" style="12" bestFit="1" customWidth="1"/>
    <col min="14084" max="14334" width="11.5703125" style="12"/>
    <col min="14335" max="14335" width="51.140625" style="12" customWidth="1"/>
    <col min="14336" max="14338" width="13.5703125" style="12" bestFit="1" customWidth="1"/>
    <col min="14339" max="14339" width="13.7109375" style="12" bestFit="1" customWidth="1"/>
    <col min="14340" max="14590" width="11.5703125" style="12"/>
    <col min="14591" max="14591" width="51.140625" style="12" customWidth="1"/>
    <col min="14592" max="14594" width="13.5703125" style="12" bestFit="1" customWidth="1"/>
    <col min="14595" max="14595" width="13.7109375" style="12" bestFit="1" customWidth="1"/>
    <col min="14596" max="14846" width="11.5703125" style="12"/>
    <col min="14847" max="14847" width="51.140625" style="12" customWidth="1"/>
    <col min="14848" max="14850" width="13.5703125" style="12" bestFit="1" customWidth="1"/>
    <col min="14851" max="14851" width="13.7109375" style="12" bestFit="1" customWidth="1"/>
    <col min="14852" max="15102" width="11.5703125" style="12"/>
    <col min="15103" max="15103" width="51.140625" style="12" customWidth="1"/>
    <col min="15104" max="15106" width="13.5703125" style="12" bestFit="1" customWidth="1"/>
    <col min="15107" max="15107" width="13.7109375" style="12" bestFit="1" customWidth="1"/>
    <col min="15108" max="15358" width="11.5703125" style="12"/>
    <col min="15359" max="15359" width="51.140625" style="12" customWidth="1"/>
    <col min="15360" max="15362" width="13.5703125" style="12" bestFit="1" customWidth="1"/>
    <col min="15363" max="15363" width="13.7109375" style="12" bestFit="1" customWidth="1"/>
    <col min="15364" max="15614" width="11.5703125" style="12"/>
    <col min="15615" max="15615" width="51.140625" style="12" customWidth="1"/>
    <col min="15616" max="15618" width="13.5703125" style="12" bestFit="1" customWidth="1"/>
    <col min="15619" max="15619" width="13.7109375" style="12" bestFit="1" customWidth="1"/>
    <col min="15620" max="15870" width="11.5703125" style="12"/>
    <col min="15871" max="15871" width="51.140625" style="12" customWidth="1"/>
    <col min="15872" max="15874" width="13.5703125" style="12" bestFit="1" customWidth="1"/>
    <col min="15875" max="15875" width="13.7109375" style="12" bestFit="1" customWidth="1"/>
    <col min="15876" max="16126" width="11.5703125" style="12"/>
    <col min="16127" max="16127" width="51.140625" style="12" customWidth="1"/>
    <col min="16128" max="16130" width="13.5703125" style="12" bestFit="1" customWidth="1"/>
    <col min="16131" max="16131" width="13.7109375" style="12" bestFit="1" customWidth="1"/>
    <col min="16132" max="16384" width="11.5703125" style="12"/>
  </cols>
  <sheetData>
    <row r="2" spans="1:6" ht="15" customHeight="1" x14ac:dyDescent="0.25">
      <c r="A2" s="127" t="s">
        <v>31</v>
      </c>
      <c r="B2" s="127"/>
      <c r="C2" s="127"/>
      <c r="D2" s="127"/>
      <c r="E2" s="127"/>
      <c r="F2" s="127"/>
    </row>
    <row r="3" spans="1:6" ht="15" customHeight="1" x14ac:dyDescent="0.25">
      <c r="A3" s="26" t="s">
        <v>2</v>
      </c>
      <c r="B3" s="12" t="s">
        <v>67</v>
      </c>
    </row>
    <row r="4" spans="1:6" ht="15" customHeight="1" x14ac:dyDescent="0.25">
      <c r="A4" s="26" t="s">
        <v>3</v>
      </c>
      <c r="B4" s="12" t="s">
        <v>68</v>
      </c>
    </row>
    <row r="5" spans="1:6" ht="15" customHeight="1" x14ac:dyDescent="0.25">
      <c r="A5" s="26" t="s">
        <v>4</v>
      </c>
      <c r="B5" s="12" t="s">
        <v>69</v>
      </c>
    </row>
    <row r="6" spans="1:6" ht="15" customHeight="1" x14ac:dyDescent="0.25">
      <c r="A6" s="26" t="s">
        <v>18</v>
      </c>
      <c r="B6" s="12" t="s">
        <v>78</v>
      </c>
    </row>
    <row r="7" spans="1:6" ht="15" customHeight="1" x14ac:dyDescent="0.25">
      <c r="A7" s="27"/>
      <c r="B7" s="28"/>
      <c r="C7" s="28"/>
      <c r="D7" s="28"/>
    </row>
    <row r="8" spans="1:6" ht="15" customHeight="1" x14ac:dyDescent="0.25">
      <c r="A8" s="128" t="s">
        <v>32</v>
      </c>
      <c r="B8" s="128"/>
      <c r="C8" s="128"/>
      <c r="D8" s="128"/>
      <c r="E8" s="128"/>
      <c r="F8" s="128"/>
    </row>
    <row r="9" spans="1:6" ht="15" customHeight="1" x14ac:dyDescent="0.25">
      <c r="A9" s="128" t="s">
        <v>33</v>
      </c>
      <c r="B9" s="128"/>
      <c r="C9" s="128"/>
      <c r="D9" s="128"/>
      <c r="E9" s="128"/>
      <c r="F9" s="128"/>
    </row>
    <row r="11" spans="1:6" ht="15" customHeight="1" thickBot="1" x14ac:dyDescent="0.3">
      <c r="A11" s="10" t="s">
        <v>36</v>
      </c>
      <c r="B11" s="10" t="s">
        <v>5</v>
      </c>
      <c r="C11" s="10" t="s">
        <v>50</v>
      </c>
      <c r="D11" s="10" t="s">
        <v>51</v>
      </c>
      <c r="E11" s="10" t="s">
        <v>52</v>
      </c>
      <c r="F11" s="11" t="s">
        <v>20</v>
      </c>
    </row>
    <row r="12" spans="1:6" ht="15" customHeight="1" x14ac:dyDescent="0.25">
      <c r="A12" s="131" t="s">
        <v>44</v>
      </c>
      <c r="B12" s="8" t="s">
        <v>91</v>
      </c>
      <c r="C12" s="1">
        <v>223</v>
      </c>
      <c r="D12" s="1">
        <v>215</v>
      </c>
      <c r="E12" s="1">
        <v>279</v>
      </c>
      <c r="F12" s="5">
        <f>AVERAGE(C12:E12)</f>
        <v>239</v>
      </c>
    </row>
    <row r="13" spans="1:6" ht="15" customHeight="1" x14ac:dyDescent="0.25">
      <c r="A13" s="132"/>
      <c r="B13" s="9" t="s">
        <v>28</v>
      </c>
      <c r="C13" s="2">
        <v>377</v>
      </c>
      <c r="D13" s="2">
        <v>344</v>
      </c>
      <c r="E13" s="65">
        <v>527</v>
      </c>
      <c r="F13" s="7">
        <f>SUM(C13:E13)</f>
        <v>1248</v>
      </c>
    </row>
    <row r="14" spans="1:6" ht="15" customHeight="1" x14ac:dyDescent="0.25">
      <c r="A14" s="133" t="s">
        <v>45</v>
      </c>
      <c r="B14" s="70" t="s">
        <v>91</v>
      </c>
      <c r="C14" s="4">
        <v>87</v>
      </c>
      <c r="D14" s="4">
        <v>69</v>
      </c>
      <c r="E14" s="4">
        <v>101</v>
      </c>
      <c r="F14" s="76">
        <f>AVERAGE(C14:E14)</f>
        <v>85.666666666666671</v>
      </c>
    </row>
    <row r="15" spans="1:6" ht="15" customHeight="1" x14ac:dyDescent="0.25">
      <c r="A15" s="132"/>
      <c r="B15" s="9" t="s">
        <v>28</v>
      </c>
      <c r="C15" s="3">
        <v>125</v>
      </c>
      <c r="D15" s="3">
        <v>102</v>
      </c>
      <c r="E15" s="81">
        <v>173</v>
      </c>
      <c r="F15" s="7">
        <f>SUM(C15:E15)</f>
        <v>400</v>
      </c>
    </row>
    <row r="16" spans="1:6" ht="15" customHeight="1" x14ac:dyDescent="0.25">
      <c r="A16" s="133" t="s">
        <v>46</v>
      </c>
      <c r="B16" s="70" t="s">
        <v>91</v>
      </c>
      <c r="C16" s="4">
        <v>151</v>
      </c>
      <c r="D16" s="78">
        <v>94</v>
      </c>
      <c r="E16" s="78">
        <v>196</v>
      </c>
      <c r="F16" s="76">
        <f>AVERAGE(C16:E16)</f>
        <v>147</v>
      </c>
    </row>
    <row r="17" spans="1:9" ht="15" customHeight="1" x14ac:dyDescent="0.25">
      <c r="A17" s="132"/>
      <c r="B17" s="9" t="s">
        <v>28</v>
      </c>
      <c r="C17" s="3">
        <v>200</v>
      </c>
      <c r="D17" s="80">
        <v>125</v>
      </c>
      <c r="E17" s="82">
        <v>275</v>
      </c>
      <c r="F17" s="7">
        <f>SUM(C17:E17)</f>
        <v>600</v>
      </c>
    </row>
    <row r="18" spans="1:9" ht="15" customHeight="1" x14ac:dyDescent="0.25">
      <c r="A18" s="13" t="s">
        <v>65</v>
      </c>
    </row>
    <row r="19" spans="1:9" ht="15" customHeight="1" x14ac:dyDescent="0.25">
      <c r="A19" s="31" t="s">
        <v>83</v>
      </c>
    </row>
    <row r="20" spans="1:9" ht="15" customHeight="1" x14ac:dyDescent="0.25">
      <c r="A20" s="130" t="s">
        <v>84</v>
      </c>
      <c r="B20" s="130"/>
      <c r="C20" s="130"/>
      <c r="D20" s="71"/>
      <c r="E20" s="71"/>
      <c r="F20" s="71"/>
    </row>
    <row r="21" spans="1:9" ht="15" customHeight="1" x14ac:dyDescent="0.25">
      <c r="A21" s="130"/>
      <c r="B21" s="130"/>
      <c r="C21" s="130"/>
      <c r="D21" s="71"/>
      <c r="E21" s="71"/>
      <c r="F21" s="71"/>
    </row>
    <row r="22" spans="1:9" x14ac:dyDescent="0.25">
      <c r="A22" s="71" t="s">
        <v>96</v>
      </c>
    </row>
    <row r="23" spans="1:9" ht="15" customHeight="1" x14ac:dyDescent="0.25">
      <c r="A23" s="129" t="s">
        <v>34</v>
      </c>
      <c r="B23" s="129"/>
      <c r="C23" s="129"/>
      <c r="D23" s="129"/>
      <c r="E23" s="129"/>
      <c r="F23" s="129"/>
    </row>
    <row r="24" spans="1:9" ht="15" customHeight="1" x14ac:dyDescent="0.25">
      <c r="A24" s="128" t="s">
        <v>35</v>
      </c>
      <c r="B24" s="128"/>
      <c r="C24" s="128"/>
      <c r="D24" s="128"/>
      <c r="E24" s="128"/>
      <c r="F24" s="128"/>
      <c r="G24" s="16"/>
    </row>
    <row r="25" spans="1:9" ht="15" customHeight="1" x14ac:dyDescent="0.25">
      <c r="A25" s="128" t="s">
        <v>113</v>
      </c>
      <c r="B25" s="128"/>
      <c r="C25" s="128"/>
      <c r="D25" s="128"/>
      <c r="E25" s="128"/>
      <c r="F25" s="128"/>
    </row>
    <row r="26" spans="1:9" x14ac:dyDescent="0.25">
      <c r="F26" s="16"/>
    </row>
    <row r="27" spans="1:9" ht="15" customHeight="1" thickBot="1" x14ac:dyDescent="0.3">
      <c r="A27" s="10" t="s">
        <v>36</v>
      </c>
      <c r="B27" s="10" t="s">
        <v>50</v>
      </c>
      <c r="C27" s="10" t="s">
        <v>51</v>
      </c>
      <c r="D27" s="10" t="s">
        <v>52</v>
      </c>
      <c r="E27" s="11" t="s">
        <v>20</v>
      </c>
      <c r="F27" s="16"/>
      <c r="G27" s="16"/>
      <c r="H27" s="16"/>
      <c r="I27" s="16"/>
    </row>
    <row r="28" spans="1:9" ht="30" x14ac:dyDescent="0.25">
      <c r="A28" s="17" t="s">
        <v>62</v>
      </c>
      <c r="B28" s="37">
        <v>140268577.99999997</v>
      </c>
      <c r="C28" s="37">
        <v>134824346.64000002</v>
      </c>
      <c r="D28" s="37">
        <v>151093269.89000002</v>
      </c>
      <c r="E28" s="30">
        <f>SUM(B28:D28)</f>
        <v>426186194.52999997</v>
      </c>
      <c r="F28" s="16"/>
      <c r="G28" s="16"/>
      <c r="H28" s="16"/>
      <c r="I28" s="16"/>
    </row>
    <row r="29" spans="1:9" ht="30" x14ac:dyDescent="0.25">
      <c r="A29" s="17" t="s">
        <v>61</v>
      </c>
      <c r="B29" s="37">
        <v>48637619.719999999</v>
      </c>
      <c r="C29" s="37">
        <v>39515265.859999999</v>
      </c>
      <c r="D29" s="37">
        <v>43212856.729999997</v>
      </c>
      <c r="E29" s="30">
        <f t="shared" ref="E29:E30" si="0">SUM(B29:D29)</f>
        <v>131365742.31</v>
      </c>
      <c r="F29" s="16"/>
      <c r="G29" s="16"/>
      <c r="H29" s="16"/>
      <c r="I29" s="16"/>
    </row>
    <row r="30" spans="1:9" ht="30" x14ac:dyDescent="0.25">
      <c r="A30" s="17" t="s">
        <v>74</v>
      </c>
      <c r="B30" s="19">
        <v>57808377.350000001</v>
      </c>
      <c r="C30" s="19">
        <v>41108949.799999997</v>
      </c>
      <c r="D30" s="19">
        <v>55493254.979999982</v>
      </c>
      <c r="E30" s="30">
        <f t="shared" si="0"/>
        <v>154410582.13</v>
      </c>
      <c r="F30" s="16"/>
    </row>
    <row r="31" spans="1:9" s="41" customFormat="1" ht="45" x14ac:dyDescent="0.25">
      <c r="A31" s="20" t="s">
        <v>48</v>
      </c>
      <c r="B31" s="21">
        <f>4373172.924418+406800</f>
        <v>4779972.9244179996</v>
      </c>
      <c r="C31" s="21">
        <v>4753743.7302150009</v>
      </c>
      <c r="D31" s="21">
        <v>4742843.7219750006</v>
      </c>
      <c r="E31" s="60">
        <f>SUM(B31:D31)</f>
        <v>14276560.376608001</v>
      </c>
      <c r="F31" s="16"/>
    </row>
    <row r="32" spans="1:9" ht="15" customHeight="1" thickBot="1" x14ac:dyDescent="0.3">
      <c r="A32" s="15" t="s">
        <v>10</v>
      </c>
      <c r="B32" s="22">
        <f>SUM(B28:B31)</f>
        <v>251494547.99441797</v>
      </c>
      <c r="C32" s="22">
        <f t="shared" ref="C32:E32" si="1">SUM(C28:C31)</f>
        <v>220202306.03021502</v>
      </c>
      <c r="D32" s="22">
        <f t="shared" si="1"/>
        <v>254542225.32197499</v>
      </c>
      <c r="E32" s="22">
        <f t="shared" si="1"/>
        <v>726239079.34660792</v>
      </c>
      <c r="F32" s="16"/>
    </row>
    <row r="33" spans="1:10" ht="15" customHeight="1" thickTop="1" x14ac:dyDescent="0.25">
      <c r="A33" s="13" t="s">
        <v>66</v>
      </c>
      <c r="F33" s="16"/>
    </row>
    <row r="34" spans="1:10" ht="15" customHeight="1" x14ac:dyDescent="0.25">
      <c r="A34" s="13" t="s">
        <v>29</v>
      </c>
      <c r="F34" s="16"/>
    </row>
    <row r="35" spans="1:10" ht="15" customHeight="1" x14ac:dyDescent="0.25"/>
    <row r="36" spans="1:10" ht="15" customHeight="1" x14ac:dyDescent="0.25">
      <c r="A36" s="128" t="s">
        <v>37</v>
      </c>
      <c r="B36" s="128"/>
      <c r="C36" s="128"/>
      <c r="D36" s="128"/>
      <c r="E36" s="128"/>
    </row>
    <row r="37" spans="1:10" ht="15" customHeight="1" x14ac:dyDescent="0.25">
      <c r="A37" s="128" t="s">
        <v>13</v>
      </c>
      <c r="B37" s="128"/>
      <c r="C37" s="128"/>
      <c r="D37" s="128"/>
      <c r="E37" s="128"/>
    </row>
    <row r="38" spans="1:10" ht="15" customHeight="1" x14ac:dyDescent="0.25">
      <c r="A38" s="128" t="s">
        <v>114</v>
      </c>
      <c r="B38" s="128"/>
      <c r="C38" s="128"/>
      <c r="D38" s="128"/>
      <c r="E38" s="128"/>
    </row>
    <row r="40" spans="1:10" ht="15" customHeight="1" thickBot="1" x14ac:dyDescent="0.3">
      <c r="A40" s="10" t="s">
        <v>12</v>
      </c>
      <c r="B40" s="10" t="s">
        <v>50</v>
      </c>
      <c r="C40" s="10" t="s">
        <v>51</v>
      </c>
      <c r="D40" s="10" t="s">
        <v>52</v>
      </c>
      <c r="E40" s="11" t="s">
        <v>20</v>
      </c>
      <c r="G40" s="29"/>
    </row>
    <row r="41" spans="1:10" x14ac:dyDescent="0.25">
      <c r="G41" s="29"/>
    </row>
    <row r="42" spans="1:10" ht="15" customHeight="1" x14ac:dyDescent="0.25">
      <c r="A42" s="12" t="s">
        <v>19</v>
      </c>
      <c r="B42" s="12">
        <v>120395937.71862042</v>
      </c>
      <c r="C42" s="12">
        <v>71154970.834202439</v>
      </c>
      <c r="D42" s="12">
        <v>113734726.98398745</v>
      </c>
      <c r="E42" s="12">
        <f>+B42</f>
        <v>120395937.71862042</v>
      </c>
      <c r="G42" s="29"/>
    </row>
    <row r="43" spans="1:10" ht="15" customHeight="1" x14ac:dyDescent="0.25">
      <c r="A43" s="12" t="s">
        <v>14</v>
      </c>
      <c r="B43" s="12">
        <v>241611763.78</v>
      </c>
      <c r="C43" s="12">
        <v>262637775.15000001</v>
      </c>
      <c r="D43" s="12">
        <v>262035564.75</v>
      </c>
      <c r="E43" s="12">
        <f>SUM(B43:D43)</f>
        <v>766285103.68000007</v>
      </c>
      <c r="G43" s="42"/>
      <c r="H43" s="42"/>
      <c r="I43" s="42"/>
      <c r="J43" s="42"/>
    </row>
    <row r="44" spans="1:10" ht="15" customHeight="1" x14ac:dyDescent="0.25">
      <c r="A44" s="12" t="s">
        <v>15</v>
      </c>
      <c r="B44" s="12">
        <v>322649518.82862043</v>
      </c>
      <c r="C44" s="12">
        <v>333937033.01420248</v>
      </c>
      <c r="D44" s="12">
        <v>376286393.50398749</v>
      </c>
      <c r="E44" s="12">
        <f>+E42+E43</f>
        <v>886681041.39862049</v>
      </c>
    </row>
    <row r="45" spans="1:10" ht="15" customHeight="1" x14ac:dyDescent="0.25">
      <c r="A45" s="12" t="s">
        <v>16</v>
      </c>
      <c r="B45" s="12">
        <f>251494547.994418</f>
        <v>251494547.994418</v>
      </c>
      <c r="C45" s="12">
        <v>220202306.03021502</v>
      </c>
      <c r="D45" s="12">
        <v>254542225.32197499</v>
      </c>
      <c r="E45" s="12">
        <f>SUM(B45:D45)</f>
        <v>726239079.34660804</v>
      </c>
    </row>
    <row r="46" spans="1:10" ht="15" customHeight="1" x14ac:dyDescent="0.25">
      <c r="A46" s="12" t="s">
        <v>17</v>
      </c>
      <c r="B46" s="12">
        <f>+B44-B45</f>
        <v>71154970.834202439</v>
      </c>
      <c r="C46" s="12">
        <f>+C44-C45</f>
        <v>113734726.98398745</v>
      </c>
      <c r="D46" s="12">
        <f>+D44-D45</f>
        <v>121744168.1820125</v>
      </c>
      <c r="E46" s="12">
        <f>+E44-E45</f>
        <v>160441962.05201244</v>
      </c>
    </row>
    <row r="47" spans="1:10" ht="15" customHeight="1" x14ac:dyDescent="0.25"/>
    <row r="48" spans="1:10" ht="15" customHeight="1" thickBot="1" x14ac:dyDescent="0.3">
      <c r="A48" s="15"/>
      <c r="B48" s="15"/>
      <c r="C48" s="15"/>
      <c r="D48" s="15"/>
      <c r="E48" s="15"/>
    </row>
    <row r="49" spans="1:21" ht="15" customHeight="1" thickTop="1" x14ac:dyDescent="0.25">
      <c r="A49" s="13" t="s">
        <v>75</v>
      </c>
    </row>
    <row r="50" spans="1:21" s="61" customFormat="1" ht="51.6" customHeight="1" x14ac:dyDescent="0.25">
      <c r="A50" s="126" t="s">
        <v>80</v>
      </c>
      <c r="B50" s="126"/>
      <c r="C50" s="126"/>
      <c r="D50" s="126"/>
      <c r="E50" s="126"/>
      <c r="F50" s="126"/>
    </row>
    <row r="51" spans="1:21" s="61" customFormat="1" ht="29.25" customHeight="1" x14ac:dyDescent="0.25">
      <c r="A51" s="126" t="s">
        <v>76</v>
      </c>
      <c r="B51" s="126"/>
      <c r="C51" s="126"/>
      <c r="D51" s="126"/>
      <c r="E51" s="126"/>
      <c r="F51" s="126"/>
      <c r="J51" s="62"/>
    </row>
    <row r="52" spans="1:21" ht="15" customHeight="1" x14ac:dyDescent="0.25">
      <c r="A52" s="44"/>
    </row>
    <row r="53" spans="1:21" ht="15" customHeight="1" x14ac:dyDescent="0.25">
      <c r="A53" s="6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1:21" ht="15" customHeight="1" x14ac:dyDescent="0.25">
      <c r="B54" s="28"/>
      <c r="C54" s="28"/>
      <c r="D54" s="28"/>
      <c r="E54" s="28"/>
    </row>
    <row r="55" spans="1:21" ht="15" customHeight="1" x14ac:dyDescent="0.25">
      <c r="A55" s="63"/>
      <c r="B55" s="28"/>
      <c r="C55" s="28"/>
      <c r="D55" s="28"/>
      <c r="E55" s="28"/>
    </row>
    <row r="56" spans="1:21" ht="15" customHeight="1" x14ac:dyDescent="0.25">
      <c r="A56" s="64"/>
    </row>
    <row r="57" spans="1:21" ht="15" customHeight="1" x14ac:dyDescent="0.25"/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15">
    <mergeCell ref="A50:F50"/>
    <mergeCell ref="A51:F51"/>
    <mergeCell ref="A38:E38"/>
    <mergeCell ref="A25:F25"/>
    <mergeCell ref="A36:E36"/>
    <mergeCell ref="A37:E37"/>
    <mergeCell ref="A2:F2"/>
    <mergeCell ref="A8:F8"/>
    <mergeCell ref="A9:F9"/>
    <mergeCell ref="A23:F23"/>
    <mergeCell ref="A24:F24"/>
    <mergeCell ref="A12:A13"/>
    <mergeCell ref="A14:A15"/>
    <mergeCell ref="A16:A17"/>
    <mergeCell ref="A20:C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9.85546875" style="12" customWidth="1"/>
    <col min="2" max="2" width="19.140625" style="12" customWidth="1"/>
    <col min="3" max="4" width="15.140625" style="12" bestFit="1" customWidth="1"/>
    <col min="5" max="5" width="15.28515625" style="12" bestFit="1" customWidth="1"/>
    <col min="6" max="6" width="18.28515625" style="12" bestFit="1" customWidth="1"/>
    <col min="7" max="7" width="15" style="12" customWidth="1"/>
    <col min="8" max="10" width="13.7109375" style="12" bestFit="1" customWidth="1"/>
    <col min="11" max="254" width="11.5703125" style="12"/>
    <col min="255" max="255" width="51.140625" style="12" customWidth="1"/>
    <col min="256" max="258" width="13.5703125" style="12" bestFit="1" customWidth="1"/>
    <col min="259" max="259" width="13.7109375" style="12" bestFit="1" customWidth="1"/>
    <col min="260" max="510" width="11.5703125" style="12"/>
    <col min="511" max="511" width="51.140625" style="12" customWidth="1"/>
    <col min="512" max="514" width="13.5703125" style="12" bestFit="1" customWidth="1"/>
    <col min="515" max="515" width="13.7109375" style="12" bestFit="1" customWidth="1"/>
    <col min="516" max="766" width="11.5703125" style="12"/>
    <col min="767" max="767" width="51.140625" style="12" customWidth="1"/>
    <col min="768" max="770" width="13.5703125" style="12" bestFit="1" customWidth="1"/>
    <col min="771" max="771" width="13.7109375" style="12" bestFit="1" customWidth="1"/>
    <col min="772" max="1022" width="11.5703125" style="12"/>
    <col min="1023" max="1023" width="51.140625" style="12" customWidth="1"/>
    <col min="1024" max="1026" width="13.5703125" style="12" bestFit="1" customWidth="1"/>
    <col min="1027" max="1027" width="13.7109375" style="12" bestFit="1" customWidth="1"/>
    <col min="1028" max="1278" width="11.5703125" style="12"/>
    <col min="1279" max="1279" width="51.140625" style="12" customWidth="1"/>
    <col min="1280" max="1282" width="13.5703125" style="12" bestFit="1" customWidth="1"/>
    <col min="1283" max="1283" width="13.7109375" style="12" bestFit="1" customWidth="1"/>
    <col min="1284" max="1534" width="11.5703125" style="12"/>
    <col min="1535" max="1535" width="51.140625" style="12" customWidth="1"/>
    <col min="1536" max="1538" width="13.5703125" style="12" bestFit="1" customWidth="1"/>
    <col min="1539" max="1539" width="13.7109375" style="12" bestFit="1" customWidth="1"/>
    <col min="1540" max="1790" width="11.5703125" style="12"/>
    <col min="1791" max="1791" width="51.140625" style="12" customWidth="1"/>
    <col min="1792" max="1794" width="13.5703125" style="12" bestFit="1" customWidth="1"/>
    <col min="1795" max="1795" width="13.7109375" style="12" bestFit="1" customWidth="1"/>
    <col min="1796" max="2046" width="11.5703125" style="12"/>
    <col min="2047" max="2047" width="51.140625" style="12" customWidth="1"/>
    <col min="2048" max="2050" width="13.5703125" style="12" bestFit="1" customWidth="1"/>
    <col min="2051" max="2051" width="13.7109375" style="12" bestFit="1" customWidth="1"/>
    <col min="2052" max="2302" width="11.5703125" style="12"/>
    <col min="2303" max="2303" width="51.140625" style="12" customWidth="1"/>
    <col min="2304" max="2306" width="13.5703125" style="12" bestFit="1" customWidth="1"/>
    <col min="2307" max="2307" width="13.7109375" style="12" bestFit="1" customWidth="1"/>
    <col min="2308" max="2558" width="11.5703125" style="12"/>
    <col min="2559" max="2559" width="51.140625" style="12" customWidth="1"/>
    <col min="2560" max="2562" width="13.5703125" style="12" bestFit="1" customWidth="1"/>
    <col min="2563" max="2563" width="13.7109375" style="12" bestFit="1" customWidth="1"/>
    <col min="2564" max="2814" width="11.5703125" style="12"/>
    <col min="2815" max="2815" width="51.140625" style="12" customWidth="1"/>
    <col min="2816" max="2818" width="13.5703125" style="12" bestFit="1" customWidth="1"/>
    <col min="2819" max="2819" width="13.7109375" style="12" bestFit="1" customWidth="1"/>
    <col min="2820" max="3070" width="11.5703125" style="12"/>
    <col min="3071" max="3071" width="51.140625" style="12" customWidth="1"/>
    <col min="3072" max="3074" width="13.5703125" style="12" bestFit="1" customWidth="1"/>
    <col min="3075" max="3075" width="13.7109375" style="12" bestFit="1" customWidth="1"/>
    <col min="3076" max="3326" width="11.5703125" style="12"/>
    <col min="3327" max="3327" width="51.140625" style="12" customWidth="1"/>
    <col min="3328" max="3330" width="13.5703125" style="12" bestFit="1" customWidth="1"/>
    <col min="3331" max="3331" width="13.7109375" style="12" bestFit="1" customWidth="1"/>
    <col min="3332" max="3582" width="11.5703125" style="12"/>
    <col min="3583" max="3583" width="51.140625" style="12" customWidth="1"/>
    <col min="3584" max="3586" width="13.5703125" style="12" bestFit="1" customWidth="1"/>
    <col min="3587" max="3587" width="13.7109375" style="12" bestFit="1" customWidth="1"/>
    <col min="3588" max="3838" width="11.5703125" style="12"/>
    <col min="3839" max="3839" width="51.140625" style="12" customWidth="1"/>
    <col min="3840" max="3842" width="13.5703125" style="12" bestFit="1" customWidth="1"/>
    <col min="3843" max="3843" width="13.7109375" style="12" bestFit="1" customWidth="1"/>
    <col min="3844" max="4094" width="11.5703125" style="12"/>
    <col min="4095" max="4095" width="51.140625" style="12" customWidth="1"/>
    <col min="4096" max="4098" width="13.5703125" style="12" bestFit="1" customWidth="1"/>
    <col min="4099" max="4099" width="13.7109375" style="12" bestFit="1" customWidth="1"/>
    <col min="4100" max="4350" width="11.5703125" style="12"/>
    <col min="4351" max="4351" width="51.140625" style="12" customWidth="1"/>
    <col min="4352" max="4354" width="13.5703125" style="12" bestFit="1" customWidth="1"/>
    <col min="4355" max="4355" width="13.7109375" style="12" bestFit="1" customWidth="1"/>
    <col min="4356" max="4606" width="11.5703125" style="12"/>
    <col min="4607" max="4607" width="51.140625" style="12" customWidth="1"/>
    <col min="4608" max="4610" width="13.5703125" style="12" bestFit="1" customWidth="1"/>
    <col min="4611" max="4611" width="13.7109375" style="12" bestFit="1" customWidth="1"/>
    <col min="4612" max="4862" width="11.5703125" style="12"/>
    <col min="4863" max="4863" width="51.140625" style="12" customWidth="1"/>
    <col min="4864" max="4866" width="13.5703125" style="12" bestFit="1" customWidth="1"/>
    <col min="4867" max="4867" width="13.7109375" style="12" bestFit="1" customWidth="1"/>
    <col min="4868" max="5118" width="11.5703125" style="12"/>
    <col min="5119" max="5119" width="51.140625" style="12" customWidth="1"/>
    <col min="5120" max="5122" width="13.5703125" style="12" bestFit="1" customWidth="1"/>
    <col min="5123" max="5123" width="13.7109375" style="12" bestFit="1" customWidth="1"/>
    <col min="5124" max="5374" width="11.5703125" style="12"/>
    <col min="5375" max="5375" width="51.140625" style="12" customWidth="1"/>
    <col min="5376" max="5378" width="13.5703125" style="12" bestFit="1" customWidth="1"/>
    <col min="5379" max="5379" width="13.7109375" style="12" bestFit="1" customWidth="1"/>
    <col min="5380" max="5630" width="11.5703125" style="12"/>
    <col min="5631" max="5631" width="51.140625" style="12" customWidth="1"/>
    <col min="5632" max="5634" width="13.5703125" style="12" bestFit="1" customWidth="1"/>
    <col min="5635" max="5635" width="13.7109375" style="12" bestFit="1" customWidth="1"/>
    <col min="5636" max="5886" width="11.5703125" style="12"/>
    <col min="5887" max="5887" width="51.140625" style="12" customWidth="1"/>
    <col min="5888" max="5890" width="13.5703125" style="12" bestFit="1" customWidth="1"/>
    <col min="5891" max="5891" width="13.7109375" style="12" bestFit="1" customWidth="1"/>
    <col min="5892" max="6142" width="11.5703125" style="12"/>
    <col min="6143" max="6143" width="51.140625" style="12" customWidth="1"/>
    <col min="6144" max="6146" width="13.5703125" style="12" bestFit="1" customWidth="1"/>
    <col min="6147" max="6147" width="13.7109375" style="12" bestFit="1" customWidth="1"/>
    <col min="6148" max="6398" width="11.5703125" style="12"/>
    <col min="6399" max="6399" width="51.140625" style="12" customWidth="1"/>
    <col min="6400" max="6402" width="13.5703125" style="12" bestFit="1" customWidth="1"/>
    <col min="6403" max="6403" width="13.7109375" style="12" bestFit="1" customWidth="1"/>
    <col min="6404" max="6654" width="11.5703125" style="12"/>
    <col min="6655" max="6655" width="51.140625" style="12" customWidth="1"/>
    <col min="6656" max="6658" width="13.5703125" style="12" bestFit="1" customWidth="1"/>
    <col min="6659" max="6659" width="13.7109375" style="12" bestFit="1" customWidth="1"/>
    <col min="6660" max="6910" width="11.5703125" style="12"/>
    <col min="6911" max="6911" width="51.140625" style="12" customWidth="1"/>
    <col min="6912" max="6914" width="13.5703125" style="12" bestFit="1" customWidth="1"/>
    <col min="6915" max="6915" width="13.7109375" style="12" bestFit="1" customWidth="1"/>
    <col min="6916" max="7166" width="11.5703125" style="12"/>
    <col min="7167" max="7167" width="51.140625" style="12" customWidth="1"/>
    <col min="7168" max="7170" width="13.5703125" style="12" bestFit="1" customWidth="1"/>
    <col min="7171" max="7171" width="13.7109375" style="12" bestFit="1" customWidth="1"/>
    <col min="7172" max="7422" width="11.5703125" style="12"/>
    <col min="7423" max="7423" width="51.140625" style="12" customWidth="1"/>
    <col min="7424" max="7426" width="13.5703125" style="12" bestFit="1" customWidth="1"/>
    <col min="7427" max="7427" width="13.7109375" style="12" bestFit="1" customWidth="1"/>
    <col min="7428" max="7678" width="11.5703125" style="12"/>
    <col min="7679" max="7679" width="51.140625" style="12" customWidth="1"/>
    <col min="7680" max="7682" width="13.5703125" style="12" bestFit="1" customWidth="1"/>
    <col min="7683" max="7683" width="13.7109375" style="12" bestFit="1" customWidth="1"/>
    <col min="7684" max="7934" width="11.5703125" style="12"/>
    <col min="7935" max="7935" width="51.140625" style="12" customWidth="1"/>
    <col min="7936" max="7938" width="13.5703125" style="12" bestFit="1" customWidth="1"/>
    <col min="7939" max="7939" width="13.7109375" style="12" bestFit="1" customWidth="1"/>
    <col min="7940" max="8190" width="11.5703125" style="12"/>
    <col min="8191" max="8191" width="51.140625" style="12" customWidth="1"/>
    <col min="8192" max="8194" width="13.5703125" style="12" bestFit="1" customWidth="1"/>
    <col min="8195" max="8195" width="13.7109375" style="12" bestFit="1" customWidth="1"/>
    <col min="8196" max="8446" width="11.5703125" style="12"/>
    <col min="8447" max="8447" width="51.140625" style="12" customWidth="1"/>
    <col min="8448" max="8450" width="13.5703125" style="12" bestFit="1" customWidth="1"/>
    <col min="8451" max="8451" width="13.7109375" style="12" bestFit="1" customWidth="1"/>
    <col min="8452" max="8702" width="11.5703125" style="12"/>
    <col min="8703" max="8703" width="51.140625" style="12" customWidth="1"/>
    <col min="8704" max="8706" width="13.5703125" style="12" bestFit="1" customWidth="1"/>
    <col min="8707" max="8707" width="13.7109375" style="12" bestFit="1" customWidth="1"/>
    <col min="8708" max="8958" width="11.5703125" style="12"/>
    <col min="8959" max="8959" width="51.140625" style="12" customWidth="1"/>
    <col min="8960" max="8962" width="13.5703125" style="12" bestFit="1" customWidth="1"/>
    <col min="8963" max="8963" width="13.7109375" style="12" bestFit="1" customWidth="1"/>
    <col min="8964" max="9214" width="11.5703125" style="12"/>
    <col min="9215" max="9215" width="51.140625" style="12" customWidth="1"/>
    <col min="9216" max="9218" width="13.5703125" style="12" bestFit="1" customWidth="1"/>
    <col min="9219" max="9219" width="13.7109375" style="12" bestFit="1" customWidth="1"/>
    <col min="9220" max="9470" width="11.5703125" style="12"/>
    <col min="9471" max="9471" width="51.140625" style="12" customWidth="1"/>
    <col min="9472" max="9474" width="13.5703125" style="12" bestFit="1" customWidth="1"/>
    <col min="9475" max="9475" width="13.7109375" style="12" bestFit="1" customWidth="1"/>
    <col min="9476" max="9726" width="11.5703125" style="12"/>
    <col min="9727" max="9727" width="51.140625" style="12" customWidth="1"/>
    <col min="9728" max="9730" width="13.5703125" style="12" bestFit="1" customWidth="1"/>
    <col min="9731" max="9731" width="13.7109375" style="12" bestFit="1" customWidth="1"/>
    <col min="9732" max="9982" width="11.5703125" style="12"/>
    <col min="9983" max="9983" width="51.140625" style="12" customWidth="1"/>
    <col min="9984" max="9986" width="13.5703125" style="12" bestFit="1" customWidth="1"/>
    <col min="9987" max="9987" width="13.7109375" style="12" bestFit="1" customWidth="1"/>
    <col min="9988" max="10238" width="11.5703125" style="12"/>
    <col min="10239" max="10239" width="51.140625" style="12" customWidth="1"/>
    <col min="10240" max="10242" width="13.5703125" style="12" bestFit="1" customWidth="1"/>
    <col min="10243" max="10243" width="13.7109375" style="12" bestFit="1" customWidth="1"/>
    <col min="10244" max="10494" width="11.5703125" style="12"/>
    <col min="10495" max="10495" width="51.140625" style="12" customWidth="1"/>
    <col min="10496" max="10498" width="13.5703125" style="12" bestFit="1" customWidth="1"/>
    <col min="10499" max="10499" width="13.7109375" style="12" bestFit="1" customWidth="1"/>
    <col min="10500" max="10750" width="11.5703125" style="12"/>
    <col min="10751" max="10751" width="51.140625" style="12" customWidth="1"/>
    <col min="10752" max="10754" width="13.5703125" style="12" bestFit="1" customWidth="1"/>
    <col min="10755" max="10755" width="13.7109375" style="12" bestFit="1" customWidth="1"/>
    <col min="10756" max="11006" width="11.5703125" style="12"/>
    <col min="11007" max="11007" width="51.140625" style="12" customWidth="1"/>
    <col min="11008" max="11010" width="13.5703125" style="12" bestFit="1" customWidth="1"/>
    <col min="11011" max="11011" width="13.7109375" style="12" bestFit="1" customWidth="1"/>
    <col min="11012" max="11262" width="11.5703125" style="12"/>
    <col min="11263" max="11263" width="51.140625" style="12" customWidth="1"/>
    <col min="11264" max="11266" width="13.5703125" style="12" bestFit="1" customWidth="1"/>
    <col min="11267" max="11267" width="13.7109375" style="12" bestFit="1" customWidth="1"/>
    <col min="11268" max="11518" width="11.5703125" style="12"/>
    <col min="11519" max="11519" width="51.140625" style="12" customWidth="1"/>
    <col min="11520" max="11522" width="13.5703125" style="12" bestFit="1" customWidth="1"/>
    <col min="11523" max="11523" width="13.7109375" style="12" bestFit="1" customWidth="1"/>
    <col min="11524" max="11774" width="11.5703125" style="12"/>
    <col min="11775" max="11775" width="51.140625" style="12" customWidth="1"/>
    <col min="11776" max="11778" width="13.5703125" style="12" bestFit="1" customWidth="1"/>
    <col min="11779" max="11779" width="13.7109375" style="12" bestFit="1" customWidth="1"/>
    <col min="11780" max="12030" width="11.5703125" style="12"/>
    <col min="12031" max="12031" width="51.140625" style="12" customWidth="1"/>
    <col min="12032" max="12034" width="13.5703125" style="12" bestFit="1" customWidth="1"/>
    <col min="12035" max="12035" width="13.7109375" style="12" bestFit="1" customWidth="1"/>
    <col min="12036" max="12286" width="11.5703125" style="12"/>
    <col min="12287" max="12287" width="51.140625" style="12" customWidth="1"/>
    <col min="12288" max="12290" width="13.5703125" style="12" bestFit="1" customWidth="1"/>
    <col min="12291" max="12291" width="13.7109375" style="12" bestFit="1" customWidth="1"/>
    <col min="12292" max="12542" width="11.5703125" style="12"/>
    <col min="12543" max="12543" width="51.140625" style="12" customWidth="1"/>
    <col min="12544" max="12546" width="13.5703125" style="12" bestFit="1" customWidth="1"/>
    <col min="12547" max="12547" width="13.7109375" style="12" bestFit="1" customWidth="1"/>
    <col min="12548" max="12798" width="11.5703125" style="12"/>
    <col min="12799" max="12799" width="51.140625" style="12" customWidth="1"/>
    <col min="12800" max="12802" width="13.5703125" style="12" bestFit="1" customWidth="1"/>
    <col min="12803" max="12803" width="13.7109375" style="12" bestFit="1" customWidth="1"/>
    <col min="12804" max="13054" width="11.5703125" style="12"/>
    <col min="13055" max="13055" width="51.140625" style="12" customWidth="1"/>
    <col min="13056" max="13058" width="13.5703125" style="12" bestFit="1" customWidth="1"/>
    <col min="13059" max="13059" width="13.7109375" style="12" bestFit="1" customWidth="1"/>
    <col min="13060" max="13310" width="11.5703125" style="12"/>
    <col min="13311" max="13311" width="51.140625" style="12" customWidth="1"/>
    <col min="13312" max="13314" width="13.5703125" style="12" bestFit="1" customWidth="1"/>
    <col min="13315" max="13315" width="13.7109375" style="12" bestFit="1" customWidth="1"/>
    <col min="13316" max="13566" width="11.5703125" style="12"/>
    <col min="13567" max="13567" width="51.140625" style="12" customWidth="1"/>
    <col min="13568" max="13570" width="13.5703125" style="12" bestFit="1" customWidth="1"/>
    <col min="13571" max="13571" width="13.7109375" style="12" bestFit="1" customWidth="1"/>
    <col min="13572" max="13822" width="11.5703125" style="12"/>
    <col min="13823" max="13823" width="51.140625" style="12" customWidth="1"/>
    <col min="13824" max="13826" width="13.5703125" style="12" bestFit="1" customWidth="1"/>
    <col min="13827" max="13827" width="13.7109375" style="12" bestFit="1" customWidth="1"/>
    <col min="13828" max="14078" width="11.5703125" style="12"/>
    <col min="14079" max="14079" width="51.140625" style="12" customWidth="1"/>
    <col min="14080" max="14082" width="13.5703125" style="12" bestFit="1" customWidth="1"/>
    <col min="14083" max="14083" width="13.7109375" style="12" bestFit="1" customWidth="1"/>
    <col min="14084" max="14334" width="11.5703125" style="12"/>
    <col min="14335" max="14335" width="51.140625" style="12" customWidth="1"/>
    <col min="14336" max="14338" width="13.5703125" style="12" bestFit="1" customWidth="1"/>
    <col min="14339" max="14339" width="13.7109375" style="12" bestFit="1" customWidth="1"/>
    <col min="14340" max="14590" width="11.5703125" style="12"/>
    <col min="14591" max="14591" width="51.140625" style="12" customWidth="1"/>
    <col min="14592" max="14594" width="13.5703125" style="12" bestFit="1" customWidth="1"/>
    <col min="14595" max="14595" width="13.7109375" style="12" bestFit="1" customWidth="1"/>
    <col min="14596" max="14846" width="11.5703125" style="12"/>
    <col min="14847" max="14847" width="51.140625" style="12" customWidth="1"/>
    <col min="14848" max="14850" width="13.5703125" style="12" bestFit="1" customWidth="1"/>
    <col min="14851" max="14851" width="13.7109375" style="12" bestFit="1" customWidth="1"/>
    <col min="14852" max="15102" width="11.5703125" style="12"/>
    <col min="15103" max="15103" width="51.140625" style="12" customWidth="1"/>
    <col min="15104" max="15106" width="13.5703125" style="12" bestFit="1" customWidth="1"/>
    <col min="15107" max="15107" width="13.7109375" style="12" bestFit="1" customWidth="1"/>
    <col min="15108" max="15358" width="11.5703125" style="12"/>
    <col min="15359" max="15359" width="51.140625" style="12" customWidth="1"/>
    <col min="15360" max="15362" width="13.5703125" style="12" bestFit="1" customWidth="1"/>
    <col min="15363" max="15363" width="13.7109375" style="12" bestFit="1" customWidth="1"/>
    <col min="15364" max="15614" width="11.5703125" style="12"/>
    <col min="15615" max="15615" width="51.140625" style="12" customWidth="1"/>
    <col min="15616" max="15618" width="13.5703125" style="12" bestFit="1" customWidth="1"/>
    <col min="15619" max="15619" width="13.7109375" style="12" bestFit="1" customWidth="1"/>
    <col min="15620" max="15870" width="11.5703125" style="12"/>
    <col min="15871" max="15871" width="51.140625" style="12" customWidth="1"/>
    <col min="15872" max="15874" width="13.5703125" style="12" bestFit="1" customWidth="1"/>
    <col min="15875" max="15875" width="13.7109375" style="12" bestFit="1" customWidth="1"/>
    <col min="15876" max="16126" width="11.5703125" style="12"/>
    <col min="16127" max="16127" width="51.140625" style="12" customWidth="1"/>
    <col min="16128" max="16130" width="13.5703125" style="12" bestFit="1" customWidth="1"/>
    <col min="16131" max="16131" width="13.7109375" style="12" bestFit="1" customWidth="1"/>
    <col min="16132" max="16384" width="11.5703125" style="12"/>
  </cols>
  <sheetData>
    <row r="2" spans="1:6" ht="15" customHeight="1" x14ac:dyDescent="0.25">
      <c r="A2" s="127" t="s">
        <v>31</v>
      </c>
      <c r="B2" s="127"/>
      <c r="C2" s="127"/>
      <c r="D2" s="127"/>
      <c r="E2" s="127"/>
      <c r="F2" s="127"/>
    </row>
    <row r="3" spans="1:6" ht="15" customHeight="1" x14ac:dyDescent="0.25">
      <c r="A3" s="26" t="s">
        <v>2</v>
      </c>
      <c r="B3" s="12" t="s">
        <v>67</v>
      </c>
    </row>
    <row r="4" spans="1:6" ht="15" customHeight="1" x14ac:dyDescent="0.25">
      <c r="A4" s="26" t="s">
        <v>3</v>
      </c>
      <c r="B4" s="12" t="s">
        <v>68</v>
      </c>
    </row>
    <row r="5" spans="1:6" ht="15" customHeight="1" x14ac:dyDescent="0.25">
      <c r="A5" s="26" t="s">
        <v>4</v>
      </c>
      <c r="B5" s="12" t="s">
        <v>69</v>
      </c>
    </row>
    <row r="6" spans="1:6" ht="15" customHeight="1" x14ac:dyDescent="0.25">
      <c r="A6" s="26" t="s">
        <v>18</v>
      </c>
      <c r="B6" s="12" t="s">
        <v>85</v>
      </c>
    </row>
    <row r="7" spans="1:6" ht="15" customHeight="1" x14ac:dyDescent="0.25">
      <c r="A7" s="27"/>
      <c r="B7" s="28"/>
      <c r="C7" s="28"/>
      <c r="D7" s="28"/>
    </row>
    <row r="8" spans="1:6" ht="15" customHeight="1" x14ac:dyDescent="0.25">
      <c r="A8" s="128" t="s">
        <v>32</v>
      </c>
      <c r="B8" s="128"/>
      <c r="C8" s="128"/>
      <c r="D8" s="128"/>
      <c r="E8" s="128"/>
      <c r="F8" s="128"/>
    </row>
    <row r="9" spans="1:6" ht="15" customHeight="1" x14ac:dyDescent="0.25">
      <c r="A9" s="128" t="s">
        <v>33</v>
      </c>
      <c r="B9" s="128"/>
      <c r="C9" s="128"/>
      <c r="D9" s="128"/>
      <c r="E9" s="128"/>
      <c r="F9" s="128"/>
    </row>
    <row r="11" spans="1:6" ht="15" customHeight="1" thickBot="1" x14ac:dyDescent="0.3">
      <c r="A11" s="10" t="s">
        <v>36</v>
      </c>
      <c r="B11" s="10" t="s">
        <v>5</v>
      </c>
      <c r="C11" s="10" t="s">
        <v>55</v>
      </c>
      <c r="D11" s="10" t="s">
        <v>53</v>
      </c>
      <c r="E11" s="10" t="s">
        <v>54</v>
      </c>
      <c r="F11" s="11" t="s">
        <v>22</v>
      </c>
    </row>
    <row r="12" spans="1:6" ht="15" customHeight="1" x14ac:dyDescent="0.25">
      <c r="A12" s="131" t="s">
        <v>44</v>
      </c>
      <c r="B12" s="32" t="s">
        <v>91</v>
      </c>
      <c r="C12" s="1">
        <v>389</v>
      </c>
      <c r="D12" s="1">
        <v>174</v>
      </c>
      <c r="E12" s="1">
        <v>168</v>
      </c>
      <c r="F12" s="5">
        <f>AVERAGE(C12:E12)</f>
        <v>243.66666666666666</v>
      </c>
    </row>
    <row r="13" spans="1:6" ht="15" customHeight="1" x14ac:dyDescent="0.25">
      <c r="A13" s="132"/>
      <c r="B13" s="33" t="s">
        <v>28</v>
      </c>
      <c r="C13" s="2">
        <v>1048</v>
      </c>
      <c r="D13" s="2">
        <v>292</v>
      </c>
      <c r="E13" s="65">
        <v>269</v>
      </c>
      <c r="F13" s="7">
        <f>SUM(C13:E13)</f>
        <v>1609</v>
      </c>
    </row>
    <row r="14" spans="1:6" ht="15" customHeight="1" x14ac:dyDescent="0.25">
      <c r="A14" s="133" t="s">
        <v>45</v>
      </c>
      <c r="B14" s="35" t="s">
        <v>91</v>
      </c>
      <c r="C14" s="4">
        <v>166</v>
      </c>
      <c r="D14" s="4">
        <v>81</v>
      </c>
      <c r="E14" s="4">
        <v>81</v>
      </c>
      <c r="F14" s="76">
        <f>AVERAGE(C14:E14)</f>
        <v>109.33333333333333</v>
      </c>
    </row>
    <row r="15" spans="1:6" ht="15" customHeight="1" x14ac:dyDescent="0.25">
      <c r="A15" s="132"/>
      <c r="B15" s="34" t="s">
        <v>28</v>
      </c>
      <c r="C15" s="3">
        <v>300</v>
      </c>
      <c r="D15" s="3">
        <v>112</v>
      </c>
      <c r="E15" s="81">
        <v>103</v>
      </c>
      <c r="F15" s="7">
        <f>SUM(C15:E15)</f>
        <v>515</v>
      </c>
    </row>
    <row r="16" spans="1:6" x14ac:dyDescent="0.25">
      <c r="A16" s="133" t="s">
        <v>46</v>
      </c>
      <c r="B16" s="35" t="s">
        <v>91</v>
      </c>
      <c r="C16" s="78">
        <v>405</v>
      </c>
      <c r="D16" s="78">
        <v>109</v>
      </c>
      <c r="E16" s="78">
        <v>100</v>
      </c>
      <c r="F16" s="76">
        <f>AVERAGE(C16:E16)</f>
        <v>204.66666666666666</v>
      </c>
    </row>
    <row r="17" spans="1:9" ht="15" customHeight="1" x14ac:dyDescent="0.25">
      <c r="A17" s="132"/>
      <c r="B17" s="34" t="s">
        <v>28</v>
      </c>
      <c r="C17" s="80">
        <v>607</v>
      </c>
      <c r="D17" s="80">
        <v>140</v>
      </c>
      <c r="E17" s="82">
        <v>131</v>
      </c>
      <c r="F17" s="7">
        <f>SUM(C17:E17)</f>
        <v>878</v>
      </c>
    </row>
    <row r="18" spans="1:9" ht="15" customHeight="1" x14ac:dyDescent="0.25">
      <c r="A18" s="13" t="s">
        <v>89</v>
      </c>
    </row>
    <row r="19" spans="1:9" ht="15" customHeight="1" x14ac:dyDescent="0.25">
      <c r="A19" s="39" t="s">
        <v>83</v>
      </c>
    </row>
    <row r="20" spans="1:9" ht="15" customHeight="1" x14ac:dyDescent="0.25">
      <c r="A20" s="130" t="s">
        <v>84</v>
      </c>
      <c r="B20" s="130"/>
      <c r="C20" s="130"/>
      <c r="D20" s="41"/>
      <c r="E20" s="41"/>
      <c r="F20" s="41"/>
    </row>
    <row r="21" spans="1:9" x14ac:dyDescent="0.25">
      <c r="A21" s="130"/>
      <c r="B21" s="130"/>
      <c r="C21" s="130"/>
      <c r="D21" s="41"/>
      <c r="E21" s="41"/>
      <c r="F21" s="41"/>
    </row>
    <row r="22" spans="1:9" x14ac:dyDescent="0.25">
      <c r="A22" s="71" t="s">
        <v>97</v>
      </c>
    </row>
    <row r="23" spans="1:9" ht="15" customHeight="1" x14ac:dyDescent="0.25">
      <c r="A23" s="129" t="s">
        <v>34</v>
      </c>
      <c r="B23" s="129"/>
      <c r="C23" s="129"/>
      <c r="D23" s="129"/>
      <c r="E23" s="129"/>
      <c r="F23" s="47"/>
    </row>
    <row r="24" spans="1:9" ht="15" customHeight="1" x14ac:dyDescent="0.25">
      <c r="A24" s="128" t="s">
        <v>35</v>
      </c>
      <c r="B24" s="128"/>
      <c r="C24" s="128"/>
      <c r="D24" s="128"/>
      <c r="E24" s="128"/>
      <c r="F24" s="28"/>
      <c r="G24" s="16"/>
    </row>
    <row r="26" spans="1:9" ht="15" customHeight="1" thickBot="1" x14ac:dyDescent="0.3">
      <c r="A26" s="10" t="s">
        <v>36</v>
      </c>
      <c r="B26" s="10" t="s">
        <v>21</v>
      </c>
      <c r="C26" s="10" t="s">
        <v>53</v>
      </c>
      <c r="D26" s="10" t="s">
        <v>54</v>
      </c>
      <c r="E26" s="11" t="s">
        <v>22</v>
      </c>
      <c r="G26" s="16"/>
      <c r="H26" s="16"/>
      <c r="I26" s="16"/>
    </row>
    <row r="27" spans="1:9" ht="30" x14ac:dyDescent="0.25">
      <c r="A27" s="17" t="s">
        <v>62</v>
      </c>
      <c r="B27" s="37">
        <v>164237291.95999995</v>
      </c>
      <c r="C27" s="37">
        <v>114586624.75000001</v>
      </c>
      <c r="D27" s="37">
        <v>103884247.00999999</v>
      </c>
      <c r="E27" s="40">
        <f>SUM(B27:D27)</f>
        <v>382708163.71999997</v>
      </c>
      <c r="G27" s="16"/>
      <c r="H27" s="16"/>
      <c r="I27" s="16"/>
    </row>
    <row r="28" spans="1:9" ht="30" x14ac:dyDescent="0.25">
      <c r="A28" s="17" t="s">
        <v>61</v>
      </c>
      <c r="B28" s="37">
        <v>46708447.239999995</v>
      </c>
      <c r="C28" s="37">
        <v>47638770.219999999</v>
      </c>
      <c r="D28" s="37">
        <v>36848597.229999997</v>
      </c>
      <c r="E28" s="40">
        <f t="shared" ref="E28:E29" si="0">SUM(B28:D28)</f>
        <v>131195814.69</v>
      </c>
      <c r="G28" s="16"/>
      <c r="H28" s="16"/>
      <c r="I28" s="16"/>
    </row>
    <row r="29" spans="1:9" ht="30" x14ac:dyDescent="0.25">
      <c r="A29" s="17" t="s">
        <v>74</v>
      </c>
      <c r="B29" s="19">
        <v>76610141.939999968</v>
      </c>
      <c r="C29" s="19">
        <v>47300156.299999997</v>
      </c>
      <c r="D29" s="19">
        <v>41971029.710000001</v>
      </c>
      <c r="E29" s="40">
        <f t="shared" si="0"/>
        <v>165881327.94999996</v>
      </c>
    </row>
    <row r="30" spans="1:9" s="41" customFormat="1" ht="45" x14ac:dyDescent="0.25">
      <c r="A30" s="20" t="s">
        <v>48</v>
      </c>
      <c r="B30" s="21">
        <v>4133858.9842530005</v>
      </c>
      <c r="C30" s="21">
        <f>4097843.167862+417840</f>
        <v>4515683.1678619999</v>
      </c>
      <c r="D30" s="21">
        <v>6697906.9377860008</v>
      </c>
      <c r="E30" s="21">
        <f>SUM(B30:D30)</f>
        <v>15347449.089901</v>
      </c>
      <c r="F30" s="12"/>
    </row>
    <row r="31" spans="1:9" ht="15" customHeight="1" thickBot="1" x14ac:dyDescent="0.3">
      <c r="A31" s="15" t="s">
        <v>10</v>
      </c>
      <c r="B31" s="22">
        <f>SUM(B27:B30)</f>
        <v>291689740.12425286</v>
      </c>
      <c r="C31" s="22">
        <f t="shared" ref="C31:E31" si="1">SUM(C27:C30)</f>
        <v>214041234.43786204</v>
      </c>
      <c r="D31" s="22">
        <f t="shared" si="1"/>
        <v>189401780.887786</v>
      </c>
      <c r="E31" s="22">
        <f t="shared" si="1"/>
        <v>695132755.44990087</v>
      </c>
    </row>
    <row r="32" spans="1:9" ht="15" customHeight="1" thickTop="1" x14ac:dyDescent="0.25">
      <c r="A32" s="13" t="s">
        <v>88</v>
      </c>
    </row>
    <row r="33" spans="1:21" ht="15" customHeight="1" x14ac:dyDescent="0.25">
      <c r="A33" s="39" t="s">
        <v>29</v>
      </c>
    </row>
    <row r="34" spans="1:21" ht="15" customHeight="1" x14ac:dyDescent="0.25"/>
    <row r="35" spans="1:21" ht="15" customHeight="1" x14ac:dyDescent="0.25">
      <c r="A35" s="128" t="s">
        <v>37</v>
      </c>
      <c r="B35" s="128"/>
      <c r="C35" s="128"/>
      <c r="D35" s="128"/>
      <c r="E35" s="128"/>
    </row>
    <row r="36" spans="1:21" ht="15" customHeight="1" x14ac:dyDescent="0.25">
      <c r="A36" s="128" t="s">
        <v>13</v>
      </c>
      <c r="B36" s="128"/>
      <c r="C36" s="128"/>
      <c r="D36" s="128"/>
      <c r="E36" s="128"/>
    </row>
    <row r="37" spans="1:21" ht="15" customHeight="1" thickBot="1" x14ac:dyDescent="0.3">
      <c r="A37" s="10" t="s">
        <v>12</v>
      </c>
      <c r="B37" s="10" t="s">
        <v>55</v>
      </c>
      <c r="C37" s="10" t="s">
        <v>53</v>
      </c>
      <c r="D37" s="10" t="s">
        <v>54</v>
      </c>
      <c r="E37" s="11" t="s">
        <v>22</v>
      </c>
    </row>
    <row r="39" spans="1:21" ht="15" customHeight="1" x14ac:dyDescent="0.25">
      <c r="A39" s="12" t="s">
        <v>19</v>
      </c>
      <c r="B39" s="12">
        <v>121744168.18201244</v>
      </c>
      <c r="C39" s="12">
        <f>+B43</f>
        <v>58444427.187759578</v>
      </c>
      <c r="D39" s="12">
        <f>+C43</f>
        <v>70803367.76989758</v>
      </c>
      <c r="E39" s="12">
        <f>+B39</f>
        <v>121744168.18201244</v>
      </c>
      <c r="G39" s="16"/>
    </row>
    <row r="40" spans="1:21" ht="15" customHeight="1" x14ac:dyDescent="0.25">
      <c r="A40" s="12" t="s">
        <v>14</v>
      </c>
      <c r="B40" s="12">
        <v>228389999.13</v>
      </c>
      <c r="C40" s="12">
        <v>226400175.02000001</v>
      </c>
      <c r="D40" s="12">
        <v>370050107.06</v>
      </c>
      <c r="E40" s="12">
        <f>SUM(B40:D40)</f>
        <v>824840281.21000004</v>
      </c>
      <c r="G40" s="42"/>
      <c r="H40" s="42"/>
      <c r="I40" s="42"/>
      <c r="J40" s="42"/>
    </row>
    <row r="41" spans="1:21" ht="15" customHeight="1" x14ac:dyDescent="0.25">
      <c r="A41" s="12" t="s">
        <v>15</v>
      </c>
      <c r="B41" s="43">
        <f>+B39+B40</f>
        <v>350134167.31201243</v>
      </c>
      <c r="C41" s="12">
        <f>+C39+C40</f>
        <v>284844602.20775962</v>
      </c>
      <c r="D41" s="12">
        <f>+D39+D40</f>
        <v>440853474.82989758</v>
      </c>
      <c r="E41" s="12">
        <f>+E39+E40</f>
        <v>946584449.39201248</v>
      </c>
      <c r="G41" s="16"/>
    </row>
    <row r="42" spans="1:21" ht="15" customHeight="1" x14ac:dyDescent="0.25">
      <c r="A42" s="12" t="s">
        <v>16</v>
      </c>
      <c r="B42" s="12">
        <f>+B31</f>
        <v>291689740.12425286</v>
      </c>
      <c r="C42" s="12">
        <f>+C31</f>
        <v>214041234.43786204</v>
      </c>
      <c r="D42" s="12">
        <v>189401780.887786</v>
      </c>
      <c r="E42" s="12">
        <f>SUM(B42:D42)</f>
        <v>695132755.44990087</v>
      </c>
      <c r="G42" s="16"/>
    </row>
    <row r="43" spans="1:21" ht="15" customHeight="1" x14ac:dyDescent="0.25">
      <c r="A43" s="12" t="s">
        <v>17</v>
      </c>
      <c r="B43" s="43">
        <f>+B41-B42</f>
        <v>58444427.187759578</v>
      </c>
      <c r="C43" s="12">
        <f>+C41-C42</f>
        <v>70803367.76989758</v>
      </c>
      <c r="D43" s="12">
        <f>+D41-D42</f>
        <v>251451693.94211158</v>
      </c>
      <c r="E43" s="12">
        <f>+E41-E42</f>
        <v>251451693.94211161</v>
      </c>
      <c r="G43" s="16"/>
    </row>
    <row r="44" spans="1:21" ht="15" customHeight="1" thickBot="1" x14ac:dyDescent="0.3">
      <c r="A44" s="15"/>
      <c r="B44" s="15"/>
      <c r="C44" s="15"/>
      <c r="D44" s="15"/>
      <c r="E44" s="15"/>
    </row>
    <row r="45" spans="1:21" ht="15" customHeight="1" thickTop="1" x14ac:dyDescent="0.25">
      <c r="A45" s="13" t="s">
        <v>87</v>
      </c>
    </row>
    <row r="46" spans="1:21" x14ac:dyDescent="0.25">
      <c r="A46" s="39" t="s">
        <v>29</v>
      </c>
      <c r="B46" s="44"/>
      <c r="C46" s="44"/>
      <c r="D46" s="44"/>
      <c r="E46" s="44"/>
      <c r="F46" s="45"/>
    </row>
    <row r="47" spans="1:21" ht="32.25" customHeight="1" x14ac:dyDescent="0.25">
      <c r="A47" s="134" t="s">
        <v>90</v>
      </c>
      <c r="B47" s="134"/>
      <c r="C47" s="134"/>
      <c r="D47" s="134"/>
      <c r="E47" s="134"/>
      <c r="F47" s="13"/>
    </row>
    <row r="48" spans="1:21" ht="21.75" customHeight="1" x14ac:dyDescent="0.25"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1:21" ht="15" customHeight="1" x14ac:dyDescent="0.25">
      <c r="A49" s="46"/>
      <c r="B49" s="46"/>
      <c r="C49" s="46"/>
      <c r="D49" s="46"/>
      <c r="E49" s="46"/>
      <c r="F49" s="46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spans="1:21" ht="15" customHeight="1" x14ac:dyDescent="0.25">
      <c r="A50" s="46"/>
      <c r="B50" s="46"/>
      <c r="C50" s="46"/>
      <c r="D50" s="46"/>
      <c r="E50" s="46"/>
      <c r="F50" s="46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</sheetData>
  <mergeCells count="12">
    <mergeCell ref="A23:E23"/>
    <mergeCell ref="A24:E24"/>
    <mergeCell ref="A47:E47"/>
    <mergeCell ref="A2:F2"/>
    <mergeCell ref="A8:F8"/>
    <mergeCell ref="A9:F9"/>
    <mergeCell ref="A35:E35"/>
    <mergeCell ref="A36:E36"/>
    <mergeCell ref="A20:C21"/>
    <mergeCell ref="A12:A13"/>
    <mergeCell ref="A14:A15"/>
    <mergeCell ref="A16:A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1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8.7109375" style="12" customWidth="1"/>
    <col min="2" max="2" width="17.85546875" style="12" customWidth="1"/>
    <col min="3" max="3" width="17.5703125" style="12" bestFit="1" customWidth="1"/>
    <col min="4" max="4" width="15.140625" style="12" bestFit="1" customWidth="1"/>
    <col min="5" max="5" width="15.28515625" style="12" bestFit="1" customWidth="1"/>
    <col min="6" max="6" width="18.28515625" style="12" bestFit="1" customWidth="1"/>
    <col min="7" max="7" width="14.140625" style="12" customWidth="1"/>
    <col min="8" max="10" width="13.7109375" style="12" bestFit="1" customWidth="1"/>
    <col min="11" max="254" width="11.5703125" style="12"/>
    <col min="255" max="255" width="51.140625" style="12" customWidth="1"/>
    <col min="256" max="258" width="13.5703125" style="12" bestFit="1" customWidth="1"/>
    <col min="259" max="259" width="13.7109375" style="12" bestFit="1" customWidth="1"/>
    <col min="260" max="510" width="11.5703125" style="12"/>
    <col min="511" max="511" width="51.140625" style="12" customWidth="1"/>
    <col min="512" max="514" width="13.5703125" style="12" bestFit="1" customWidth="1"/>
    <col min="515" max="515" width="13.7109375" style="12" bestFit="1" customWidth="1"/>
    <col min="516" max="766" width="11.5703125" style="12"/>
    <col min="767" max="767" width="51.140625" style="12" customWidth="1"/>
    <col min="768" max="770" width="13.5703125" style="12" bestFit="1" customWidth="1"/>
    <col min="771" max="771" width="13.7109375" style="12" bestFit="1" customWidth="1"/>
    <col min="772" max="1022" width="11.5703125" style="12"/>
    <col min="1023" max="1023" width="51.140625" style="12" customWidth="1"/>
    <col min="1024" max="1026" width="13.5703125" style="12" bestFit="1" customWidth="1"/>
    <col min="1027" max="1027" width="13.7109375" style="12" bestFit="1" customWidth="1"/>
    <col min="1028" max="1278" width="11.5703125" style="12"/>
    <col min="1279" max="1279" width="51.140625" style="12" customWidth="1"/>
    <col min="1280" max="1282" width="13.5703125" style="12" bestFit="1" customWidth="1"/>
    <col min="1283" max="1283" width="13.7109375" style="12" bestFit="1" customWidth="1"/>
    <col min="1284" max="1534" width="11.5703125" style="12"/>
    <col min="1535" max="1535" width="51.140625" style="12" customWidth="1"/>
    <col min="1536" max="1538" width="13.5703125" style="12" bestFit="1" customWidth="1"/>
    <col min="1539" max="1539" width="13.7109375" style="12" bestFit="1" customWidth="1"/>
    <col min="1540" max="1790" width="11.5703125" style="12"/>
    <col min="1791" max="1791" width="51.140625" style="12" customWidth="1"/>
    <col min="1792" max="1794" width="13.5703125" style="12" bestFit="1" customWidth="1"/>
    <col min="1795" max="1795" width="13.7109375" style="12" bestFit="1" customWidth="1"/>
    <col min="1796" max="2046" width="11.5703125" style="12"/>
    <col min="2047" max="2047" width="51.140625" style="12" customWidth="1"/>
    <col min="2048" max="2050" width="13.5703125" style="12" bestFit="1" customWidth="1"/>
    <col min="2051" max="2051" width="13.7109375" style="12" bestFit="1" customWidth="1"/>
    <col min="2052" max="2302" width="11.5703125" style="12"/>
    <col min="2303" max="2303" width="51.140625" style="12" customWidth="1"/>
    <col min="2304" max="2306" width="13.5703125" style="12" bestFit="1" customWidth="1"/>
    <col min="2307" max="2307" width="13.7109375" style="12" bestFit="1" customWidth="1"/>
    <col min="2308" max="2558" width="11.5703125" style="12"/>
    <col min="2559" max="2559" width="51.140625" style="12" customWidth="1"/>
    <col min="2560" max="2562" width="13.5703125" style="12" bestFit="1" customWidth="1"/>
    <col min="2563" max="2563" width="13.7109375" style="12" bestFit="1" customWidth="1"/>
    <col min="2564" max="2814" width="11.5703125" style="12"/>
    <col min="2815" max="2815" width="51.140625" style="12" customWidth="1"/>
    <col min="2816" max="2818" width="13.5703125" style="12" bestFit="1" customWidth="1"/>
    <col min="2819" max="2819" width="13.7109375" style="12" bestFit="1" customWidth="1"/>
    <col min="2820" max="3070" width="11.5703125" style="12"/>
    <col min="3071" max="3071" width="51.140625" style="12" customWidth="1"/>
    <col min="3072" max="3074" width="13.5703125" style="12" bestFit="1" customWidth="1"/>
    <col min="3075" max="3075" width="13.7109375" style="12" bestFit="1" customWidth="1"/>
    <col min="3076" max="3326" width="11.5703125" style="12"/>
    <col min="3327" max="3327" width="51.140625" style="12" customWidth="1"/>
    <col min="3328" max="3330" width="13.5703125" style="12" bestFit="1" customWidth="1"/>
    <col min="3331" max="3331" width="13.7109375" style="12" bestFit="1" customWidth="1"/>
    <col min="3332" max="3582" width="11.5703125" style="12"/>
    <col min="3583" max="3583" width="51.140625" style="12" customWidth="1"/>
    <col min="3584" max="3586" width="13.5703125" style="12" bestFit="1" customWidth="1"/>
    <col min="3587" max="3587" width="13.7109375" style="12" bestFit="1" customWidth="1"/>
    <col min="3588" max="3838" width="11.5703125" style="12"/>
    <col min="3839" max="3839" width="51.140625" style="12" customWidth="1"/>
    <col min="3840" max="3842" width="13.5703125" style="12" bestFit="1" customWidth="1"/>
    <col min="3843" max="3843" width="13.7109375" style="12" bestFit="1" customWidth="1"/>
    <col min="3844" max="4094" width="11.5703125" style="12"/>
    <col min="4095" max="4095" width="51.140625" style="12" customWidth="1"/>
    <col min="4096" max="4098" width="13.5703125" style="12" bestFit="1" customWidth="1"/>
    <col min="4099" max="4099" width="13.7109375" style="12" bestFit="1" customWidth="1"/>
    <col min="4100" max="4350" width="11.5703125" style="12"/>
    <col min="4351" max="4351" width="51.140625" style="12" customWidth="1"/>
    <col min="4352" max="4354" width="13.5703125" style="12" bestFit="1" customWidth="1"/>
    <col min="4355" max="4355" width="13.7109375" style="12" bestFit="1" customWidth="1"/>
    <col min="4356" max="4606" width="11.5703125" style="12"/>
    <col min="4607" max="4607" width="51.140625" style="12" customWidth="1"/>
    <col min="4608" max="4610" width="13.5703125" style="12" bestFit="1" customWidth="1"/>
    <col min="4611" max="4611" width="13.7109375" style="12" bestFit="1" customWidth="1"/>
    <col min="4612" max="4862" width="11.5703125" style="12"/>
    <col min="4863" max="4863" width="51.140625" style="12" customWidth="1"/>
    <col min="4864" max="4866" width="13.5703125" style="12" bestFit="1" customWidth="1"/>
    <col min="4867" max="4867" width="13.7109375" style="12" bestFit="1" customWidth="1"/>
    <col min="4868" max="5118" width="11.5703125" style="12"/>
    <col min="5119" max="5119" width="51.140625" style="12" customWidth="1"/>
    <col min="5120" max="5122" width="13.5703125" style="12" bestFit="1" customWidth="1"/>
    <col min="5123" max="5123" width="13.7109375" style="12" bestFit="1" customWidth="1"/>
    <col min="5124" max="5374" width="11.5703125" style="12"/>
    <col min="5375" max="5375" width="51.140625" style="12" customWidth="1"/>
    <col min="5376" max="5378" width="13.5703125" style="12" bestFit="1" customWidth="1"/>
    <col min="5379" max="5379" width="13.7109375" style="12" bestFit="1" customWidth="1"/>
    <col min="5380" max="5630" width="11.5703125" style="12"/>
    <col min="5631" max="5631" width="51.140625" style="12" customWidth="1"/>
    <col min="5632" max="5634" width="13.5703125" style="12" bestFit="1" customWidth="1"/>
    <col min="5635" max="5635" width="13.7109375" style="12" bestFit="1" customWidth="1"/>
    <col min="5636" max="5886" width="11.5703125" style="12"/>
    <col min="5887" max="5887" width="51.140625" style="12" customWidth="1"/>
    <col min="5888" max="5890" width="13.5703125" style="12" bestFit="1" customWidth="1"/>
    <col min="5891" max="5891" width="13.7109375" style="12" bestFit="1" customWidth="1"/>
    <col min="5892" max="6142" width="11.5703125" style="12"/>
    <col min="6143" max="6143" width="51.140625" style="12" customWidth="1"/>
    <col min="6144" max="6146" width="13.5703125" style="12" bestFit="1" customWidth="1"/>
    <col min="6147" max="6147" width="13.7109375" style="12" bestFit="1" customWidth="1"/>
    <col min="6148" max="6398" width="11.5703125" style="12"/>
    <col min="6399" max="6399" width="51.140625" style="12" customWidth="1"/>
    <col min="6400" max="6402" width="13.5703125" style="12" bestFit="1" customWidth="1"/>
    <col min="6403" max="6403" width="13.7109375" style="12" bestFit="1" customWidth="1"/>
    <col min="6404" max="6654" width="11.5703125" style="12"/>
    <col min="6655" max="6655" width="51.140625" style="12" customWidth="1"/>
    <col min="6656" max="6658" width="13.5703125" style="12" bestFit="1" customWidth="1"/>
    <col min="6659" max="6659" width="13.7109375" style="12" bestFit="1" customWidth="1"/>
    <col min="6660" max="6910" width="11.5703125" style="12"/>
    <col min="6911" max="6911" width="51.140625" style="12" customWidth="1"/>
    <col min="6912" max="6914" width="13.5703125" style="12" bestFit="1" customWidth="1"/>
    <col min="6915" max="6915" width="13.7109375" style="12" bestFit="1" customWidth="1"/>
    <col min="6916" max="7166" width="11.5703125" style="12"/>
    <col min="7167" max="7167" width="51.140625" style="12" customWidth="1"/>
    <col min="7168" max="7170" width="13.5703125" style="12" bestFit="1" customWidth="1"/>
    <col min="7171" max="7171" width="13.7109375" style="12" bestFit="1" customWidth="1"/>
    <col min="7172" max="7422" width="11.5703125" style="12"/>
    <col min="7423" max="7423" width="51.140625" style="12" customWidth="1"/>
    <col min="7424" max="7426" width="13.5703125" style="12" bestFit="1" customWidth="1"/>
    <col min="7427" max="7427" width="13.7109375" style="12" bestFit="1" customWidth="1"/>
    <col min="7428" max="7678" width="11.5703125" style="12"/>
    <col min="7679" max="7679" width="51.140625" style="12" customWidth="1"/>
    <col min="7680" max="7682" width="13.5703125" style="12" bestFit="1" customWidth="1"/>
    <col min="7683" max="7683" width="13.7109375" style="12" bestFit="1" customWidth="1"/>
    <col min="7684" max="7934" width="11.5703125" style="12"/>
    <col min="7935" max="7935" width="51.140625" style="12" customWidth="1"/>
    <col min="7936" max="7938" width="13.5703125" style="12" bestFit="1" customWidth="1"/>
    <col min="7939" max="7939" width="13.7109375" style="12" bestFit="1" customWidth="1"/>
    <col min="7940" max="8190" width="11.5703125" style="12"/>
    <col min="8191" max="8191" width="51.140625" style="12" customWidth="1"/>
    <col min="8192" max="8194" width="13.5703125" style="12" bestFit="1" customWidth="1"/>
    <col min="8195" max="8195" width="13.7109375" style="12" bestFit="1" customWidth="1"/>
    <col min="8196" max="8446" width="11.5703125" style="12"/>
    <col min="8447" max="8447" width="51.140625" style="12" customWidth="1"/>
    <col min="8448" max="8450" width="13.5703125" style="12" bestFit="1" customWidth="1"/>
    <col min="8451" max="8451" width="13.7109375" style="12" bestFit="1" customWidth="1"/>
    <col min="8452" max="8702" width="11.5703125" style="12"/>
    <col min="8703" max="8703" width="51.140625" style="12" customWidth="1"/>
    <col min="8704" max="8706" width="13.5703125" style="12" bestFit="1" customWidth="1"/>
    <col min="8707" max="8707" width="13.7109375" style="12" bestFit="1" customWidth="1"/>
    <col min="8708" max="8958" width="11.5703125" style="12"/>
    <col min="8959" max="8959" width="51.140625" style="12" customWidth="1"/>
    <col min="8960" max="8962" width="13.5703125" style="12" bestFit="1" customWidth="1"/>
    <col min="8963" max="8963" width="13.7109375" style="12" bestFit="1" customWidth="1"/>
    <col min="8964" max="9214" width="11.5703125" style="12"/>
    <col min="9215" max="9215" width="51.140625" style="12" customWidth="1"/>
    <col min="9216" max="9218" width="13.5703125" style="12" bestFit="1" customWidth="1"/>
    <col min="9219" max="9219" width="13.7109375" style="12" bestFit="1" customWidth="1"/>
    <col min="9220" max="9470" width="11.5703125" style="12"/>
    <col min="9471" max="9471" width="51.140625" style="12" customWidth="1"/>
    <col min="9472" max="9474" width="13.5703125" style="12" bestFit="1" customWidth="1"/>
    <col min="9475" max="9475" width="13.7109375" style="12" bestFit="1" customWidth="1"/>
    <col min="9476" max="9726" width="11.5703125" style="12"/>
    <col min="9727" max="9727" width="51.140625" style="12" customWidth="1"/>
    <col min="9728" max="9730" width="13.5703125" style="12" bestFit="1" customWidth="1"/>
    <col min="9731" max="9731" width="13.7109375" style="12" bestFit="1" customWidth="1"/>
    <col min="9732" max="9982" width="11.5703125" style="12"/>
    <col min="9983" max="9983" width="51.140625" style="12" customWidth="1"/>
    <col min="9984" max="9986" width="13.5703125" style="12" bestFit="1" customWidth="1"/>
    <col min="9987" max="9987" width="13.7109375" style="12" bestFit="1" customWidth="1"/>
    <col min="9988" max="10238" width="11.5703125" style="12"/>
    <col min="10239" max="10239" width="51.140625" style="12" customWidth="1"/>
    <col min="10240" max="10242" width="13.5703125" style="12" bestFit="1" customWidth="1"/>
    <col min="10243" max="10243" width="13.7109375" style="12" bestFit="1" customWidth="1"/>
    <col min="10244" max="10494" width="11.5703125" style="12"/>
    <col min="10495" max="10495" width="51.140625" style="12" customWidth="1"/>
    <col min="10496" max="10498" width="13.5703125" style="12" bestFit="1" customWidth="1"/>
    <col min="10499" max="10499" width="13.7109375" style="12" bestFit="1" customWidth="1"/>
    <col min="10500" max="10750" width="11.5703125" style="12"/>
    <col min="10751" max="10751" width="51.140625" style="12" customWidth="1"/>
    <col min="10752" max="10754" width="13.5703125" style="12" bestFit="1" customWidth="1"/>
    <col min="10755" max="10755" width="13.7109375" style="12" bestFit="1" customWidth="1"/>
    <col min="10756" max="11006" width="11.5703125" style="12"/>
    <col min="11007" max="11007" width="51.140625" style="12" customWidth="1"/>
    <col min="11008" max="11010" width="13.5703125" style="12" bestFit="1" customWidth="1"/>
    <col min="11011" max="11011" width="13.7109375" style="12" bestFit="1" customWidth="1"/>
    <col min="11012" max="11262" width="11.5703125" style="12"/>
    <col min="11263" max="11263" width="51.140625" style="12" customWidth="1"/>
    <col min="11264" max="11266" width="13.5703125" style="12" bestFit="1" customWidth="1"/>
    <col min="11267" max="11267" width="13.7109375" style="12" bestFit="1" customWidth="1"/>
    <col min="11268" max="11518" width="11.5703125" style="12"/>
    <col min="11519" max="11519" width="51.140625" style="12" customWidth="1"/>
    <col min="11520" max="11522" width="13.5703125" style="12" bestFit="1" customWidth="1"/>
    <col min="11523" max="11523" width="13.7109375" style="12" bestFit="1" customWidth="1"/>
    <col min="11524" max="11774" width="11.5703125" style="12"/>
    <col min="11775" max="11775" width="51.140625" style="12" customWidth="1"/>
    <col min="11776" max="11778" width="13.5703125" style="12" bestFit="1" customWidth="1"/>
    <col min="11779" max="11779" width="13.7109375" style="12" bestFit="1" customWidth="1"/>
    <col min="11780" max="12030" width="11.5703125" style="12"/>
    <col min="12031" max="12031" width="51.140625" style="12" customWidth="1"/>
    <col min="12032" max="12034" width="13.5703125" style="12" bestFit="1" customWidth="1"/>
    <col min="12035" max="12035" width="13.7109375" style="12" bestFit="1" customWidth="1"/>
    <col min="12036" max="12286" width="11.5703125" style="12"/>
    <col min="12287" max="12287" width="51.140625" style="12" customWidth="1"/>
    <col min="12288" max="12290" width="13.5703125" style="12" bestFit="1" customWidth="1"/>
    <col min="12291" max="12291" width="13.7109375" style="12" bestFit="1" customWidth="1"/>
    <col min="12292" max="12542" width="11.5703125" style="12"/>
    <col min="12543" max="12543" width="51.140625" style="12" customWidth="1"/>
    <col min="12544" max="12546" width="13.5703125" style="12" bestFit="1" customWidth="1"/>
    <col min="12547" max="12547" width="13.7109375" style="12" bestFit="1" customWidth="1"/>
    <col min="12548" max="12798" width="11.5703125" style="12"/>
    <col min="12799" max="12799" width="51.140625" style="12" customWidth="1"/>
    <col min="12800" max="12802" width="13.5703125" style="12" bestFit="1" customWidth="1"/>
    <col min="12803" max="12803" width="13.7109375" style="12" bestFit="1" customWidth="1"/>
    <col min="12804" max="13054" width="11.5703125" style="12"/>
    <col min="13055" max="13055" width="51.140625" style="12" customWidth="1"/>
    <col min="13056" max="13058" width="13.5703125" style="12" bestFit="1" customWidth="1"/>
    <col min="13059" max="13059" width="13.7109375" style="12" bestFit="1" customWidth="1"/>
    <col min="13060" max="13310" width="11.5703125" style="12"/>
    <col min="13311" max="13311" width="51.140625" style="12" customWidth="1"/>
    <col min="13312" max="13314" width="13.5703125" style="12" bestFit="1" customWidth="1"/>
    <col min="13315" max="13315" width="13.7109375" style="12" bestFit="1" customWidth="1"/>
    <col min="13316" max="13566" width="11.5703125" style="12"/>
    <col min="13567" max="13567" width="51.140625" style="12" customWidth="1"/>
    <col min="13568" max="13570" width="13.5703125" style="12" bestFit="1" customWidth="1"/>
    <col min="13571" max="13571" width="13.7109375" style="12" bestFit="1" customWidth="1"/>
    <col min="13572" max="13822" width="11.5703125" style="12"/>
    <col min="13823" max="13823" width="51.140625" style="12" customWidth="1"/>
    <col min="13824" max="13826" width="13.5703125" style="12" bestFit="1" customWidth="1"/>
    <col min="13827" max="13827" width="13.7109375" style="12" bestFit="1" customWidth="1"/>
    <col min="13828" max="14078" width="11.5703125" style="12"/>
    <col min="14079" max="14079" width="51.140625" style="12" customWidth="1"/>
    <col min="14080" max="14082" width="13.5703125" style="12" bestFit="1" customWidth="1"/>
    <col min="14083" max="14083" width="13.7109375" style="12" bestFit="1" customWidth="1"/>
    <col min="14084" max="14334" width="11.5703125" style="12"/>
    <col min="14335" max="14335" width="51.140625" style="12" customWidth="1"/>
    <col min="14336" max="14338" width="13.5703125" style="12" bestFit="1" customWidth="1"/>
    <col min="14339" max="14339" width="13.7109375" style="12" bestFit="1" customWidth="1"/>
    <col min="14340" max="14590" width="11.5703125" style="12"/>
    <col min="14591" max="14591" width="51.140625" style="12" customWidth="1"/>
    <col min="14592" max="14594" width="13.5703125" style="12" bestFit="1" customWidth="1"/>
    <col min="14595" max="14595" width="13.7109375" style="12" bestFit="1" customWidth="1"/>
    <col min="14596" max="14846" width="11.5703125" style="12"/>
    <col min="14847" max="14847" width="51.140625" style="12" customWidth="1"/>
    <col min="14848" max="14850" width="13.5703125" style="12" bestFit="1" customWidth="1"/>
    <col min="14851" max="14851" width="13.7109375" style="12" bestFit="1" customWidth="1"/>
    <col min="14852" max="15102" width="11.5703125" style="12"/>
    <col min="15103" max="15103" width="51.140625" style="12" customWidth="1"/>
    <col min="15104" max="15106" width="13.5703125" style="12" bestFit="1" customWidth="1"/>
    <col min="15107" max="15107" width="13.7109375" style="12" bestFit="1" customWidth="1"/>
    <col min="15108" max="15358" width="11.5703125" style="12"/>
    <col min="15359" max="15359" width="51.140625" style="12" customWidth="1"/>
    <col min="15360" max="15362" width="13.5703125" style="12" bestFit="1" customWidth="1"/>
    <col min="15363" max="15363" width="13.7109375" style="12" bestFit="1" customWidth="1"/>
    <col min="15364" max="15614" width="11.5703125" style="12"/>
    <col min="15615" max="15615" width="51.140625" style="12" customWidth="1"/>
    <col min="15616" max="15618" width="13.5703125" style="12" bestFit="1" customWidth="1"/>
    <col min="15619" max="15619" width="13.7109375" style="12" bestFit="1" customWidth="1"/>
    <col min="15620" max="15870" width="11.5703125" style="12"/>
    <col min="15871" max="15871" width="51.140625" style="12" customWidth="1"/>
    <col min="15872" max="15874" width="13.5703125" style="12" bestFit="1" customWidth="1"/>
    <col min="15875" max="15875" width="13.7109375" style="12" bestFit="1" customWidth="1"/>
    <col min="15876" max="16126" width="11.5703125" style="12"/>
    <col min="16127" max="16127" width="51.140625" style="12" customWidth="1"/>
    <col min="16128" max="16130" width="13.5703125" style="12" bestFit="1" customWidth="1"/>
    <col min="16131" max="16131" width="13.7109375" style="12" bestFit="1" customWidth="1"/>
    <col min="16132" max="16384" width="11.5703125" style="12"/>
  </cols>
  <sheetData>
    <row r="2" spans="1:6" ht="15" customHeight="1" x14ac:dyDescent="0.25">
      <c r="A2" s="127" t="s">
        <v>31</v>
      </c>
      <c r="B2" s="127"/>
      <c r="C2" s="127"/>
      <c r="D2" s="127"/>
      <c r="E2" s="127"/>
      <c r="F2" s="127"/>
    </row>
    <row r="3" spans="1:6" ht="15" customHeight="1" x14ac:dyDescent="0.25">
      <c r="A3" s="26" t="s">
        <v>2</v>
      </c>
      <c r="B3" s="12" t="s">
        <v>67</v>
      </c>
    </row>
    <row r="4" spans="1:6" ht="15" customHeight="1" x14ac:dyDescent="0.25">
      <c r="A4" s="26" t="s">
        <v>3</v>
      </c>
      <c r="B4" s="12" t="s">
        <v>68</v>
      </c>
    </row>
    <row r="5" spans="1:6" ht="15" customHeight="1" x14ac:dyDescent="0.25">
      <c r="A5" s="26" t="s">
        <v>4</v>
      </c>
      <c r="B5" s="12" t="s">
        <v>69</v>
      </c>
    </row>
    <row r="6" spans="1:6" ht="15" customHeight="1" x14ac:dyDescent="0.25">
      <c r="A6" s="26" t="s">
        <v>18</v>
      </c>
      <c r="B6" s="12" t="s">
        <v>92</v>
      </c>
    </row>
    <row r="7" spans="1:6" ht="15" customHeight="1" x14ac:dyDescent="0.25">
      <c r="A7" s="27"/>
      <c r="B7" s="28"/>
      <c r="C7" s="28"/>
      <c r="D7" s="28"/>
    </row>
    <row r="8" spans="1:6" ht="15" customHeight="1" x14ac:dyDescent="0.25">
      <c r="A8" s="128" t="s">
        <v>32</v>
      </c>
      <c r="B8" s="128"/>
      <c r="C8" s="128"/>
      <c r="D8" s="128"/>
      <c r="E8" s="128"/>
      <c r="F8" s="128"/>
    </row>
    <row r="9" spans="1:6" ht="15" customHeight="1" x14ac:dyDescent="0.25">
      <c r="A9" s="128" t="s">
        <v>33</v>
      </c>
      <c r="B9" s="128"/>
      <c r="C9" s="128"/>
      <c r="D9" s="128"/>
      <c r="E9" s="128"/>
      <c r="F9" s="128"/>
    </row>
    <row r="10" spans="1:6" ht="15" customHeight="1" thickBot="1" x14ac:dyDescent="0.3">
      <c r="A10" s="10" t="s">
        <v>36</v>
      </c>
      <c r="B10" s="10" t="s">
        <v>5</v>
      </c>
      <c r="C10" s="10" t="s">
        <v>56</v>
      </c>
      <c r="D10" s="10" t="s">
        <v>57</v>
      </c>
      <c r="E10" s="10" t="s">
        <v>58</v>
      </c>
      <c r="F10" s="11" t="s">
        <v>59</v>
      </c>
    </row>
    <row r="11" spans="1:6" ht="15" customHeight="1" x14ac:dyDescent="0.25">
      <c r="A11" s="131" t="s">
        <v>44</v>
      </c>
      <c r="B11" s="69" t="s">
        <v>91</v>
      </c>
      <c r="C11" s="1">
        <v>185</v>
      </c>
      <c r="D11" s="1">
        <v>189</v>
      </c>
      <c r="E11" s="1">
        <v>117</v>
      </c>
      <c r="F11" s="5">
        <f>AVERAGE(C11:E11)</f>
        <v>163.66666666666666</v>
      </c>
    </row>
    <row r="12" spans="1:6" ht="15" customHeight="1" x14ac:dyDescent="0.25">
      <c r="A12" s="132"/>
      <c r="B12" s="8" t="s">
        <v>28</v>
      </c>
      <c r="C12" s="3">
        <v>281</v>
      </c>
      <c r="D12" s="3">
        <v>299</v>
      </c>
      <c r="E12" s="3">
        <v>269</v>
      </c>
      <c r="F12" s="7">
        <f>SUM(C12:E12)</f>
        <v>849</v>
      </c>
    </row>
    <row r="13" spans="1:6" ht="15" customHeight="1" x14ac:dyDescent="0.25">
      <c r="A13" s="133" t="s">
        <v>45</v>
      </c>
      <c r="B13" s="70" t="s">
        <v>91</v>
      </c>
      <c r="C13" s="2">
        <v>71</v>
      </c>
      <c r="D13" s="2">
        <v>75</v>
      </c>
      <c r="E13" s="2">
        <v>76</v>
      </c>
      <c r="F13" s="6">
        <f>AVERAGE(C13:E13)</f>
        <v>74</v>
      </c>
    </row>
    <row r="14" spans="1:6" ht="15" customHeight="1" x14ac:dyDescent="0.25">
      <c r="A14" s="132"/>
      <c r="B14" s="9" t="s">
        <v>28</v>
      </c>
      <c r="C14" s="3">
        <v>106</v>
      </c>
      <c r="D14" s="3">
        <v>108</v>
      </c>
      <c r="E14" s="3">
        <v>105</v>
      </c>
      <c r="F14" s="7">
        <f>SUM(C14:E14)</f>
        <v>319</v>
      </c>
    </row>
    <row r="15" spans="1:6" ht="15" customHeight="1" x14ac:dyDescent="0.25">
      <c r="A15" s="133" t="s">
        <v>46</v>
      </c>
      <c r="B15" s="70" t="s">
        <v>91</v>
      </c>
      <c r="C15" s="78">
        <v>118</v>
      </c>
      <c r="D15" s="78">
        <v>134</v>
      </c>
      <c r="E15" s="78">
        <v>131</v>
      </c>
      <c r="F15" s="76">
        <f>AVERAGE(C15:E15)</f>
        <v>127.66666666666667</v>
      </c>
    </row>
    <row r="16" spans="1:6" ht="15" customHeight="1" x14ac:dyDescent="0.25">
      <c r="A16" s="132"/>
      <c r="B16" s="9" t="s">
        <v>28</v>
      </c>
      <c r="C16" s="80">
        <v>159</v>
      </c>
      <c r="D16" s="80">
        <v>174</v>
      </c>
      <c r="E16" s="80">
        <v>167</v>
      </c>
      <c r="F16" s="7">
        <f>SUM(C16:E16)</f>
        <v>500</v>
      </c>
    </row>
    <row r="17" spans="1:9" ht="14.25" customHeight="1" x14ac:dyDescent="0.25">
      <c r="A17" s="13" t="s">
        <v>115</v>
      </c>
    </row>
    <row r="18" spans="1:9" ht="11.25" customHeight="1" x14ac:dyDescent="0.25">
      <c r="A18" s="13" t="s">
        <v>29</v>
      </c>
    </row>
    <row r="19" spans="1:9" ht="12.75" customHeight="1" x14ac:dyDescent="0.25">
      <c r="A19" s="130" t="s">
        <v>84</v>
      </c>
      <c r="B19" s="130"/>
      <c r="C19" s="130"/>
    </row>
    <row r="20" spans="1:9" ht="15" customHeight="1" x14ac:dyDescent="0.25">
      <c r="A20" s="130"/>
      <c r="B20" s="130"/>
      <c r="C20" s="130"/>
    </row>
    <row r="21" spans="1:9" ht="10.5" customHeight="1" x14ac:dyDescent="0.25">
      <c r="A21" s="71" t="s">
        <v>98</v>
      </c>
    </row>
    <row r="23" spans="1:9" ht="15" customHeight="1" x14ac:dyDescent="0.25">
      <c r="A23" s="129" t="s">
        <v>34</v>
      </c>
      <c r="B23" s="129"/>
      <c r="C23" s="129"/>
      <c r="D23" s="129"/>
      <c r="E23" s="129"/>
      <c r="F23" s="129"/>
    </row>
    <row r="24" spans="1:9" ht="15" customHeight="1" x14ac:dyDescent="0.25">
      <c r="A24" s="128" t="s">
        <v>35</v>
      </c>
      <c r="B24" s="128"/>
      <c r="C24" s="128"/>
      <c r="D24" s="128"/>
      <c r="E24" s="128"/>
      <c r="F24" s="128"/>
      <c r="G24" s="16"/>
    </row>
    <row r="25" spans="1:9" ht="15" customHeight="1" x14ac:dyDescent="0.25">
      <c r="A25" s="128" t="s">
        <v>113</v>
      </c>
      <c r="B25" s="128"/>
      <c r="C25" s="128"/>
      <c r="D25" s="128"/>
      <c r="E25" s="128"/>
      <c r="F25" s="128"/>
    </row>
    <row r="27" spans="1:9" ht="15" customHeight="1" thickBot="1" x14ac:dyDescent="0.3">
      <c r="A27" s="10" t="s">
        <v>36</v>
      </c>
      <c r="B27" s="10" t="s">
        <v>27</v>
      </c>
      <c r="C27" s="10" t="s">
        <v>57</v>
      </c>
      <c r="D27" s="10" t="s">
        <v>58</v>
      </c>
      <c r="E27" s="11" t="s">
        <v>25</v>
      </c>
      <c r="F27" s="16"/>
      <c r="G27" s="16"/>
      <c r="H27" s="16"/>
      <c r="I27" s="16"/>
    </row>
    <row r="28" spans="1:9" ht="30" x14ac:dyDescent="0.25">
      <c r="A28" s="17" t="s">
        <v>47</v>
      </c>
      <c r="B28" s="75">
        <v>108209008.78</v>
      </c>
      <c r="C28" s="75">
        <v>119313285.64</v>
      </c>
      <c r="D28" s="75">
        <v>98418940.849999994</v>
      </c>
      <c r="E28" s="30">
        <f>SUM(B28:D28)</f>
        <v>325941235.26999998</v>
      </c>
      <c r="F28" s="16"/>
      <c r="G28" s="16"/>
      <c r="H28" s="16"/>
      <c r="I28" s="16"/>
    </row>
    <row r="29" spans="1:9" ht="30" x14ac:dyDescent="0.25">
      <c r="A29" s="17" t="s">
        <v>45</v>
      </c>
      <c r="B29" s="75">
        <v>38622046.100000001</v>
      </c>
      <c r="C29" s="75">
        <v>39348857</v>
      </c>
      <c r="D29" s="75">
        <v>35770212.899999999</v>
      </c>
      <c r="E29" s="30">
        <f t="shared" ref="E29:E30" si="0">SUM(B29:D29)</f>
        <v>113741116</v>
      </c>
      <c r="F29" s="16"/>
      <c r="G29" s="16"/>
      <c r="H29" s="16"/>
      <c r="I29" s="16"/>
    </row>
    <row r="30" spans="1:9" ht="30" x14ac:dyDescent="0.25">
      <c r="A30" s="17" t="s">
        <v>49</v>
      </c>
      <c r="B30" s="19">
        <v>57021801</v>
      </c>
      <c r="C30" s="19">
        <v>63693414</v>
      </c>
      <c r="D30" s="19">
        <v>57503584.299999997</v>
      </c>
      <c r="E30" s="30">
        <f t="shared" si="0"/>
        <v>178218799.30000001</v>
      </c>
      <c r="G30" s="16"/>
      <c r="H30" s="16"/>
    </row>
    <row r="31" spans="1:9" s="41" customFormat="1" ht="45" x14ac:dyDescent="0.25">
      <c r="A31" s="20" t="s">
        <v>48</v>
      </c>
      <c r="B31" s="21">
        <v>3561169.9454180002</v>
      </c>
      <c r="C31" s="21">
        <v>0</v>
      </c>
      <c r="D31" s="21">
        <v>11049274.751201</v>
      </c>
      <c r="E31" s="30">
        <f>SUM(B31:D31)</f>
        <v>14610444.696619</v>
      </c>
    </row>
    <row r="32" spans="1:9" ht="15" customHeight="1" thickBot="1" x14ac:dyDescent="0.3">
      <c r="A32" s="15" t="s">
        <v>10</v>
      </c>
      <c r="B32" s="23">
        <f>SUM(B28:B31)</f>
        <v>207414025.825418</v>
      </c>
      <c r="C32" s="23">
        <f t="shared" ref="C32:E32" si="1">SUM(C28:C31)</f>
        <v>222355556.63999999</v>
      </c>
      <c r="D32" s="23">
        <f t="shared" si="1"/>
        <v>202742012.80120102</v>
      </c>
      <c r="E32" s="23">
        <f t="shared" si="1"/>
        <v>632511595.26661897</v>
      </c>
    </row>
    <row r="33" spans="1:10" ht="15" customHeight="1" thickTop="1" x14ac:dyDescent="0.25">
      <c r="A33" s="13" t="s">
        <v>38</v>
      </c>
    </row>
    <row r="34" spans="1:10" ht="15" customHeight="1" x14ac:dyDescent="0.25">
      <c r="A34" s="13" t="s">
        <v>29</v>
      </c>
    </row>
    <row r="35" spans="1:10" ht="15" customHeight="1" x14ac:dyDescent="0.25"/>
    <row r="36" spans="1:10" ht="15" customHeight="1" x14ac:dyDescent="0.25">
      <c r="A36" s="128" t="s">
        <v>37</v>
      </c>
      <c r="B36" s="128"/>
      <c r="C36" s="128"/>
      <c r="D36" s="128"/>
      <c r="E36" s="128"/>
    </row>
    <row r="37" spans="1:10" ht="15" customHeight="1" x14ac:dyDescent="0.25">
      <c r="A37" s="128" t="s">
        <v>13</v>
      </c>
      <c r="B37" s="128"/>
      <c r="C37" s="128"/>
      <c r="D37" s="128"/>
      <c r="E37" s="128"/>
    </row>
    <row r="38" spans="1:10" ht="15" customHeight="1" x14ac:dyDescent="0.25">
      <c r="A38" s="128" t="s">
        <v>113</v>
      </c>
      <c r="B38" s="128"/>
      <c r="C38" s="128"/>
      <c r="D38" s="128"/>
      <c r="E38" s="128"/>
    </row>
    <row r="40" spans="1:10" ht="15" customHeight="1" thickBot="1" x14ac:dyDescent="0.3">
      <c r="A40" s="10" t="s">
        <v>12</v>
      </c>
      <c r="B40" s="10" t="s">
        <v>27</v>
      </c>
      <c r="C40" s="10" t="s">
        <v>57</v>
      </c>
      <c r="D40" s="10" t="s">
        <v>58</v>
      </c>
      <c r="E40" s="11" t="s">
        <v>25</v>
      </c>
    </row>
    <row r="42" spans="1:10" ht="15" customHeight="1" x14ac:dyDescent="0.25">
      <c r="A42" s="12" t="s">
        <v>19</v>
      </c>
      <c r="B42" s="12">
        <f>+C54</f>
        <v>251814858.76211146</v>
      </c>
      <c r="C42" s="12">
        <f>+B46</f>
        <v>216629006.71669346</v>
      </c>
      <c r="D42" s="12">
        <f>+C46</f>
        <v>345799831.01669347</v>
      </c>
      <c r="E42" s="12">
        <f>+B42</f>
        <v>251814858.76211146</v>
      </c>
    </row>
    <row r="43" spans="1:10" ht="15" customHeight="1" x14ac:dyDescent="0.25">
      <c r="A43" s="12" t="s">
        <v>14</v>
      </c>
      <c r="B43" s="12">
        <v>172228173.78</v>
      </c>
      <c r="C43" s="12">
        <v>351526380.94</v>
      </c>
      <c r="D43" s="12">
        <v>235505373.27000001</v>
      </c>
      <c r="E43" s="12">
        <f>SUM(B43:D43)</f>
        <v>759259927.99000001</v>
      </c>
      <c r="H43" s="42"/>
      <c r="I43" s="42"/>
      <c r="J43" s="42"/>
    </row>
    <row r="44" spans="1:10" ht="15" customHeight="1" x14ac:dyDescent="0.25">
      <c r="A44" s="12" t="s">
        <v>15</v>
      </c>
      <c r="B44" s="12">
        <f>+B42+B43</f>
        <v>424043032.54211146</v>
      </c>
      <c r="C44" s="12">
        <f>+C42+C43</f>
        <v>568155387.65669346</v>
      </c>
      <c r="D44" s="12">
        <f>+D42+D43</f>
        <v>581305204.28669345</v>
      </c>
      <c r="E44" s="12">
        <f>+E42+E43</f>
        <v>1011074786.7521114</v>
      </c>
    </row>
    <row r="45" spans="1:10" ht="15" customHeight="1" x14ac:dyDescent="0.25">
      <c r="A45" s="12" t="s">
        <v>16</v>
      </c>
      <c r="B45" s="12">
        <f>+B32</f>
        <v>207414025.825418</v>
      </c>
      <c r="C45" s="12">
        <f>+C32</f>
        <v>222355556.63999999</v>
      </c>
      <c r="D45" s="12">
        <f>+D32</f>
        <v>202742012.80120102</v>
      </c>
      <c r="E45" s="12">
        <f>SUM(B45:D45)</f>
        <v>632511595.26661897</v>
      </c>
    </row>
    <row r="46" spans="1:10" ht="15" customHeight="1" x14ac:dyDescent="0.25">
      <c r="A46" s="12" t="s">
        <v>17</v>
      </c>
      <c r="B46" s="12">
        <f>+B44-B45</f>
        <v>216629006.71669346</v>
      </c>
      <c r="C46" s="12">
        <f>+C44-C45</f>
        <v>345799831.01669347</v>
      </c>
      <c r="D46" s="12">
        <f>+D44-D45</f>
        <v>378563191.48549247</v>
      </c>
      <c r="E46" s="12">
        <f>+E44-E45</f>
        <v>378563191.48549247</v>
      </c>
    </row>
    <row r="47" spans="1:10" ht="15" customHeight="1" x14ac:dyDescent="0.25"/>
    <row r="48" spans="1:10" ht="15" customHeight="1" thickBot="1" x14ac:dyDescent="0.3">
      <c r="A48" s="15"/>
      <c r="B48" s="15"/>
      <c r="C48" s="15"/>
      <c r="D48" s="15"/>
      <c r="E48" s="15"/>
    </row>
    <row r="49" spans="1:21" ht="15" customHeight="1" thickTop="1" x14ac:dyDescent="0.25">
      <c r="A49" s="13" t="s">
        <v>110</v>
      </c>
    </row>
    <row r="50" spans="1:21" ht="30" customHeight="1" x14ac:dyDescent="0.25">
      <c r="A50" s="134" t="s">
        <v>111</v>
      </c>
      <c r="B50" s="134"/>
      <c r="C50" s="134"/>
      <c r="D50" s="134"/>
      <c r="E50" s="134"/>
      <c r="F50" s="45"/>
    </row>
    <row r="51" spans="1:21" ht="29.25" customHeight="1" x14ac:dyDescent="0.25">
      <c r="A51" s="44"/>
    </row>
    <row r="52" spans="1:21" ht="15" customHeight="1" x14ac:dyDescent="0.25">
      <c r="A52" s="6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15" hidden="1" customHeight="1" x14ac:dyDescent="0.25">
      <c r="A53" s="106" t="s">
        <v>99</v>
      </c>
      <c r="B53" s="107" t="s">
        <v>100</v>
      </c>
      <c r="C53" s="107" t="s">
        <v>27</v>
      </c>
      <c r="D53" s="107" t="s">
        <v>101</v>
      </c>
      <c r="E53" s="107" t="s">
        <v>102</v>
      </c>
      <c r="F53" s="107" t="s">
        <v>103</v>
      </c>
      <c r="G53" s="107" t="s">
        <v>104</v>
      </c>
    </row>
    <row r="54" spans="1:21" ht="15" hidden="1" customHeight="1" x14ac:dyDescent="0.25">
      <c r="A54" s="108" t="s">
        <v>105</v>
      </c>
      <c r="B54" s="109">
        <v>122240008.15774822</v>
      </c>
      <c r="C54" s="110">
        <v>251814858.76211146</v>
      </c>
      <c r="D54" s="110">
        <v>217094769.32211143</v>
      </c>
      <c r="E54" s="110">
        <v>340245267.79211152</v>
      </c>
      <c r="F54" s="111">
        <v>251814858.76211146</v>
      </c>
      <c r="G54" s="109">
        <v>122240008.15774822</v>
      </c>
    </row>
    <row r="55" spans="1:21" ht="15" hidden="1" customHeight="1" x14ac:dyDescent="0.25">
      <c r="A55" s="112" t="s">
        <v>106</v>
      </c>
      <c r="B55" s="113">
        <v>2373199435.3699999</v>
      </c>
      <c r="C55" s="114">
        <v>172693936.38999999</v>
      </c>
      <c r="D55" s="114">
        <v>351868682.61000001</v>
      </c>
      <c r="E55" s="114">
        <v>236174453.81000003</v>
      </c>
      <c r="F55" s="115">
        <v>760737072.81000006</v>
      </c>
      <c r="G55" s="113">
        <v>3133936508.1799998</v>
      </c>
    </row>
    <row r="56" spans="1:21" ht="15" hidden="1" customHeight="1" x14ac:dyDescent="0.25">
      <c r="A56" s="112" t="s">
        <v>107</v>
      </c>
      <c r="B56" s="113">
        <v>2495439443.5277481</v>
      </c>
      <c r="C56" s="114">
        <v>424508795.15211141</v>
      </c>
      <c r="D56" s="114">
        <v>568963451.9321115</v>
      </c>
      <c r="E56" s="114">
        <v>576419721.60211158</v>
      </c>
      <c r="F56" s="113">
        <v>1012551931.5721115</v>
      </c>
      <c r="G56" s="113">
        <v>3256176516.3377481</v>
      </c>
    </row>
    <row r="57" spans="1:21" ht="15" hidden="1" customHeight="1" x14ac:dyDescent="0.25">
      <c r="A57" s="112" t="s">
        <v>108</v>
      </c>
      <c r="B57" s="113">
        <v>2243624584.7656369</v>
      </c>
      <c r="C57" s="114">
        <v>207414025.82999998</v>
      </c>
      <c r="D57" s="114">
        <v>228718184.13999999</v>
      </c>
      <c r="E57" s="114">
        <v>196379385.31</v>
      </c>
      <c r="F57" s="115">
        <v>632511595.27999997</v>
      </c>
      <c r="G57" s="113">
        <v>2876136180.0456371</v>
      </c>
    </row>
    <row r="58" spans="1:21" ht="15" hidden="1" customHeight="1" x14ac:dyDescent="0.25">
      <c r="A58" s="108" t="s">
        <v>109</v>
      </c>
      <c r="B58" s="116">
        <v>251814858.86211118</v>
      </c>
      <c r="C58" s="110">
        <v>217094769.32211143</v>
      </c>
      <c r="D58" s="110">
        <v>340245267.79211152</v>
      </c>
      <c r="E58" s="110">
        <v>380040336.29211158</v>
      </c>
      <c r="F58" s="116">
        <v>380040336.29211152</v>
      </c>
      <c r="G58" s="116">
        <v>380040336.29211092</v>
      </c>
    </row>
    <row r="59" spans="1:21" ht="15" hidden="1" customHeight="1" thickBot="1" x14ac:dyDescent="0.3">
      <c r="A59" s="117"/>
      <c r="B59" s="118"/>
      <c r="C59" s="118"/>
      <c r="D59" s="118"/>
      <c r="E59" s="118"/>
      <c r="F59" s="118"/>
      <c r="G59" s="118"/>
    </row>
    <row r="60" spans="1:21" ht="15" hidden="1" customHeight="1" x14ac:dyDescent="0.25"/>
    <row r="61" spans="1:21" hidden="1" x14ac:dyDescent="0.25"/>
  </sheetData>
  <mergeCells count="14">
    <mergeCell ref="A50:E50"/>
    <mergeCell ref="A38:E38"/>
    <mergeCell ref="A2:F2"/>
    <mergeCell ref="A8:F8"/>
    <mergeCell ref="A9:F9"/>
    <mergeCell ref="A23:F23"/>
    <mergeCell ref="A24:F24"/>
    <mergeCell ref="A25:F25"/>
    <mergeCell ref="A36:E36"/>
    <mergeCell ref="A37:E37"/>
    <mergeCell ref="A19:C20"/>
    <mergeCell ref="A13:A14"/>
    <mergeCell ref="A15:A16"/>
    <mergeCell ref="A11:A12"/>
  </mergeCells>
  <pageMargins left="0.7" right="0.7" top="0.75" bottom="0.75" header="0.3" footer="0.3"/>
  <pageSetup orientation="portrait" r:id="rId1"/>
  <ignoredErrors>
    <ignoredError sqref="E4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2" sqref="A2:E2"/>
    </sheetView>
  </sheetViews>
  <sheetFormatPr baseColWidth="10" defaultColWidth="11.5703125" defaultRowHeight="15" x14ac:dyDescent="0.25"/>
  <cols>
    <col min="1" max="1" width="59.7109375" style="12" customWidth="1"/>
    <col min="2" max="4" width="15.140625" style="12" bestFit="1" customWidth="1"/>
    <col min="5" max="5" width="19.28515625" style="12" bestFit="1" customWidth="1"/>
    <col min="6" max="6" width="18.5703125" style="12" bestFit="1" customWidth="1"/>
    <col min="7" max="7" width="16.85546875" style="12" hidden="1" customWidth="1"/>
    <col min="8" max="9" width="0" style="12" hidden="1" customWidth="1"/>
    <col min="10" max="16384" width="11.5703125" style="12"/>
  </cols>
  <sheetData>
    <row r="1" spans="1:7" ht="15" customHeight="1" x14ac:dyDescent="0.25"/>
    <row r="2" spans="1:7" ht="15" customHeight="1" x14ac:dyDescent="0.25">
      <c r="A2" s="127" t="s">
        <v>31</v>
      </c>
      <c r="B2" s="127"/>
      <c r="C2" s="127"/>
      <c r="D2" s="127"/>
      <c r="E2" s="127"/>
      <c r="F2" s="119"/>
    </row>
    <row r="3" spans="1:7" ht="15" customHeight="1" x14ac:dyDescent="0.25">
      <c r="A3" s="26" t="s">
        <v>2</v>
      </c>
      <c r="B3" s="12" t="s">
        <v>67</v>
      </c>
    </row>
    <row r="4" spans="1:7" ht="15" customHeight="1" x14ac:dyDescent="0.25">
      <c r="A4" s="26" t="s">
        <v>3</v>
      </c>
      <c r="B4" s="12" t="s">
        <v>68</v>
      </c>
    </row>
    <row r="5" spans="1:7" ht="15" customHeight="1" x14ac:dyDescent="0.25">
      <c r="A5" s="26" t="s">
        <v>4</v>
      </c>
      <c r="B5" s="12" t="s">
        <v>69</v>
      </c>
    </row>
    <row r="6" spans="1:7" ht="15" customHeight="1" x14ac:dyDescent="0.25">
      <c r="A6" s="26" t="s">
        <v>18</v>
      </c>
      <c r="B6" s="12" t="s">
        <v>77</v>
      </c>
    </row>
    <row r="7" spans="1:7" ht="15" customHeight="1" x14ac:dyDescent="0.25">
      <c r="A7" s="120"/>
      <c r="B7" s="120"/>
      <c r="C7" s="120"/>
      <c r="D7" s="120"/>
      <c r="E7" s="120"/>
    </row>
    <row r="8" spans="1:7" ht="15" customHeight="1" x14ac:dyDescent="0.25">
      <c r="A8" s="137" t="s">
        <v>32</v>
      </c>
      <c r="B8" s="137"/>
      <c r="C8" s="137"/>
      <c r="D8" s="137"/>
      <c r="E8" s="137"/>
    </row>
    <row r="9" spans="1:7" ht="15" customHeight="1" x14ac:dyDescent="0.25">
      <c r="A9" s="137" t="s">
        <v>1</v>
      </c>
      <c r="B9" s="137"/>
      <c r="C9" s="137"/>
      <c r="D9" s="137"/>
      <c r="E9" s="137"/>
    </row>
    <row r="10" spans="1:7" ht="15" customHeight="1" x14ac:dyDescent="0.25"/>
    <row r="11" spans="1:7" ht="15.75" thickBot="1" x14ac:dyDescent="0.3">
      <c r="A11" s="10" t="s">
        <v>36</v>
      </c>
      <c r="B11" s="49" t="s">
        <v>5</v>
      </c>
      <c r="C11" s="49" t="s">
        <v>9</v>
      </c>
      <c r="D11" s="49" t="s">
        <v>20</v>
      </c>
      <c r="E11" s="49" t="s">
        <v>24</v>
      </c>
      <c r="F11" s="40"/>
      <c r="G11" s="40"/>
    </row>
    <row r="12" spans="1:7" ht="15" customHeight="1" x14ac:dyDescent="0.25">
      <c r="A12" s="138" t="s">
        <v>44</v>
      </c>
      <c r="B12" s="50" t="s">
        <v>91</v>
      </c>
      <c r="C12" s="83">
        <f>+'1T'!F12</f>
        <v>240</v>
      </c>
      <c r="D12" s="83">
        <f>+'2T'!F12</f>
        <v>239</v>
      </c>
      <c r="E12" s="51">
        <f>SUM(C12:D12)</f>
        <v>479</v>
      </c>
      <c r="F12" s="30"/>
    </row>
    <row r="13" spans="1:7" ht="15" customHeight="1" x14ac:dyDescent="0.25">
      <c r="A13" s="136"/>
      <c r="B13" s="53" t="s">
        <v>28</v>
      </c>
      <c r="C13" s="84">
        <f>+'1T'!F13</f>
        <v>1120</v>
      </c>
      <c r="D13" s="84">
        <f>+'2T'!F13</f>
        <v>1248</v>
      </c>
      <c r="E13" s="54">
        <f t="shared" ref="E13:E17" si="0">SUM(C13:D13)</f>
        <v>2368</v>
      </c>
      <c r="F13" s="30"/>
    </row>
    <row r="14" spans="1:7" ht="15" customHeight="1" x14ac:dyDescent="0.25">
      <c r="A14" s="135" t="s">
        <v>45</v>
      </c>
      <c r="B14" s="55" t="s">
        <v>91</v>
      </c>
      <c r="C14" s="85">
        <f>+'1T'!F14</f>
        <v>99.666666666666671</v>
      </c>
      <c r="D14" s="85">
        <f>+'2T'!F14</f>
        <v>85.666666666666671</v>
      </c>
      <c r="E14" s="56">
        <f>SUM(C14:D14)</f>
        <v>185.33333333333334</v>
      </c>
      <c r="F14" s="30"/>
    </row>
    <row r="15" spans="1:7" ht="15" customHeight="1" x14ac:dyDescent="0.25">
      <c r="A15" s="136"/>
      <c r="B15" s="53" t="s">
        <v>28</v>
      </c>
      <c r="C15" s="84">
        <f>+'1T'!F15</f>
        <v>406</v>
      </c>
      <c r="D15" s="84">
        <f>+'2T'!F15</f>
        <v>400</v>
      </c>
      <c r="E15" s="54">
        <f t="shared" si="0"/>
        <v>806</v>
      </c>
      <c r="F15" s="30"/>
    </row>
    <row r="16" spans="1:7" ht="15" customHeight="1" x14ac:dyDescent="0.25">
      <c r="A16" s="135" t="s">
        <v>46</v>
      </c>
      <c r="B16" s="55" t="s">
        <v>91</v>
      </c>
      <c r="C16" s="86">
        <f>+'1T'!F16</f>
        <v>239.33333333333334</v>
      </c>
      <c r="D16" s="86">
        <f>+'2T'!F16</f>
        <v>147</v>
      </c>
      <c r="E16" s="56">
        <f>SUM(C16:D16)</f>
        <v>386.33333333333337</v>
      </c>
      <c r="F16" s="121"/>
    </row>
    <row r="17" spans="1:9" ht="15" customHeight="1" x14ac:dyDescent="0.25">
      <c r="A17" s="136"/>
      <c r="B17" s="53" t="s">
        <v>28</v>
      </c>
      <c r="C17" s="87">
        <f>+'1T'!F17</f>
        <v>865</v>
      </c>
      <c r="D17" s="87">
        <f>+'2T'!F17</f>
        <v>600</v>
      </c>
      <c r="E17" s="88">
        <f t="shared" si="0"/>
        <v>1465</v>
      </c>
      <c r="F17" s="121"/>
    </row>
    <row r="18" spans="1:9" ht="15" customHeight="1" x14ac:dyDescent="0.25">
      <c r="A18" s="13" t="s">
        <v>30</v>
      </c>
      <c r="B18" s="121"/>
      <c r="C18" s="121"/>
      <c r="D18" s="121"/>
      <c r="E18" s="121"/>
      <c r="F18" s="121"/>
      <c r="G18" s="121"/>
    </row>
    <row r="19" spans="1:9" x14ac:dyDescent="0.25">
      <c r="A19" s="13" t="s">
        <v>29</v>
      </c>
    </row>
    <row r="20" spans="1:9" x14ac:dyDescent="0.25">
      <c r="A20" s="130" t="s">
        <v>118</v>
      </c>
      <c r="B20" s="130"/>
      <c r="C20" s="130"/>
    </row>
    <row r="21" spans="1:9" x14ac:dyDescent="0.25">
      <c r="A21" s="130"/>
      <c r="B21" s="130"/>
      <c r="C21" s="130"/>
    </row>
    <row r="22" spans="1:9" x14ac:dyDescent="0.25">
      <c r="A22" s="71" t="s">
        <v>119</v>
      </c>
    </row>
    <row r="25" spans="1:9" x14ac:dyDescent="0.25">
      <c r="A25" s="127" t="s">
        <v>43</v>
      </c>
      <c r="B25" s="127"/>
      <c r="C25" s="127"/>
      <c r="D25" s="127"/>
      <c r="E25" s="127"/>
    </row>
    <row r="26" spans="1:9" x14ac:dyDescent="0.25">
      <c r="A26" s="137" t="s">
        <v>35</v>
      </c>
      <c r="B26" s="137"/>
      <c r="C26" s="137"/>
      <c r="D26" s="137"/>
      <c r="E26" s="137"/>
    </row>
    <row r="27" spans="1:9" x14ac:dyDescent="0.25">
      <c r="A27" s="137" t="s">
        <v>113</v>
      </c>
      <c r="B27" s="137"/>
      <c r="C27" s="137"/>
      <c r="D27" s="137"/>
      <c r="E27" s="137"/>
    </row>
    <row r="29" spans="1:9" ht="15.75" thickBot="1" x14ac:dyDescent="0.3">
      <c r="A29" s="10" t="s">
        <v>36</v>
      </c>
      <c r="B29" s="57" t="s">
        <v>9</v>
      </c>
      <c r="C29" s="57" t="s">
        <v>20</v>
      </c>
      <c r="D29" s="57" t="s">
        <v>24</v>
      </c>
    </row>
    <row r="30" spans="1:9" ht="30" x14ac:dyDescent="0.25">
      <c r="A30" s="17" t="s">
        <v>47</v>
      </c>
      <c r="B30" s="73">
        <f>+'1T'!E31</f>
        <v>459766791.89000005</v>
      </c>
      <c r="C30" s="73">
        <f>+'2T'!E28</f>
        <v>426186194.52999997</v>
      </c>
      <c r="D30" s="73">
        <f>SUM(B30:C30)</f>
        <v>885952986.42000008</v>
      </c>
      <c r="F30" s="122"/>
      <c r="G30" s="16"/>
      <c r="H30" s="16"/>
      <c r="I30" s="16"/>
    </row>
    <row r="31" spans="1:9" ht="30" x14ac:dyDescent="0.25">
      <c r="A31" s="17" t="s">
        <v>45</v>
      </c>
      <c r="B31" s="73">
        <f>+'1T'!E32</f>
        <v>115599213.94999999</v>
      </c>
      <c r="C31" s="73">
        <f>+'2T'!E29</f>
        <v>131365742.31</v>
      </c>
      <c r="D31" s="73">
        <f t="shared" ref="D31:D33" si="1">SUM(B31:C31)</f>
        <v>246964956.25999999</v>
      </c>
      <c r="F31" s="122"/>
      <c r="G31" s="16"/>
      <c r="H31" s="16"/>
      <c r="I31" s="16"/>
    </row>
    <row r="32" spans="1:9" ht="30" x14ac:dyDescent="0.25">
      <c r="A32" s="17" t="s">
        <v>49</v>
      </c>
      <c r="B32" s="73">
        <f>+'1T'!E33</f>
        <v>233185010.23000002</v>
      </c>
      <c r="C32" s="73">
        <f>+'2T'!E30</f>
        <v>154410582.13</v>
      </c>
      <c r="D32" s="73">
        <f t="shared" si="1"/>
        <v>387595592.36000001</v>
      </c>
      <c r="F32" s="19"/>
    </row>
    <row r="33" spans="1:8" s="41" customFormat="1" ht="45" x14ac:dyDescent="0.25">
      <c r="A33" s="20" t="s">
        <v>48</v>
      </c>
      <c r="B33" s="73">
        <f>+'1T'!E34</f>
        <v>13701733.9</v>
      </c>
      <c r="C33" s="73">
        <f>+'2T'!E31</f>
        <v>14276560.376608001</v>
      </c>
      <c r="D33" s="73">
        <f t="shared" si="1"/>
        <v>27978294.276608001</v>
      </c>
      <c r="E33" s="12"/>
      <c r="F33" s="21"/>
    </row>
    <row r="34" spans="1:8" ht="15.75" thickBot="1" x14ac:dyDescent="0.3">
      <c r="A34" s="15" t="s">
        <v>10</v>
      </c>
      <c r="B34" s="15"/>
      <c r="C34" s="15"/>
      <c r="D34" s="15"/>
    </row>
    <row r="35" spans="1:8" ht="15.75" thickTop="1" x14ac:dyDescent="0.25">
      <c r="A35" s="13" t="s">
        <v>30</v>
      </c>
    </row>
    <row r="36" spans="1:8" x14ac:dyDescent="0.25">
      <c r="A36" s="13" t="s">
        <v>29</v>
      </c>
    </row>
    <row r="38" spans="1:8" s="120" customFormat="1" x14ac:dyDescent="0.25">
      <c r="A38" s="137" t="s">
        <v>37</v>
      </c>
      <c r="B38" s="137"/>
      <c r="C38" s="137"/>
      <c r="D38" s="137"/>
    </row>
    <row r="39" spans="1:8" x14ac:dyDescent="0.25">
      <c r="A39" s="137" t="s">
        <v>39</v>
      </c>
      <c r="B39" s="137"/>
      <c r="C39" s="137"/>
      <c r="D39" s="137"/>
    </row>
    <row r="40" spans="1:8" x14ac:dyDescent="0.25">
      <c r="A40" s="137" t="s">
        <v>113</v>
      </c>
      <c r="B40" s="137"/>
      <c r="C40" s="137"/>
      <c r="D40" s="137"/>
      <c r="E40" s="74"/>
    </row>
    <row r="42" spans="1:8" ht="15.75" thickBot="1" x14ac:dyDescent="0.3">
      <c r="A42" s="57" t="s">
        <v>12</v>
      </c>
      <c r="B42" s="57" t="s">
        <v>9</v>
      </c>
      <c r="C42" s="57" t="s">
        <v>20</v>
      </c>
      <c r="D42" s="57" t="s">
        <v>24</v>
      </c>
    </row>
    <row r="44" spans="1:8" x14ac:dyDescent="0.25">
      <c r="A44" s="12" t="s">
        <v>19</v>
      </c>
      <c r="B44" s="12">
        <f>+'1T'!B45</f>
        <v>122240008.15774822</v>
      </c>
      <c r="C44" s="12">
        <f>+'2T'!B42</f>
        <v>120395937.71862042</v>
      </c>
      <c r="D44" s="12">
        <f>+B44</f>
        <v>122240008.15774822</v>
      </c>
    </row>
    <row r="45" spans="1:8" x14ac:dyDescent="0.25">
      <c r="A45" s="12" t="s">
        <v>14</v>
      </c>
      <c r="B45" s="12">
        <f>+'1T'!E46</f>
        <v>757001872.88</v>
      </c>
      <c r="C45" s="12">
        <f>+'2T'!E43</f>
        <v>766285103.68000007</v>
      </c>
      <c r="D45" s="12">
        <f>SUM(B45:C45)</f>
        <v>1523286976.5599999</v>
      </c>
      <c r="G45" s="12">
        <v>1523286976.5599999</v>
      </c>
      <c r="H45" s="12">
        <f>+D45-G45</f>
        <v>0</v>
      </c>
    </row>
    <row r="46" spans="1:8" x14ac:dyDescent="0.25">
      <c r="A46" s="12" t="s">
        <v>15</v>
      </c>
      <c r="B46" s="12">
        <f>+B44+B45</f>
        <v>879241881.03774822</v>
      </c>
      <c r="C46" s="12">
        <f>+C44+C45</f>
        <v>886681041.39862049</v>
      </c>
      <c r="D46" s="12">
        <f>+D44+D45</f>
        <v>1645526984.7177482</v>
      </c>
      <c r="H46" s="12">
        <v>39514597.899999999</v>
      </c>
    </row>
    <row r="47" spans="1:8" x14ac:dyDescent="0.25">
      <c r="A47" s="12" t="s">
        <v>16</v>
      </c>
      <c r="B47" s="12">
        <f>+'1T'!E48</f>
        <v>822252749.96912789</v>
      </c>
      <c r="C47" s="12">
        <f>+'2T'!E45</f>
        <v>726239079.34660804</v>
      </c>
      <c r="D47" s="12">
        <f>SUM(B47:C47)</f>
        <v>1548491829.3157358</v>
      </c>
      <c r="H47" s="12">
        <f>+H45-H46</f>
        <v>-39514597.899999999</v>
      </c>
    </row>
    <row r="48" spans="1:8" x14ac:dyDescent="0.25">
      <c r="A48" s="12" t="s">
        <v>17</v>
      </c>
      <c r="B48" s="12">
        <f>+B46-B47</f>
        <v>56989131.068620324</v>
      </c>
      <c r="C48" s="12">
        <f>+C46-C47</f>
        <v>160441962.05201244</v>
      </c>
      <c r="D48" s="12">
        <f>+D46-D47</f>
        <v>97035155.402012348</v>
      </c>
      <c r="H48" s="12">
        <f>+H46+H47</f>
        <v>0</v>
      </c>
    </row>
    <row r="49" spans="1:9" x14ac:dyDescent="0.25">
      <c r="H49" s="12">
        <f>62390573.9-H48</f>
        <v>62390573.899999999</v>
      </c>
      <c r="I49" s="12">
        <f>68833.9+1648902.9+115600</f>
        <v>1833336.7999999998</v>
      </c>
    </row>
    <row r="50" spans="1:9" ht="15.75" thickBot="1" x14ac:dyDescent="0.3">
      <c r="A50" s="15"/>
      <c r="B50" s="15"/>
      <c r="C50" s="15"/>
      <c r="D50" s="15"/>
    </row>
    <row r="51" spans="1:9" ht="15.75" thickTop="1" x14ac:dyDescent="0.25">
      <c r="A51" s="13" t="s">
        <v>75</v>
      </c>
    </row>
    <row r="52" spans="1:9" x14ac:dyDescent="0.25">
      <c r="A52" s="13" t="s">
        <v>29</v>
      </c>
    </row>
    <row r="53" spans="1:9" ht="43.5" customHeight="1" x14ac:dyDescent="0.25">
      <c r="A53" s="126" t="s">
        <v>82</v>
      </c>
      <c r="B53" s="126"/>
      <c r="C53" s="126"/>
      <c r="D53" s="126"/>
      <c r="E53" s="126"/>
      <c r="F53" s="126"/>
    </row>
    <row r="54" spans="1:9" x14ac:dyDescent="0.25">
      <c r="A54" s="126" t="s">
        <v>79</v>
      </c>
      <c r="B54" s="126"/>
      <c r="C54" s="126"/>
      <c r="D54" s="126"/>
      <c r="E54" s="126"/>
      <c r="F54" s="126"/>
    </row>
  </sheetData>
  <mergeCells count="15">
    <mergeCell ref="A16:A17"/>
    <mergeCell ref="A53:F53"/>
    <mergeCell ref="A54:F54"/>
    <mergeCell ref="A2:E2"/>
    <mergeCell ref="A26:E26"/>
    <mergeCell ref="A38:D38"/>
    <mergeCell ref="A39:D39"/>
    <mergeCell ref="A40:D40"/>
    <mergeCell ref="A27:E27"/>
    <mergeCell ref="A8:E8"/>
    <mergeCell ref="A9:E9"/>
    <mergeCell ref="A25:E25"/>
    <mergeCell ref="A12:A13"/>
    <mergeCell ref="A14:A15"/>
    <mergeCell ref="A20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9.7109375" style="12" customWidth="1"/>
    <col min="2" max="3" width="15.140625" style="12" bestFit="1" customWidth="1"/>
    <col min="4" max="4" width="15.5703125" style="12" customWidth="1"/>
    <col min="5" max="5" width="15.140625" style="12" bestFit="1" customWidth="1"/>
    <col min="6" max="6" width="19.28515625" style="12" bestFit="1" customWidth="1"/>
    <col min="7" max="7" width="18.5703125" style="12" bestFit="1" customWidth="1"/>
    <col min="8" max="8" width="17.140625" style="12" customWidth="1"/>
    <col min="9" max="16384" width="11.5703125" style="12"/>
  </cols>
  <sheetData>
    <row r="1" spans="1:8" ht="15" customHeight="1" x14ac:dyDescent="0.25"/>
    <row r="2" spans="1:8" ht="15" customHeight="1" x14ac:dyDescent="0.25">
      <c r="A2" s="127" t="s">
        <v>31</v>
      </c>
      <c r="B2" s="127"/>
      <c r="C2" s="127"/>
      <c r="D2" s="127"/>
      <c r="E2" s="127"/>
      <c r="F2" s="127"/>
    </row>
    <row r="3" spans="1:8" ht="15" customHeight="1" x14ac:dyDescent="0.25">
      <c r="A3" s="26" t="s">
        <v>2</v>
      </c>
      <c r="B3" s="12" t="s">
        <v>67</v>
      </c>
    </row>
    <row r="4" spans="1:8" ht="15" customHeight="1" x14ac:dyDescent="0.25">
      <c r="A4" s="26" t="s">
        <v>3</v>
      </c>
      <c r="B4" s="12" t="s">
        <v>68</v>
      </c>
    </row>
    <row r="5" spans="1:8" ht="15" customHeight="1" x14ac:dyDescent="0.25">
      <c r="A5" s="26" t="s">
        <v>4</v>
      </c>
      <c r="B5" s="12" t="s">
        <v>69</v>
      </c>
    </row>
    <row r="6" spans="1:8" ht="15" customHeight="1" x14ac:dyDescent="0.25">
      <c r="A6" s="26" t="s">
        <v>18</v>
      </c>
      <c r="B6" s="12" t="s">
        <v>85</v>
      </c>
    </row>
    <row r="7" spans="1:8" ht="15" customHeight="1" x14ac:dyDescent="0.25"/>
    <row r="8" spans="1:8" ht="15" customHeight="1" x14ac:dyDescent="0.25">
      <c r="A8" s="137" t="s">
        <v>32</v>
      </c>
      <c r="B8" s="137"/>
      <c r="C8" s="137"/>
      <c r="D8" s="137"/>
      <c r="E8" s="137"/>
      <c r="F8" s="137"/>
      <c r="G8" s="48"/>
      <c r="H8" s="48"/>
    </row>
    <row r="9" spans="1:8" ht="15" customHeight="1" x14ac:dyDescent="0.25">
      <c r="A9" s="137" t="s">
        <v>33</v>
      </c>
      <c r="B9" s="137"/>
      <c r="C9" s="137"/>
      <c r="D9" s="137"/>
      <c r="E9" s="137"/>
      <c r="F9" s="137"/>
      <c r="G9" s="48"/>
      <c r="H9" s="48"/>
    </row>
    <row r="10" spans="1:8" ht="15" customHeight="1" x14ac:dyDescent="0.25"/>
    <row r="11" spans="1:8" ht="15.75" thickBot="1" x14ac:dyDescent="0.3">
      <c r="A11" s="10" t="s">
        <v>36</v>
      </c>
      <c r="B11" s="49" t="s">
        <v>5</v>
      </c>
      <c r="C11" s="49" t="s">
        <v>9</v>
      </c>
      <c r="D11" s="49" t="s">
        <v>20</v>
      </c>
      <c r="E11" s="49" t="s">
        <v>22</v>
      </c>
      <c r="F11" s="10" t="s">
        <v>23</v>
      </c>
      <c r="G11" s="40"/>
      <c r="H11" s="40"/>
    </row>
    <row r="12" spans="1:8" ht="15" customHeight="1" x14ac:dyDescent="0.25">
      <c r="A12" s="138" t="s">
        <v>44</v>
      </c>
      <c r="B12" s="50" t="s">
        <v>91</v>
      </c>
      <c r="C12" s="51">
        <f>+'1T'!F12</f>
        <v>240</v>
      </c>
      <c r="D12" s="51">
        <f>+'2T'!F12</f>
        <v>239</v>
      </c>
      <c r="E12" s="51">
        <f>+'3T'!F12</f>
        <v>243.66666666666666</v>
      </c>
      <c r="F12" s="51">
        <f>SUM(C12:E12)</f>
        <v>722.66666666666663</v>
      </c>
    </row>
    <row r="13" spans="1:8" ht="15" customHeight="1" x14ac:dyDescent="0.25">
      <c r="A13" s="136"/>
      <c r="B13" s="52" t="s">
        <v>28</v>
      </c>
      <c r="C13" s="36">
        <f>+'1T'!F13</f>
        <v>1120</v>
      </c>
      <c r="D13" s="36">
        <f>+'2T'!F13</f>
        <v>1248</v>
      </c>
      <c r="E13" s="36">
        <f>+'3T'!F13</f>
        <v>1609</v>
      </c>
      <c r="F13" s="36">
        <f t="shared" ref="F13:F17" si="0">SUM(C13:E13)</f>
        <v>3977</v>
      </c>
    </row>
    <row r="14" spans="1:8" ht="15" customHeight="1" x14ac:dyDescent="0.25">
      <c r="A14" s="135" t="s">
        <v>45</v>
      </c>
      <c r="B14" s="55" t="s">
        <v>91</v>
      </c>
      <c r="C14" s="56">
        <f>+'1T'!F14</f>
        <v>99.666666666666671</v>
      </c>
      <c r="D14" s="56">
        <f>+'2T'!F14</f>
        <v>85.666666666666671</v>
      </c>
      <c r="E14" s="56">
        <f>+'3T'!F14</f>
        <v>109.33333333333333</v>
      </c>
      <c r="F14" s="56">
        <f>SUM(C14:E14)</f>
        <v>294.66666666666669</v>
      </c>
    </row>
    <row r="15" spans="1:8" ht="15" customHeight="1" x14ac:dyDescent="0.25">
      <c r="A15" s="136"/>
      <c r="B15" s="52" t="s">
        <v>28</v>
      </c>
      <c r="C15" s="36">
        <f>+'1T'!F15</f>
        <v>406</v>
      </c>
      <c r="D15" s="36">
        <f>+'2T'!F15</f>
        <v>400</v>
      </c>
      <c r="E15" s="36">
        <f>+'3T'!F15</f>
        <v>515</v>
      </c>
      <c r="F15" s="36">
        <f t="shared" si="0"/>
        <v>1321</v>
      </c>
    </row>
    <row r="16" spans="1:8" ht="15" customHeight="1" x14ac:dyDescent="0.25">
      <c r="A16" s="135" t="s">
        <v>46</v>
      </c>
      <c r="B16" s="55" t="s">
        <v>91</v>
      </c>
      <c r="C16" s="56">
        <f>+'1T'!F16</f>
        <v>239.33333333333334</v>
      </c>
      <c r="D16" s="56">
        <f>+'2T'!F16</f>
        <v>147</v>
      </c>
      <c r="E16" s="56">
        <f>+'3T'!F16</f>
        <v>204.66666666666666</v>
      </c>
      <c r="F16" s="56">
        <f>SUM(C16:E16)</f>
        <v>591</v>
      </c>
    </row>
    <row r="17" spans="1:9" ht="15" customHeight="1" x14ac:dyDescent="0.25">
      <c r="A17" s="136"/>
      <c r="B17" s="53" t="s">
        <v>28</v>
      </c>
      <c r="C17" s="54">
        <f>+'1T'!F17</f>
        <v>865</v>
      </c>
      <c r="D17" s="54">
        <f>+'2T'!F17</f>
        <v>600</v>
      </c>
      <c r="E17" s="54">
        <f>+'3T'!F17</f>
        <v>878</v>
      </c>
      <c r="F17" s="54">
        <f t="shared" si="0"/>
        <v>2343</v>
      </c>
    </row>
    <row r="18" spans="1:9" x14ac:dyDescent="0.25">
      <c r="A18" s="13" t="s">
        <v>89</v>
      </c>
    </row>
    <row r="19" spans="1:9" x14ac:dyDescent="0.25">
      <c r="A19" s="39" t="s">
        <v>83</v>
      </c>
    </row>
    <row r="20" spans="1:9" ht="15" customHeight="1" x14ac:dyDescent="0.25">
      <c r="A20" s="130" t="s">
        <v>120</v>
      </c>
      <c r="B20" s="130"/>
      <c r="C20" s="130"/>
      <c r="D20" s="130"/>
      <c r="E20" s="130"/>
      <c r="F20" s="130"/>
    </row>
    <row r="21" spans="1:9" x14ac:dyDescent="0.25">
      <c r="A21" s="130"/>
      <c r="B21" s="130"/>
      <c r="C21" s="130"/>
      <c r="D21" s="130"/>
      <c r="E21" s="130"/>
      <c r="F21" s="130"/>
    </row>
    <row r="22" spans="1:9" x14ac:dyDescent="0.25">
      <c r="A22" s="71" t="s">
        <v>116</v>
      </c>
      <c r="B22" s="98"/>
      <c r="C22" s="98"/>
      <c r="D22" s="98"/>
      <c r="E22" s="98"/>
      <c r="F22" s="98"/>
    </row>
    <row r="23" spans="1:9" x14ac:dyDescent="0.25">
      <c r="A23" s="98"/>
      <c r="B23" s="98"/>
      <c r="C23" s="98"/>
      <c r="D23" s="98"/>
      <c r="E23" s="98"/>
      <c r="F23" s="98"/>
    </row>
    <row r="24" spans="1:9" x14ac:dyDescent="0.25">
      <c r="A24" s="137" t="s">
        <v>11</v>
      </c>
      <c r="B24" s="137"/>
      <c r="C24" s="137"/>
      <c r="D24" s="137"/>
      <c r="E24" s="137"/>
      <c r="F24" s="137"/>
    </row>
    <row r="25" spans="1:9" x14ac:dyDescent="0.25">
      <c r="A25" s="137" t="s">
        <v>113</v>
      </c>
      <c r="B25" s="137"/>
      <c r="C25" s="137"/>
      <c r="D25" s="137"/>
      <c r="E25" s="137"/>
      <c r="F25" s="137"/>
    </row>
    <row r="27" spans="1:9" ht="15.75" thickBot="1" x14ac:dyDescent="0.3">
      <c r="A27" s="10" t="s">
        <v>36</v>
      </c>
      <c r="B27" s="57" t="s">
        <v>9</v>
      </c>
      <c r="C27" s="57" t="s">
        <v>20</v>
      </c>
      <c r="D27" s="57" t="s">
        <v>22</v>
      </c>
      <c r="E27" s="57" t="s">
        <v>23</v>
      </c>
    </row>
    <row r="28" spans="1:9" ht="30" x14ac:dyDescent="0.25">
      <c r="A28" s="17" t="s">
        <v>47</v>
      </c>
      <c r="B28" s="36">
        <f>+'1T'!E31</f>
        <v>459766791.89000005</v>
      </c>
      <c r="C28" s="36">
        <f>+'2T'!E28</f>
        <v>426186194.52999997</v>
      </c>
      <c r="D28" s="36">
        <f>+'3T'!E27</f>
        <v>382708163.71999997</v>
      </c>
      <c r="E28" s="30">
        <f>SUM(B28:D28)</f>
        <v>1268661150.1400001</v>
      </c>
      <c r="F28" s="16"/>
      <c r="G28" s="16"/>
      <c r="H28" s="16"/>
      <c r="I28" s="16"/>
    </row>
    <row r="29" spans="1:9" ht="30" x14ac:dyDescent="0.25">
      <c r="A29" s="17" t="s">
        <v>45</v>
      </c>
      <c r="B29" s="36">
        <f>+'1T'!E32</f>
        <v>115599213.94999999</v>
      </c>
      <c r="C29" s="36">
        <f>+'2T'!E29</f>
        <v>131365742.31</v>
      </c>
      <c r="D29" s="36">
        <f>+'3T'!E28</f>
        <v>131195814.69</v>
      </c>
      <c r="E29" s="30">
        <f t="shared" ref="E29:E31" si="1">SUM(B29:D29)</f>
        <v>378160770.94999999</v>
      </c>
      <c r="F29" s="16"/>
      <c r="G29" s="16"/>
      <c r="H29" s="16"/>
      <c r="I29" s="16"/>
    </row>
    <row r="30" spans="1:9" ht="30" x14ac:dyDescent="0.25">
      <c r="A30" s="17" t="s">
        <v>49</v>
      </c>
      <c r="B30" s="36">
        <f>+'1T'!E33</f>
        <v>233185010.23000002</v>
      </c>
      <c r="C30" s="36">
        <f>+'2T'!E30</f>
        <v>154410582.13</v>
      </c>
      <c r="D30" s="36">
        <f>+'3T'!E29</f>
        <v>165881327.94999996</v>
      </c>
      <c r="E30" s="30">
        <f t="shared" si="1"/>
        <v>553476920.30999994</v>
      </c>
    </row>
    <row r="31" spans="1:9" s="41" customFormat="1" ht="45" x14ac:dyDescent="0.25">
      <c r="A31" s="20" t="s">
        <v>48</v>
      </c>
      <c r="B31" s="36">
        <f>+'1T'!E34</f>
        <v>13701733.9</v>
      </c>
      <c r="C31" s="36">
        <f>+'2T'!E31</f>
        <v>14276560.376608001</v>
      </c>
      <c r="D31" s="36">
        <f>+'3T'!E30</f>
        <v>15347449.089901</v>
      </c>
      <c r="E31" s="30">
        <f t="shared" si="1"/>
        <v>43325743.366509005</v>
      </c>
    </row>
    <row r="32" spans="1:9" ht="15.75" thickBot="1" x14ac:dyDescent="0.3">
      <c r="A32" s="15" t="s">
        <v>40</v>
      </c>
      <c r="B32" s="58">
        <f>SUM(B28:B31)</f>
        <v>822252749.97000003</v>
      </c>
      <c r="C32" s="58">
        <f t="shared" ref="C32:E32" si="2">SUM(C28:C31)</f>
        <v>726239079.34660792</v>
      </c>
      <c r="D32" s="58">
        <f t="shared" si="2"/>
        <v>695132755.44990087</v>
      </c>
      <c r="E32" s="58">
        <f t="shared" si="2"/>
        <v>2243624584.7665091</v>
      </c>
    </row>
    <row r="33" spans="1:5" ht="15.75" thickTop="1" x14ac:dyDescent="0.25">
      <c r="A33" s="13" t="s">
        <v>88</v>
      </c>
    </row>
    <row r="34" spans="1:5" x14ac:dyDescent="0.25">
      <c r="A34" s="39" t="s">
        <v>29</v>
      </c>
    </row>
    <row r="36" spans="1:5" x14ac:dyDescent="0.25">
      <c r="A36" s="137" t="s">
        <v>37</v>
      </c>
      <c r="B36" s="137"/>
      <c r="C36" s="137"/>
      <c r="D36" s="137"/>
      <c r="E36" s="137"/>
    </row>
    <row r="37" spans="1:5" x14ac:dyDescent="0.25">
      <c r="A37" s="137" t="s">
        <v>39</v>
      </c>
      <c r="B37" s="137"/>
      <c r="C37" s="137"/>
      <c r="D37" s="137"/>
      <c r="E37" s="137"/>
    </row>
    <row r="38" spans="1:5" x14ac:dyDescent="0.25">
      <c r="A38" s="137" t="s">
        <v>114</v>
      </c>
      <c r="B38" s="137"/>
      <c r="C38" s="137"/>
      <c r="D38" s="137"/>
      <c r="E38" s="137"/>
    </row>
    <row r="40" spans="1:5" ht="15.75" thickBot="1" x14ac:dyDescent="0.3">
      <c r="A40" s="57" t="s">
        <v>12</v>
      </c>
      <c r="B40" s="57" t="s">
        <v>9</v>
      </c>
      <c r="C40" s="57" t="s">
        <v>20</v>
      </c>
      <c r="D40" s="57" t="s">
        <v>22</v>
      </c>
      <c r="E40" s="57" t="s">
        <v>23</v>
      </c>
    </row>
    <row r="42" spans="1:5" x14ac:dyDescent="0.25">
      <c r="A42" s="12" t="s">
        <v>19</v>
      </c>
      <c r="B42" s="12">
        <v>122240008.15774822</v>
      </c>
      <c r="C42" s="12">
        <v>120395937.71862042</v>
      </c>
      <c r="D42" s="12">
        <v>121744168.18201244</v>
      </c>
      <c r="E42" s="12">
        <f>+B42</f>
        <v>122240008.15774822</v>
      </c>
    </row>
    <row r="43" spans="1:5" x14ac:dyDescent="0.25">
      <c r="A43" s="12" t="s">
        <v>14</v>
      </c>
      <c r="B43" s="12">
        <v>757001872.88</v>
      </c>
      <c r="C43" s="12">
        <v>766285103.68000007</v>
      </c>
      <c r="D43" s="12">
        <v>824840281.21000004</v>
      </c>
      <c r="E43" s="12">
        <f>SUM(B43:D43)</f>
        <v>2348127257.77</v>
      </c>
    </row>
    <row r="44" spans="1:5" x14ac:dyDescent="0.25">
      <c r="A44" s="12" t="s">
        <v>15</v>
      </c>
      <c r="B44" s="12">
        <v>879241881.03774822</v>
      </c>
      <c r="C44" s="12">
        <v>886681041.39862049</v>
      </c>
      <c r="D44" s="12">
        <v>946584449.39201248</v>
      </c>
      <c r="E44" s="12">
        <f>SUM(B44:D44)</f>
        <v>2712507371.8283811</v>
      </c>
    </row>
    <row r="45" spans="1:5" x14ac:dyDescent="0.25">
      <c r="A45" s="12" t="s">
        <v>16</v>
      </c>
      <c r="B45" s="12">
        <v>822252749.96912789</v>
      </c>
      <c r="C45" s="12">
        <v>726239079.34660804</v>
      </c>
      <c r="D45" s="12">
        <v>695132755.44990087</v>
      </c>
      <c r="E45" s="12">
        <f>SUM(B45:D45)</f>
        <v>2243624584.7656364</v>
      </c>
    </row>
    <row r="46" spans="1:5" x14ac:dyDescent="0.25">
      <c r="A46" s="12" t="s">
        <v>17</v>
      </c>
      <c r="B46" s="12">
        <v>56989131.068620324</v>
      </c>
      <c r="C46" s="12">
        <v>160441962.05201244</v>
      </c>
      <c r="D46" s="12">
        <v>251451693.94211161</v>
      </c>
      <c r="E46" s="12">
        <f>SUM(B46:D46)</f>
        <v>468882787.06274438</v>
      </c>
    </row>
    <row r="48" spans="1:5" ht="15.75" thickBot="1" x14ac:dyDescent="0.3">
      <c r="A48" s="15"/>
      <c r="B48" s="15"/>
      <c r="C48" s="15"/>
      <c r="D48" s="15"/>
      <c r="E48" s="15"/>
    </row>
    <row r="49" spans="1:5" ht="15.75" thickTop="1" x14ac:dyDescent="0.25">
      <c r="A49" s="13" t="s">
        <v>87</v>
      </c>
    </row>
    <row r="50" spans="1:5" ht="15" customHeight="1" x14ac:dyDescent="0.25">
      <c r="A50" s="39" t="s">
        <v>29</v>
      </c>
    </row>
    <row r="51" spans="1:5" ht="34.5" customHeight="1" x14ac:dyDescent="0.25">
      <c r="A51" s="134" t="s">
        <v>86</v>
      </c>
      <c r="B51" s="134"/>
      <c r="C51" s="134"/>
      <c r="D51" s="134"/>
      <c r="E51" s="134"/>
    </row>
    <row r="57" spans="1:5" x14ac:dyDescent="0.25">
      <c r="A57" s="59"/>
    </row>
    <row r="58" spans="1:5" x14ac:dyDescent="0.25">
      <c r="A58" s="59"/>
    </row>
  </sheetData>
  <mergeCells count="13">
    <mergeCell ref="A51:E51"/>
    <mergeCell ref="A2:F2"/>
    <mergeCell ref="A24:F24"/>
    <mergeCell ref="A38:E38"/>
    <mergeCell ref="A8:F8"/>
    <mergeCell ref="A9:F9"/>
    <mergeCell ref="A25:F25"/>
    <mergeCell ref="A36:E36"/>
    <mergeCell ref="A37:E37"/>
    <mergeCell ref="A20:F21"/>
    <mergeCell ref="A12:A13"/>
    <mergeCell ref="A14:A15"/>
    <mergeCell ref="A16:A1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A2" sqref="A2:G2"/>
    </sheetView>
  </sheetViews>
  <sheetFormatPr baseColWidth="10" defaultColWidth="11.5703125" defaultRowHeight="15" x14ac:dyDescent="0.25"/>
  <cols>
    <col min="1" max="1" width="48" style="12" customWidth="1"/>
    <col min="2" max="4" width="15.140625" style="12" bestFit="1" customWidth="1"/>
    <col min="5" max="5" width="17.85546875" style="12" customWidth="1"/>
    <col min="6" max="6" width="15.42578125" style="12" bestFit="1" customWidth="1"/>
    <col min="7" max="7" width="19.28515625" style="12" bestFit="1" customWidth="1"/>
    <col min="8" max="8" width="18.5703125" style="12" bestFit="1" customWidth="1"/>
    <col min="9" max="9" width="13.85546875" style="12" customWidth="1"/>
    <col min="10" max="16384" width="11.5703125" style="12"/>
  </cols>
  <sheetData>
    <row r="1" spans="1:9" ht="15" customHeight="1" x14ac:dyDescent="0.25"/>
    <row r="2" spans="1:9" ht="15" customHeight="1" x14ac:dyDescent="0.25">
      <c r="A2" s="127" t="s">
        <v>31</v>
      </c>
      <c r="B2" s="127"/>
      <c r="C2" s="127"/>
      <c r="D2" s="127"/>
      <c r="E2" s="127"/>
      <c r="F2" s="127"/>
      <c r="G2" s="127"/>
    </row>
    <row r="3" spans="1:9" ht="15" customHeight="1" x14ac:dyDescent="0.25">
      <c r="A3" s="26" t="s">
        <v>2</v>
      </c>
      <c r="B3" s="12" t="s">
        <v>67</v>
      </c>
    </row>
    <row r="4" spans="1:9" ht="15" customHeight="1" x14ac:dyDescent="0.25">
      <c r="A4" s="26" t="s">
        <v>3</v>
      </c>
      <c r="B4" s="12" t="s">
        <v>68</v>
      </c>
    </row>
    <row r="5" spans="1:9" ht="15" customHeight="1" x14ac:dyDescent="0.25">
      <c r="A5" s="26" t="s">
        <v>4</v>
      </c>
      <c r="B5" s="12" t="s">
        <v>69</v>
      </c>
    </row>
    <row r="6" spans="1:9" ht="15" customHeight="1" x14ac:dyDescent="0.25">
      <c r="A6" s="26" t="s">
        <v>18</v>
      </c>
      <c r="B6" s="12">
        <v>2020</v>
      </c>
    </row>
    <row r="7" spans="1:9" ht="15" customHeight="1" x14ac:dyDescent="0.25">
      <c r="A7" s="120"/>
      <c r="B7" s="120"/>
      <c r="C7" s="120"/>
      <c r="D7" s="120"/>
      <c r="E7" s="120"/>
      <c r="F7" s="120"/>
      <c r="G7" s="120"/>
    </row>
    <row r="8" spans="1:9" ht="15" customHeight="1" x14ac:dyDescent="0.25">
      <c r="A8" s="137" t="s">
        <v>0</v>
      </c>
      <c r="B8" s="137"/>
      <c r="C8" s="137"/>
      <c r="D8" s="137"/>
      <c r="E8" s="137"/>
      <c r="F8" s="137"/>
      <c r="G8" s="137"/>
    </row>
    <row r="9" spans="1:9" ht="15" customHeight="1" x14ac:dyDescent="0.25">
      <c r="A9" s="137" t="s">
        <v>33</v>
      </c>
      <c r="B9" s="137"/>
      <c r="C9" s="137"/>
      <c r="D9" s="137"/>
      <c r="E9" s="137"/>
      <c r="F9" s="137"/>
      <c r="G9" s="137"/>
    </row>
    <row r="10" spans="1:9" ht="15" customHeight="1" x14ac:dyDescent="0.25"/>
    <row r="11" spans="1:9" ht="15.75" thickBot="1" x14ac:dyDescent="0.3">
      <c r="A11" s="10" t="s">
        <v>36</v>
      </c>
      <c r="B11" s="11" t="s">
        <v>5</v>
      </c>
      <c r="C11" s="11" t="s">
        <v>9</v>
      </c>
      <c r="D11" s="11" t="s">
        <v>20</v>
      </c>
      <c r="E11" s="11" t="s">
        <v>22</v>
      </c>
      <c r="F11" s="11" t="s">
        <v>25</v>
      </c>
      <c r="G11" s="11" t="s">
        <v>26</v>
      </c>
      <c r="H11" s="40"/>
      <c r="I11" s="40"/>
    </row>
    <row r="12" spans="1:9" ht="15" customHeight="1" x14ac:dyDescent="0.25">
      <c r="A12" s="138" t="s">
        <v>44</v>
      </c>
      <c r="B12" s="50" t="s">
        <v>91</v>
      </c>
      <c r="C12" s="83">
        <f>+'3T Acumulado'!C12</f>
        <v>240</v>
      </c>
      <c r="D12" s="83">
        <f>+'3T Acumulado'!D12</f>
        <v>239</v>
      </c>
      <c r="E12" s="83">
        <f>+'3T Acumulado'!E12</f>
        <v>243.66666666666666</v>
      </c>
      <c r="F12" s="89">
        <f>+'4T'!F11</f>
        <v>163.66666666666666</v>
      </c>
      <c r="G12" s="94">
        <f t="shared" ref="G12:G17" si="0">SUM(C12:F12)</f>
        <v>886.33333333333326</v>
      </c>
    </row>
    <row r="13" spans="1:9" ht="15" customHeight="1" x14ac:dyDescent="0.25">
      <c r="A13" s="136"/>
      <c r="B13" s="52" t="s">
        <v>28</v>
      </c>
      <c r="C13" s="75">
        <f>+'3T Acumulado'!C13</f>
        <v>1120</v>
      </c>
      <c r="D13" s="75">
        <f>+'3T Acumulado'!D13</f>
        <v>1248</v>
      </c>
      <c r="E13" s="75">
        <f>+'3T Acumulado'!E13</f>
        <v>1609</v>
      </c>
      <c r="F13" s="40">
        <f>+'4T'!F12</f>
        <v>849</v>
      </c>
      <c r="G13" s="95">
        <f t="shared" si="0"/>
        <v>4826</v>
      </c>
    </row>
    <row r="14" spans="1:9" ht="15" customHeight="1" x14ac:dyDescent="0.25">
      <c r="A14" s="135" t="s">
        <v>45</v>
      </c>
      <c r="B14" s="55" t="s">
        <v>91</v>
      </c>
      <c r="C14" s="85">
        <f>+'3T Acumulado'!C14</f>
        <v>99.666666666666671</v>
      </c>
      <c r="D14" s="85">
        <f>+'3T Acumulado'!D14</f>
        <v>85.666666666666671</v>
      </c>
      <c r="E14" s="85">
        <f>+'3T Acumulado'!E14</f>
        <v>109.33333333333333</v>
      </c>
      <c r="F14" s="90">
        <f>+'4T'!F13</f>
        <v>74</v>
      </c>
      <c r="G14" s="96">
        <f t="shared" si="0"/>
        <v>368.66666666666669</v>
      </c>
    </row>
    <row r="15" spans="1:9" ht="15" customHeight="1" x14ac:dyDescent="0.25">
      <c r="A15" s="136"/>
      <c r="B15" s="53" t="s">
        <v>28</v>
      </c>
      <c r="C15" s="84">
        <f>+'3T Acumulado'!C15</f>
        <v>406</v>
      </c>
      <c r="D15" s="84">
        <f>+'3T Acumulado'!D15</f>
        <v>400</v>
      </c>
      <c r="E15" s="84">
        <f>+'3T Acumulado'!E15</f>
        <v>515</v>
      </c>
      <c r="F15" s="93">
        <f>+'4T'!F14</f>
        <v>319</v>
      </c>
      <c r="G15" s="97">
        <f t="shared" si="0"/>
        <v>1640</v>
      </c>
    </row>
    <row r="16" spans="1:9" ht="15" customHeight="1" x14ac:dyDescent="0.25">
      <c r="A16" s="135" t="s">
        <v>46</v>
      </c>
      <c r="B16" s="55" t="s">
        <v>91</v>
      </c>
      <c r="C16" s="86">
        <f>+'3T Acumulado'!C16</f>
        <v>239.33333333333334</v>
      </c>
      <c r="D16" s="86">
        <f>+'3T Acumulado'!D16</f>
        <v>147</v>
      </c>
      <c r="E16" s="86">
        <f>+'3T Acumulado'!E16</f>
        <v>204.66666666666666</v>
      </c>
      <c r="F16" s="91">
        <f>+'4T'!F15</f>
        <v>127.66666666666667</v>
      </c>
      <c r="G16" s="96">
        <f t="shared" si="0"/>
        <v>718.66666666666663</v>
      </c>
    </row>
    <row r="17" spans="1:9" ht="15" customHeight="1" x14ac:dyDescent="0.25">
      <c r="A17" s="136"/>
      <c r="B17" s="53" t="s">
        <v>28</v>
      </c>
      <c r="C17" s="87">
        <f>+'3T Acumulado'!C17</f>
        <v>865</v>
      </c>
      <c r="D17" s="87">
        <f>+'3T Acumulado'!D17</f>
        <v>600</v>
      </c>
      <c r="E17" s="87">
        <f>+'3T Acumulado'!E17</f>
        <v>878</v>
      </c>
      <c r="F17" s="92">
        <f>+'4T'!F16</f>
        <v>500</v>
      </c>
      <c r="G17" s="97">
        <f t="shared" si="0"/>
        <v>2843</v>
      </c>
    </row>
    <row r="18" spans="1:9" x14ac:dyDescent="0.25">
      <c r="A18" s="13" t="s">
        <v>30</v>
      </c>
    </row>
    <row r="19" spans="1:9" x14ac:dyDescent="0.25">
      <c r="A19" s="13" t="s">
        <v>29</v>
      </c>
    </row>
    <row r="20" spans="1:9" ht="15" customHeight="1" x14ac:dyDescent="0.25">
      <c r="A20" s="130" t="s">
        <v>121</v>
      </c>
      <c r="B20" s="130"/>
      <c r="C20" s="130"/>
      <c r="D20" s="130"/>
      <c r="E20" s="130"/>
      <c r="F20" s="130"/>
      <c r="G20" s="130"/>
    </row>
    <row r="21" spans="1:9" ht="18.75" customHeight="1" x14ac:dyDescent="0.25">
      <c r="A21" s="71" t="s">
        <v>117</v>
      </c>
      <c r="B21" s="98"/>
      <c r="C21" s="98"/>
    </row>
    <row r="22" spans="1:9" x14ac:dyDescent="0.25">
      <c r="A22" s="127" t="s">
        <v>34</v>
      </c>
      <c r="B22" s="127"/>
      <c r="C22" s="127"/>
      <c r="D22" s="127"/>
      <c r="E22" s="127"/>
      <c r="F22" s="127"/>
      <c r="G22" s="127"/>
    </row>
    <row r="23" spans="1:9" x14ac:dyDescent="0.25">
      <c r="A23" s="137" t="s">
        <v>35</v>
      </c>
      <c r="B23" s="137"/>
      <c r="C23" s="137"/>
      <c r="D23" s="137"/>
      <c r="E23" s="137"/>
      <c r="F23" s="137"/>
      <c r="G23" s="137"/>
    </row>
    <row r="24" spans="1:9" x14ac:dyDescent="0.25">
      <c r="A24" s="137" t="s">
        <v>113</v>
      </c>
      <c r="B24" s="137"/>
      <c r="C24" s="137"/>
      <c r="D24" s="137"/>
      <c r="E24" s="137"/>
      <c r="F24" s="137"/>
      <c r="G24" s="137"/>
    </row>
    <row r="26" spans="1:9" ht="15.75" thickBot="1" x14ac:dyDescent="0.3">
      <c r="A26" s="10" t="s">
        <v>36</v>
      </c>
      <c r="B26" s="57" t="s">
        <v>9</v>
      </c>
      <c r="C26" s="57" t="s">
        <v>20</v>
      </c>
      <c r="D26" s="57" t="s">
        <v>22</v>
      </c>
      <c r="E26" s="57" t="s">
        <v>25</v>
      </c>
      <c r="F26" s="57" t="s">
        <v>26</v>
      </c>
    </row>
    <row r="27" spans="1:9" ht="30" x14ac:dyDescent="0.25">
      <c r="A27" s="17" t="s">
        <v>47</v>
      </c>
      <c r="B27" s="73">
        <f>+'3T Acumulado'!B28</f>
        <v>459766791.89000005</v>
      </c>
      <c r="C27" s="73">
        <f>+'3T Acumulado'!C28</f>
        <v>426186194.52999997</v>
      </c>
      <c r="D27" s="73">
        <f>+'3T Acumulado'!D28</f>
        <v>382708163.71999997</v>
      </c>
      <c r="E27" s="18">
        <f>+'4T'!E28</f>
        <v>325941235.26999998</v>
      </c>
      <c r="F27" s="122">
        <f>SUM(B27:E27)</f>
        <v>1594602385.4100001</v>
      </c>
      <c r="G27" s="16"/>
      <c r="H27" s="16"/>
      <c r="I27" s="16"/>
    </row>
    <row r="28" spans="1:9" ht="30" x14ac:dyDescent="0.25">
      <c r="A28" s="17" t="s">
        <v>45</v>
      </c>
      <c r="B28" s="73">
        <f>+'3T Acumulado'!B29</f>
        <v>115599213.94999999</v>
      </c>
      <c r="C28" s="73">
        <f>+'3T Acumulado'!C29</f>
        <v>131365742.31</v>
      </c>
      <c r="D28" s="73">
        <f>+'3T Acumulado'!D29</f>
        <v>131195814.69</v>
      </c>
      <c r="E28" s="18">
        <f>+'4T'!E29</f>
        <v>113741116</v>
      </c>
      <c r="F28" s="122">
        <f>SUM(B28:E28)</f>
        <v>491901886.94999999</v>
      </c>
      <c r="G28" s="16"/>
      <c r="H28" s="16"/>
      <c r="I28" s="16"/>
    </row>
    <row r="29" spans="1:9" ht="30" x14ac:dyDescent="0.25">
      <c r="A29" s="17" t="s">
        <v>49</v>
      </c>
      <c r="B29" s="73">
        <f>+'3T Acumulado'!B30</f>
        <v>233185010.23000002</v>
      </c>
      <c r="C29" s="73">
        <f>+'3T Acumulado'!C30</f>
        <v>154410582.13</v>
      </c>
      <c r="D29" s="73">
        <f>+'3T Acumulado'!D30</f>
        <v>165881327.94999996</v>
      </c>
      <c r="E29" s="18">
        <f>+'4T'!E30</f>
        <v>178218799.30000001</v>
      </c>
      <c r="F29" s="123">
        <f>SUM(B29:E29)</f>
        <v>731695719.6099999</v>
      </c>
    </row>
    <row r="30" spans="1:9" s="41" customFormat="1" ht="45" x14ac:dyDescent="0.25">
      <c r="A30" s="20" t="s">
        <v>48</v>
      </c>
      <c r="B30" s="73">
        <f>+'3T Acumulado'!B31</f>
        <v>13701733.9</v>
      </c>
      <c r="C30" s="73">
        <f>+'3T Acumulado'!C31</f>
        <v>14276560.376608001</v>
      </c>
      <c r="D30" s="73">
        <f>+'3T Acumulado'!D31</f>
        <v>15347449.089901</v>
      </c>
      <c r="E30" s="18">
        <f>+'4T'!E31</f>
        <v>14610444.696619</v>
      </c>
      <c r="F30" s="60">
        <f>SUM(B30:E30)</f>
        <v>57936188.063128009</v>
      </c>
    </row>
    <row r="31" spans="1:9" ht="15.75" thickBot="1" x14ac:dyDescent="0.3">
      <c r="A31" s="15" t="s">
        <v>40</v>
      </c>
      <c r="B31" s="58">
        <f>SUM(B27:B30)</f>
        <v>822252749.97000003</v>
      </c>
      <c r="C31" s="58">
        <f t="shared" ref="C31:F31" si="1">SUM(C27:C30)</f>
        <v>726239079.34660792</v>
      </c>
      <c r="D31" s="58">
        <f t="shared" si="1"/>
        <v>695132755.44990087</v>
      </c>
      <c r="E31" s="58">
        <f t="shared" si="1"/>
        <v>632511595.26661897</v>
      </c>
      <c r="F31" s="58">
        <f t="shared" si="1"/>
        <v>2876136180.0331283</v>
      </c>
    </row>
    <row r="32" spans="1:9" ht="15.75" thickTop="1" x14ac:dyDescent="0.25">
      <c r="A32" s="13" t="s">
        <v>88</v>
      </c>
    </row>
    <row r="33" spans="1:6" x14ac:dyDescent="0.25">
      <c r="A33" s="13" t="s">
        <v>29</v>
      </c>
    </row>
    <row r="34" spans="1:6" ht="15" customHeight="1" x14ac:dyDescent="0.25"/>
    <row r="38" spans="1:6" x14ac:dyDescent="0.25">
      <c r="A38" s="137" t="s">
        <v>37</v>
      </c>
      <c r="B38" s="137"/>
      <c r="C38" s="137"/>
      <c r="D38" s="137"/>
      <c r="E38" s="137"/>
      <c r="F38" s="137"/>
    </row>
    <row r="39" spans="1:6" x14ac:dyDescent="0.25">
      <c r="A39" s="137" t="s">
        <v>39</v>
      </c>
      <c r="B39" s="137"/>
      <c r="C39" s="137"/>
      <c r="D39" s="137"/>
      <c r="E39" s="137"/>
      <c r="F39" s="137"/>
    </row>
    <row r="40" spans="1:6" x14ac:dyDescent="0.25">
      <c r="A40" s="137" t="s">
        <v>113</v>
      </c>
      <c r="B40" s="137"/>
      <c r="C40" s="137"/>
      <c r="D40" s="137"/>
      <c r="E40" s="137"/>
      <c r="F40" s="137"/>
    </row>
    <row r="42" spans="1:6" ht="15.75" thickBot="1" x14ac:dyDescent="0.3">
      <c r="A42" s="57" t="s">
        <v>12</v>
      </c>
      <c r="B42" s="57" t="s">
        <v>9</v>
      </c>
      <c r="C42" s="57" t="s">
        <v>20</v>
      </c>
      <c r="D42" s="57" t="s">
        <v>22</v>
      </c>
      <c r="E42" s="57" t="s">
        <v>25</v>
      </c>
      <c r="F42" s="57" t="s">
        <v>23</v>
      </c>
    </row>
    <row r="44" spans="1:6" x14ac:dyDescent="0.25">
      <c r="A44" s="12" t="s">
        <v>19</v>
      </c>
      <c r="B44" s="12">
        <v>122240008.15774822</v>
      </c>
      <c r="C44" s="12">
        <f>+B48</f>
        <v>56989131.068620324</v>
      </c>
      <c r="D44" s="12">
        <v>121744168.18201244</v>
      </c>
      <c r="E44" s="12">
        <f>+'4T'!E42</f>
        <v>251814858.76211146</v>
      </c>
      <c r="F44" s="12">
        <f>+B44</f>
        <v>122240008.15774822</v>
      </c>
    </row>
    <row r="45" spans="1:6" x14ac:dyDescent="0.25">
      <c r="A45" s="12" t="s">
        <v>41</v>
      </c>
      <c r="B45" s="12">
        <v>757001872.88</v>
      </c>
      <c r="C45" s="12">
        <v>766285103.68000007</v>
      </c>
      <c r="D45" s="12">
        <v>824840281.21000004</v>
      </c>
      <c r="E45" s="12">
        <f>+'4T'!E43</f>
        <v>759259927.99000001</v>
      </c>
      <c r="F45" s="12">
        <f>SUM(B45:E45)</f>
        <v>3107387185.7600002</v>
      </c>
    </row>
    <row r="46" spans="1:6" x14ac:dyDescent="0.25">
      <c r="A46" s="12" t="s">
        <v>15</v>
      </c>
      <c r="B46" s="12">
        <v>879241881.03774822</v>
      </c>
      <c r="C46" s="12">
        <v>886681041.39862049</v>
      </c>
      <c r="D46" s="12">
        <v>946584449.39201248</v>
      </c>
      <c r="E46" s="12">
        <f>+E44+E45</f>
        <v>1011074786.7521114</v>
      </c>
      <c r="F46" s="12">
        <f>+F44+F45</f>
        <v>3229627193.9177485</v>
      </c>
    </row>
    <row r="47" spans="1:6" x14ac:dyDescent="0.25">
      <c r="A47" s="12" t="s">
        <v>42</v>
      </c>
      <c r="B47" s="12">
        <v>822252749.96912789</v>
      </c>
      <c r="C47" s="12">
        <v>726239079.34660804</v>
      </c>
      <c r="D47" s="12">
        <v>695132755.44990087</v>
      </c>
      <c r="E47" s="12">
        <f>+'4T'!E45</f>
        <v>632511595.26661897</v>
      </c>
      <c r="F47" s="12">
        <f>SUM(B47:E47)</f>
        <v>2876136180.0322552</v>
      </c>
    </row>
    <row r="48" spans="1:6" x14ac:dyDescent="0.25">
      <c r="A48" s="12" t="s">
        <v>17</v>
      </c>
      <c r="B48" s="12">
        <v>56989131.068620324</v>
      </c>
      <c r="C48" s="12">
        <v>160441962.05201244</v>
      </c>
      <c r="D48" s="12">
        <v>251451693.94211161</v>
      </c>
      <c r="E48" s="12">
        <f>+E46-E47</f>
        <v>378563191.48549247</v>
      </c>
      <c r="F48" s="12">
        <f>+F46-F47</f>
        <v>353491013.88549328</v>
      </c>
    </row>
    <row r="50" spans="1:8" ht="15.75" thickBot="1" x14ac:dyDescent="0.3">
      <c r="A50" s="15"/>
      <c r="B50" s="15"/>
      <c r="C50" s="15"/>
      <c r="D50" s="15"/>
      <c r="E50" s="15"/>
      <c r="F50" s="15"/>
    </row>
    <row r="51" spans="1:8" ht="15.75" thickTop="1" x14ac:dyDescent="0.25"/>
    <row r="54" spans="1:8" x14ac:dyDescent="0.25">
      <c r="H54" s="105"/>
    </row>
    <row r="55" spans="1:8" x14ac:dyDescent="0.25">
      <c r="H55" s="105"/>
    </row>
  </sheetData>
  <mergeCells count="13">
    <mergeCell ref="A8:G8"/>
    <mergeCell ref="A9:G9"/>
    <mergeCell ref="A22:G22"/>
    <mergeCell ref="A2:G2"/>
    <mergeCell ref="A12:A13"/>
    <mergeCell ref="A14:A15"/>
    <mergeCell ref="A16:A17"/>
    <mergeCell ref="A20:G20"/>
    <mergeCell ref="A38:F38"/>
    <mergeCell ref="A39:F39"/>
    <mergeCell ref="A23:G23"/>
    <mergeCell ref="A40:F40"/>
    <mergeCell ref="A24:G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Alberto García Gordon</dc:creator>
  <cp:lastModifiedBy>Stephanie Tatiana Salas Soto</cp:lastModifiedBy>
  <dcterms:created xsi:type="dcterms:W3CDTF">2012-04-19T13:38:14Z</dcterms:created>
  <dcterms:modified xsi:type="dcterms:W3CDTF">2021-04-15T18:45:36Z</dcterms:modified>
</cp:coreProperties>
</file>