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ágina Web\Año 2018\IAFA\"/>
    </mc:Choice>
  </mc:AlternateContent>
  <bookViews>
    <workbookView xWindow="360" yWindow="120" windowWidth="15480" windowHeight="9495" tabRatio="924"/>
  </bookViews>
  <sheets>
    <sheet name="Tratamiento 1T" sheetId="3" r:id="rId1"/>
    <sheet name="Tratamiento 2T" sheetId="4" r:id="rId2"/>
    <sheet name="Tratamiento I Semestre" sheetId="7" r:id="rId3"/>
    <sheet name="Tratamiento 3T" sheetId="5" r:id="rId4"/>
    <sheet name="Tratamiento 3T Acum." sheetId="8" r:id="rId5"/>
    <sheet name="Tratamiento 4T" sheetId="6" r:id="rId6"/>
    <sheet name="Tratamiento Anual" sheetId="9" r:id="rId7"/>
    <sheet name="Prevención I T" sheetId="10" r:id="rId8"/>
    <sheet name="Prevención 2T" sheetId="11" r:id="rId9"/>
    <sheet name="Prevención Semestral" sheetId="17" r:id="rId10"/>
    <sheet name="Prevención 3T" sheetId="12" r:id="rId11"/>
    <sheet name="Prevención 3T Acum." sheetId="15" r:id="rId12"/>
    <sheet name="Prevención 4T" sheetId="13" r:id="rId13"/>
    <sheet name="Prevención Anual" sheetId="16" r:id="rId14"/>
  </sheets>
  <definedNames>
    <definedName name="_xlnm.Print_Area" localSheetId="1">'Tratamiento 2T'!$A$1:$F$78</definedName>
    <definedName name="_xlnm.Print_Titles" localSheetId="2">'Tratamiento I Semestre'!$34:$34</definedName>
  </definedNames>
  <calcPr calcId="162913"/>
</workbook>
</file>

<file path=xl/calcChain.xml><?xml version="1.0" encoding="utf-8"?>
<calcChain xmlns="http://schemas.openxmlformats.org/spreadsheetml/2006/main">
  <c r="G12" i="9" l="1"/>
  <c r="F14" i="6"/>
  <c r="F13" i="6"/>
  <c r="F12" i="6"/>
  <c r="F15" i="5"/>
  <c r="F14" i="5"/>
  <c r="F13" i="5"/>
  <c r="F15" i="4"/>
  <c r="F14" i="4"/>
  <c r="F13" i="4"/>
  <c r="F15" i="3"/>
  <c r="F14" i="3"/>
  <c r="F13" i="3"/>
  <c r="E38" i="16" l="1"/>
  <c r="E39" i="16" s="1"/>
  <c r="E36" i="16"/>
  <c r="C39" i="16"/>
  <c r="D39" i="16"/>
  <c r="B39" i="16"/>
  <c r="E77" i="9" l="1"/>
  <c r="E73" i="9"/>
  <c r="E76" i="6"/>
  <c r="E58" i="13"/>
  <c r="D58" i="13"/>
  <c r="C58" i="13"/>
  <c r="B58" i="13"/>
  <c r="C58" i="16"/>
  <c r="B58" i="16"/>
  <c r="E54" i="13" l="1"/>
  <c r="E55" i="13"/>
  <c r="E56" i="13"/>
  <c r="E51" i="13"/>
  <c r="E52" i="13"/>
  <c r="E53" i="13"/>
  <c r="D39" i="13"/>
  <c r="C36" i="12" l="1"/>
  <c r="C50" i="12"/>
  <c r="D12" i="12" l="1"/>
  <c r="E12" i="12" l="1"/>
  <c r="E39" i="5" l="1"/>
  <c r="E40" i="5"/>
  <c r="C37" i="12"/>
  <c r="D59" i="8" l="1"/>
  <c r="E59" i="4"/>
  <c r="C59" i="7" s="1"/>
  <c r="C59" i="8" l="1"/>
  <c r="C57" i="9" s="1"/>
  <c r="E39" i="3"/>
  <c r="E40" i="3"/>
  <c r="D26" i="3"/>
  <c r="D25" i="3"/>
  <c r="E65" i="6" l="1"/>
  <c r="E66" i="9" s="1"/>
  <c r="E72" i="6"/>
  <c r="E67" i="6"/>
  <c r="E68" i="6"/>
  <c r="E69" i="9" s="1"/>
  <c r="E55" i="6" l="1"/>
  <c r="E56" i="9" s="1"/>
  <c r="E17" i="5" l="1"/>
  <c r="E73" i="5" l="1"/>
  <c r="D73" i="8" l="1"/>
  <c r="E73" i="4" l="1"/>
  <c r="C73" i="8" s="1"/>
  <c r="E52" i="11"/>
  <c r="C52" i="15" l="1"/>
  <c r="E52" i="15" s="1"/>
  <c r="E73" i="8"/>
  <c r="E39" i="4" l="1"/>
  <c r="E40" i="4"/>
  <c r="E41" i="4"/>
  <c r="E42" i="4"/>
  <c r="E43" i="4"/>
  <c r="E44" i="4"/>
  <c r="E45" i="4"/>
  <c r="C26" i="3" l="1"/>
  <c r="B37" i="15" l="1"/>
  <c r="B37" i="16" s="1"/>
  <c r="B38" i="15"/>
  <c r="B38" i="16" s="1"/>
  <c r="E37" i="9"/>
  <c r="E38" i="9"/>
  <c r="B39" i="8"/>
  <c r="B37" i="9" s="1"/>
  <c r="C39" i="8"/>
  <c r="C37" i="9" s="1"/>
  <c r="D39" i="8"/>
  <c r="D37" i="9" s="1"/>
  <c r="B40" i="8"/>
  <c r="B38" i="9" s="1"/>
  <c r="C40" i="8"/>
  <c r="C38" i="9" s="1"/>
  <c r="D40" i="8"/>
  <c r="D38" i="9" s="1"/>
  <c r="C42" i="8"/>
  <c r="C40" i="9" s="1"/>
  <c r="B39" i="7"/>
  <c r="C39" i="7"/>
  <c r="B40" i="7"/>
  <c r="C40" i="7"/>
  <c r="C42" i="7"/>
  <c r="E57" i="6"/>
  <c r="E58" i="9" s="1"/>
  <c r="E56" i="6"/>
  <c r="E57" i="9" s="1"/>
  <c r="E54" i="6"/>
  <c r="E55" i="9" s="1"/>
  <c r="E53" i="6"/>
  <c r="E54" i="9" s="1"/>
  <c r="E52" i="6"/>
  <c r="E53" i="9" s="1"/>
  <c r="E51" i="6"/>
  <c r="E52" i="9" s="1"/>
  <c r="E50" i="6"/>
  <c r="E51" i="9" s="1"/>
  <c r="E49" i="6"/>
  <c r="E50" i="9" s="1"/>
  <c r="E48" i="6"/>
  <c r="E49" i="9" s="1"/>
  <c r="E47" i="6"/>
  <c r="E48" i="9" s="1"/>
  <c r="E46" i="6"/>
  <c r="E47" i="9" s="1"/>
  <c r="E45" i="6"/>
  <c r="E46" i="9" s="1"/>
  <c r="E44" i="6"/>
  <c r="E45" i="9" s="1"/>
  <c r="E43" i="6"/>
  <c r="E44" i="9" s="1"/>
  <c r="E42" i="6"/>
  <c r="E43" i="9" s="1"/>
  <c r="E41" i="6"/>
  <c r="E42" i="9" s="1"/>
  <c r="E40" i="6"/>
  <c r="E41" i="9" s="1"/>
  <c r="E39" i="6"/>
  <c r="E40" i="9" s="1"/>
  <c r="E38" i="6"/>
  <c r="E39" i="9" s="1"/>
  <c r="E35" i="6"/>
  <c r="E36" i="9" s="1"/>
  <c r="E34" i="6"/>
  <c r="E35" i="9" s="1"/>
  <c r="E33" i="6"/>
  <c r="E34" i="9" s="1"/>
  <c r="E32" i="6"/>
  <c r="E60" i="5"/>
  <c r="D60" i="8" s="1"/>
  <c r="D58" i="9" s="1"/>
  <c r="E58" i="5"/>
  <c r="D58" i="8" s="1"/>
  <c r="D57" i="9" s="1"/>
  <c r="E57" i="5"/>
  <c r="D57" i="8" s="1"/>
  <c r="D55" i="9" s="1"/>
  <c r="E56" i="5"/>
  <c r="D56" i="8" s="1"/>
  <c r="D54" i="9" s="1"/>
  <c r="E55" i="5"/>
  <c r="D55" i="8" s="1"/>
  <c r="D53" i="9" s="1"/>
  <c r="E54" i="5"/>
  <c r="D54" i="8" s="1"/>
  <c r="D52" i="9" s="1"/>
  <c r="E53" i="5"/>
  <c r="D53" i="8" s="1"/>
  <c r="D51" i="9" s="1"/>
  <c r="E52" i="5"/>
  <c r="E51" i="5"/>
  <c r="D51" i="8" s="1"/>
  <c r="D49" i="9" s="1"/>
  <c r="E50" i="5"/>
  <c r="D50" i="8" s="1"/>
  <c r="D48" i="9" s="1"/>
  <c r="E49" i="5"/>
  <c r="D49" i="8" s="1"/>
  <c r="D47" i="9" s="1"/>
  <c r="E48" i="5"/>
  <c r="D48" i="8" s="1"/>
  <c r="D46" i="9" s="1"/>
  <c r="E47" i="5"/>
  <c r="D47" i="8" s="1"/>
  <c r="D45" i="9" s="1"/>
  <c r="E46" i="5"/>
  <c r="D46" i="8" s="1"/>
  <c r="D44" i="9" s="1"/>
  <c r="E45" i="5"/>
  <c r="D45" i="8" s="1"/>
  <c r="E44" i="5"/>
  <c r="D44" i="8" s="1"/>
  <c r="E43" i="5"/>
  <c r="D43" i="8" s="1"/>
  <c r="D41" i="9" s="1"/>
  <c r="E42" i="5"/>
  <c r="D42" i="8" s="1"/>
  <c r="D40" i="9" s="1"/>
  <c r="E41" i="5"/>
  <c r="E38" i="5"/>
  <c r="D38" i="8" s="1"/>
  <c r="D36" i="9" s="1"/>
  <c r="E37" i="5"/>
  <c r="D37" i="8" s="1"/>
  <c r="D35" i="9" s="1"/>
  <c r="E36" i="5"/>
  <c r="D36" i="8" s="1"/>
  <c r="D34" i="9" s="1"/>
  <c r="E35" i="5"/>
  <c r="E60" i="4"/>
  <c r="C60" i="7" s="1"/>
  <c r="E58" i="4"/>
  <c r="E57" i="4"/>
  <c r="C57" i="7" s="1"/>
  <c r="E56" i="4"/>
  <c r="C56" i="8" s="1"/>
  <c r="C54" i="9" s="1"/>
  <c r="E55" i="4"/>
  <c r="C55" i="8" s="1"/>
  <c r="C53" i="9" s="1"/>
  <c r="E54" i="4"/>
  <c r="C54" i="8" s="1"/>
  <c r="C52" i="9" s="1"/>
  <c r="E53" i="4"/>
  <c r="C53" i="7" s="1"/>
  <c r="E52" i="4"/>
  <c r="C52" i="8" s="1"/>
  <c r="C50" i="9" s="1"/>
  <c r="E51" i="4"/>
  <c r="C51" i="7" s="1"/>
  <c r="E50" i="4"/>
  <c r="C50" i="7" s="1"/>
  <c r="E49" i="4"/>
  <c r="C49" i="7" s="1"/>
  <c r="E48" i="4"/>
  <c r="C48" i="7" s="1"/>
  <c r="E47" i="4"/>
  <c r="C47" i="7" s="1"/>
  <c r="E46" i="4"/>
  <c r="C46" i="7" s="1"/>
  <c r="C45" i="8"/>
  <c r="C43" i="9" s="1"/>
  <c r="C44" i="7"/>
  <c r="C43" i="8"/>
  <c r="C41" i="9" s="1"/>
  <c r="C41" i="7"/>
  <c r="E38" i="4"/>
  <c r="C38" i="7" s="1"/>
  <c r="E37" i="4"/>
  <c r="C37" i="7" s="1"/>
  <c r="E36" i="4"/>
  <c r="C36" i="7" s="1"/>
  <c r="E35" i="4"/>
  <c r="E46" i="3"/>
  <c r="B46" i="7" s="1"/>
  <c r="E47" i="3"/>
  <c r="B47" i="8" s="1"/>
  <c r="B45" i="9" s="1"/>
  <c r="D60" i="3"/>
  <c r="E59" i="3"/>
  <c r="C60" i="3"/>
  <c r="C25" i="3" s="1"/>
  <c r="B60" i="3"/>
  <c r="C58" i="8" l="1"/>
  <c r="C56" i="9" s="1"/>
  <c r="C58" i="7"/>
  <c r="B60" i="7"/>
  <c r="B59" i="7"/>
  <c r="D59" i="7" s="1"/>
  <c r="B59" i="8"/>
  <c r="D41" i="8"/>
  <c r="D39" i="9" s="1"/>
  <c r="B60" i="8"/>
  <c r="B58" i="9" s="1"/>
  <c r="C55" i="7"/>
  <c r="D52" i="8"/>
  <c r="D50" i="9" s="1"/>
  <c r="D43" i="9"/>
  <c r="D42" i="9"/>
  <c r="C48" i="8"/>
  <c r="C46" i="9" s="1"/>
  <c r="C47" i="8"/>
  <c r="C45" i="9" s="1"/>
  <c r="F45" i="9" s="1"/>
  <c r="C56" i="7"/>
  <c r="C60" i="8"/>
  <c r="C58" i="9" s="1"/>
  <c r="C46" i="8"/>
  <c r="C44" i="9" s="1"/>
  <c r="D46" i="7"/>
  <c r="F37" i="9"/>
  <c r="F38" i="9"/>
  <c r="B46" i="8"/>
  <c r="B44" i="9" s="1"/>
  <c r="B47" i="7"/>
  <c r="D47" i="7" s="1"/>
  <c r="C51" i="8"/>
  <c r="C49" i="9" s="1"/>
  <c r="C53" i="8"/>
  <c r="C51" i="9" s="1"/>
  <c r="C50" i="8"/>
  <c r="C48" i="9" s="1"/>
  <c r="C49" i="8"/>
  <c r="C47" i="9" s="1"/>
  <c r="C43" i="7"/>
  <c r="C41" i="8"/>
  <c r="C39" i="9" s="1"/>
  <c r="C36" i="8"/>
  <c r="C34" i="9" s="1"/>
  <c r="C57" i="8"/>
  <c r="C55" i="9" s="1"/>
  <c r="C54" i="7"/>
  <c r="C52" i="7"/>
  <c r="C45" i="7"/>
  <c r="C44" i="8"/>
  <c r="C42" i="9" s="1"/>
  <c r="C38" i="8"/>
  <c r="C36" i="9" s="1"/>
  <c r="C37" i="8"/>
  <c r="C35" i="9" s="1"/>
  <c r="C58" i="6"/>
  <c r="D58" i="6"/>
  <c r="D70" i="6" s="1"/>
  <c r="B58" i="6"/>
  <c r="F44" i="9" l="1"/>
  <c r="B57" i="9"/>
  <c r="E59" i="8"/>
  <c r="F16" i="4"/>
  <c r="F12" i="9" l="1"/>
  <c r="E12" i="9"/>
  <c r="D12" i="9"/>
  <c r="C12" i="9"/>
  <c r="E13" i="8"/>
  <c r="D13" i="8"/>
  <c r="C13" i="8"/>
  <c r="D13" i="7"/>
  <c r="C13" i="7"/>
  <c r="B36" i="15" l="1"/>
  <c r="B36" i="16" s="1"/>
  <c r="E75" i="5" l="1"/>
  <c r="E75" i="4" l="1"/>
  <c r="C74" i="4"/>
  <c r="B74" i="4"/>
  <c r="B71" i="3"/>
  <c r="E74" i="4" l="1"/>
  <c r="E54" i="3"/>
  <c r="E55" i="3"/>
  <c r="E56" i="3"/>
  <c r="E57" i="3"/>
  <c r="E58" i="3"/>
  <c r="E50" i="3"/>
  <c r="E26" i="5"/>
  <c r="D61" i="4"/>
  <c r="C61" i="4"/>
  <c r="B61" i="4"/>
  <c r="B25" i="4" s="1"/>
  <c r="B50" i="8" l="1"/>
  <c r="B48" i="9" s="1"/>
  <c r="F48" i="9" s="1"/>
  <c r="B50" i="7"/>
  <c r="D50" i="7" s="1"/>
  <c r="B54" i="7"/>
  <c r="B54" i="8"/>
  <c r="B52" i="9" s="1"/>
  <c r="F52" i="9" s="1"/>
  <c r="B56" i="8"/>
  <c r="B54" i="9" s="1"/>
  <c r="F54" i="9" s="1"/>
  <c r="B56" i="7"/>
  <c r="B58" i="7"/>
  <c r="D58" i="7" s="1"/>
  <c r="B58" i="8"/>
  <c r="B56" i="9" s="1"/>
  <c r="F56" i="9" s="1"/>
  <c r="B55" i="8"/>
  <c r="B53" i="9" s="1"/>
  <c r="F53" i="9" s="1"/>
  <c r="B55" i="7"/>
  <c r="B57" i="8"/>
  <c r="B55" i="9" s="1"/>
  <c r="F55" i="9" s="1"/>
  <c r="B57" i="7"/>
  <c r="D57" i="7"/>
  <c r="D60" i="7"/>
  <c r="E58" i="8" l="1"/>
  <c r="F58" i="9"/>
  <c r="D17" i="5"/>
  <c r="D17" i="4"/>
  <c r="E17" i="4"/>
  <c r="C17" i="4"/>
  <c r="D17" i="3"/>
  <c r="E17" i="3"/>
  <c r="C17" i="5"/>
  <c r="D61" i="5" l="1"/>
  <c r="C61" i="5"/>
  <c r="C25" i="5" s="1"/>
  <c r="B61" i="5"/>
  <c r="E52" i="3"/>
  <c r="E25" i="5" l="1"/>
  <c r="B52" i="7"/>
  <c r="D52" i="7" s="1"/>
  <c r="B52" i="8"/>
  <c r="B50" i="9" s="1"/>
  <c r="F50" i="9" s="1"/>
  <c r="D56" i="7"/>
  <c r="E57" i="8" l="1"/>
  <c r="D16" i="6"/>
  <c r="E16" i="6"/>
  <c r="D14" i="9" l="1"/>
  <c r="F15" i="6" l="1"/>
  <c r="F16" i="5"/>
  <c r="D15" i="9" l="1"/>
  <c r="F16" i="3" l="1"/>
  <c r="C16" i="8" s="1"/>
  <c r="E26" i="4"/>
  <c r="C26" i="8" s="1"/>
  <c r="E25" i="4"/>
  <c r="F12" i="5"/>
  <c r="F11" i="5"/>
  <c r="F17" i="5" s="1"/>
  <c r="D16" i="7"/>
  <c r="C15" i="8"/>
  <c r="D16" i="8"/>
  <c r="E16" i="8"/>
  <c r="E15" i="9"/>
  <c r="F15" i="9"/>
  <c r="F16" i="8" l="1"/>
  <c r="C15" i="7"/>
  <c r="C16" i="7"/>
  <c r="E16" i="7" s="1"/>
  <c r="C15" i="9"/>
  <c r="G15" i="9" s="1"/>
  <c r="C14" i="9"/>
  <c r="C28" i="4"/>
  <c r="D28" i="4"/>
  <c r="B28" i="4"/>
  <c r="E37" i="12" l="1"/>
  <c r="D37" i="15" s="1"/>
  <c r="D37" i="16" s="1"/>
  <c r="E38" i="12"/>
  <c r="D38" i="15" s="1"/>
  <c r="D38" i="16" s="1"/>
  <c r="C14" i="8"/>
  <c r="C16" i="6"/>
  <c r="C17" i="3"/>
  <c r="C14" i="7" l="1"/>
  <c r="F11" i="6"/>
  <c r="F14" i="9"/>
  <c r="F12" i="4"/>
  <c r="D11" i="9" s="1"/>
  <c r="D13" i="9"/>
  <c r="F12" i="3"/>
  <c r="C12" i="8" s="1"/>
  <c r="B28" i="3"/>
  <c r="E37" i="13"/>
  <c r="E37" i="16" s="1"/>
  <c r="E38" i="13"/>
  <c r="E36" i="13"/>
  <c r="E37" i="11"/>
  <c r="E38" i="11"/>
  <c r="E37" i="10"/>
  <c r="B37" i="17" s="1"/>
  <c r="E38" i="10"/>
  <c r="B38" i="17" s="1"/>
  <c r="D25" i="8"/>
  <c r="E70" i="5"/>
  <c r="E70" i="4"/>
  <c r="E68" i="3"/>
  <c r="B69" i="3"/>
  <c r="E42" i="3"/>
  <c r="E43" i="3"/>
  <c r="E45" i="3"/>
  <c r="B45" i="7" l="1"/>
  <c r="D45" i="7" s="1"/>
  <c r="B45" i="8"/>
  <c r="B42" i="7"/>
  <c r="B42" i="8"/>
  <c r="B40" i="9" s="1"/>
  <c r="F40" i="9" s="1"/>
  <c r="B43" i="7"/>
  <c r="B43" i="8"/>
  <c r="B41" i="9" s="1"/>
  <c r="F41" i="9" s="1"/>
  <c r="C37" i="17"/>
  <c r="D37" i="17" s="1"/>
  <c r="C37" i="15"/>
  <c r="C38" i="15"/>
  <c r="C38" i="17"/>
  <c r="E70" i="8"/>
  <c r="C70" i="7"/>
  <c r="C12" i="7"/>
  <c r="D15" i="8"/>
  <c r="D15" i="7"/>
  <c r="E15" i="7" s="1"/>
  <c r="E15" i="8"/>
  <c r="E14" i="9"/>
  <c r="B70" i="7"/>
  <c r="F10" i="6"/>
  <c r="F11" i="4"/>
  <c r="F11" i="3"/>
  <c r="B43" i="9" l="1"/>
  <c r="F43" i="9" s="1"/>
  <c r="E45" i="8"/>
  <c r="D70" i="7"/>
  <c r="E37" i="15"/>
  <c r="C37" i="16"/>
  <c r="F37" i="16" s="1"/>
  <c r="D38" i="17"/>
  <c r="C38" i="16"/>
  <c r="F38" i="16" s="1"/>
  <c r="E38" i="15"/>
  <c r="F16" i="6"/>
  <c r="F15" i="8"/>
  <c r="F17" i="4"/>
  <c r="D10" i="9"/>
  <c r="D17" i="9" s="1"/>
  <c r="C11" i="8"/>
  <c r="C17" i="8" s="1"/>
  <c r="F17" i="3"/>
  <c r="E54" i="8"/>
  <c r="E60" i="8"/>
  <c r="C11" i="7"/>
  <c r="C17" i="7" s="1"/>
  <c r="G14" i="9"/>
  <c r="C11" i="9"/>
  <c r="B28" i="5"/>
  <c r="C10" i="9"/>
  <c r="C17" i="9" s="1"/>
  <c r="C13" i="9" l="1"/>
  <c r="E50" i="13"/>
  <c r="E50" i="12"/>
  <c r="D51" i="15" s="1"/>
  <c r="E51" i="12"/>
  <c r="D53" i="15" s="1"/>
  <c r="E51" i="11"/>
  <c r="C50" i="16" s="1"/>
  <c r="E53" i="11"/>
  <c r="E48" i="13"/>
  <c r="E48" i="16" s="1"/>
  <c r="E48" i="12"/>
  <c r="D48" i="16" s="1"/>
  <c r="E48" i="11"/>
  <c r="E36" i="11"/>
  <c r="C36" i="17" s="1"/>
  <c r="C39" i="17" s="1"/>
  <c r="E51" i="10"/>
  <c r="E50" i="10"/>
  <c r="E48" i="10"/>
  <c r="B48" i="16" s="1"/>
  <c r="E47" i="10"/>
  <c r="D25" i="13"/>
  <c r="D27" i="13" s="1"/>
  <c r="C39" i="13"/>
  <c r="C25" i="13" s="1"/>
  <c r="C27" i="13" s="1"/>
  <c r="B39" i="13"/>
  <c r="B25" i="13" s="1"/>
  <c r="E14" i="13"/>
  <c r="D14" i="13"/>
  <c r="C14" i="13"/>
  <c r="D39" i="12"/>
  <c r="C39" i="12"/>
  <c r="B39" i="12"/>
  <c r="E36" i="12"/>
  <c r="D36" i="15" s="1"/>
  <c r="D36" i="16" s="1"/>
  <c r="D14" i="12"/>
  <c r="C14" i="12"/>
  <c r="E14" i="12"/>
  <c r="D39" i="11"/>
  <c r="C39" i="11"/>
  <c r="C25" i="11" s="1"/>
  <c r="C27" i="11" s="1"/>
  <c r="B39" i="11"/>
  <c r="E14" i="11"/>
  <c r="D14" i="11"/>
  <c r="C14" i="11"/>
  <c r="F12" i="10"/>
  <c r="B49" i="10"/>
  <c r="B52" i="10" s="1"/>
  <c r="C47" i="10" s="1"/>
  <c r="C49" i="10" s="1"/>
  <c r="C52" i="10" s="1"/>
  <c r="D47" i="10" s="1"/>
  <c r="D49" i="10" s="1"/>
  <c r="D52" i="10" s="1"/>
  <c r="D39" i="10"/>
  <c r="C39" i="10"/>
  <c r="B39" i="10"/>
  <c r="E36" i="10"/>
  <c r="B36" i="17" s="1"/>
  <c r="D27" i="10"/>
  <c r="C27" i="10"/>
  <c r="B27" i="10"/>
  <c r="E25" i="10"/>
  <c r="E14" i="10"/>
  <c r="D14" i="10"/>
  <c r="C14" i="10"/>
  <c r="D14" i="8"/>
  <c r="D12" i="8"/>
  <c r="E11" i="8"/>
  <c r="E17" i="8" s="1"/>
  <c r="D11" i="8"/>
  <c r="D17" i="8" s="1"/>
  <c r="C74" i="8"/>
  <c r="F11" i="9"/>
  <c r="F13" i="9"/>
  <c r="F10" i="9"/>
  <c r="E25" i="13" l="1"/>
  <c r="C25" i="12"/>
  <c r="D25" i="12"/>
  <c r="D27" i="12" s="1"/>
  <c r="B25" i="12"/>
  <c r="B27" i="12" s="1"/>
  <c r="D27" i="11"/>
  <c r="D25" i="11"/>
  <c r="B25" i="11"/>
  <c r="B27" i="11" s="1"/>
  <c r="B27" i="13"/>
  <c r="D36" i="17"/>
  <c r="D39" i="17" s="1"/>
  <c r="B39" i="17"/>
  <c r="B25" i="15"/>
  <c r="B25" i="17"/>
  <c r="B27" i="17" s="1"/>
  <c r="C12" i="15"/>
  <c r="C12" i="16" s="1"/>
  <c r="C12" i="17"/>
  <c r="F17" i="9"/>
  <c r="B25" i="16"/>
  <c r="C51" i="15"/>
  <c r="C36" i="15"/>
  <c r="C36" i="16" s="1"/>
  <c r="B47" i="16"/>
  <c r="B49" i="16" s="1"/>
  <c r="E49" i="10"/>
  <c r="E52" i="10" s="1"/>
  <c r="B47" i="11" s="1"/>
  <c r="B51" i="16"/>
  <c r="C51" i="16"/>
  <c r="C48" i="16"/>
  <c r="D50" i="16"/>
  <c r="B48" i="15"/>
  <c r="D48" i="15"/>
  <c r="B51" i="15"/>
  <c r="C53" i="15"/>
  <c r="B50" i="16"/>
  <c r="D51" i="16"/>
  <c r="B47" i="15"/>
  <c r="C48" i="15"/>
  <c r="F11" i="8"/>
  <c r="F17" i="8" s="1"/>
  <c r="F12" i="13"/>
  <c r="F12" i="16" s="1"/>
  <c r="C27" i="12"/>
  <c r="F12" i="12"/>
  <c r="F12" i="11"/>
  <c r="E27" i="10"/>
  <c r="F14" i="10"/>
  <c r="E10" i="9"/>
  <c r="E17" i="9" s="1"/>
  <c r="C72" i="9"/>
  <c r="C73" i="7"/>
  <c r="D12" i="7"/>
  <c r="E12" i="7" s="1"/>
  <c r="D14" i="7"/>
  <c r="E14" i="7" s="1"/>
  <c r="D11" i="7"/>
  <c r="C70" i="6"/>
  <c r="B70" i="6"/>
  <c r="B26" i="6"/>
  <c r="E24" i="6"/>
  <c r="E25" i="9" s="1"/>
  <c r="C26" i="6"/>
  <c r="E71" i="6"/>
  <c r="E72" i="9" s="1"/>
  <c r="E66" i="6"/>
  <c r="E67" i="9" s="1"/>
  <c r="E74" i="5"/>
  <c r="E71" i="3"/>
  <c r="B74" i="8" s="1"/>
  <c r="E69" i="5"/>
  <c r="D28" i="5"/>
  <c r="C28" i="5"/>
  <c r="E14" i="8"/>
  <c r="F14" i="8" s="1"/>
  <c r="E12" i="8"/>
  <c r="F12" i="8" s="1"/>
  <c r="E69" i="4"/>
  <c r="C69" i="8" s="1"/>
  <c r="E72" i="4"/>
  <c r="C72" i="7" s="1"/>
  <c r="E25" i="3"/>
  <c r="E67" i="3"/>
  <c r="E66" i="3"/>
  <c r="E44" i="3"/>
  <c r="E53" i="3"/>
  <c r="E51" i="3"/>
  <c r="E49" i="3"/>
  <c r="E48" i="3"/>
  <c r="E41" i="3"/>
  <c r="E38" i="3"/>
  <c r="E37" i="3"/>
  <c r="E36" i="3"/>
  <c r="E35" i="3"/>
  <c r="D28" i="3"/>
  <c r="C28" i="3"/>
  <c r="E26" i="3"/>
  <c r="B26" i="8" s="1"/>
  <c r="B68" i="8" l="1"/>
  <c r="E68" i="8" s="1"/>
  <c r="D68" i="7"/>
  <c r="E25" i="12"/>
  <c r="D25" i="15" s="1"/>
  <c r="E25" i="11"/>
  <c r="C25" i="15" s="1"/>
  <c r="C25" i="16" s="1"/>
  <c r="B48" i="8"/>
  <c r="B46" i="9" s="1"/>
  <c r="F46" i="9" s="1"/>
  <c r="B48" i="7"/>
  <c r="D48" i="7" s="1"/>
  <c r="D12" i="15"/>
  <c r="D12" i="16" s="1"/>
  <c r="D14" i="16" s="1"/>
  <c r="D12" i="17"/>
  <c r="D14" i="17" s="1"/>
  <c r="B50" i="15"/>
  <c r="B55" i="15" s="1"/>
  <c r="C14" i="17"/>
  <c r="B38" i="7"/>
  <c r="B38" i="8"/>
  <c r="B36" i="9" s="1"/>
  <c r="B36" i="7"/>
  <c r="B36" i="8"/>
  <c r="B34" i="9" s="1"/>
  <c r="B51" i="7"/>
  <c r="D51" i="7" s="1"/>
  <c r="B51" i="8"/>
  <c r="B49" i="9" s="1"/>
  <c r="F49" i="9" s="1"/>
  <c r="B49" i="8"/>
  <c r="B49" i="7"/>
  <c r="D49" i="7" s="1"/>
  <c r="B53" i="7"/>
  <c r="D53" i="7" s="1"/>
  <c r="B53" i="8"/>
  <c r="B51" i="9" s="1"/>
  <c r="F51" i="9" s="1"/>
  <c r="B44" i="8"/>
  <c r="B44" i="7"/>
  <c r="D44" i="7" s="1"/>
  <c r="B41" i="7"/>
  <c r="D41" i="7" s="1"/>
  <c r="B41" i="8"/>
  <c r="B39" i="9" s="1"/>
  <c r="F39" i="9" s="1"/>
  <c r="B37" i="7"/>
  <c r="B37" i="8"/>
  <c r="B35" i="9" s="1"/>
  <c r="E60" i="3"/>
  <c r="E58" i="6"/>
  <c r="B25" i="8"/>
  <c r="E28" i="3"/>
  <c r="E51" i="15"/>
  <c r="B50" i="11"/>
  <c r="B54" i="11" s="1"/>
  <c r="D25" i="16"/>
  <c r="D27" i="16" s="1"/>
  <c r="E12" i="15"/>
  <c r="E12" i="16" s="1"/>
  <c r="E14" i="16" s="1"/>
  <c r="E47" i="15"/>
  <c r="D55" i="7"/>
  <c r="E56" i="8"/>
  <c r="E55" i="8"/>
  <c r="D54" i="7"/>
  <c r="E61" i="4"/>
  <c r="E33" i="9"/>
  <c r="E61" i="5"/>
  <c r="E11" i="7"/>
  <c r="E17" i="7" s="1"/>
  <c r="D17" i="7"/>
  <c r="E50" i="8"/>
  <c r="D40" i="7"/>
  <c r="B35" i="8"/>
  <c r="B35" i="7"/>
  <c r="C35" i="8"/>
  <c r="C33" i="9" s="1"/>
  <c r="C35" i="7"/>
  <c r="C25" i="8"/>
  <c r="C28" i="8" s="1"/>
  <c r="E28" i="4"/>
  <c r="E70" i="6"/>
  <c r="E71" i="9" s="1"/>
  <c r="D35" i="8"/>
  <c r="D33" i="9" s="1"/>
  <c r="E48" i="15"/>
  <c r="E72" i="5"/>
  <c r="D71" i="9" s="1"/>
  <c r="B27" i="15"/>
  <c r="E36" i="15"/>
  <c r="E53" i="15"/>
  <c r="B69" i="8"/>
  <c r="B71" i="8" s="1"/>
  <c r="E69" i="3"/>
  <c r="B27" i="16"/>
  <c r="C14" i="15"/>
  <c r="F36" i="16"/>
  <c r="F39" i="16" s="1"/>
  <c r="C14" i="16"/>
  <c r="G10" i="9"/>
  <c r="G17" i="9" s="1"/>
  <c r="C71" i="9"/>
  <c r="C72" i="8"/>
  <c r="E28" i="5"/>
  <c r="D24" i="9"/>
  <c r="D69" i="8"/>
  <c r="D67" i="9"/>
  <c r="C69" i="7"/>
  <c r="C25" i="9"/>
  <c r="C67" i="9"/>
  <c r="E39" i="10"/>
  <c r="F14" i="11"/>
  <c r="F14" i="12"/>
  <c r="E39" i="13"/>
  <c r="E27" i="13"/>
  <c r="E25" i="16" s="1"/>
  <c r="B39" i="15"/>
  <c r="D26" i="8"/>
  <c r="E26" i="8" s="1"/>
  <c r="D25" i="9"/>
  <c r="D74" i="8"/>
  <c r="E74" i="8" s="1"/>
  <c r="D72" i="9"/>
  <c r="C24" i="9"/>
  <c r="E39" i="11"/>
  <c r="C39" i="15"/>
  <c r="E39" i="12"/>
  <c r="F14" i="13"/>
  <c r="F14" i="16"/>
  <c r="E27" i="12"/>
  <c r="D27" i="15"/>
  <c r="E70" i="3"/>
  <c r="B72" i="8" s="1"/>
  <c r="E13" i="9"/>
  <c r="G13" i="9" s="1"/>
  <c r="E11" i="9"/>
  <c r="G11" i="9" s="1"/>
  <c r="B74" i="3"/>
  <c r="B26" i="7"/>
  <c r="B73" i="7"/>
  <c r="D73" i="7" s="1"/>
  <c r="B69" i="7"/>
  <c r="B24" i="9"/>
  <c r="B25" i="9"/>
  <c r="B65" i="9"/>
  <c r="B72" i="9"/>
  <c r="B25" i="7"/>
  <c r="B68" i="7"/>
  <c r="B67" i="9"/>
  <c r="E23" i="6"/>
  <c r="E24" i="9" s="1"/>
  <c r="E27" i="9" s="1"/>
  <c r="D26" i="6"/>
  <c r="B71" i="7" l="1"/>
  <c r="E27" i="11"/>
  <c r="C25" i="17"/>
  <c r="C27" i="17" s="1"/>
  <c r="E51" i="8"/>
  <c r="B75" i="8"/>
  <c r="C68" i="8" s="1"/>
  <c r="C71" i="8" s="1"/>
  <c r="C75" i="8" s="1"/>
  <c r="E27" i="16"/>
  <c r="B42" i="9"/>
  <c r="F42" i="9" s="1"/>
  <c r="E44" i="8"/>
  <c r="E12" i="17"/>
  <c r="E14" i="17" s="1"/>
  <c r="E50" i="15"/>
  <c r="E55" i="15" s="1"/>
  <c r="D25" i="17"/>
  <c r="D27" i="17" s="1"/>
  <c r="B47" i="9"/>
  <c r="F47" i="9" s="1"/>
  <c r="E49" i="8"/>
  <c r="D59" i="9"/>
  <c r="E59" i="9"/>
  <c r="B70" i="9"/>
  <c r="E14" i="15"/>
  <c r="C47" i="11"/>
  <c r="C50" i="11" s="1"/>
  <c r="C54" i="11" s="1"/>
  <c r="D39" i="15"/>
  <c r="E52" i="8"/>
  <c r="C61" i="7"/>
  <c r="E36" i="8"/>
  <c r="B33" i="9"/>
  <c r="E35" i="8"/>
  <c r="E38" i="8"/>
  <c r="E43" i="8"/>
  <c r="E41" i="8"/>
  <c r="E37" i="8"/>
  <c r="E53" i="8"/>
  <c r="E40" i="8"/>
  <c r="E42" i="8"/>
  <c r="E39" i="8"/>
  <c r="B61" i="7"/>
  <c r="D39" i="7"/>
  <c r="D36" i="7"/>
  <c r="D42" i="7"/>
  <c r="D38" i="7"/>
  <c r="D43" i="7"/>
  <c r="D37" i="7"/>
  <c r="E25" i="8"/>
  <c r="C61" i="8"/>
  <c r="D72" i="8"/>
  <c r="E72" i="8" s="1"/>
  <c r="B61" i="8"/>
  <c r="E39" i="15"/>
  <c r="E69" i="8"/>
  <c r="E71" i="8" s="1"/>
  <c r="C69" i="3"/>
  <c r="C74" i="3" s="1"/>
  <c r="E47" i="11"/>
  <c r="E26" i="6"/>
  <c r="D69" i="7"/>
  <c r="D71" i="7" s="1"/>
  <c r="E74" i="3"/>
  <c r="B71" i="9"/>
  <c r="F25" i="9"/>
  <c r="C28" i="7"/>
  <c r="C27" i="9"/>
  <c r="F24" i="9"/>
  <c r="B72" i="7"/>
  <c r="D72" i="7" s="1"/>
  <c r="D26" i="7"/>
  <c r="G12" i="16"/>
  <c r="G14" i="16" s="1"/>
  <c r="F25" i="16"/>
  <c r="F27" i="16" s="1"/>
  <c r="C27" i="16"/>
  <c r="D27" i="9"/>
  <c r="C27" i="15"/>
  <c r="E25" i="15"/>
  <c r="E27" i="15" s="1"/>
  <c r="D14" i="15"/>
  <c r="F12" i="15"/>
  <c r="F14" i="15" s="1"/>
  <c r="D61" i="8"/>
  <c r="D28" i="8"/>
  <c r="D35" i="7"/>
  <c r="D25" i="7"/>
  <c r="D75" i="7" l="1"/>
  <c r="B78" i="9"/>
  <c r="E50" i="11"/>
  <c r="E54" i="11" s="1"/>
  <c r="B47" i="17"/>
  <c r="E75" i="8"/>
  <c r="C59" i="9"/>
  <c r="F36" i="9"/>
  <c r="F35" i="9"/>
  <c r="F33" i="9"/>
  <c r="B59" i="9"/>
  <c r="F34" i="9"/>
  <c r="D68" i="8"/>
  <c r="D71" i="8" s="1"/>
  <c r="D75" i="8" s="1"/>
  <c r="B75" i="7"/>
  <c r="F57" i="9"/>
  <c r="D61" i="7"/>
  <c r="D69" i="3"/>
  <c r="D74" i="3" s="1"/>
  <c r="E61" i="8"/>
  <c r="B68" i="4"/>
  <c r="D47" i="11"/>
  <c r="C47" i="16"/>
  <c r="C49" i="16" s="1"/>
  <c r="C47" i="15"/>
  <c r="D28" i="7"/>
  <c r="B28" i="7"/>
  <c r="E28" i="8"/>
  <c r="B28" i="8"/>
  <c r="F27" i="9"/>
  <c r="B27" i="9"/>
  <c r="D47" i="16" l="1"/>
  <c r="D49" i="16" s="1"/>
  <c r="D58" i="16" s="1"/>
  <c r="B71" i="4"/>
  <c r="B76" i="4" s="1"/>
  <c r="E68" i="4"/>
  <c r="F59" i="9"/>
  <c r="C50" i="15"/>
  <c r="C55" i="15" s="1"/>
  <c r="D47" i="15" s="1"/>
  <c r="D50" i="15" s="1"/>
  <c r="D55" i="15" s="1"/>
  <c r="D50" i="11"/>
  <c r="E47" i="16" l="1"/>
  <c r="E49" i="16" s="1"/>
  <c r="E58" i="16" s="1"/>
  <c r="D54" i="11"/>
  <c r="B47" i="12" s="1"/>
  <c r="C68" i="4"/>
  <c r="C71" i="4" l="1"/>
  <c r="E47" i="12"/>
  <c r="B49" i="12"/>
  <c r="B52" i="12" s="1"/>
  <c r="C47" i="12" s="1"/>
  <c r="C49" i="12" s="1"/>
  <c r="C52" i="12" s="1"/>
  <c r="D47" i="12" s="1"/>
  <c r="D49" i="12" s="1"/>
  <c r="D52" i="12" s="1"/>
  <c r="C76" i="4" l="1"/>
  <c r="D68" i="4" s="1"/>
  <c r="D71" i="4" s="1"/>
  <c r="D76" i="4" s="1"/>
  <c r="B68" i="5" s="1"/>
  <c r="E49" i="12"/>
  <c r="C65" i="9" l="1"/>
  <c r="C70" i="9" s="1"/>
  <c r="C78" i="9" s="1"/>
  <c r="E71" i="4"/>
  <c r="E76" i="4" s="1"/>
  <c r="C68" i="7"/>
  <c r="C71" i="7" s="1"/>
  <c r="C75" i="7" s="1"/>
  <c r="E68" i="5"/>
  <c r="E52" i="12"/>
  <c r="B50" i="17" s="1"/>
  <c r="B53" i="17" s="1"/>
  <c r="C47" i="17" s="1"/>
  <c r="C50" i="17" s="1"/>
  <c r="C53" i="17" s="1"/>
  <c r="D47" i="17" s="1"/>
  <c r="D50" i="17" s="1"/>
  <c r="D53" i="17" s="1"/>
  <c r="D65" i="9" l="1"/>
  <c r="D70" i="9" s="1"/>
  <c r="D78" i="9" s="1"/>
  <c r="E71" i="5"/>
  <c r="E76" i="5" s="1"/>
  <c r="B71" i="5"/>
  <c r="B76" i="5" s="1"/>
  <c r="B47" i="13"/>
  <c r="E47" i="13" s="1"/>
  <c r="E49" i="13" s="1"/>
  <c r="E65" i="9" l="1"/>
  <c r="E70" i="9" s="1"/>
  <c r="E78" i="9" s="1"/>
  <c r="C68" i="5"/>
  <c r="C71" i="5" s="1"/>
  <c r="B49" i="13"/>
  <c r="B64" i="6"/>
  <c r="C76" i="5" l="1"/>
  <c r="D68" i="5" s="1"/>
  <c r="D71" i="5" s="1"/>
  <c r="D76" i="5" s="1"/>
  <c r="E64" i="6"/>
  <c r="E69" i="6" s="1"/>
  <c r="B69" i="6"/>
  <c r="C47" i="13"/>
  <c r="C49" i="13" s="1"/>
  <c r="B77" i="6" l="1"/>
  <c r="C64" i="6" s="1"/>
  <c r="C69" i="6" s="1"/>
  <c r="C77" i="6" s="1"/>
  <c r="D64" i="6" s="1"/>
  <c r="E77" i="6"/>
  <c r="D47" i="13"/>
  <c r="D49" i="13" l="1"/>
  <c r="D69" i="6"/>
  <c r="D77" i="6" s="1"/>
</calcChain>
</file>

<file path=xl/sharedStrings.xml><?xml version="1.0" encoding="utf-8"?>
<sst xmlns="http://schemas.openxmlformats.org/spreadsheetml/2006/main" count="1118" uniqueCount="126">
  <si>
    <t>FODESAF</t>
  </si>
  <si>
    <t xml:space="preserve">Programa: </t>
  </si>
  <si>
    <t>Institución:</t>
  </si>
  <si>
    <t>Instituto sobre Alcoholismo y Farmacodependencia (IAFA)</t>
  </si>
  <si>
    <t>Unidad Ejecutora:</t>
  </si>
  <si>
    <t>Área Técnica</t>
  </si>
  <si>
    <t>Trimestre:</t>
  </si>
  <si>
    <t>Cuadro 1</t>
  </si>
  <si>
    <t>Reporte de beneficiarios efectivos financiados por el Fondo de Desarrollo Social y Asignaciones Familiares</t>
  </si>
  <si>
    <t>Producto</t>
  </si>
  <si>
    <t>Unidad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</si>
  <si>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</si>
  <si>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</si>
  <si>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</si>
  <si>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</si>
  <si>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</si>
  <si>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</si>
  <si>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</si>
  <si>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</si>
  <si>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</si>
  <si>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</si>
  <si>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</si>
  <si>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</si>
  <si>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Internamiento</t>
  </si>
  <si>
    <t>Personas</t>
  </si>
  <si>
    <t>Total</t>
  </si>
  <si>
    <t>Fuente: Registros Médicos, Centro de Menores</t>
  </si>
  <si>
    <t>Cuadro 2</t>
  </si>
  <si>
    <t>Reporte de gastos efectivos financiados por el Fondo de Desarrollo Social y Asignaciones Familiares</t>
  </si>
  <si>
    <t xml:space="preserve">Unidad: </t>
  </si>
  <si>
    <t>Colones</t>
  </si>
  <si>
    <t>Fuente: Informes de ejecución presupuestaria, emitidos por el Subproceso Financiero, IAFA.</t>
  </si>
  <si>
    <t>Cuadro 3</t>
  </si>
  <si>
    <t>Rubro por objeto de gasto</t>
  </si>
  <si>
    <t>1. Servicios generales</t>
  </si>
  <si>
    <t>2. Otros servicios de gestión y apoyo</t>
  </si>
  <si>
    <t>3. Transportes dentro del país</t>
  </si>
  <si>
    <t>4. Actividades protocolarias y sociales</t>
  </si>
  <si>
    <t>Cuadro 4</t>
  </si>
  <si>
    <t>Reporte de ingresos efectivos girados por el Fondo de Desarrollo Social y Asignaciones Familiares</t>
  </si>
  <si>
    <t>2. Ingresos efectivos recibidos</t>
  </si>
  <si>
    <t xml:space="preserve">3. Recursos disponibles (1+2) </t>
  </si>
  <si>
    <t>4. Egresos efectivos pagados</t>
  </si>
  <si>
    <t xml:space="preserve">5. Saldo en caja final   (3-4) </t>
  </si>
  <si>
    <t>Fuente: Estados de Cuenta de Caja Única, Cuenta Corriente e Informe de ejecución presupuestaria, Subproceso Financiero, IAFA</t>
  </si>
  <si>
    <t xml:space="preserve">Noviembre </t>
  </si>
  <si>
    <t>1. Servicios de capacitación socioeducativa</t>
  </si>
  <si>
    <t>Fuente:  Reportes de Organismos Regionales</t>
  </si>
  <si>
    <t>Fuente: Informes de ejecución presupuestaria, emitidos por el Subproceso financiero, IAFA.</t>
  </si>
  <si>
    <t>Periodo:</t>
  </si>
  <si>
    <t>I Trimestre</t>
  </si>
  <si>
    <t>II Trimestre</t>
  </si>
  <si>
    <t>Septiembre</t>
  </si>
  <si>
    <t>III Trimestre</t>
  </si>
  <si>
    <t>IV Trimestre</t>
  </si>
  <si>
    <r>
      <t xml:space="preserve">1. Saldo en caja inicial  (5 </t>
    </r>
    <r>
      <rPr>
        <sz val="11"/>
        <color rgb="FF000000"/>
        <rFont val="Calibri"/>
        <family val="2"/>
      </rPr>
      <t xml:space="preserve">t-1) </t>
    </r>
  </si>
  <si>
    <r>
      <t xml:space="preserve">1. Saldo en caja inicial  (5 </t>
    </r>
    <r>
      <rPr>
        <sz val="11"/>
        <color rgb="FF000000"/>
        <rFont val="Calibri"/>
        <family val="2"/>
        <scheme val="minor"/>
      </rPr>
      <t xml:space="preserve">t-1) </t>
    </r>
  </si>
  <si>
    <t>I Semestre</t>
  </si>
  <si>
    <t>Anual</t>
  </si>
  <si>
    <t>Acumulado</t>
  </si>
  <si>
    <t>Unidad: Colones</t>
  </si>
  <si>
    <t xml:space="preserve">Unidad: Colones </t>
  </si>
  <si>
    <t>Beneficiarios nuevos</t>
  </si>
  <si>
    <t>Beneficiarios egresados</t>
  </si>
  <si>
    <t>Prevención y Tratamiento del consumo de alcohol, tabaco y otras drogas</t>
  </si>
  <si>
    <t>1. Actividades de divulgación y movilización</t>
  </si>
  <si>
    <t>1. Actividades de capacitación</t>
  </si>
  <si>
    <t xml:space="preserve">4. Egresos efectivos pagados </t>
  </si>
  <si>
    <t>Familias</t>
  </si>
  <si>
    <t>Subsidios</t>
  </si>
  <si>
    <t>Total personas atendidas</t>
  </si>
  <si>
    <t>1. Subsidio de Atención Integral</t>
  </si>
  <si>
    <t>2. Subsidio para apoyo económico</t>
  </si>
  <si>
    <t>Beneficiarios en tratamiento</t>
  </si>
  <si>
    <t>Prevención Aprendo a Valerme por Mi Mismo,  que el IAFA desarrolla en escuelas.</t>
  </si>
  <si>
    <t>Nota: Los beneficiarios de las actividades de divulgación, movilización,  son los niños y niñas que forman  parte del programa de</t>
  </si>
  <si>
    <t>3. Recursos disponibles (1+2)</t>
  </si>
  <si>
    <t>10. Alimentos y bebidas</t>
  </si>
  <si>
    <t>5. Mant. y rep. Equipo y mobiliario oficina</t>
  </si>
  <si>
    <t>6. Mant. Y reparación otros equipos</t>
  </si>
  <si>
    <t>7. Productos farmacéuticos y medicinales</t>
  </si>
  <si>
    <t>8. Tintas pinturas y diluyentes</t>
  </si>
  <si>
    <t>9. Otros productos químicos y conexos</t>
  </si>
  <si>
    <t>11. Materiales y productos metálicos</t>
  </si>
  <si>
    <t>12. Materiales y productos de vidrio</t>
  </si>
  <si>
    <t>13. Materiales y productos de plástico</t>
  </si>
  <si>
    <t>14.  Herramientas e instrumentos</t>
  </si>
  <si>
    <t>15. Repuestos y accesorios</t>
  </si>
  <si>
    <t>16. Útiles y materiales de oficina y cómputo</t>
  </si>
  <si>
    <t>17. Útiles y materiales médico hospitalarios</t>
  </si>
  <si>
    <t>18. Productos papel y cartón</t>
  </si>
  <si>
    <t>19. Textiles y vestuario</t>
  </si>
  <si>
    <t>20. Útiles y materiales de limpieza</t>
  </si>
  <si>
    <t>21. Utiles y materiales resguardo y seguridad</t>
  </si>
  <si>
    <t>22. Utiles y materiales de cocina y comedor</t>
  </si>
  <si>
    <t>23. Otros útiles, materiales y suministros</t>
  </si>
  <si>
    <t>24. Equipo y mobiliario de oficina</t>
  </si>
  <si>
    <t>25. Equipo y programas de cómputo</t>
  </si>
  <si>
    <t>2. Textiles y vestuario</t>
  </si>
  <si>
    <t>3. Otros útiles, materiales y suministros</t>
  </si>
  <si>
    <t>Cuenta x pagar</t>
  </si>
  <si>
    <t>Cuenta x Pagar</t>
  </si>
  <si>
    <t>Cuentas por pagar</t>
  </si>
  <si>
    <t>Julio *</t>
  </si>
  <si>
    <t>* Se corrige participación  de beneficiarios en el mes de julio, pues se anotó por error 68, siendo lo correcto 58 beneficiarios.</t>
  </si>
  <si>
    <t>Reversiones de subsidios ejecutados 2016</t>
  </si>
  <si>
    <t xml:space="preserve"> que no fueron retirados por beneficiarios</t>
  </si>
  <si>
    <t xml:space="preserve">   Saldo cuenta corriente Banco Nacional</t>
  </si>
  <si>
    <t>Saldo cuenta corriente Banco Nacional</t>
  </si>
  <si>
    <t>Primer Trimestre 2018</t>
  </si>
  <si>
    <t>Segundo Trimestre 2018</t>
  </si>
  <si>
    <t>Primer Semestre 2018</t>
  </si>
  <si>
    <t>Tercer Trimestre 2018</t>
  </si>
  <si>
    <t>Tercer Trimestre Acumulado 2018</t>
  </si>
  <si>
    <t>Cuarto Trimestre 2018</t>
  </si>
  <si>
    <t>Anual 2018</t>
  </si>
  <si>
    <t xml:space="preserve">     Devolución al FODESAF (Superávit 2017)</t>
  </si>
  <si>
    <t>Nota: Se refleja un diferencia de más de ¢132,850,02 con respecto al saldo en Caja final consignado en la información remitida para el IV trimestre 2017, debido a</t>
  </si>
  <si>
    <t>un error al indicar la reversión de ejecuciones de subsidios 2016.</t>
  </si>
  <si>
    <t>26. Equipo y mobib educacional, rec y deportivo</t>
  </si>
  <si>
    <t>25. Equipo sanitario, de laborat e investigación</t>
  </si>
  <si>
    <t>Ajuste de gastos efectivos repoprtados trimestre anterior</t>
  </si>
  <si>
    <t>Compromisos 2018 8adjudicaciones en firme que quedan en superávit comprometido para se presupuestados en Presupuesto Ext. N°3 de Compromisos y ser cancelados en el 2019.</t>
  </si>
  <si>
    <t>Reversiones de subsidios ejecutados 2017</t>
  </si>
  <si>
    <t>y multas cobradas a proveedores</t>
  </si>
  <si>
    <t>Ajuste de gastos efectivos reportados trimestre anterior en Subsidio de Atención Integral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</si>
</sst>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8"/>
      <color theme="1"/>
      <name val="Arial"/>
      <family val="2"/>
    </font>
    <font>
      <b/>
      <sz val="10"/>
      <color theme="1"/>
      <name val="Calibri"/>
      <family val="2"/>
    </font>
    <font>
      <sz val="8"/>
      <color theme="1"/>
      <name val="Calibri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09">
    <xf numFmtId="0" fontId="0" fillId="0" borderId="0" xfId="0"/>
    <xf numFmtId="0" fontId="3" fillId="0" borderId="0" xfId="0" applyFont="1"/>
    <xf numFmtId="0" fontId="2" fillId="0" borderId="0" xfId="0" applyFont="1" applyFill="1" applyAlignment="1">
      <alignment horizontal="right"/>
    </xf>
    <xf numFmtId="0" fontId="2" fillId="0" borderId="0" xfId="0" applyFont="1"/>
    <xf numFmtId="0" fontId="2" fillId="0" borderId="0" xfId="0" applyFont="1" applyFill="1" applyBorder="1" applyAlignment="1">
      <alignment vertical="top"/>
    </xf>
    <xf numFmtId="0" fontId="2" fillId="0" borderId="0" xfId="0" applyFont="1" applyAlignment="1">
      <alignment horizontal="left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left" indent="2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2" fillId="0" borderId="2" xfId="0" applyFont="1" applyFill="1" applyBorder="1"/>
    <xf numFmtId="0" fontId="2" fillId="0" borderId="2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indent="2"/>
    </xf>
    <xf numFmtId="4" fontId="3" fillId="0" borderId="0" xfId="0" applyNumberFormat="1" applyFont="1"/>
    <xf numFmtId="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top"/>
    </xf>
    <xf numFmtId="0" fontId="3" fillId="0" borderId="2" xfId="0" applyFont="1" applyBorder="1"/>
    <xf numFmtId="0" fontId="0" fillId="0" borderId="0" xfId="0" applyFont="1"/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Fill="1" applyBorder="1" applyAlignment="1">
      <alignment vertical="top"/>
    </xf>
    <xf numFmtId="0" fontId="1" fillId="0" borderId="0" xfId="0" applyFont="1" applyAlignment="1">
      <alignment horizontal="left"/>
    </xf>
    <xf numFmtId="0" fontId="0" fillId="0" borderId="0" xfId="0" applyFont="1" applyFill="1"/>
    <xf numFmtId="0" fontId="0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7" fillId="0" borderId="0" xfId="0" applyFont="1" applyFill="1" applyAlignment="1">
      <alignment horizontal="left"/>
    </xf>
    <xf numFmtId="0" fontId="0" fillId="0" borderId="0" xfId="0" applyFont="1" applyAlignment="1">
      <alignment horizontal="center"/>
    </xf>
    <xf numFmtId="0" fontId="1" fillId="0" borderId="2" xfId="0" applyFont="1" applyFill="1" applyBorder="1"/>
    <xf numFmtId="0" fontId="1" fillId="0" borderId="2" xfId="0" applyFont="1" applyBorder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indent="2"/>
    </xf>
    <xf numFmtId="4" fontId="0" fillId="0" borderId="0" xfId="0" applyNumberFormat="1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justify" vertical="center"/>
    </xf>
    <xf numFmtId="0" fontId="0" fillId="0" borderId="2" xfId="0" applyFont="1" applyBorder="1"/>
    <xf numFmtId="0" fontId="3" fillId="0" borderId="0" xfId="0" applyFont="1" applyAlignment="1"/>
    <xf numFmtId="2" fontId="3" fillId="0" borderId="0" xfId="0" applyNumberFormat="1" applyFont="1"/>
    <xf numFmtId="0" fontId="2" fillId="0" borderId="0" xfId="0" applyFont="1" applyFill="1" applyAlignment="1"/>
    <xf numFmtId="0" fontId="3" fillId="0" borderId="0" xfId="0" applyFont="1" applyFill="1" applyBorder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12" fillId="0" borderId="0" xfId="0" applyFont="1" applyFill="1" applyBorder="1"/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165" fontId="0" fillId="0" borderId="0" xfId="1" applyNumberFormat="1" applyFont="1"/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165" fontId="2" fillId="0" borderId="2" xfId="1" applyNumberFormat="1" applyFont="1" applyBorder="1"/>
    <xf numFmtId="165" fontId="2" fillId="0" borderId="2" xfId="1" applyNumberFormat="1" applyFont="1" applyBorder="1" applyAlignment="1">
      <alignment horizontal="center"/>
    </xf>
    <xf numFmtId="165" fontId="3" fillId="0" borderId="0" xfId="1" applyNumberFormat="1" applyFont="1" applyFill="1" applyAlignment="1">
      <alignment horizontal="center"/>
    </xf>
    <xf numFmtId="165" fontId="2" fillId="0" borderId="0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2" fillId="0" borderId="0" xfId="0" applyFont="1" applyFill="1"/>
    <xf numFmtId="165" fontId="2" fillId="0" borderId="0" xfId="1" applyNumberFormat="1" applyFont="1" applyFill="1" applyAlignment="1">
      <alignment horizontal="right"/>
    </xf>
    <xf numFmtId="165" fontId="2" fillId="0" borderId="0" xfId="1" applyNumberFormat="1" applyFont="1"/>
    <xf numFmtId="165" fontId="2" fillId="0" borderId="0" xfId="1" applyNumberFormat="1" applyFont="1" applyFill="1" applyBorder="1" applyAlignment="1">
      <alignment vertical="top"/>
    </xf>
    <xf numFmtId="165" fontId="2" fillId="0" borderId="0" xfId="1" applyNumberFormat="1" applyFont="1" applyAlignment="1">
      <alignment horizontal="left"/>
    </xf>
    <xf numFmtId="165" fontId="3" fillId="0" borderId="1" xfId="1" applyNumberFormat="1" applyFont="1" applyFill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  <xf numFmtId="165" fontId="4" fillId="0" borderId="0" xfId="1" applyNumberFormat="1" applyFont="1" applyFill="1" applyAlignment="1">
      <alignment horizontal="left"/>
    </xf>
    <xf numFmtId="165" fontId="3" fillId="0" borderId="0" xfId="1" applyNumberFormat="1" applyFont="1" applyFill="1"/>
    <xf numFmtId="165" fontId="3" fillId="0" borderId="0" xfId="1" applyNumberFormat="1" applyFont="1" applyAlignment="1">
      <alignment horizontal="left"/>
    </xf>
    <xf numFmtId="165" fontId="2" fillId="0" borderId="2" xfId="1" applyNumberFormat="1" applyFont="1" applyFill="1" applyBorder="1"/>
    <xf numFmtId="165" fontId="12" fillId="0" borderId="0" xfId="1" applyNumberFormat="1" applyFont="1" applyFill="1" applyBorder="1"/>
    <xf numFmtId="165" fontId="2" fillId="0" borderId="0" xfId="1" applyNumberFormat="1" applyFont="1" applyBorder="1"/>
    <xf numFmtId="165" fontId="4" fillId="0" borderId="0" xfId="1" applyNumberFormat="1" applyFont="1" applyAlignment="1">
      <alignment horizontal="left"/>
    </xf>
    <xf numFmtId="165" fontId="4" fillId="0" borderId="0" xfId="1" applyNumberFormat="1" applyFont="1" applyAlignment="1">
      <alignment horizontal="left" indent="2"/>
    </xf>
    <xf numFmtId="165" fontId="10" fillId="0" borderId="0" xfId="1" applyNumberFormat="1" applyFont="1"/>
    <xf numFmtId="165" fontId="3" fillId="0" borderId="0" xfId="1" applyNumberFormat="1" applyFont="1" applyAlignment="1">
      <alignment horizontal="justify" vertical="center"/>
    </xf>
    <xf numFmtId="165" fontId="3" fillId="0" borderId="0" xfId="1" applyNumberFormat="1" applyFont="1" applyAlignment="1">
      <alignment horizontal="justify" vertical="top"/>
    </xf>
    <xf numFmtId="165" fontId="2" fillId="0" borderId="0" xfId="1" applyNumberFormat="1" applyFont="1" applyFill="1" applyAlignment="1"/>
    <xf numFmtId="165" fontId="3" fillId="0" borderId="0" xfId="1" applyNumberFormat="1" applyFont="1" applyFill="1" applyBorder="1" applyAlignment="1">
      <alignment vertical="top" wrapText="1"/>
    </xf>
    <xf numFmtId="165" fontId="3" fillId="0" borderId="0" xfId="1" applyNumberFormat="1" applyFont="1" applyAlignment="1"/>
    <xf numFmtId="165" fontId="3" fillId="0" borderId="0" xfId="1" applyNumberFormat="1" applyFont="1" applyFill="1" applyBorder="1" applyAlignment="1">
      <alignment horizontal="center"/>
    </xf>
    <xf numFmtId="165" fontId="3" fillId="0" borderId="0" xfId="1" applyNumberFormat="1" applyFont="1" applyBorder="1" applyAlignment="1">
      <alignment horizontal="center"/>
    </xf>
    <xf numFmtId="0" fontId="13" fillId="0" borderId="0" xfId="0" applyFont="1" applyFill="1" applyBorder="1"/>
    <xf numFmtId="0" fontId="14" fillId="0" borderId="0" xfId="0" applyFont="1"/>
    <xf numFmtId="164" fontId="3" fillId="0" borderId="0" xfId="1" applyNumberFormat="1" applyFont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 vertical="center"/>
    </xf>
    <xf numFmtId="164" fontId="4" fillId="0" borderId="0" xfId="1" applyNumberFormat="1" applyFont="1" applyAlignment="1">
      <alignment horizontal="center"/>
    </xf>
    <xf numFmtId="164" fontId="3" fillId="0" borderId="0" xfId="0" applyNumberFormat="1" applyFont="1"/>
    <xf numFmtId="164" fontId="3" fillId="0" borderId="0" xfId="1" applyNumberFormat="1" applyFont="1" applyAlignment="1"/>
    <xf numFmtId="164" fontId="2" fillId="0" borderId="2" xfId="1" applyNumberFormat="1" applyFont="1" applyBorder="1" applyAlignment="1">
      <alignment horizontal="center"/>
    </xf>
    <xf numFmtId="164" fontId="5" fillId="0" borderId="2" xfId="1" applyNumberFormat="1" applyFont="1" applyBorder="1" applyAlignment="1">
      <alignment horizontal="center"/>
    </xf>
    <xf numFmtId="164" fontId="0" fillId="0" borderId="0" xfId="1" applyNumberFormat="1" applyFont="1"/>
    <xf numFmtId="164" fontId="4" fillId="0" borderId="0" xfId="1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165" fontId="3" fillId="0" borderId="0" xfId="0" applyNumberFormat="1" applyFont="1"/>
    <xf numFmtId="165" fontId="2" fillId="0" borderId="2" xfId="0" applyNumberFormat="1" applyFont="1" applyBorder="1" applyAlignment="1">
      <alignment horizontal="center"/>
    </xf>
    <xf numFmtId="165" fontId="3" fillId="0" borderId="0" xfId="0" applyNumberFormat="1" applyFont="1" applyFill="1" applyAlignment="1">
      <alignment vertical="center"/>
    </xf>
    <xf numFmtId="165" fontId="3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vertic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165" fontId="0" fillId="0" borderId="0" xfId="0" applyNumberFormat="1" applyFont="1" applyAlignment="1">
      <alignment horizontal="center"/>
    </xf>
    <xf numFmtId="165" fontId="0" fillId="0" borderId="0" xfId="0" applyNumberFormat="1" applyFont="1"/>
    <xf numFmtId="165" fontId="1" fillId="0" borderId="2" xfId="0" applyNumberFormat="1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4" fontId="0" fillId="0" borderId="0" xfId="0" applyNumberFormat="1"/>
    <xf numFmtId="17" fontId="0" fillId="0" borderId="0" xfId="0" applyNumberFormat="1" applyFont="1"/>
    <xf numFmtId="0" fontId="3" fillId="2" borderId="0" xfId="0" applyFont="1" applyFill="1"/>
    <xf numFmtId="0" fontId="2" fillId="0" borderId="0" xfId="0" applyFont="1" applyFill="1" applyBorder="1" applyAlignment="1">
      <alignment horizontal="center"/>
    </xf>
    <xf numFmtId="3" fontId="3" fillId="0" borderId="0" xfId="0" applyNumberFormat="1" applyFont="1"/>
    <xf numFmtId="0" fontId="2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4" fontId="3" fillId="0" borderId="0" xfId="1" applyNumberFormat="1" applyFont="1"/>
    <xf numFmtId="9" fontId="3" fillId="0" borderId="0" xfId="2" applyFont="1"/>
    <xf numFmtId="164" fontId="2" fillId="0" borderId="2" xfId="0" applyNumberFormat="1" applyFont="1" applyBorder="1"/>
    <xf numFmtId="164" fontId="1" fillId="0" borderId="2" xfId="1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164" fontId="2" fillId="0" borderId="0" xfId="0" applyNumberFormat="1" applyFont="1"/>
    <xf numFmtId="10" fontId="3" fillId="0" borderId="0" xfId="2" applyNumberFormat="1" applyFont="1"/>
    <xf numFmtId="4" fontId="7" fillId="0" borderId="0" xfId="0" applyNumberFormat="1" applyFont="1"/>
    <xf numFmtId="0" fontId="7" fillId="0" borderId="0" xfId="0" applyFont="1"/>
    <xf numFmtId="164" fontId="7" fillId="0" borderId="0" xfId="0" applyNumberFormat="1" applyFont="1"/>
    <xf numFmtId="166" fontId="3" fillId="0" borderId="0" xfId="2" applyNumberFormat="1" applyFont="1"/>
    <xf numFmtId="164" fontId="10" fillId="0" borderId="0" xfId="0" applyNumberFormat="1" applyFont="1"/>
    <xf numFmtId="164" fontId="3" fillId="0" borderId="0" xfId="1" applyNumberFormat="1" applyFont="1" applyAlignment="1">
      <alignment horizontal="center"/>
    </xf>
    <xf numFmtId="0" fontId="5" fillId="0" borderId="0" xfId="0" applyFont="1" applyFill="1" applyAlignment="1">
      <alignment horizontal="left" indent="2"/>
    </xf>
    <xf numFmtId="0" fontId="5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/>
    <xf numFmtId="165" fontId="2" fillId="0" borderId="0" xfId="1" applyNumberFormat="1" applyFont="1" applyFill="1"/>
    <xf numFmtId="165" fontId="3" fillId="0" borderId="0" xfId="0" applyNumberFormat="1" applyFont="1" applyFill="1"/>
    <xf numFmtId="164" fontId="0" fillId="0" borderId="2" xfId="0" applyNumberFormat="1" applyFont="1" applyBorder="1"/>
    <xf numFmtId="0" fontId="4" fillId="0" borderId="0" xfId="0" applyFont="1" applyFill="1"/>
    <xf numFmtId="3" fontId="3" fillId="0" borderId="0" xfId="0" applyNumberFormat="1" applyFont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0" fontId="2" fillId="0" borderId="3" xfId="0" applyFont="1" applyBorder="1"/>
    <xf numFmtId="164" fontId="2" fillId="0" borderId="3" xfId="1" applyNumberFormat="1" applyFont="1" applyBorder="1" applyAlignment="1">
      <alignment horizontal="center"/>
    </xf>
    <xf numFmtId="0" fontId="3" fillId="0" borderId="4" xfId="0" applyFont="1" applyBorder="1" applyAlignment="1">
      <alignment horizontal="justify" vertical="top"/>
    </xf>
    <xf numFmtId="164" fontId="3" fillId="0" borderId="4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15" fillId="0" borderId="0" xfId="0" applyFont="1" applyFill="1"/>
    <xf numFmtId="4" fontId="2" fillId="0" borderId="0" xfId="1" applyNumberFormat="1" applyFont="1"/>
    <xf numFmtId="164" fontId="2" fillId="0" borderId="0" xfId="0" applyNumberFormat="1" applyFont="1" applyFill="1" applyBorder="1" applyAlignment="1">
      <alignment horizontal="center"/>
    </xf>
    <xf numFmtId="164" fontId="3" fillId="0" borderId="0" xfId="1" applyNumberFormat="1" applyFont="1" applyBorder="1"/>
    <xf numFmtId="4" fontId="2" fillId="0" borderId="2" xfId="1" applyNumberFormat="1" applyFont="1" applyBorder="1"/>
    <xf numFmtId="164" fontId="2" fillId="0" borderId="0" xfId="0" applyNumberFormat="1" applyFont="1" applyBorder="1"/>
    <xf numFmtId="164" fontId="5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0" fillId="0" borderId="0" xfId="0" applyFont="1"/>
    <xf numFmtId="164" fontId="0" fillId="0" borderId="0" xfId="0" applyNumberFormat="1" applyFont="1"/>
    <xf numFmtId="164" fontId="5" fillId="0" borderId="2" xfId="0" applyNumberFormat="1" applyFont="1" applyBorder="1"/>
    <xf numFmtId="164" fontId="8" fillId="0" borderId="2" xfId="1" applyNumberFormat="1" applyFont="1" applyBorder="1"/>
    <xf numFmtId="164" fontId="5" fillId="0" borderId="2" xfId="1" applyNumberFormat="1" applyFont="1" applyBorder="1"/>
    <xf numFmtId="164" fontId="2" fillId="0" borderId="0" xfId="1" applyNumberFormat="1" applyFont="1" applyBorder="1" applyAlignment="1">
      <alignment horizontal="center"/>
    </xf>
    <xf numFmtId="4" fontId="3" fillId="0" borderId="0" xfId="1" applyNumberFormat="1" applyFont="1" applyBorder="1" applyAlignment="1">
      <alignment horizontal="center"/>
    </xf>
    <xf numFmtId="4" fontId="2" fillId="0" borderId="0" xfId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64" fontId="3" fillId="0" borderId="0" xfId="0" applyNumberFormat="1" applyFont="1" applyBorder="1"/>
    <xf numFmtId="164" fontId="10" fillId="0" borderId="0" xfId="1" applyNumberFormat="1" applyFont="1" applyAlignment="1">
      <alignment horizontal="center"/>
    </xf>
    <xf numFmtId="0" fontId="13" fillId="0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4" fillId="0" borderId="0" xfId="0" applyFont="1" applyFill="1"/>
    <xf numFmtId="0" fontId="2" fillId="0" borderId="1" xfId="0" applyFont="1" applyBorder="1" applyAlignment="1">
      <alignment horizontal="center"/>
    </xf>
    <xf numFmtId="165" fontId="10" fillId="0" borderId="0" xfId="0" applyNumberFormat="1" applyFont="1"/>
    <xf numFmtId="0" fontId="2" fillId="0" borderId="0" xfId="0" applyFont="1" applyFill="1" applyBorder="1" applyAlignment="1">
      <alignment horizontal="center"/>
    </xf>
    <xf numFmtId="0" fontId="5" fillId="0" borderId="2" xfId="0" applyFont="1" applyBorder="1"/>
    <xf numFmtId="43" fontId="3" fillId="0" borderId="0" xfId="0" applyNumberFormat="1" applyFont="1"/>
    <xf numFmtId="4" fontId="2" fillId="0" borderId="0" xfId="0" applyNumberFormat="1" applyFont="1"/>
    <xf numFmtId="4" fontId="10" fillId="0" borderId="0" xfId="0" applyNumberFormat="1" applyFont="1"/>
    <xf numFmtId="164" fontId="3" fillId="0" borderId="4" xfId="1" applyNumberFormat="1" applyFont="1" applyBorder="1"/>
    <xf numFmtId="0" fontId="12" fillId="0" borderId="0" xfId="0" applyFont="1" applyAlignment="1">
      <alignment horizontal="justify" vertical="top"/>
    </xf>
    <xf numFmtId="164" fontId="10" fillId="0" borderId="0" xfId="1" applyNumberFormat="1" applyFont="1"/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vertical="justify" wrapText="1"/>
    </xf>
    <xf numFmtId="0" fontId="1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6" fillId="0" borderId="0" xfId="0" applyFont="1" applyBorder="1" applyAlignment="1">
      <alignment horizontal="justify" vertical="top" wrapText="1"/>
    </xf>
    <xf numFmtId="0" fontId="0" fillId="0" borderId="0" xfId="0" applyBorder="1" applyAlignment="1">
      <alignment horizontal="justify" vertical="top" wrapText="1"/>
    </xf>
    <xf numFmtId="0" fontId="0" fillId="0" borderId="4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165" fontId="2" fillId="0" borderId="0" xfId="1" applyNumberFormat="1" applyFont="1" applyFill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justify" vertical="top" wrapText="1"/>
    </xf>
    <xf numFmtId="0" fontId="16" fillId="0" borderId="0" xfId="0" applyFont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165" fontId="5" fillId="0" borderId="0" xfId="1" applyNumberFormat="1" applyFont="1" applyFill="1" applyAlignment="1">
      <alignment horizontal="center"/>
    </xf>
    <xf numFmtId="165" fontId="5" fillId="0" borderId="0" xfId="1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80"/>
  <sheetViews>
    <sheetView tabSelected="1" zoomScale="80" zoomScaleNormal="80" workbookViewId="0">
      <selection sqref="A1:F1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1.42578125" style="1" bestFit="1" customWidth="1"/>
    <col min="7" max="7" width="11.5703125" style="1"/>
    <col min="8" max="8" width="14.140625" style="1" bestFit="1" customWidth="1"/>
    <col min="9" max="9" width="14" style="1" bestFit="1" customWidth="1"/>
    <col min="10" max="10" width="12.7109375" style="1" bestFit="1" customWidth="1"/>
    <col min="11" max="16384" width="11.5703125" style="1"/>
  </cols>
  <sheetData>
    <row r="1" spans="1:8" x14ac:dyDescent="0.25">
      <c r="A1" s="189" t="s">
        <v>0</v>
      </c>
      <c r="B1" s="189"/>
      <c r="C1" s="189"/>
      <c r="D1" s="189"/>
      <c r="E1" s="189"/>
      <c r="F1" s="189"/>
    </row>
    <row r="2" spans="1:8" x14ac:dyDescent="0.25">
      <c r="A2" s="2" t="s">
        <v>1</v>
      </c>
      <c r="B2" s="3" t="s">
        <v>64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49</v>
      </c>
      <c r="B5" s="5" t="s">
        <v>109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189" t="s">
        <v>7</v>
      </c>
      <c r="B7" s="189"/>
      <c r="C7" s="189"/>
      <c r="D7" s="189"/>
      <c r="E7" s="189"/>
      <c r="F7" s="189"/>
    </row>
    <row r="8" spans="1:8" x14ac:dyDescent="0.25">
      <c r="A8" s="189" t="s">
        <v>8</v>
      </c>
      <c r="B8" s="189"/>
      <c r="C8" s="189"/>
      <c r="D8" s="189"/>
      <c r="E8" s="189"/>
      <c r="F8" s="189"/>
    </row>
    <row r="9" spans="1:8" ht="15.75" thickBot="1" x14ac:dyDescent="0.3">
      <c r="A9" s="8" t="s">
        <v>9</v>
      </c>
      <c r="B9" s="9" t="s">
        <v>10</v>
      </c>
      <c r="C9" s="9" t="s">
        <v>11</v>
      </c>
      <c r="D9" s="9" t="s">
        <v>12</v>
      </c>
      <c r="E9" s="9" t="s">
        <v>13</v>
      </c>
      <c r="F9" s="9" t="s">
        <v>50</v>
      </c>
    </row>
    <row r="10" spans="1:8" x14ac:dyDescent="0.25">
      <c r="A10" s="10" t="s">
        <v>71</v>
      </c>
      <c r="B10" s="7"/>
      <c r="C10" s="7"/>
      <c r="D10" s="7"/>
      <c r="E10" s="7"/>
      <c r="F10" s="7"/>
    </row>
    <row r="11" spans="1:8" x14ac:dyDescent="0.25">
      <c r="A11" s="140" t="s">
        <v>62</v>
      </c>
      <c r="B11" s="142" t="s">
        <v>24</v>
      </c>
      <c r="C11" s="110">
        <v>34</v>
      </c>
      <c r="D11" s="110">
        <v>14</v>
      </c>
      <c r="E11" s="110">
        <v>15</v>
      </c>
      <c r="F11" s="109">
        <f>SUM(C11:E11)</f>
        <v>63</v>
      </c>
    </row>
    <row r="12" spans="1:8" x14ac:dyDescent="0.25">
      <c r="A12" s="11" t="s">
        <v>63</v>
      </c>
      <c r="B12" s="7" t="s">
        <v>24</v>
      </c>
      <c r="C12" s="110">
        <v>9</v>
      </c>
      <c r="D12" s="110">
        <v>13</v>
      </c>
      <c r="E12" s="110">
        <v>16</v>
      </c>
      <c r="F12" s="109">
        <f t="shared" ref="F12" si="0">SUM(C12:E12)</f>
        <v>38</v>
      </c>
      <c r="H12" s="107"/>
    </row>
    <row r="13" spans="1:8" x14ac:dyDescent="0.25">
      <c r="A13" s="11" t="s">
        <v>73</v>
      </c>
      <c r="B13" s="7" t="s">
        <v>24</v>
      </c>
      <c r="C13" s="110">
        <v>25</v>
      </c>
      <c r="D13" s="110">
        <v>26</v>
      </c>
      <c r="E13" s="110">
        <v>25</v>
      </c>
      <c r="F13" s="109">
        <f>E13</f>
        <v>25</v>
      </c>
    </row>
    <row r="14" spans="1:8" x14ac:dyDescent="0.25">
      <c r="A14" s="141" t="s">
        <v>72</v>
      </c>
      <c r="B14" s="7" t="s">
        <v>68</v>
      </c>
      <c r="C14" s="110">
        <v>19</v>
      </c>
      <c r="D14" s="110">
        <v>31</v>
      </c>
      <c r="E14" s="110">
        <v>24</v>
      </c>
      <c r="F14" s="109">
        <f>AVERAGE(C14:E14)</f>
        <v>24.666666666666668</v>
      </c>
    </row>
    <row r="15" spans="1:8" x14ac:dyDescent="0.25">
      <c r="A15" s="10"/>
      <c r="B15" s="142" t="s">
        <v>24</v>
      </c>
      <c r="C15" s="110">
        <v>45</v>
      </c>
      <c r="D15" s="110">
        <v>100</v>
      </c>
      <c r="E15" s="110">
        <v>75</v>
      </c>
      <c r="F15" s="109">
        <f>+AVERAGE(C15:E15)</f>
        <v>73.333333333333329</v>
      </c>
      <c r="G15" s="107"/>
    </row>
    <row r="16" spans="1:8" x14ac:dyDescent="0.25">
      <c r="A16" s="10"/>
      <c r="B16" s="7" t="s">
        <v>69</v>
      </c>
      <c r="C16" s="110">
        <v>31</v>
      </c>
      <c r="D16" s="110">
        <v>53</v>
      </c>
      <c r="E16" s="110">
        <v>41</v>
      </c>
      <c r="F16" s="109">
        <f>SUM(C16:E16)</f>
        <v>125</v>
      </c>
    </row>
    <row r="17" spans="1:69" ht="15.75" thickBot="1" x14ac:dyDescent="0.3">
      <c r="A17" s="14" t="s">
        <v>70</v>
      </c>
      <c r="B17" s="15"/>
      <c r="C17" s="111">
        <f>+C11+C15</f>
        <v>79</v>
      </c>
      <c r="D17" s="111">
        <f>+D11+D15</f>
        <v>114</v>
      </c>
      <c r="E17" s="111">
        <f>+E11+E15</f>
        <v>90</v>
      </c>
      <c r="F17" s="111">
        <f>+F11+F15</f>
        <v>136.33333333333331</v>
      </c>
      <c r="G17" s="107"/>
    </row>
    <row r="18" spans="1:69" s="122" customFormat="1" ht="15.75" thickTop="1" x14ac:dyDescent="0.25">
      <c r="A18" s="86" t="s">
        <v>26</v>
      </c>
      <c r="B18" s="125"/>
      <c r="C18" s="123"/>
      <c r="D18" s="123"/>
      <c r="E18" s="123"/>
      <c r="F18" s="126"/>
      <c r="G18" s="7"/>
      <c r="H18" s="7"/>
      <c r="I18" s="145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</row>
    <row r="19" spans="1:69" s="122" customFormat="1" x14ac:dyDescent="0.25">
      <c r="A19" s="86"/>
      <c r="B19" s="125"/>
      <c r="C19" s="181"/>
      <c r="D19" s="181"/>
      <c r="E19" s="181"/>
      <c r="F19" s="126"/>
      <c r="G19" s="7"/>
      <c r="H19" s="7"/>
      <c r="I19" s="145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x14ac:dyDescent="0.25">
      <c r="A20" s="191" t="s">
        <v>27</v>
      </c>
      <c r="B20" s="191"/>
      <c r="C20" s="191"/>
      <c r="D20" s="191"/>
      <c r="E20" s="191"/>
    </row>
    <row r="21" spans="1:69" x14ac:dyDescent="0.25">
      <c r="A21" s="189" t="s">
        <v>28</v>
      </c>
      <c r="B21" s="189"/>
      <c r="C21" s="189"/>
      <c r="D21" s="189"/>
      <c r="E21" s="189"/>
    </row>
    <row r="22" spans="1:69" x14ac:dyDescent="0.25">
      <c r="A22" s="2" t="s">
        <v>29</v>
      </c>
      <c r="B22" s="5" t="s">
        <v>30</v>
      </c>
      <c r="C22" s="16"/>
      <c r="D22" s="16"/>
      <c r="E22" s="16"/>
      <c r="F22" s="16"/>
    </row>
    <row r="23" spans="1:69" ht="15.75" thickBot="1" x14ac:dyDescent="0.3">
      <c r="A23" s="8" t="s">
        <v>9</v>
      </c>
      <c r="B23" s="9" t="s">
        <v>11</v>
      </c>
      <c r="C23" s="9" t="s">
        <v>12</v>
      </c>
      <c r="D23" s="9" t="s">
        <v>13</v>
      </c>
      <c r="E23" s="9" t="s">
        <v>50</v>
      </c>
    </row>
    <row r="24" spans="1:69" x14ac:dyDescent="0.25">
      <c r="A24" s="10" t="s">
        <v>71</v>
      </c>
    </row>
    <row r="25" spans="1:69" x14ac:dyDescent="0.25">
      <c r="A25" s="18" t="s">
        <v>23</v>
      </c>
      <c r="B25" s="93">
        <v>321450</v>
      </c>
      <c r="C25" s="93">
        <f>C60</f>
        <v>1950934.61</v>
      </c>
      <c r="D25" s="93">
        <f>D36+D37+D40+D50+D57</f>
        <v>3680932</v>
      </c>
      <c r="E25" s="100">
        <f>SUM(B25:D25)</f>
        <v>5953316.6100000003</v>
      </c>
    </row>
    <row r="26" spans="1:69" x14ac:dyDescent="0.25">
      <c r="A26" s="10" t="s">
        <v>72</v>
      </c>
      <c r="B26" s="93">
        <v>794200</v>
      </c>
      <c r="C26" s="93">
        <f>C44</f>
        <v>0</v>
      </c>
      <c r="D26" s="93">
        <f>D44</f>
        <v>43750</v>
      </c>
      <c r="E26" s="100">
        <f>SUM(B26:D26)</f>
        <v>837950</v>
      </c>
    </row>
    <row r="27" spans="1:69" x14ac:dyDescent="0.25">
      <c r="A27" s="17"/>
      <c r="B27" s="93"/>
      <c r="C27" s="93"/>
      <c r="D27" s="93"/>
      <c r="E27" s="100"/>
    </row>
    <row r="28" spans="1:69" ht="15.75" thickBot="1" x14ac:dyDescent="0.3">
      <c r="A28" s="14" t="s">
        <v>25</v>
      </c>
      <c r="B28" s="165">
        <f>SUM(B25:B27)</f>
        <v>1115650</v>
      </c>
      <c r="C28" s="165">
        <f t="shared" ref="C28:D28" si="1">SUM(C25:C27)</f>
        <v>1950934.61</v>
      </c>
      <c r="D28" s="165">
        <f t="shared" si="1"/>
        <v>3724682</v>
      </c>
      <c r="E28" s="102">
        <f>SUM(E25:E26)</f>
        <v>6791266.6100000003</v>
      </c>
      <c r="F28" s="19"/>
      <c r="H28" s="93"/>
    </row>
    <row r="29" spans="1:69" ht="15.75" thickTop="1" x14ac:dyDescent="0.25">
      <c r="A29" s="86" t="s">
        <v>31</v>
      </c>
    </row>
    <row r="30" spans="1:69" x14ac:dyDescent="0.25">
      <c r="A30" s="86"/>
    </row>
    <row r="31" spans="1:69" x14ac:dyDescent="0.25">
      <c r="A31" s="189" t="s">
        <v>32</v>
      </c>
      <c r="B31" s="189"/>
      <c r="C31" s="189"/>
      <c r="D31" s="189"/>
      <c r="E31" s="189"/>
    </row>
    <row r="32" spans="1:69" x14ac:dyDescent="0.25">
      <c r="A32" s="189" t="s">
        <v>28</v>
      </c>
      <c r="B32" s="189"/>
      <c r="C32" s="189"/>
      <c r="D32" s="189"/>
      <c r="E32" s="189"/>
    </row>
    <row r="33" spans="1:10" x14ac:dyDescent="0.25">
      <c r="A33" s="2" t="s">
        <v>29</v>
      </c>
      <c r="B33" s="3" t="s">
        <v>30</v>
      </c>
      <c r="C33" s="16"/>
      <c r="D33" s="16"/>
      <c r="E33" s="16"/>
    </row>
    <row r="34" spans="1:10" ht="15.75" thickBot="1" x14ac:dyDescent="0.3">
      <c r="A34" s="8" t="s">
        <v>33</v>
      </c>
      <c r="B34" s="9" t="s">
        <v>11</v>
      </c>
      <c r="C34" s="9" t="s">
        <v>12</v>
      </c>
      <c r="D34" s="9" t="s">
        <v>13</v>
      </c>
      <c r="E34" s="9" t="s">
        <v>50</v>
      </c>
    </row>
    <row r="35" spans="1:10" ht="15.95" customHeight="1" x14ac:dyDescent="0.25">
      <c r="A35" s="147" t="s">
        <v>34</v>
      </c>
      <c r="B35" s="103">
        <v>0</v>
      </c>
      <c r="C35" s="103">
        <v>1725934.61</v>
      </c>
      <c r="D35" s="103">
        <v>0</v>
      </c>
      <c r="E35" s="100">
        <f t="shared" ref="E35:E59" si="2">SUM(B35:D35)</f>
        <v>1725934.61</v>
      </c>
    </row>
    <row r="36" spans="1:10" x14ac:dyDescent="0.25">
      <c r="A36" s="147" t="s">
        <v>35</v>
      </c>
      <c r="B36" s="103">
        <v>0</v>
      </c>
      <c r="C36" s="103">
        <v>0</v>
      </c>
      <c r="D36" s="103">
        <v>3232800</v>
      </c>
      <c r="E36" s="100">
        <f t="shared" si="2"/>
        <v>3232800</v>
      </c>
    </row>
    <row r="37" spans="1:10" x14ac:dyDescent="0.25">
      <c r="A37" s="147" t="s">
        <v>36</v>
      </c>
      <c r="B37" s="103">
        <v>307450</v>
      </c>
      <c r="C37" s="103">
        <v>225000</v>
      </c>
      <c r="D37" s="103">
        <v>325000</v>
      </c>
      <c r="E37" s="100">
        <f t="shared" si="2"/>
        <v>857450</v>
      </c>
    </row>
    <row r="38" spans="1:10" x14ac:dyDescent="0.25">
      <c r="A38" s="147" t="s">
        <v>37</v>
      </c>
      <c r="B38" s="103">
        <v>0</v>
      </c>
      <c r="C38" s="103">
        <v>0</v>
      </c>
      <c r="D38" s="103">
        <v>0</v>
      </c>
      <c r="E38" s="100">
        <f t="shared" si="2"/>
        <v>0</v>
      </c>
    </row>
    <row r="39" spans="1:10" x14ac:dyDescent="0.25">
      <c r="A39" s="147" t="s">
        <v>78</v>
      </c>
      <c r="B39" s="103"/>
      <c r="C39" s="103">
        <v>0</v>
      </c>
      <c r="D39" s="103">
        <v>0</v>
      </c>
      <c r="E39" s="100">
        <f t="shared" si="2"/>
        <v>0</v>
      </c>
    </row>
    <row r="40" spans="1:10" x14ac:dyDescent="0.25">
      <c r="A40" s="147" t="s">
        <v>79</v>
      </c>
      <c r="B40" s="103"/>
      <c r="C40" s="103">
        <v>0</v>
      </c>
      <c r="D40" s="103">
        <v>56057</v>
      </c>
      <c r="E40" s="100">
        <f t="shared" si="2"/>
        <v>56057</v>
      </c>
    </row>
    <row r="41" spans="1:10" x14ac:dyDescent="0.25">
      <c r="A41" s="147" t="s">
        <v>80</v>
      </c>
      <c r="B41" s="103">
        <v>271450</v>
      </c>
      <c r="C41" s="103">
        <v>0</v>
      </c>
      <c r="D41" s="103">
        <v>0</v>
      </c>
      <c r="E41" s="100">
        <f t="shared" si="2"/>
        <v>271450</v>
      </c>
    </row>
    <row r="42" spans="1:10" x14ac:dyDescent="0.25">
      <c r="A42" s="147" t="s">
        <v>81</v>
      </c>
      <c r="B42" s="103">
        <v>0</v>
      </c>
      <c r="C42" s="103">
        <v>0</v>
      </c>
      <c r="D42" s="103">
        <v>0</v>
      </c>
      <c r="E42" s="100">
        <f t="shared" si="2"/>
        <v>0</v>
      </c>
    </row>
    <row r="43" spans="1:10" x14ac:dyDescent="0.25">
      <c r="A43" s="147" t="s">
        <v>82</v>
      </c>
      <c r="B43" s="103">
        <v>0</v>
      </c>
      <c r="C43" s="103">
        <v>0</v>
      </c>
      <c r="D43" s="103">
        <v>0</v>
      </c>
      <c r="E43" s="100">
        <f t="shared" si="2"/>
        <v>0</v>
      </c>
    </row>
    <row r="44" spans="1:10" x14ac:dyDescent="0.25">
      <c r="A44" s="147" t="s">
        <v>77</v>
      </c>
      <c r="B44" s="103">
        <v>486750</v>
      </c>
      <c r="C44" s="103">
        <v>0</v>
      </c>
      <c r="D44" s="103">
        <v>43750</v>
      </c>
      <c r="E44" s="100">
        <f t="shared" si="2"/>
        <v>530500</v>
      </c>
    </row>
    <row r="45" spans="1:10" x14ac:dyDescent="0.25">
      <c r="A45" s="147" t="s">
        <v>83</v>
      </c>
      <c r="B45" s="103">
        <v>0</v>
      </c>
      <c r="C45" s="103">
        <v>0</v>
      </c>
      <c r="D45" s="103">
        <v>0</v>
      </c>
      <c r="E45" s="100">
        <f t="shared" si="2"/>
        <v>0</v>
      </c>
      <c r="H45" s="93"/>
      <c r="I45" s="93"/>
      <c r="J45" s="133"/>
    </row>
    <row r="46" spans="1:10" x14ac:dyDescent="0.25">
      <c r="A46" s="147" t="s">
        <v>84</v>
      </c>
      <c r="B46" s="103">
        <v>0</v>
      </c>
      <c r="C46" s="103">
        <v>0</v>
      </c>
      <c r="D46" s="103">
        <v>0</v>
      </c>
      <c r="E46" s="100">
        <f t="shared" ref="E46:E47" si="3">SUM(B46:D46)</f>
        <v>0</v>
      </c>
      <c r="H46" s="93"/>
      <c r="I46" s="93"/>
      <c r="J46" s="133"/>
    </row>
    <row r="47" spans="1:10" x14ac:dyDescent="0.25">
      <c r="A47" s="147" t="s">
        <v>85</v>
      </c>
      <c r="B47" s="103">
        <v>0</v>
      </c>
      <c r="C47" s="103">
        <v>0</v>
      </c>
      <c r="D47" s="103">
        <v>0</v>
      </c>
      <c r="E47" s="100">
        <f t="shared" si="3"/>
        <v>0</v>
      </c>
      <c r="H47" s="93"/>
      <c r="I47" s="93"/>
      <c r="J47" s="133"/>
    </row>
    <row r="48" spans="1:10" x14ac:dyDescent="0.25">
      <c r="A48" s="147" t="s">
        <v>86</v>
      </c>
      <c r="B48" s="103">
        <v>0</v>
      </c>
      <c r="C48" s="103">
        <v>0</v>
      </c>
      <c r="D48" s="103">
        <v>0</v>
      </c>
      <c r="E48" s="100">
        <f t="shared" si="2"/>
        <v>0</v>
      </c>
      <c r="H48" s="93"/>
      <c r="I48" s="93"/>
      <c r="J48" s="133"/>
    </row>
    <row r="49" spans="1:10" x14ac:dyDescent="0.25">
      <c r="A49" s="147" t="s">
        <v>87</v>
      </c>
      <c r="B49" s="103">
        <v>0</v>
      </c>
      <c r="C49" s="103">
        <v>0</v>
      </c>
      <c r="D49" s="103">
        <v>0</v>
      </c>
      <c r="E49" s="100">
        <f t="shared" si="2"/>
        <v>0</v>
      </c>
      <c r="H49" s="93"/>
      <c r="I49" s="93"/>
      <c r="J49" s="133"/>
    </row>
    <row r="50" spans="1:10" x14ac:dyDescent="0.25">
      <c r="A50" s="147" t="s">
        <v>88</v>
      </c>
      <c r="B50" s="103">
        <v>0</v>
      </c>
      <c r="C50" s="103">
        <v>0</v>
      </c>
      <c r="D50" s="103">
        <v>17075</v>
      </c>
      <c r="E50" s="100">
        <f t="shared" si="2"/>
        <v>17075</v>
      </c>
      <c r="H50" s="93"/>
      <c r="I50" s="93"/>
      <c r="J50" s="133"/>
    </row>
    <row r="51" spans="1:10" x14ac:dyDescent="0.25">
      <c r="A51" s="147" t="s">
        <v>89</v>
      </c>
      <c r="B51" s="103">
        <v>0</v>
      </c>
      <c r="C51" s="103">
        <v>0</v>
      </c>
      <c r="D51" s="103">
        <v>0</v>
      </c>
      <c r="E51" s="100">
        <f t="shared" si="2"/>
        <v>0</v>
      </c>
      <c r="H51" s="93"/>
      <c r="I51" s="93"/>
    </row>
    <row r="52" spans="1:10" x14ac:dyDescent="0.25">
      <c r="A52" s="147" t="s">
        <v>90</v>
      </c>
      <c r="B52" s="103">
        <v>0</v>
      </c>
      <c r="C52" s="103">
        <v>0</v>
      </c>
      <c r="D52" s="103">
        <v>0</v>
      </c>
      <c r="E52" s="100">
        <f t="shared" si="2"/>
        <v>0</v>
      </c>
      <c r="H52" s="93"/>
      <c r="I52" s="93"/>
    </row>
    <row r="53" spans="1:10" x14ac:dyDescent="0.25">
      <c r="A53" s="147" t="s">
        <v>91</v>
      </c>
      <c r="B53" s="103">
        <v>0</v>
      </c>
      <c r="C53" s="103">
        <v>0</v>
      </c>
      <c r="D53" s="103">
        <v>0</v>
      </c>
      <c r="E53" s="100">
        <f t="shared" si="2"/>
        <v>0</v>
      </c>
      <c r="I53" s="93"/>
    </row>
    <row r="54" spans="1:10" x14ac:dyDescent="0.25">
      <c r="A54" s="147" t="s">
        <v>92</v>
      </c>
      <c r="B54" s="103">
        <v>0</v>
      </c>
      <c r="C54" s="103">
        <v>0</v>
      </c>
      <c r="D54" s="103">
        <v>0</v>
      </c>
      <c r="E54" s="100">
        <f t="shared" si="2"/>
        <v>0</v>
      </c>
      <c r="I54" s="93"/>
    </row>
    <row r="55" spans="1:10" x14ac:dyDescent="0.25">
      <c r="A55" s="147" t="s">
        <v>93</v>
      </c>
      <c r="B55" s="103">
        <v>0</v>
      </c>
      <c r="C55" s="103">
        <v>0</v>
      </c>
      <c r="D55" s="103">
        <v>0</v>
      </c>
      <c r="E55" s="100">
        <f t="shared" si="2"/>
        <v>0</v>
      </c>
      <c r="H55" s="93"/>
      <c r="I55" s="93"/>
    </row>
    <row r="56" spans="1:10" x14ac:dyDescent="0.25">
      <c r="A56" s="147" t="s">
        <v>94</v>
      </c>
      <c r="B56" s="103">
        <v>0</v>
      </c>
      <c r="C56" s="103">
        <v>0</v>
      </c>
      <c r="D56" s="103">
        <v>0</v>
      </c>
      <c r="E56" s="100">
        <f t="shared" si="2"/>
        <v>0</v>
      </c>
      <c r="H56" s="93"/>
      <c r="I56" s="93"/>
    </row>
    <row r="57" spans="1:10" x14ac:dyDescent="0.25">
      <c r="A57" s="147" t="s">
        <v>95</v>
      </c>
      <c r="B57" s="103">
        <v>50000</v>
      </c>
      <c r="C57" s="103">
        <v>0</v>
      </c>
      <c r="D57" s="103">
        <v>50000</v>
      </c>
      <c r="E57" s="100">
        <f t="shared" si="2"/>
        <v>100000</v>
      </c>
      <c r="H57" s="93"/>
    </row>
    <row r="58" spans="1:10" x14ac:dyDescent="0.25">
      <c r="A58" s="147" t="s">
        <v>96</v>
      </c>
      <c r="B58" s="103">
        <v>0</v>
      </c>
      <c r="C58" s="103">
        <v>0</v>
      </c>
      <c r="D58" s="103">
        <v>0</v>
      </c>
      <c r="E58" s="100">
        <f t="shared" si="2"/>
        <v>0</v>
      </c>
    </row>
    <row r="59" spans="1:10" x14ac:dyDescent="0.25">
      <c r="A59" s="147" t="s">
        <v>97</v>
      </c>
      <c r="B59" s="103">
        <v>0</v>
      </c>
      <c r="C59" s="103">
        <v>0</v>
      </c>
      <c r="D59" s="103">
        <v>0</v>
      </c>
      <c r="E59" s="100">
        <f t="shared" si="2"/>
        <v>0</v>
      </c>
    </row>
    <row r="60" spans="1:10" ht="15.75" thickBot="1" x14ac:dyDescent="0.3">
      <c r="A60" s="14" t="s">
        <v>25</v>
      </c>
      <c r="B60" s="101">
        <f>SUM(B35:B59)</f>
        <v>1115650</v>
      </c>
      <c r="C60" s="101">
        <f>SUM(C35:C59)</f>
        <v>1950934.61</v>
      </c>
      <c r="D60" s="101">
        <f>SUM(D35:D59)</f>
        <v>3724682</v>
      </c>
      <c r="E60" s="101">
        <f>SUM(E35:E59)</f>
        <v>6791266.6100000003</v>
      </c>
      <c r="H60" s="93"/>
      <c r="I60" s="93"/>
      <c r="J60" s="93"/>
    </row>
    <row r="61" spans="1:10" ht="15.75" thickTop="1" x14ac:dyDescent="0.25">
      <c r="A61" s="86" t="s">
        <v>31</v>
      </c>
    </row>
    <row r="62" spans="1:10" x14ac:dyDescent="0.25">
      <c r="A62" s="190" t="s">
        <v>38</v>
      </c>
      <c r="B62" s="190"/>
      <c r="C62" s="190"/>
      <c r="D62" s="190"/>
      <c r="E62" s="190"/>
    </row>
    <row r="63" spans="1:10" x14ac:dyDescent="0.25">
      <c r="A63" s="189" t="s">
        <v>39</v>
      </c>
      <c r="B63" s="189"/>
      <c r="C63" s="189"/>
      <c r="D63" s="189"/>
      <c r="E63" s="189"/>
    </row>
    <row r="64" spans="1:10" x14ac:dyDescent="0.25">
      <c r="A64" s="2" t="s">
        <v>29</v>
      </c>
      <c r="B64" s="21" t="s">
        <v>30</v>
      </c>
      <c r="C64" s="16"/>
      <c r="D64" s="16"/>
      <c r="E64" s="16"/>
    </row>
    <row r="65" spans="1:10" ht="15.75" thickBot="1" x14ac:dyDescent="0.3">
      <c r="A65" s="8" t="s">
        <v>33</v>
      </c>
      <c r="B65" s="9" t="s">
        <v>11</v>
      </c>
      <c r="C65" s="9" t="s">
        <v>12</v>
      </c>
      <c r="D65" s="9" t="s">
        <v>13</v>
      </c>
      <c r="E65" s="9" t="s">
        <v>50</v>
      </c>
    </row>
    <row r="66" spans="1:10" x14ac:dyDescent="0.25">
      <c r="A66" s="1" t="s">
        <v>55</v>
      </c>
      <c r="B66" s="100">
        <v>8790819.7400000002</v>
      </c>
      <c r="C66" s="100">
        <v>0</v>
      </c>
      <c r="D66" s="100">
        <v>0</v>
      </c>
      <c r="E66" s="100">
        <f>B66</f>
        <v>8790819.7400000002</v>
      </c>
    </row>
    <row r="67" spans="1:10" x14ac:dyDescent="0.25">
      <c r="A67" s="1" t="s">
        <v>40</v>
      </c>
      <c r="B67" s="100">
        <v>0</v>
      </c>
      <c r="C67" s="100">
        <v>0</v>
      </c>
      <c r="D67" s="100">
        <v>19925000</v>
      </c>
      <c r="E67" s="100">
        <f>SUM(B67:D67)</f>
        <v>19925000</v>
      </c>
      <c r="I67" s="19"/>
      <c r="J67" s="19"/>
    </row>
    <row r="68" spans="1:10" x14ac:dyDescent="0.25">
      <c r="A68" s="1"/>
      <c r="B68" s="100">
        <v>0</v>
      </c>
      <c r="C68" s="100">
        <v>0</v>
      </c>
      <c r="D68" s="100">
        <v>0</v>
      </c>
      <c r="E68" s="100">
        <f>SUM(B68:D68)</f>
        <v>0</v>
      </c>
      <c r="I68" s="19"/>
      <c r="J68" s="19"/>
    </row>
    <row r="69" spans="1:10" x14ac:dyDescent="0.25">
      <c r="A69" s="3" t="s">
        <v>41</v>
      </c>
      <c r="B69" s="112">
        <f>B67+B66+B68</f>
        <v>8790819.7400000002</v>
      </c>
      <c r="C69" s="112">
        <f t="shared" ref="C69:E69" si="4">C67+C66+C68</f>
        <v>0</v>
      </c>
      <c r="D69" s="112">
        <f t="shared" si="4"/>
        <v>19925000</v>
      </c>
      <c r="E69" s="112">
        <f t="shared" si="4"/>
        <v>28715819.740000002</v>
      </c>
      <c r="I69" s="19"/>
      <c r="J69" s="19"/>
    </row>
    <row r="70" spans="1:10" x14ac:dyDescent="0.25">
      <c r="A70" s="22" t="s">
        <v>42</v>
      </c>
      <c r="B70" s="100">
        <v>1115650</v>
      </c>
      <c r="C70" s="100">
        <v>1950934.61</v>
      </c>
      <c r="D70" s="113">
        <v>3724682</v>
      </c>
      <c r="E70" s="100">
        <f>SUM(B70:D70)</f>
        <v>6791266.6100000003</v>
      </c>
      <c r="I70" s="19"/>
    </row>
    <row r="71" spans="1:10" x14ac:dyDescent="0.25">
      <c r="A71" s="23" t="s">
        <v>116</v>
      </c>
      <c r="B71" s="112">
        <f>SUM(B72:B73)</f>
        <v>0</v>
      </c>
      <c r="C71" s="112">
        <v>0</v>
      </c>
      <c r="D71" s="112">
        <v>0</v>
      </c>
      <c r="E71" s="112">
        <f>SUM(B71:D71)</f>
        <v>0</v>
      </c>
    </row>
    <row r="72" spans="1:10" x14ac:dyDescent="0.25">
      <c r="A72" s="23"/>
      <c r="B72" s="100">
        <v>0</v>
      </c>
      <c r="C72" s="100"/>
      <c r="D72" s="100"/>
      <c r="E72" s="100"/>
    </row>
    <row r="73" spans="1:10" x14ac:dyDescent="0.25">
      <c r="A73" s="23"/>
      <c r="B73" s="100">
        <v>0</v>
      </c>
      <c r="C73" s="100"/>
      <c r="D73" s="100"/>
      <c r="E73" s="100"/>
    </row>
    <row r="74" spans="1:10" x14ac:dyDescent="0.25">
      <c r="A74" s="3" t="s">
        <v>43</v>
      </c>
      <c r="B74" s="112">
        <f>+B69-B70-B71</f>
        <v>7675169.7400000002</v>
      </c>
      <c r="C74" s="112">
        <f t="shared" ref="C74" si="5">+C69-C70-C71</f>
        <v>-1950934.61</v>
      </c>
      <c r="D74" s="112">
        <f>+D69-D70-D71</f>
        <v>16200318</v>
      </c>
      <c r="E74" s="112">
        <f>+E69-E70-E71</f>
        <v>21924553.130000003</v>
      </c>
      <c r="I74" s="19"/>
    </row>
    <row r="75" spans="1:10" ht="15.75" thickBot="1" x14ac:dyDescent="0.3">
      <c r="A75" s="24"/>
      <c r="B75" s="24"/>
      <c r="C75" s="24"/>
      <c r="D75" s="24"/>
      <c r="E75" s="24"/>
    </row>
    <row r="76" spans="1:10" ht="15.75" thickTop="1" x14ac:dyDescent="0.25">
      <c r="A76" s="86" t="s">
        <v>44</v>
      </c>
    </row>
    <row r="77" spans="1:10" x14ac:dyDescent="0.25">
      <c r="A77" s="86" t="s">
        <v>117</v>
      </c>
      <c r="D77" s="19"/>
    </row>
    <row r="78" spans="1:10" x14ac:dyDescent="0.25">
      <c r="A78" s="86" t="s">
        <v>118</v>
      </c>
      <c r="B78" s="19"/>
      <c r="C78" s="19"/>
      <c r="D78" s="19"/>
      <c r="E78" s="19"/>
    </row>
    <row r="79" spans="1:10" x14ac:dyDescent="0.25">
      <c r="B79" s="93"/>
      <c r="C79" s="93"/>
      <c r="D79" s="93"/>
      <c r="E79" s="93"/>
    </row>
    <row r="80" spans="1:10" x14ac:dyDescent="0.25">
      <c r="B80" s="19"/>
    </row>
  </sheetData>
  <mergeCells count="9">
    <mergeCell ref="A32:E32"/>
    <mergeCell ref="A62:E62"/>
    <mergeCell ref="A63:E63"/>
    <mergeCell ref="A1:F1"/>
    <mergeCell ref="A7:F7"/>
    <mergeCell ref="A8:F8"/>
    <mergeCell ref="A20:E20"/>
    <mergeCell ref="A21:E21"/>
    <mergeCell ref="A31:E31"/>
  </mergeCells>
  <pageMargins left="0.70866141732283472" right="0.70866141732283472" top="0.39370078740157483" bottom="0.39370078740157483" header="0.31496062992125984" footer="0.98425196850393704"/>
  <pageSetup scale="64" firstPageNumber="19" orientation="portrait" useFirstPageNumber="1" r:id="rId1"/>
  <headerFooter>
    <oddFooter>&amp;R&amp;"-,Negrita"&amp;12&amp;P</oddFooter>
  </headerFooter>
  <ignoredErrors>
    <ignoredError sqref="E69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4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" customWidth="1"/>
    <col min="2" max="2" width="13.5703125" style="1" customWidth="1"/>
    <col min="3" max="3" width="13.85546875" style="1" bestFit="1" customWidth="1"/>
    <col min="4" max="6" width="14.140625" style="1" bestFit="1" customWidth="1"/>
    <col min="7" max="16384" width="12.85546875" style="1"/>
  </cols>
  <sheetData>
    <row r="1" spans="1:6" x14ac:dyDescent="0.25">
      <c r="A1" s="189" t="s">
        <v>0</v>
      </c>
      <c r="B1" s="189"/>
      <c r="C1" s="189"/>
      <c r="D1" s="189"/>
      <c r="E1" s="189"/>
      <c r="F1" s="45"/>
    </row>
    <row r="2" spans="1:6" x14ac:dyDescent="0.25">
      <c r="A2" s="2" t="s">
        <v>1</v>
      </c>
      <c r="B2" s="3" t="s">
        <v>64</v>
      </c>
      <c r="D2" s="6"/>
      <c r="E2" s="6"/>
    </row>
    <row r="3" spans="1:6" x14ac:dyDescent="0.25">
      <c r="A3" s="2" t="s">
        <v>2</v>
      </c>
      <c r="B3" s="4" t="s">
        <v>3</v>
      </c>
      <c r="C3" s="43"/>
      <c r="D3" s="43"/>
      <c r="E3" s="6"/>
    </row>
    <row r="4" spans="1:6" x14ac:dyDescent="0.25">
      <c r="A4" s="2" t="s">
        <v>4</v>
      </c>
      <c r="B4" s="3" t="s">
        <v>5</v>
      </c>
      <c r="C4" s="43"/>
      <c r="D4" s="43"/>
      <c r="E4" s="6"/>
    </row>
    <row r="5" spans="1:6" x14ac:dyDescent="0.25">
      <c r="A5" s="2" t="s">
        <v>6</v>
      </c>
      <c r="B5" s="5" t="s">
        <v>111</v>
      </c>
    </row>
    <row r="6" spans="1:6" x14ac:dyDescent="0.25">
      <c r="A6" s="2"/>
      <c r="B6" s="5"/>
    </row>
    <row r="7" spans="1:6" x14ac:dyDescent="0.25">
      <c r="A7" s="189" t="s">
        <v>7</v>
      </c>
      <c r="B7" s="189"/>
      <c r="C7" s="189"/>
      <c r="D7" s="189"/>
      <c r="E7" s="189"/>
    </row>
    <row r="8" spans="1:6" x14ac:dyDescent="0.25">
      <c r="A8" s="189" t="s">
        <v>8</v>
      </c>
      <c r="B8" s="189"/>
      <c r="C8" s="189"/>
      <c r="D8" s="189"/>
      <c r="E8" s="189"/>
    </row>
    <row r="10" spans="1:6" ht="15.75" thickBot="1" x14ac:dyDescent="0.3">
      <c r="A10" s="8" t="s">
        <v>9</v>
      </c>
      <c r="B10" s="9" t="s">
        <v>10</v>
      </c>
      <c r="C10" s="9" t="s">
        <v>50</v>
      </c>
      <c r="D10" s="9" t="s">
        <v>51</v>
      </c>
      <c r="E10" s="9" t="s">
        <v>57</v>
      </c>
    </row>
    <row r="11" spans="1:6" x14ac:dyDescent="0.25">
      <c r="A11" s="46"/>
      <c r="B11" s="62"/>
      <c r="C11" s="62"/>
      <c r="D11" s="62"/>
      <c r="E11" s="62"/>
    </row>
    <row r="12" spans="1:6" x14ac:dyDescent="0.25">
      <c r="A12" s="10" t="s">
        <v>65</v>
      </c>
      <c r="B12" s="12" t="s">
        <v>24</v>
      </c>
      <c r="C12" s="107">
        <f>'Prevención I T'!F12</f>
        <v>0</v>
      </c>
      <c r="D12" s="107">
        <f>'Prevención 2T'!F12</f>
        <v>154</v>
      </c>
      <c r="E12" s="107">
        <f>SUM(C12:D12)</f>
        <v>154</v>
      </c>
    </row>
    <row r="13" spans="1:6" x14ac:dyDescent="0.25">
      <c r="A13" s="13"/>
      <c r="C13" s="107"/>
      <c r="D13" s="107"/>
      <c r="E13" s="107"/>
    </row>
    <row r="14" spans="1:6" ht="15.75" thickBot="1" x14ac:dyDescent="0.3">
      <c r="A14" s="14" t="s">
        <v>54</v>
      </c>
      <c r="B14" s="15"/>
      <c r="C14" s="108">
        <f>SUM(C12:C13)</f>
        <v>0</v>
      </c>
      <c r="D14" s="108">
        <f>SUM(D12:D13)</f>
        <v>154</v>
      </c>
      <c r="E14" s="108">
        <f>SUM(E12:E13)</f>
        <v>154</v>
      </c>
    </row>
    <row r="15" spans="1:6" ht="15.75" thickTop="1" x14ac:dyDescent="0.25">
      <c r="A15" s="63" t="s">
        <v>47</v>
      </c>
    </row>
    <row r="16" spans="1:6" x14ac:dyDescent="0.25">
      <c r="A16" s="63" t="s">
        <v>75</v>
      </c>
    </row>
    <row r="17" spans="1:12" x14ac:dyDescent="0.25">
      <c r="A17" s="63" t="s">
        <v>74</v>
      </c>
    </row>
    <row r="19" spans="1:12" x14ac:dyDescent="0.25">
      <c r="A19" s="203" t="s">
        <v>27</v>
      </c>
      <c r="B19" s="203"/>
      <c r="C19" s="203"/>
      <c r="D19" s="203"/>
      <c r="E19" s="203"/>
      <c r="I19" s="19"/>
    </row>
    <row r="20" spans="1:12" x14ac:dyDescent="0.25">
      <c r="A20" s="189" t="s">
        <v>28</v>
      </c>
      <c r="B20" s="189"/>
      <c r="C20" s="189"/>
      <c r="D20" s="189"/>
      <c r="E20" s="189"/>
    </row>
    <row r="21" spans="1:12" x14ac:dyDescent="0.25">
      <c r="A21" s="189" t="s">
        <v>60</v>
      </c>
      <c r="B21" s="189"/>
      <c r="C21" s="189"/>
      <c r="D21" s="189"/>
      <c r="E21" s="189"/>
    </row>
    <row r="23" spans="1:12" ht="15.75" thickBot="1" x14ac:dyDescent="0.3">
      <c r="A23" s="8" t="s">
        <v>9</v>
      </c>
      <c r="B23" s="9" t="s">
        <v>50</v>
      </c>
      <c r="C23" s="9" t="s">
        <v>51</v>
      </c>
      <c r="D23" s="9" t="s">
        <v>57</v>
      </c>
      <c r="E23" s="62"/>
    </row>
    <row r="24" spans="1:12" x14ac:dyDescent="0.25">
      <c r="A24" s="46"/>
      <c r="B24" s="62"/>
      <c r="C24" s="62"/>
      <c r="D24" s="62"/>
      <c r="E24" s="62"/>
    </row>
    <row r="25" spans="1:12" x14ac:dyDescent="0.25">
      <c r="A25" s="10" t="s">
        <v>65</v>
      </c>
      <c r="B25" s="100">
        <f>'Prevención I T'!E25</f>
        <v>0</v>
      </c>
      <c r="C25" s="100">
        <f>'Prevención 2T'!E25</f>
        <v>0</v>
      </c>
      <c r="D25" s="100">
        <f>SUM(B25:C25)</f>
        <v>0</v>
      </c>
      <c r="E25" s="118"/>
    </row>
    <row r="26" spans="1:12" x14ac:dyDescent="0.25">
      <c r="A26" s="17"/>
      <c r="B26" s="93"/>
      <c r="C26" s="93"/>
      <c r="D26" s="93"/>
      <c r="E26" s="172"/>
    </row>
    <row r="27" spans="1:12" ht="15.75" thickBot="1" x14ac:dyDescent="0.3">
      <c r="A27" s="14" t="s">
        <v>54</v>
      </c>
      <c r="B27" s="101">
        <f>SUM(B25:B26)</f>
        <v>0</v>
      </c>
      <c r="C27" s="101">
        <f>SUM(C25:C26)</f>
        <v>0</v>
      </c>
      <c r="D27" s="101">
        <f>SUM(D25:D26)</f>
        <v>0</v>
      </c>
      <c r="E27" s="162"/>
      <c r="F27" s="93"/>
    </row>
    <row r="28" spans="1:12" ht="15.75" thickTop="1" x14ac:dyDescent="0.25">
      <c r="A28" s="63" t="s">
        <v>48</v>
      </c>
    </row>
    <row r="29" spans="1:12" x14ac:dyDescent="0.25">
      <c r="H29" s="19"/>
    </row>
    <row r="30" spans="1:12" x14ac:dyDescent="0.25">
      <c r="A30" s="190" t="s">
        <v>32</v>
      </c>
      <c r="B30" s="190"/>
      <c r="C30" s="190"/>
      <c r="D30" s="190"/>
      <c r="E30" s="190"/>
      <c r="H30" s="19"/>
      <c r="L30" s="20"/>
    </row>
    <row r="31" spans="1:12" x14ac:dyDescent="0.25">
      <c r="A31" s="189" t="s">
        <v>28</v>
      </c>
      <c r="B31" s="189"/>
      <c r="C31" s="189"/>
      <c r="D31" s="189"/>
      <c r="E31" s="189"/>
      <c r="H31" s="19"/>
      <c r="L31" s="20"/>
    </row>
    <row r="32" spans="1:12" x14ac:dyDescent="0.25">
      <c r="A32" s="189" t="s">
        <v>60</v>
      </c>
      <c r="B32" s="189"/>
      <c r="C32" s="189"/>
      <c r="D32" s="189"/>
      <c r="E32" s="189"/>
      <c r="H32" s="19"/>
    </row>
    <row r="33" spans="1:8" x14ac:dyDescent="0.25">
      <c r="H33" s="19"/>
    </row>
    <row r="34" spans="1:8" ht="15.75" thickBot="1" x14ac:dyDescent="0.3">
      <c r="A34" s="8" t="s">
        <v>33</v>
      </c>
      <c r="B34" s="9" t="s">
        <v>50</v>
      </c>
      <c r="C34" s="9" t="s">
        <v>51</v>
      </c>
      <c r="D34" s="9" t="s">
        <v>57</v>
      </c>
      <c r="E34" s="62"/>
      <c r="G34" s="19"/>
      <c r="H34" s="19"/>
    </row>
    <row r="35" spans="1:8" x14ac:dyDescent="0.25">
      <c r="A35" s="46"/>
      <c r="B35" s="62"/>
      <c r="C35" s="62"/>
      <c r="D35" s="62"/>
      <c r="E35" s="62"/>
      <c r="G35" s="19"/>
    </row>
    <row r="36" spans="1:8" x14ac:dyDescent="0.25">
      <c r="A36" s="147" t="s">
        <v>66</v>
      </c>
      <c r="B36" s="100">
        <f>'Prevención I T'!E36</f>
        <v>0</v>
      </c>
      <c r="C36" s="100">
        <f>'Prevención 2T'!E36</f>
        <v>0</v>
      </c>
      <c r="D36" s="100">
        <f>SUM(B36:C36)</f>
        <v>0</v>
      </c>
      <c r="E36" s="118"/>
      <c r="G36" s="19"/>
      <c r="H36" s="19"/>
    </row>
    <row r="37" spans="1:8" x14ac:dyDescent="0.25">
      <c r="A37" s="147" t="s">
        <v>98</v>
      </c>
      <c r="B37" s="100">
        <f>'Prevención I T'!E37</f>
        <v>0</v>
      </c>
      <c r="C37" s="100">
        <f>'Prevención 2T'!E37</f>
        <v>0</v>
      </c>
      <c r="D37" s="100">
        <f t="shared" ref="D37:D38" si="0">SUM(B37:C37)</f>
        <v>0</v>
      </c>
      <c r="E37" s="118"/>
      <c r="G37" s="19"/>
    </row>
    <row r="38" spans="1:8" ht="15.95" customHeight="1" x14ac:dyDescent="0.25">
      <c r="A38" s="147" t="s">
        <v>99</v>
      </c>
      <c r="B38" s="100">
        <f>'Prevención I T'!E38</f>
        <v>0</v>
      </c>
      <c r="C38" s="100">
        <f>'Prevención 2T'!E38</f>
        <v>0</v>
      </c>
      <c r="D38" s="100">
        <f t="shared" si="0"/>
        <v>0</v>
      </c>
      <c r="E38" s="118"/>
      <c r="G38" s="19"/>
    </row>
    <row r="39" spans="1:8" ht="15.75" thickBot="1" x14ac:dyDescent="0.3">
      <c r="A39" s="14" t="s">
        <v>54</v>
      </c>
      <c r="B39" s="102">
        <f>SUM(B36:B38)</f>
        <v>0</v>
      </c>
      <c r="C39" s="102">
        <f>SUM(C36:C38)</f>
        <v>0</v>
      </c>
      <c r="D39" s="102">
        <f>SUM(D36:D38)</f>
        <v>0</v>
      </c>
      <c r="E39" s="161"/>
      <c r="G39" s="93"/>
    </row>
    <row r="40" spans="1:8" ht="15.75" thickTop="1" x14ac:dyDescent="0.25">
      <c r="A40" s="63" t="s">
        <v>48</v>
      </c>
    </row>
    <row r="42" spans="1:8" x14ac:dyDescent="0.25">
      <c r="A42" s="190" t="s">
        <v>38</v>
      </c>
      <c r="B42" s="190"/>
      <c r="C42" s="190"/>
      <c r="D42" s="190"/>
      <c r="E42" s="190"/>
    </row>
    <row r="43" spans="1:8" x14ac:dyDescent="0.25">
      <c r="A43" s="189" t="s">
        <v>39</v>
      </c>
      <c r="B43" s="189"/>
      <c r="C43" s="189"/>
      <c r="D43" s="189"/>
      <c r="E43" s="189"/>
    </row>
    <row r="44" spans="1:8" x14ac:dyDescent="0.25">
      <c r="A44" s="189" t="s">
        <v>60</v>
      </c>
      <c r="B44" s="189"/>
      <c r="C44" s="189"/>
      <c r="D44" s="189"/>
      <c r="E44" s="189"/>
    </row>
    <row r="46" spans="1:8" ht="15.75" thickBot="1" x14ac:dyDescent="0.3">
      <c r="A46" s="8" t="s">
        <v>33</v>
      </c>
      <c r="B46" s="9" t="s">
        <v>50</v>
      </c>
      <c r="C46" s="9" t="s">
        <v>51</v>
      </c>
      <c r="D46" s="9" t="s">
        <v>57</v>
      </c>
      <c r="E46" s="62"/>
    </row>
    <row r="47" spans="1:8" x14ac:dyDescent="0.25">
      <c r="A47" s="1" t="s">
        <v>55</v>
      </c>
      <c r="B47" s="93">
        <f>'Prevención 2T'!E47</f>
        <v>1470126</v>
      </c>
      <c r="C47" s="93">
        <f>B53</f>
        <v>1470126</v>
      </c>
      <c r="D47" s="93">
        <f>C53</f>
        <v>1470126</v>
      </c>
      <c r="E47" s="118"/>
    </row>
    <row r="48" spans="1:8" x14ac:dyDescent="0.25">
      <c r="A48" s="1" t="s">
        <v>40</v>
      </c>
      <c r="B48" s="93"/>
      <c r="C48" s="93"/>
      <c r="D48" s="93">
        <v>0</v>
      </c>
      <c r="E48" s="118"/>
    </row>
    <row r="49" spans="1:8" x14ac:dyDescent="0.25">
      <c r="A49" s="1"/>
      <c r="B49" s="93"/>
      <c r="C49" s="93"/>
      <c r="D49" s="93"/>
      <c r="E49" s="172"/>
    </row>
    <row r="50" spans="1:8" x14ac:dyDescent="0.25">
      <c r="A50" s="3" t="s">
        <v>41</v>
      </c>
      <c r="B50" s="112">
        <f t="shared" ref="B50:C50" si="1">+B47+B48</f>
        <v>1470126</v>
      </c>
      <c r="C50" s="112">
        <f t="shared" si="1"/>
        <v>1470126</v>
      </c>
      <c r="D50" s="112">
        <f>+D47+D48+D49</f>
        <v>1470126</v>
      </c>
      <c r="E50" s="162"/>
    </row>
    <row r="51" spans="1:8" x14ac:dyDescent="0.25">
      <c r="A51" s="23" t="s">
        <v>67</v>
      </c>
      <c r="B51" s="93">
        <v>0</v>
      </c>
      <c r="C51" s="93">
        <v>0</v>
      </c>
      <c r="D51" s="93">
        <v>0</v>
      </c>
      <c r="E51" s="118"/>
    </row>
    <row r="52" spans="1:8" ht="16.5" customHeight="1" x14ac:dyDescent="0.25">
      <c r="A52" s="23" t="s">
        <v>116</v>
      </c>
      <c r="B52" s="103"/>
      <c r="C52" s="103"/>
      <c r="D52" s="103"/>
      <c r="E52" s="118"/>
    </row>
    <row r="53" spans="1:8" ht="15.75" thickBot="1" x14ac:dyDescent="0.3">
      <c r="A53" s="15" t="s">
        <v>43</v>
      </c>
      <c r="B53" s="101">
        <f t="shared" ref="B53:D53" si="2">+B50-B51-B52</f>
        <v>1470126</v>
      </c>
      <c r="C53" s="101">
        <f>+C50-C51-C52</f>
        <v>1470126</v>
      </c>
      <c r="D53" s="101">
        <f t="shared" si="2"/>
        <v>1470126</v>
      </c>
      <c r="E53" s="162"/>
      <c r="F53" s="93"/>
      <c r="H53" s="93"/>
    </row>
    <row r="54" spans="1:8" ht="15.75" thickTop="1" x14ac:dyDescent="0.25">
      <c r="A54" s="63" t="s">
        <v>44</v>
      </c>
    </row>
    <row r="55" spans="1:8" x14ac:dyDescent="0.25">
      <c r="A55" s="1"/>
      <c r="D55" s="19"/>
    </row>
    <row r="56" spans="1:8" x14ac:dyDescent="0.25">
      <c r="D56" s="19"/>
    </row>
    <row r="58" spans="1:8" x14ac:dyDescent="0.25">
      <c r="B58" s="19"/>
      <c r="C58" s="19"/>
    </row>
    <row r="66" spans="1:11" x14ac:dyDescent="0.25">
      <c r="A66" s="1"/>
      <c r="B66" s="19"/>
      <c r="C66" s="19"/>
    </row>
    <row r="73" spans="1:11" x14ac:dyDescent="0.25">
      <c r="A73" s="1"/>
      <c r="E73" s="44"/>
      <c r="F73" s="44"/>
      <c r="G73" s="44"/>
      <c r="H73" s="44"/>
      <c r="I73" s="44"/>
      <c r="J73" s="44"/>
      <c r="K73" s="44"/>
    </row>
    <row r="74" spans="1:11" x14ac:dyDescent="0.25">
      <c r="A74" s="1"/>
      <c r="E74" s="44"/>
      <c r="F74" s="44"/>
      <c r="G74" s="44"/>
      <c r="H74" s="44"/>
      <c r="I74" s="44"/>
      <c r="J74" s="44"/>
      <c r="K74" s="44"/>
    </row>
    <row r="75" spans="1:11" x14ac:dyDescent="0.25">
      <c r="A75" s="1"/>
      <c r="E75" s="44"/>
      <c r="F75" s="44"/>
      <c r="G75" s="44"/>
      <c r="H75" s="44"/>
      <c r="I75" s="44"/>
      <c r="J75" s="44"/>
      <c r="K75" s="44"/>
    </row>
    <row r="76" spans="1:11" x14ac:dyDescent="0.25">
      <c r="A76" s="1"/>
      <c r="E76" s="44"/>
      <c r="F76" s="44"/>
      <c r="G76" s="44"/>
      <c r="H76" s="44"/>
      <c r="I76" s="44"/>
      <c r="J76" s="44"/>
      <c r="K76" s="44"/>
    </row>
    <row r="77" spans="1:11" x14ac:dyDescent="0.25">
      <c r="A77" s="1"/>
      <c r="E77" s="44"/>
      <c r="F77" s="44"/>
      <c r="G77" s="44"/>
      <c r="H77" s="44"/>
      <c r="I77" s="44"/>
      <c r="J77" s="44"/>
      <c r="K77" s="44"/>
    </row>
    <row r="78" spans="1:11" x14ac:dyDescent="0.25">
      <c r="A78" s="1"/>
      <c r="E78" s="44"/>
      <c r="F78" s="44"/>
      <c r="G78" s="44"/>
      <c r="H78" s="44"/>
      <c r="I78" s="44"/>
      <c r="J78" s="44"/>
      <c r="K78" s="44"/>
    </row>
    <row r="79" spans="1:11" x14ac:dyDescent="0.25">
      <c r="A79" s="1"/>
      <c r="E79" s="44"/>
      <c r="F79" s="44"/>
      <c r="G79" s="44"/>
      <c r="H79" s="44"/>
      <c r="I79" s="44"/>
      <c r="J79" s="44"/>
      <c r="K79" s="44"/>
    </row>
    <row r="80" spans="1:11" x14ac:dyDescent="0.25">
      <c r="A80" s="1"/>
      <c r="E80" s="44"/>
      <c r="F80" s="44"/>
      <c r="G80" s="44"/>
      <c r="H80" s="44"/>
      <c r="I80" s="44"/>
      <c r="J80" s="44"/>
      <c r="K80" s="44"/>
    </row>
    <row r="81" spans="1:11" x14ac:dyDescent="0.25">
      <c r="A81" s="1"/>
      <c r="E81" s="44"/>
      <c r="F81" s="44"/>
      <c r="G81" s="44"/>
      <c r="H81" s="44"/>
      <c r="I81" s="44"/>
      <c r="J81" s="44"/>
      <c r="K81" s="44"/>
    </row>
    <row r="82" spans="1:11" x14ac:dyDescent="0.25">
      <c r="A82" s="1"/>
      <c r="E82" s="44"/>
      <c r="F82" s="44"/>
      <c r="G82" s="44"/>
      <c r="H82" s="44"/>
      <c r="I82" s="44"/>
      <c r="J82" s="44"/>
      <c r="K82" s="44"/>
    </row>
    <row r="83" spans="1:11" x14ac:dyDescent="0.25">
      <c r="A83" s="1"/>
      <c r="E83" s="44"/>
      <c r="F83" s="44"/>
      <c r="G83" s="44"/>
      <c r="H83" s="44"/>
      <c r="I83" s="44"/>
      <c r="J83" s="44"/>
      <c r="K83" s="44"/>
    </row>
    <row r="84" spans="1:11" x14ac:dyDescent="0.25">
      <c r="A84" s="1"/>
      <c r="E84" s="44"/>
      <c r="F84" s="44"/>
      <c r="G84" s="44"/>
      <c r="H84" s="44"/>
      <c r="I84" s="44"/>
      <c r="J84" s="44"/>
      <c r="K84" s="44"/>
    </row>
    <row r="85" spans="1:11" x14ac:dyDescent="0.25">
      <c r="A85" s="1"/>
      <c r="E85" s="44"/>
      <c r="F85" s="44"/>
      <c r="G85" s="44"/>
      <c r="H85" s="44"/>
      <c r="I85" s="44"/>
      <c r="J85" s="44"/>
      <c r="K85" s="44"/>
    </row>
    <row r="86" spans="1:11" x14ac:dyDescent="0.25">
      <c r="A86" s="1"/>
      <c r="E86" s="44"/>
      <c r="F86" s="44"/>
      <c r="G86" s="44"/>
      <c r="H86" s="44"/>
      <c r="I86" s="44"/>
      <c r="J86" s="44"/>
      <c r="K86" s="44"/>
    </row>
    <row r="87" spans="1:11" x14ac:dyDescent="0.25">
      <c r="A87" s="1"/>
      <c r="E87" s="44"/>
      <c r="F87" s="44"/>
      <c r="G87" s="44"/>
      <c r="H87" s="44"/>
      <c r="I87" s="44"/>
      <c r="J87" s="44"/>
      <c r="K87" s="44"/>
    </row>
    <row r="88" spans="1:11" x14ac:dyDescent="0.25">
      <c r="A88" s="1"/>
      <c r="E88" s="44"/>
      <c r="F88" s="44"/>
      <c r="G88" s="44"/>
      <c r="H88" s="44"/>
      <c r="I88" s="44"/>
      <c r="J88" s="44"/>
      <c r="K88" s="44"/>
    </row>
    <row r="89" spans="1:11" x14ac:dyDescent="0.25">
      <c r="A89" s="1"/>
      <c r="E89" s="44"/>
      <c r="F89" s="44"/>
      <c r="G89" s="44"/>
      <c r="H89" s="44"/>
      <c r="I89" s="44"/>
      <c r="J89" s="44"/>
      <c r="K89" s="44"/>
    </row>
    <row r="90" spans="1:11" x14ac:dyDescent="0.25">
      <c r="A90" s="1"/>
      <c r="E90" s="44"/>
      <c r="F90" s="44"/>
      <c r="G90" s="44"/>
      <c r="H90" s="44"/>
      <c r="I90" s="44"/>
      <c r="J90" s="44"/>
      <c r="K90" s="44"/>
    </row>
    <row r="91" spans="1:11" x14ac:dyDescent="0.25">
      <c r="A91" s="1"/>
      <c r="E91" s="44"/>
      <c r="F91" s="44"/>
      <c r="G91" s="44"/>
      <c r="H91" s="44"/>
      <c r="I91" s="44"/>
      <c r="J91" s="44"/>
      <c r="K91" s="44"/>
    </row>
    <row r="92" spans="1:11" x14ac:dyDescent="0.25">
      <c r="A92" s="1"/>
      <c r="E92" s="44"/>
      <c r="F92" s="44"/>
      <c r="G92" s="44"/>
      <c r="H92" s="44"/>
      <c r="I92" s="44"/>
      <c r="J92" s="44"/>
      <c r="K92" s="44"/>
    </row>
    <row r="93" spans="1:11" x14ac:dyDescent="0.25">
      <c r="A93" s="1"/>
      <c r="E93" s="44"/>
      <c r="F93" s="44"/>
      <c r="G93" s="44"/>
      <c r="H93" s="44"/>
      <c r="I93" s="44"/>
      <c r="J93" s="44"/>
      <c r="K93" s="44"/>
    </row>
    <row r="94" spans="1:11" x14ac:dyDescent="0.25">
      <c r="A94" s="1"/>
      <c r="E94" s="44"/>
      <c r="F94" s="44"/>
      <c r="G94" s="44"/>
      <c r="H94" s="44"/>
      <c r="I94" s="44"/>
      <c r="J94" s="44"/>
      <c r="K94" s="44"/>
    </row>
    <row r="95" spans="1:11" x14ac:dyDescent="0.25">
      <c r="A95" s="1"/>
      <c r="E95" s="44"/>
      <c r="F95" s="44"/>
      <c r="G95" s="44"/>
      <c r="H95" s="44"/>
      <c r="I95" s="44"/>
      <c r="J95" s="44"/>
      <c r="K95" s="44"/>
    </row>
    <row r="96" spans="1:11" x14ac:dyDescent="0.25">
      <c r="A96" s="1"/>
      <c r="E96" s="44"/>
      <c r="F96" s="44"/>
      <c r="G96" s="44"/>
      <c r="H96" s="44"/>
      <c r="I96" s="44"/>
      <c r="J96" s="44"/>
      <c r="K96" s="44"/>
    </row>
    <row r="97" spans="1:11" x14ac:dyDescent="0.25">
      <c r="A97" s="1"/>
      <c r="E97" s="44"/>
      <c r="F97" s="44"/>
      <c r="G97" s="44"/>
      <c r="H97" s="44"/>
      <c r="I97" s="44"/>
      <c r="J97" s="44"/>
      <c r="K97" s="44"/>
    </row>
    <row r="98" spans="1:11" x14ac:dyDescent="0.25">
      <c r="A98" s="1"/>
      <c r="E98" s="44"/>
      <c r="F98" s="44"/>
      <c r="G98" s="44"/>
      <c r="H98" s="44"/>
      <c r="I98" s="44"/>
      <c r="J98" s="44"/>
      <c r="K98" s="44"/>
    </row>
    <row r="99" spans="1:11" x14ac:dyDescent="0.25">
      <c r="A99" s="1"/>
      <c r="E99" s="44"/>
      <c r="F99" s="44"/>
      <c r="G99" s="44"/>
      <c r="H99" s="44"/>
      <c r="I99" s="44"/>
      <c r="J99" s="44"/>
      <c r="K99" s="44"/>
    </row>
    <row r="100" spans="1:11" x14ac:dyDescent="0.25">
      <c r="A100" s="1"/>
      <c r="E100" s="44"/>
      <c r="F100" s="44"/>
      <c r="G100" s="44"/>
      <c r="H100" s="44"/>
      <c r="I100" s="44"/>
      <c r="J100" s="44"/>
      <c r="K100" s="44"/>
    </row>
    <row r="101" spans="1:11" x14ac:dyDescent="0.25">
      <c r="A101" s="1"/>
      <c r="E101" s="44"/>
      <c r="F101" s="44"/>
      <c r="G101" s="44"/>
      <c r="H101" s="44"/>
      <c r="I101" s="44"/>
      <c r="J101" s="44"/>
      <c r="K101" s="44"/>
    </row>
    <row r="102" spans="1:11" x14ac:dyDescent="0.25">
      <c r="A102" s="1"/>
      <c r="E102" s="44"/>
      <c r="F102" s="44"/>
      <c r="G102" s="44"/>
      <c r="H102" s="44"/>
      <c r="I102" s="44"/>
      <c r="J102" s="44"/>
      <c r="K102" s="44"/>
    </row>
    <row r="103" spans="1:11" x14ac:dyDescent="0.25">
      <c r="A103" s="1"/>
      <c r="E103" s="44"/>
      <c r="F103" s="44"/>
      <c r="G103" s="44"/>
      <c r="H103" s="44"/>
      <c r="I103" s="44"/>
      <c r="J103" s="44"/>
      <c r="K103" s="44"/>
    </row>
    <row r="104" spans="1:11" x14ac:dyDescent="0.25">
      <c r="A104" s="1"/>
      <c r="E104" s="44"/>
      <c r="F104" s="44"/>
      <c r="G104" s="44"/>
      <c r="H104" s="44"/>
      <c r="I104" s="44"/>
      <c r="J104" s="44"/>
      <c r="K104" s="44"/>
    </row>
    <row r="105" spans="1:11" x14ac:dyDescent="0.25">
      <c r="A105" s="1"/>
      <c r="E105" s="44"/>
      <c r="F105" s="44"/>
      <c r="G105" s="44"/>
      <c r="H105" s="44"/>
      <c r="I105" s="44"/>
      <c r="J105" s="44"/>
      <c r="K105" s="44"/>
    </row>
    <row r="106" spans="1:11" x14ac:dyDescent="0.25">
      <c r="A106" s="1"/>
      <c r="E106" s="44"/>
      <c r="F106" s="44"/>
      <c r="G106" s="44"/>
      <c r="H106" s="44"/>
      <c r="I106" s="44"/>
      <c r="J106" s="44"/>
      <c r="K106" s="44"/>
    </row>
    <row r="107" spans="1:11" x14ac:dyDescent="0.25">
      <c r="A107" s="1"/>
      <c r="E107" s="44"/>
      <c r="F107" s="44"/>
      <c r="G107" s="44"/>
      <c r="H107" s="44"/>
      <c r="I107" s="44"/>
      <c r="J107" s="44"/>
      <c r="K107" s="44"/>
    </row>
    <row r="108" spans="1:11" x14ac:dyDescent="0.25">
      <c r="A108" s="1"/>
      <c r="E108" s="44"/>
      <c r="F108" s="44"/>
      <c r="G108" s="44"/>
      <c r="H108" s="44"/>
      <c r="I108" s="44"/>
      <c r="J108" s="44"/>
      <c r="K108" s="44"/>
    </row>
    <row r="109" spans="1:11" x14ac:dyDescent="0.25">
      <c r="A109" s="1"/>
      <c r="E109" s="44"/>
      <c r="F109" s="44"/>
      <c r="G109" s="44"/>
      <c r="H109" s="44"/>
      <c r="I109" s="44"/>
      <c r="J109" s="44"/>
      <c r="K109" s="44"/>
    </row>
    <row r="110" spans="1:11" x14ac:dyDescent="0.25">
      <c r="A110" s="1"/>
      <c r="E110" s="44"/>
      <c r="F110" s="44"/>
      <c r="G110" s="44"/>
      <c r="H110" s="44"/>
      <c r="I110" s="44"/>
      <c r="J110" s="44"/>
      <c r="K110" s="44"/>
    </row>
    <row r="111" spans="1:11" x14ac:dyDescent="0.25">
      <c r="A111" s="1"/>
      <c r="E111" s="44"/>
      <c r="F111" s="44"/>
      <c r="G111" s="44"/>
      <c r="H111" s="44"/>
      <c r="I111" s="44"/>
      <c r="J111" s="44"/>
      <c r="K111" s="44"/>
    </row>
    <row r="112" spans="1:11" x14ac:dyDescent="0.25">
      <c r="A112" s="1"/>
      <c r="E112" s="44"/>
      <c r="F112" s="44"/>
      <c r="G112" s="44"/>
      <c r="H112" s="44"/>
      <c r="I112" s="44"/>
      <c r="J112" s="44"/>
      <c r="K112" s="44"/>
    </row>
    <row r="113" spans="1:11" x14ac:dyDescent="0.25">
      <c r="A113" s="1"/>
      <c r="E113" s="44"/>
      <c r="F113" s="44"/>
      <c r="G113" s="44"/>
      <c r="H113" s="44"/>
      <c r="I113" s="44"/>
      <c r="J113" s="44"/>
      <c r="K113" s="44"/>
    </row>
    <row r="114" spans="1:11" x14ac:dyDescent="0.25">
      <c r="A114" s="1"/>
      <c r="E114" s="44"/>
      <c r="F114" s="44"/>
      <c r="G114" s="44"/>
      <c r="H114" s="44"/>
      <c r="I114" s="44"/>
      <c r="J114" s="44"/>
      <c r="K114" s="44"/>
    </row>
  </sheetData>
  <mergeCells count="12">
    <mergeCell ref="A44:E44"/>
    <mergeCell ref="A1:E1"/>
    <mergeCell ref="A7:E7"/>
    <mergeCell ref="A8:E8"/>
    <mergeCell ref="A19:E19"/>
    <mergeCell ref="A20:E20"/>
    <mergeCell ref="A21:E21"/>
    <mergeCell ref="A30:E30"/>
    <mergeCell ref="A31:E31"/>
    <mergeCell ref="A32:E32"/>
    <mergeCell ref="A42:E42"/>
    <mergeCell ref="A43:E43"/>
  </mergeCells>
  <pageMargins left="0.70866141732283472" right="0.70866141732283472" top="0.74803149606299213" bottom="0.74803149606299213" header="0.31496062992125984" footer="0.9055118110236221"/>
  <pageSetup scale="64" firstPageNumber="28" orientation="portrait" useFirstPageNumber="1" r:id="rId1"/>
  <headerFooter>
    <oddFooter>&amp;R&amp;"-,Negrita"&amp;12&amp;P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" customWidth="1"/>
    <col min="2" max="3" width="13.85546875" style="1" bestFit="1" customWidth="1"/>
    <col min="4" max="4" width="14.140625" style="1" bestFit="1" customWidth="1"/>
    <col min="5" max="5" width="15.140625" style="1" customWidth="1"/>
    <col min="6" max="8" width="12.85546875" style="1"/>
    <col min="9" max="9" width="13.140625" style="1" bestFit="1" customWidth="1"/>
    <col min="10" max="16384" width="12.85546875" style="1"/>
  </cols>
  <sheetData>
    <row r="1" spans="1:11" x14ac:dyDescent="0.25">
      <c r="A1" s="189" t="s">
        <v>0</v>
      </c>
      <c r="B1" s="189"/>
      <c r="C1" s="189"/>
      <c r="D1" s="189"/>
      <c r="E1" s="189"/>
      <c r="F1" s="45"/>
      <c r="G1" s="45"/>
    </row>
    <row r="2" spans="1:11" x14ac:dyDescent="0.25">
      <c r="A2" s="2" t="s">
        <v>1</v>
      </c>
      <c r="B2" s="3" t="s">
        <v>64</v>
      </c>
      <c r="D2" s="6"/>
      <c r="E2" s="6"/>
    </row>
    <row r="3" spans="1:11" x14ac:dyDescent="0.25">
      <c r="A3" s="2" t="s">
        <v>2</v>
      </c>
      <c r="B3" s="4" t="s">
        <v>3</v>
      </c>
      <c r="C3" s="43"/>
      <c r="D3" s="43"/>
      <c r="E3" s="6"/>
    </row>
    <row r="4" spans="1:11" x14ac:dyDescent="0.25">
      <c r="A4" s="2" t="s">
        <v>4</v>
      </c>
      <c r="B4" s="3" t="s">
        <v>5</v>
      </c>
      <c r="C4" s="43"/>
      <c r="D4" s="43"/>
      <c r="E4" s="6"/>
    </row>
    <row r="5" spans="1:11" x14ac:dyDescent="0.25">
      <c r="A5" s="2" t="s">
        <v>6</v>
      </c>
      <c r="B5" s="5" t="s">
        <v>112</v>
      </c>
    </row>
    <row r="6" spans="1:11" x14ac:dyDescent="0.25">
      <c r="A6" s="2"/>
      <c r="B6" s="5"/>
    </row>
    <row r="7" spans="1:11" x14ac:dyDescent="0.25">
      <c r="A7" s="189" t="s">
        <v>7</v>
      </c>
      <c r="B7" s="189"/>
      <c r="C7" s="189"/>
      <c r="D7" s="189"/>
      <c r="E7" s="189"/>
      <c r="F7" s="189"/>
    </row>
    <row r="8" spans="1:11" x14ac:dyDescent="0.25">
      <c r="A8" s="189" t="s">
        <v>8</v>
      </c>
      <c r="B8" s="189"/>
      <c r="C8" s="189"/>
      <c r="D8" s="189"/>
      <c r="E8" s="189"/>
      <c r="F8" s="189"/>
    </row>
    <row r="10" spans="1:11" ht="15.75" thickBot="1" x14ac:dyDescent="0.3">
      <c r="A10" s="8" t="s">
        <v>9</v>
      </c>
      <c r="B10" s="9" t="s">
        <v>10</v>
      </c>
      <c r="C10" s="179" t="s">
        <v>103</v>
      </c>
      <c r="D10" s="9" t="s">
        <v>18</v>
      </c>
      <c r="E10" s="9" t="s">
        <v>19</v>
      </c>
      <c r="F10" s="9" t="s">
        <v>53</v>
      </c>
    </row>
    <row r="11" spans="1:11" x14ac:dyDescent="0.25">
      <c r="A11" s="46"/>
      <c r="B11" s="62"/>
      <c r="C11" s="62"/>
      <c r="D11" s="62"/>
      <c r="E11" s="62"/>
      <c r="F11" s="62"/>
    </row>
    <row r="12" spans="1:11" x14ac:dyDescent="0.25">
      <c r="A12" s="10" t="s">
        <v>65</v>
      </c>
      <c r="B12" s="12" t="s">
        <v>24</v>
      </c>
      <c r="C12" s="106">
        <v>100</v>
      </c>
      <c r="D12" s="106">
        <f>100</f>
        <v>100</v>
      </c>
      <c r="E12" s="106">
        <f>517+187</f>
        <v>704</v>
      </c>
      <c r="F12" s="106">
        <f>SUM(C12:E12)</f>
        <v>904</v>
      </c>
      <c r="H12" s="106"/>
      <c r="I12" s="106"/>
    </row>
    <row r="13" spans="1:11" x14ac:dyDescent="0.25">
      <c r="A13" s="13"/>
      <c r="C13" s="107"/>
      <c r="D13" s="107"/>
      <c r="E13" s="107"/>
      <c r="F13" s="107"/>
      <c r="H13" s="106"/>
    </row>
    <row r="14" spans="1:11" ht="15.75" thickBot="1" x14ac:dyDescent="0.3">
      <c r="A14" s="14" t="s">
        <v>53</v>
      </c>
      <c r="B14" s="15"/>
      <c r="C14" s="108">
        <f>SUM(C12:C13)</f>
        <v>100</v>
      </c>
      <c r="D14" s="108">
        <f>SUM(D12:D13)</f>
        <v>100</v>
      </c>
      <c r="E14" s="108">
        <f>SUM(E12:E13)</f>
        <v>704</v>
      </c>
      <c r="F14" s="108">
        <f>SUM(F12:F13)</f>
        <v>904</v>
      </c>
      <c r="H14" s="106"/>
      <c r="J14" s="128"/>
    </row>
    <row r="15" spans="1:11" ht="15.75" thickTop="1" x14ac:dyDescent="0.25">
      <c r="A15" s="63" t="s">
        <v>47</v>
      </c>
      <c r="H15" s="106"/>
    </row>
    <row r="16" spans="1:11" x14ac:dyDescent="0.25">
      <c r="A16" s="63" t="s">
        <v>75</v>
      </c>
      <c r="H16" s="106"/>
      <c r="K16" s="128"/>
    </row>
    <row r="17" spans="1:13" x14ac:dyDescent="0.25">
      <c r="A17" s="63" t="s">
        <v>74</v>
      </c>
      <c r="H17" s="106"/>
    </row>
    <row r="18" spans="1:13" x14ac:dyDescent="0.25">
      <c r="A18" s="178" t="s">
        <v>104</v>
      </c>
      <c r="H18" s="106"/>
      <c r="I18" s="106"/>
    </row>
    <row r="19" spans="1:13" x14ac:dyDescent="0.25">
      <c r="A19" s="203" t="s">
        <v>27</v>
      </c>
      <c r="B19" s="203"/>
      <c r="C19" s="203"/>
      <c r="D19" s="203"/>
      <c r="E19" s="203"/>
      <c r="H19" s="106"/>
      <c r="J19" s="19"/>
    </row>
    <row r="20" spans="1:13" x14ac:dyDescent="0.25">
      <c r="A20" s="189" t="s">
        <v>28</v>
      </c>
      <c r="B20" s="189"/>
      <c r="C20" s="189"/>
      <c r="D20" s="189"/>
      <c r="E20" s="189"/>
    </row>
    <row r="21" spans="1:13" x14ac:dyDescent="0.25">
      <c r="A21" s="189" t="s">
        <v>60</v>
      </c>
      <c r="B21" s="189"/>
      <c r="C21" s="189"/>
      <c r="D21" s="189"/>
      <c r="E21" s="189"/>
    </row>
    <row r="22" spans="1:13" x14ac:dyDescent="0.25">
      <c r="J22" s="163"/>
    </row>
    <row r="23" spans="1:13" ht="15.75" thickBot="1" x14ac:dyDescent="0.3">
      <c r="A23" s="8" t="s">
        <v>9</v>
      </c>
      <c r="B23" s="9" t="s">
        <v>17</v>
      </c>
      <c r="C23" s="9" t="s">
        <v>18</v>
      </c>
      <c r="D23" s="9" t="s">
        <v>19</v>
      </c>
      <c r="E23" s="9" t="s">
        <v>53</v>
      </c>
    </row>
    <row r="24" spans="1:13" x14ac:dyDescent="0.25">
      <c r="A24" s="46"/>
      <c r="B24" s="62"/>
      <c r="C24" s="62"/>
      <c r="D24" s="62"/>
      <c r="E24" s="62"/>
      <c r="H24" s="107"/>
    </row>
    <row r="25" spans="1:13" x14ac:dyDescent="0.25">
      <c r="A25" s="10" t="s">
        <v>65</v>
      </c>
      <c r="B25" s="100">
        <f>B39</f>
        <v>0</v>
      </c>
      <c r="C25" s="100">
        <f t="shared" ref="C25:D25" si="0">C39</f>
        <v>4263060</v>
      </c>
      <c r="D25" s="100">
        <f t="shared" si="0"/>
        <v>400000</v>
      </c>
      <c r="E25" s="100">
        <f>SUM(B25:D25)</f>
        <v>4663060</v>
      </c>
      <c r="F25" s="19"/>
    </row>
    <row r="26" spans="1:13" x14ac:dyDescent="0.25">
      <c r="A26" s="17"/>
      <c r="B26" s="100"/>
      <c r="C26" s="93"/>
      <c r="D26" s="93"/>
      <c r="E26" s="93"/>
      <c r="H26" s="107"/>
    </row>
    <row r="27" spans="1:13" ht="15.75" thickBot="1" x14ac:dyDescent="0.3">
      <c r="A27" s="14" t="s">
        <v>53</v>
      </c>
      <c r="B27" s="101">
        <f>SUM(B25:B26)</f>
        <v>0</v>
      </c>
      <c r="C27" s="101">
        <f>SUM(C25:C26)</f>
        <v>4263060</v>
      </c>
      <c r="D27" s="101">
        <f>SUM(D25:D26)</f>
        <v>400000</v>
      </c>
      <c r="E27" s="101">
        <f>SUM(E25:E26)</f>
        <v>4663060</v>
      </c>
      <c r="F27" s="183"/>
    </row>
    <row r="28" spans="1:13" ht="15.75" thickTop="1" x14ac:dyDescent="0.25">
      <c r="A28" s="63" t="s">
        <v>48</v>
      </c>
    </row>
    <row r="30" spans="1:13" x14ac:dyDescent="0.25">
      <c r="A30" s="190" t="s">
        <v>32</v>
      </c>
      <c r="B30" s="190"/>
      <c r="C30" s="190"/>
      <c r="D30" s="190"/>
      <c r="E30" s="190"/>
      <c r="M30" s="20"/>
    </row>
    <row r="31" spans="1:13" x14ac:dyDescent="0.25">
      <c r="A31" s="189" t="s">
        <v>28</v>
      </c>
      <c r="B31" s="189"/>
      <c r="C31" s="189"/>
      <c r="D31" s="189"/>
      <c r="E31" s="189"/>
      <c r="M31" s="20"/>
    </row>
    <row r="32" spans="1:13" x14ac:dyDescent="0.25">
      <c r="A32" s="189" t="s">
        <v>60</v>
      </c>
      <c r="B32" s="189"/>
      <c r="C32" s="189"/>
      <c r="D32" s="189"/>
      <c r="E32" s="189"/>
    </row>
    <row r="34" spans="1:8" ht="15.75" thickBot="1" x14ac:dyDescent="0.3">
      <c r="A34" s="8" t="s">
        <v>33</v>
      </c>
      <c r="B34" s="9" t="s">
        <v>17</v>
      </c>
      <c r="C34" s="9" t="s">
        <v>18</v>
      </c>
      <c r="D34" s="9" t="s">
        <v>19</v>
      </c>
      <c r="E34" s="9" t="s">
        <v>53</v>
      </c>
    </row>
    <row r="35" spans="1:8" x14ac:dyDescent="0.25">
      <c r="A35" s="46"/>
      <c r="B35" s="118"/>
      <c r="C35" s="118"/>
      <c r="D35" s="118"/>
      <c r="E35" s="118"/>
    </row>
    <row r="36" spans="1:8" x14ac:dyDescent="0.25">
      <c r="A36" s="147" t="s">
        <v>66</v>
      </c>
      <c r="B36" s="103">
        <v>0</v>
      </c>
      <c r="C36" s="100">
        <f>400000+864000</f>
        <v>1264000</v>
      </c>
      <c r="D36" s="100">
        <v>400000</v>
      </c>
      <c r="E36" s="104">
        <f>SUM(B36:D36)</f>
        <v>1664000</v>
      </c>
    </row>
    <row r="37" spans="1:8" x14ac:dyDescent="0.25">
      <c r="A37" s="147" t="s">
        <v>98</v>
      </c>
      <c r="B37" s="103">
        <v>0</v>
      </c>
      <c r="C37" s="100">
        <f>2999060</f>
        <v>2999060</v>
      </c>
      <c r="D37" s="100">
        <v>0</v>
      </c>
      <c r="E37" s="104">
        <f t="shared" ref="E37:E38" si="1">SUM(B37:D37)</f>
        <v>2999060</v>
      </c>
    </row>
    <row r="38" spans="1:8" ht="15.95" customHeight="1" x14ac:dyDescent="0.25">
      <c r="A38" s="147" t="s">
        <v>99</v>
      </c>
      <c r="B38" s="103">
        <v>0</v>
      </c>
      <c r="C38" s="100">
        <v>0</v>
      </c>
      <c r="D38" s="100">
        <v>0</v>
      </c>
      <c r="E38" s="104">
        <f t="shared" si="1"/>
        <v>0</v>
      </c>
      <c r="H38" s="163"/>
    </row>
    <row r="39" spans="1:8" ht="15.75" thickBot="1" x14ac:dyDescent="0.3">
      <c r="A39" s="14" t="s">
        <v>53</v>
      </c>
      <c r="B39" s="102">
        <f>SUM(B36:B38)</f>
        <v>0</v>
      </c>
      <c r="C39" s="102">
        <f>SUM(C36:C38)</f>
        <v>4263060</v>
      </c>
      <c r="D39" s="102">
        <f>SUM(D36:D38)</f>
        <v>400000</v>
      </c>
      <c r="E39" s="102">
        <f>SUM(E36:E38)</f>
        <v>4663060</v>
      </c>
      <c r="F39" s="183"/>
    </row>
    <row r="40" spans="1:8" ht="15.75" thickTop="1" x14ac:dyDescent="0.25">
      <c r="A40" s="63" t="s">
        <v>48</v>
      </c>
    </row>
    <row r="42" spans="1:8" x14ac:dyDescent="0.25">
      <c r="A42" s="189" t="s">
        <v>38</v>
      </c>
      <c r="B42" s="189"/>
      <c r="C42" s="189"/>
      <c r="D42" s="189"/>
      <c r="E42" s="189"/>
    </row>
    <row r="43" spans="1:8" x14ac:dyDescent="0.25">
      <c r="A43" s="189" t="s">
        <v>39</v>
      </c>
      <c r="B43" s="189"/>
      <c r="C43" s="189"/>
      <c r="D43" s="189"/>
      <c r="E43" s="189"/>
    </row>
    <row r="44" spans="1:8" x14ac:dyDescent="0.25">
      <c r="A44" s="189" t="s">
        <v>60</v>
      </c>
      <c r="B44" s="189"/>
      <c r="C44" s="189"/>
      <c r="D44" s="189"/>
      <c r="E44" s="189"/>
    </row>
    <row r="46" spans="1:8" ht="15.75" thickBot="1" x14ac:dyDescent="0.3">
      <c r="A46" s="8" t="s">
        <v>33</v>
      </c>
      <c r="B46" s="9" t="s">
        <v>17</v>
      </c>
      <c r="C46" s="9" t="s">
        <v>18</v>
      </c>
      <c r="D46" s="9" t="s">
        <v>19</v>
      </c>
      <c r="E46" s="9" t="s">
        <v>53</v>
      </c>
    </row>
    <row r="47" spans="1:8" x14ac:dyDescent="0.25">
      <c r="A47" s="1" t="s">
        <v>55</v>
      </c>
      <c r="B47" s="100">
        <f>'Prevención 2T'!D54</f>
        <v>1470126</v>
      </c>
      <c r="C47" s="100">
        <f t="shared" ref="C47:D47" si="2">B52</f>
        <v>0</v>
      </c>
      <c r="D47" s="100">
        <f t="shared" si="2"/>
        <v>1208740</v>
      </c>
      <c r="E47" s="100">
        <f>B47</f>
        <v>1470126</v>
      </c>
    </row>
    <row r="48" spans="1:8" x14ac:dyDescent="0.25">
      <c r="A48" s="1" t="s">
        <v>40</v>
      </c>
      <c r="B48" s="100">
        <v>0</v>
      </c>
      <c r="C48" s="100">
        <v>5471800</v>
      </c>
      <c r="D48" s="100">
        <v>4028200</v>
      </c>
      <c r="E48" s="88">
        <f>SUM(B48:D48)</f>
        <v>9500000</v>
      </c>
    </row>
    <row r="49" spans="1:8" x14ac:dyDescent="0.25">
      <c r="A49" s="3" t="s">
        <v>41</v>
      </c>
      <c r="B49" s="112">
        <f t="shared" ref="B49:D49" si="3">+B47+B48</f>
        <v>1470126</v>
      </c>
      <c r="C49" s="112">
        <f t="shared" si="3"/>
        <v>5471800</v>
      </c>
      <c r="D49" s="112">
        <f t="shared" si="3"/>
        <v>5236940</v>
      </c>
      <c r="E49" s="112">
        <f>+E47+E48</f>
        <v>10970126</v>
      </c>
    </row>
    <row r="50" spans="1:8" x14ac:dyDescent="0.25">
      <c r="A50" s="23" t="s">
        <v>42</v>
      </c>
      <c r="B50" s="100">
        <v>0</v>
      </c>
      <c r="C50" s="100">
        <f>864000+3399060</f>
        <v>4263060</v>
      </c>
      <c r="D50" s="100">
        <v>400000</v>
      </c>
      <c r="E50" s="100">
        <f>SUM(B50:D50)</f>
        <v>4663060</v>
      </c>
    </row>
    <row r="51" spans="1:8" ht="16.5" customHeight="1" x14ac:dyDescent="0.25">
      <c r="A51" s="23" t="s">
        <v>116</v>
      </c>
      <c r="B51" s="103">
        <v>1470126</v>
      </c>
      <c r="C51" s="103">
        <v>0</v>
      </c>
      <c r="D51" s="103">
        <v>0</v>
      </c>
      <c r="E51" s="100">
        <f>SUM(B51:D51)</f>
        <v>1470126</v>
      </c>
      <c r="F51" s="19"/>
    </row>
    <row r="52" spans="1:8" ht="15.75" thickBot="1" x14ac:dyDescent="0.3">
      <c r="A52" s="15" t="s">
        <v>43</v>
      </c>
      <c r="B52" s="101">
        <f t="shared" ref="B52:D52" si="4">+B49-B50-B51</f>
        <v>0</v>
      </c>
      <c r="C52" s="101">
        <f t="shared" si="4"/>
        <v>1208740</v>
      </c>
      <c r="D52" s="101">
        <f t="shared" si="4"/>
        <v>4836940</v>
      </c>
      <c r="E52" s="101">
        <f>+E49-E50-E51</f>
        <v>4836940</v>
      </c>
    </row>
    <row r="53" spans="1:8" ht="15.75" thickTop="1" x14ac:dyDescent="0.25">
      <c r="A53" s="63" t="s">
        <v>44</v>
      </c>
      <c r="H53" s="19"/>
    </row>
    <row r="54" spans="1:8" x14ac:dyDescent="0.25">
      <c r="A54" s="1"/>
      <c r="D54" s="19"/>
      <c r="H54" s="19"/>
    </row>
    <row r="55" spans="1:8" x14ac:dyDescent="0.25">
      <c r="D55" s="19"/>
      <c r="H55" s="19"/>
    </row>
    <row r="56" spans="1:8" x14ac:dyDescent="0.25">
      <c r="H56" s="19"/>
    </row>
    <row r="57" spans="1:8" x14ac:dyDescent="0.25">
      <c r="B57" s="19"/>
      <c r="C57" s="19"/>
    </row>
    <row r="59" spans="1:8" x14ac:dyDescent="0.25">
      <c r="D59" s="183"/>
    </row>
    <row r="65" spans="1:12" x14ac:dyDescent="0.25">
      <c r="A65" s="1"/>
      <c r="B65" s="19"/>
      <c r="C65" s="19"/>
    </row>
    <row r="72" spans="1:12" x14ac:dyDescent="0.25">
      <c r="A72" s="1"/>
      <c r="E72" s="44"/>
      <c r="F72" s="44"/>
      <c r="G72" s="44"/>
      <c r="H72" s="44"/>
      <c r="I72" s="44"/>
      <c r="J72" s="44"/>
      <c r="K72" s="44"/>
      <c r="L72" s="44"/>
    </row>
    <row r="73" spans="1:12" x14ac:dyDescent="0.25">
      <c r="A73" s="1"/>
      <c r="E73" s="44"/>
      <c r="F73" s="44"/>
      <c r="G73" s="44"/>
      <c r="H73" s="44"/>
      <c r="I73" s="44"/>
      <c r="J73" s="44"/>
      <c r="K73" s="44"/>
      <c r="L73" s="44"/>
    </row>
    <row r="74" spans="1:12" x14ac:dyDescent="0.25">
      <c r="A74" s="1"/>
      <c r="E74" s="44"/>
      <c r="F74" s="44"/>
      <c r="G74" s="44"/>
      <c r="H74" s="44"/>
      <c r="I74" s="44"/>
      <c r="J74" s="44"/>
      <c r="K74" s="44"/>
      <c r="L74" s="44"/>
    </row>
    <row r="75" spans="1:12" x14ac:dyDescent="0.25">
      <c r="A75" s="1"/>
      <c r="E75" s="44"/>
      <c r="F75" s="44"/>
      <c r="G75" s="44"/>
      <c r="H75" s="44"/>
      <c r="I75" s="44"/>
      <c r="J75" s="44"/>
      <c r="K75" s="44"/>
      <c r="L75" s="44"/>
    </row>
    <row r="76" spans="1:12" x14ac:dyDescent="0.25">
      <c r="A76" s="1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1"/>
      <c r="E77" s="44"/>
      <c r="F77" s="44"/>
      <c r="G77" s="44"/>
      <c r="H77" s="44"/>
      <c r="I77" s="44"/>
      <c r="J77" s="44"/>
      <c r="K77" s="44"/>
      <c r="L77" s="44"/>
    </row>
    <row r="78" spans="1:12" x14ac:dyDescent="0.25">
      <c r="A78" s="1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1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1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1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1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1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1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1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1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1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1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1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1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1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1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1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1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1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1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1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1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1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1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1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1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1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1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1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1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1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1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1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1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1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1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1"/>
      <c r="E113" s="44"/>
      <c r="F113" s="44"/>
      <c r="G113" s="44"/>
      <c r="H113" s="44"/>
      <c r="I113" s="44"/>
      <c r="J113" s="44"/>
      <c r="K113" s="44"/>
      <c r="L113" s="44"/>
    </row>
  </sheetData>
  <mergeCells count="12">
    <mergeCell ref="A44:E44"/>
    <mergeCell ref="A31:E31"/>
    <mergeCell ref="A42:E42"/>
    <mergeCell ref="A43:E43"/>
    <mergeCell ref="A1:E1"/>
    <mergeCell ref="A19:E19"/>
    <mergeCell ref="A20:E20"/>
    <mergeCell ref="A30:E30"/>
    <mergeCell ref="A7:F7"/>
    <mergeCell ref="A8:F8"/>
    <mergeCell ref="A21:E21"/>
    <mergeCell ref="A32:E32"/>
  </mergeCells>
  <pageMargins left="0.70866141732283472" right="0.70866141732283472" top="0.74803149606299213" bottom="0.74803149606299213" header="0.31496062992125984" footer="0.9055118110236221"/>
  <pageSetup scale="64" firstPageNumber="29" orientation="portrait" useFirstPageNumber="1" r:id="rId1"/>
  <headerFooter>
    <oddFooter>&amp;R&amp;"-,Negrita"&amp;12&amp;P</oddFooter>
  </headerFooter>
  <ignoredErrors>
    <ignoredError sqref="E4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6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" customWidth="1"/>
    <col min="2" max="2" width="12.85546875" style="1"/>
    <col min="3" max="5" width="13.85546875" style="1" bestFit="1" customWidth="1"/>
    <col min="6" max="6" width="12.85546875" style="1"/>
    <col min="7" max="7" width="13.140625" style="1" bestFit="1" customWidth="1"/>
    <col min="8" max="8" width="14.140625" style="1" bestFit="1" customWidth="1"/>
    <col min="9" max="16384" width="12.85546875" style="1"/>
  </cols>
  <sheetData>
    <row r="1" spans="1:8" x14ac:dyDescent="0.25">
      <c r="A1" s="189" t="s">
        <v>0</v>
      </c>
      <c r="B1" s="189"/>
      <c r="C1" s="189"/>
      <c r="D1" s="189"/>
      <c r="E1" s="189"/>
      <c r="F1" s="45"/>
      <c r="G1" s="45"/>
    </row>
    <row r="2" spans="1:8" x14ac:dyDescent="0.25">
      <c r="A2" s="2" t="s">
        <v>1</v>
      </c>
      <c r="B2" s="3" t="s">
        <v>64</v>
      </c>
      <c r="D2" s="6"/>
      <c r="E2" s="6"/>
    </row>
    <row r="3" spans="1:8" x14ac:dyDescent="0.25">
      <c r="A3" s="2" t="s">
        <v>2</v>
      </c>
      <c r="B3" s="4" t="s">
        <v>3</v>
      </c>
      <c r="C3" s="43"/>
      <c r="D3" s="43"/>
      <c r="E3" s="6"/>
    </row>
    <row r="4" spans="1:8" x14ac:dyDescent="0.25">
      <c r="A4" s="2" t="s">
        <v>4</v>
      </c>
      <c r="B4" s="3" t="s">
        <v>5</v>
      </c>
      <c r="C4" s="43"/>
      <c r="D4" s="43"/>
      <c r="E4" s="6"/>
    </row>
    <row r="5" spans="1:8" x14ac:dyDescent="0.25">
      <c r="A5" s="2" t="s">
        <v>49</v>
      </c>
      <c r="B5" s="5" t="s">
        <v>113</v>
      </c>
    </row>
    <row r="6" spans="1:8" x14ac:dyDescent="0.25">
      <c r="A6" s="2"/>
      <c r="B6" s="5"/>
    </row>
    <row r="7" spans="1:8" x14ac:dyDescent="0.25">
      <c r="A7" s="189" t="s">
        <v>7</v>
      </c>
      <c r="B7" s="189"/>
      <c r="C7" s="189"/>
      <c r="D7" s="189"/>
      <c r="E7" s="189"/>
    </row>
    <row r="8" spans="1:8" x14ac:dyDescent="0.25">
      <c r="A8" s="189" t="s">
        <v>8</v>
      </c>
      <c r="B8" s="189"/>
      <c r="C8" s="189"/>
      <c r="D8" s="189"/>
      <c r="E8" s="189"/>
    </row>
    <row r="10" spans="1:8" ht="15.75" thickBot="1" x14ac:dyDescent="0.3">
      <c r="A10" s="8" t="s">
        <v>9</v>
      </c>
      <c r="B10" s="9" t="s">
        <v>10</v>
      </c>
      <c r="C10" s="9" t="s">
        <v>50</v>
      </c>
      <c r="D10" s="9" t="s">
        <v>51</v>
      </c>
      <c r="E10" s="9" t="s">
        <v>53</v>
      </c>
      <c r="F10" s="9" t="s">
        <v>59</v>
      </c>
    </row>
    <row r="11" spans="1:8" x14ac:dyDescent="0.25">
      <c r="A11" s="46"/>
      <c r="B11" s="62"/>
      <c r="C11" s="62"/>
      <c r="D11" s="62"/>
      <c r="E11" s="62"/>
      <c r="F11" s="62"/>
    </row>
    <row r="12" spans="1:8" x14ac:dyDescent="0.25">
      <c r="A12" s="10" t="s">
        <v>46</v>
      </c>
      <c r="B12" s="12" t="s">
        <v>24</v>
      </c>
      <c r="C12" s="107">
        <f>'Prevención I T'!F12</f>
        <v>0</v>
      </c>
      <c r="D12" s="107">
        <f>'Prevención 2T'!F12</f>
        <v>154</v>
      </c>
      <c r="E12" s="107">
        <f>'Prevención 3T'!F12</f>
        <v>904</v>
      </c>
      <c r="F12" s="106">
        <f>SUM(C12:E12)</f>
        <v>1058</v>
      </c>
      <c r="H12" s="107"/>
    </row>
    <row r="13" spans="1:8" x14ac:dyDescent="0.25">
      <c r="A13" s="13"/>
      <c r="C13" s="107"/>
      <c r="D13" s="107"/>
      <c r="E13" s="107"/>
      <c r="F13" s="107"/>
    </row>
    <row r="14" spans="1:8" ht="15.75" thickBot="1" x14ac:dyDescent="0.3">
      <c r="A14" s="14" t="s">
        <v>25</v>
      </c>
      <c r="B14" s="15"/>
      <c r="C14" s="108">
        <f>SUM(C12:C13)</f>
        <v>0</v>
      </c>
      <c r="D14" s="108">
        <f>SUM(D12:D13)</f>
        <v>154</v>
      </c>
      <c r="E14" s="108">
        <f>SUM(E12:E13)</f>
        <v>904</v>
      </c>
      <c r="F14" s="108">
        <f>SUM(F12:F13)</f>
        <v>1058</v>
      </c>
    </row>
    <row r="15" spans="1:8" ht="15.75" thickTop="1" x14ac:dyDescent="0.25">
      <c r="A15" s="63" t="s">
        <v>47</v>
      </c>
    </row>
    <row r="16" spans="1:8" x14ac:dyDescent="0.25">
      <c r="A16" s="63" t="s">
        <v>75</v>
      </c>
    </row>
    <row r="17" spans="1:13" x14ac:dyDescent="0.25">
      <c r="A17" s="63" t="s">
        <v>74</v>
      </c>
    </row>
    <row r="19" spans="1:13" x14ac:dyDescent="0.25">
      <c r="A19" s="203" t="s">
        <v>27</v>
      </c>
      <c r="B19" s="203"/>
      <c r="C19" s="203"/>
      <c r="D19" s="203"/>
      <c r="E19" s="203"/>
      <c r="J19" s="19"/>
    </row>
    <row r="20" spans="1:13" x14ac:dyDescent="0.25">
      <c r="A20" s="189" t="s">
        <v>28</v>
      </c>
      <c r="B20" s="189"/>
      <c r="C20" s="189"/>
      <c r="D20" s="189"/>
      <c r="E20" s="189"/>
    </row>
    <row r="21" spans="1:13" x14ac:dyDescent="0.25">
      <c r="A21" s="189" t="s">
        <v>60</v>
      </c>
      <c r="B21" s="189"/>
      <c r="C21" s="189"/>
      <c r="D21" s="189"/>
      <c r="E21" s="189"/>
    </row>
    <row r="23" spans="1:13" ht="15.75" thickBot="1" x14ac:dyDescent="0.3">
      <c r="A23" s="8" t="s">
        <v>9</v>
      </c>
      <c r="B23" s="9" t="s">
        <v>50</v>
      </c>
      <c r="C23" s="9" t="s">
        <v>51</v>
      </c>
      <c r="D23" s="9" t="s">
        <v>53</v>
      </c>
      <c r="E23" s="9" t="s">
        <v>59</v>
      </c>
    </row>
    <row r="24" spans="1:13" x14ac:dyDescent="0.25">
      <c r="A24" s="46"/>
      <c r="B24" s="62"/>
      <c r="C24" s="62"/>
      <c r="D24" s="62"/>
      <c r="E24" s="62"/>
    </row>
    <row r="25" spans="1:13" x14ac:dyDescent="0.25">
      <c r="A25" s="10" t="s">
        <v>46</v>
      </c>
      <c r="B25" s="100">
        <f>'Prevención I T'!E25</f>
        <v>0</v>
      </c>
      <c r="C25" s="100">
        <f>'Prevención 2T'!E25</f>
        <v>0</v>
      </c>
      <c r="D25" s="100">
        <f>'Prevención 3T'!E25</f>
        <v>4663060</v>
      </c>
      <c r="E25" s="100">
        <f>SUM(B25:D25)</f>
        <v>4663060</v>
      </c>
    </row>
    <row r="26" spans="1:13" x14ac:dyDescent="0.25">
      <c r="A26" s="17"/>
      <c r="B26" s="93"/>
      <c r="C26" s="93"/>
      <c r="D26" s="93"/>
      <c r="E26" s="93"/>
    </row>
    <row r="27" spans="1:13" ht="15.75" thickBot="1" x14ac:dyDescent="0.3">
      <c r="A27" s="14" t="s">
        <v>25</v>
      </c>
      <c r="B27" s="101">
        <f>SUM(B25:B26)</f>
        <v>0</v>
      </c>
      <c r="C27" s="101">
        <f>SUM(C25:C26)</f>
        <v>0</v>
      </c>
      <c r="D27" s="101">
        <f>SUM(D25:D26)</f>
        <v>4663060</v>
      </c>
      <c r="E27" s="101">
        <f>SUM(E25:E26)</f>
        <v>4663060</v>
      </c>
      <c r="H27" s="93"/>
      <c r="I27" s="93"/>
      <c r="J27" s="93"/>
    </row>
    <row r="28" spans="1:13" ht="15.75" thickTop="1" x14ac:dyDescent="0.25">
      <c r="A28" s="63" t="s">
        <v>48</v>
      </c>
    </row>
    <row r="30" spans="1:13" x14ac:dyDescent="0.25">
      <c r="A30" s="190" t="s">
        <v>32</v>
      </c>
      <c r="B30" s="190"/>
      <c r="C30" s="190"/>
      <c r="D30" s="190"/>
      <c r="E30" s="190"/>
      <c r="M30" s="20"/>
    </row>
    <row r="31" spans="1:13" x14ac:dyDescent="0.25">
      <c r="A31" s="189" t="s">
        <v>28</v>
      </c>
      <c r="B31" s="189"/>
      <c r="C31" s="189"/>
      <c r="D31" s="189"/>
      <c r="E31" s="189"/>
      <c r="M31" s="20"/>
    </row>
    <row r="32" spans="1:13" x14ac:dyDescent="0.25">
      <c r="A32" s="189" t="s">
        <v>60</v>
      </c>
      <c r="B32" s="189"/>
      <c r="C32" s="189"/>
      <c r="D32" s="189"/>
      <c r="E32" s="189"/>
    </row>
    <row r="34" spans="1:7" ht="15.75" thickBot="1" x14ac:dyDescent="0.3">
      <c r="A34" s="8" t="s">
        <v>33</v>
      </c>
      <c r="B34" s="9" t="s">
        <v>50</v>
      </c>
      <c r="C34" s="9" t="s">
        <v>51</v>
      </c>
      <c r="D34" s="9" t="s">
        <v>53</v>
      </c>
      <c r="E34" s="9" t="s">
        <v>59</v>
      </c>
    </row>
    <row r="35" spans="1:7" x14ac:dyDescent="0.25">
      <c r="A35" s="46"/>
      <c r="B35" s="62"/>
      <c r="C35" s="62"/>
      <c r="D35" s="62"/>
      <c r="E35" s="62"/>
    </row>
    <row r="36" spans="1:7" x14ac:dyDescent="0.25">
      <c r="A36" s="147" t="s">
        <v>66</v>
      </c>
      <c r="B36" s="100">
        <f>'Prevención I T'!B36</f>
        <v>0</v>
      </c>
      <c r="C36" s="100">
        <f>'Prevención 2T'!E36</f>
        <v>0</v>
      </c>
      <c r="D36" s="100">
        <f>'Prevención 3T'!E36</f>
        <v>1664000</v>
      </c>
      <c r="E36" s="104">
        <f>SUM(B36:D36)</f>
        <v>1664000</v>
      </c>
    </row>
    <row r="37" spans="1:7" x14ac:dyDescent="0.25">
      <c r="A37" s="147" t="s">
        <v>98</v>
      </c>
      <c r="B37" s="100">
        <f>'Prevención I T'!B37</f>
        <v>0</v>
      </c>
      <c r="C37" s="100">
        <f>'Prevención 2T'!E37</f>
        <v>0</v>
      </c>
      <c r="D37" s="100">
        <f>'Prevención 3T'!E37</f>
        <v>2999060</v>
      </c>
      <c r="E37" s="104">
        <f t="shared" ref="E37:E38" si="0">SUM(B37:D37)</f>
        <v>2999060</v>
      </c>
    </row>
    <row r="38" spans="1:7" ht="15.95" customHeight="1" x14ac:dyDescent="0.25">
      <c r="A38" s="147" t="s">
        <v>99</v>
      </c>
      <c r="B38" s="100">
        <f>'Prevención I T'!B38</f>
        <v>0</v>
      </c>
      <c r="C38" s="100">
        <f>'Prevención 2T'!E38</f>
        <v>0</v>
      </c>
      <c r="D38" s="100">
        <f>'Prevención 3T'!E38</f>
        <v>0</v>
      </c>
      <c r="E38" s="104">
        <f t="shared" si="0"/>
        <v>0</v>
      </c>
    </row>
    <row r="39" spans="1:7" ht="15.75" thickBot="1" x14ac:dyDescent="0.3">
      <c r="A39" s="14" t="s">
        <v>25</v>
      </c>
      <c r="B39" s="102">
        <f>SUM(B36:B38)</f>
        <v>0</v>
      </c>
      <c r="C39" s="102">
        <f>SUM(C36:C38)</f>
        <v>0</v>
      </c>
      <c r="D39" s="102">
        <f>SUM(D36:D38)</f>
        <v>4663060</v>
      </c>
      <c r="E39" s="102">
        <f>SUM(E36:E38)</f>
        <v>4663060</v>
      </c>
      <c r="G39" s="19"/>
    </row>
    <row r="40" spans="1:7" ht="15.75" thickTop="1" x14ac:dyDescent="0.25">
      <c r="A40" s="63" t="s">
        <v>48</v>
      </c>
      <c r="G40" s="124"/>
    </row>
    <row r="41" spans="1:7" x14ac:dyDescent="0.25">
      <c r="G41" s="124"/>
    </row>
    <row r="42" spans="1:7" x14ac:dyDescent="0.25">
      <c r="A42" s="189" t="s">
        <v>38</v>
      </c>
      <c r="B42" s="189"/>
      <c r="C42" s="189"/>
      <c r="D42" s="189"/>
      <c r="E42" s="189"/>
      <c r="G42" s="124"/>
    </row>
    <row r="43" spans="1:7" x14ac:dyDescent="0.25">
      <c r="A43" s="189" t="s">
        <v>39</v>
      </c>
      <c r="B43" s="189"/>
      <c r="C43" s="189"/>
      <c r="D43" s="189"/>
      <c r="E43" s="189"/>
    </row>
    <row r="44" spans="1:7" x14ac:dyDescent="0.25">
      <c r="A44" s="189" t="s">
        <v>60</v>
      </c>
      <c r="B44" s="189"/>
      <c r="C44" s="189"/>
      <c r="D44" s="189"/>
      <c r="E44" s="189"/>
    </row>
    <row r="46" spans="1:7" ht="15.75" thickBot="1" x14ac:dyDescent="0.3">
      <c r="A46" s="8" t="s">
        <v>33</v>
      </c>
      <c r="B46" s="9" t="s">
        <v>50</v>
      </c>
      <c r="C46" s="9" t="s">
        <v>51</v>
      </c>
      <c r="D46" s="9" t="s">
        <v>53</v>
      </c>
      <c r="E46" s="9" t="s">
        <v>59</v>
      </c>
    </row>
    <row r="47" spans="1:7" x14ac:dyDescent="0.25">
      <c r="A47" s="1" t="s">
        <v>55</v>
      </c>
      <c r="B47" s="93">
        <f>'Prevención I T'!E47</f>
        <v>1470126</v>
      </c>
      <c r="C47" s="93">
        <f>'Prevención 2T'!E47</f>
        <v>1470126</v>
      </c>
      <c r="D47" s="93">
        <f>C55</f>
        <v>1470126</v>
      </c>
      <c r="E47" s="100">
        <f>B47</f>
        <v>1470126</v>
      </c>
    </row>
    <row r="48" spans="1:7" x14ac:dyDescent="0.25">
      <c r="A48" s="1" t="s">
        <v>40</v>
      </c>
      <c r="B48" s="93">
        <f>'Prevención I T'!E48</f>
        <v>0</v>
      </c>
      <c r="C48" s="93">
        <f>'Prevención 2T'!E48</f>
        <v>0</v>
      </c>
      <c r="D48" s="93">
        <f>'Prevención 3T'!E48</f>
        <v>9500000</v>
      </c>
      <c r="E48" s="100">
        <f>SUM(B48:D48)</f>
        <v>9500000</v>
      </c>
    </row>
    <row r="49" spans="1:7" x14ac:dyDescent="0.25">
      <c r="A49" s="1"/>
      <c r="B49" s="93"/>
      <c r="C49" s="93"/>
      <c r="D49" s="93"/>
      <c r="E49" s="100"/>
    </row>
    <row r="50" spans="1:7" x14ac:dyDescent="0.25">
      <c r="A50" s="3" t="s">
        <v>41</v>
      </c>
      <c r="B50" s="132">
        <f>SUM(B47:B49)</f>
        <v>1470126</v>
      </c>
      <c r="C50" s="132">
        <f t="shared" ref="C50:E50" si="1">SUM(C47:C49)</f>
        <v>1470126</v>
      </c>
      <c r="D50" s="132">
        <f t="shared" si="1"/>
        <v>10970126</v>
      </c>
      <c r="E50" s="132">
        <f t="shared" si="1"/>
        <v>10970126</v>
      </c>
    </row>
    <row r="51" spans="1:7" x14ac:dyDescent="0.25">
      <c r="A51" s="23" t="s">
        <v>67</v>
      </c>
      <c r="B51" s="93">
        <f>'Prevención I T'!E50</f>
        <v>0</v>
      </c>
      <c r="C51" s="93">
        <f>'Prevención 2T'!E51</f>
        <v>0</v>
      </c>
      <c r="D51" s="93">
        <f>'Prevención 3T'!E50</f>
        <v>4663060</v>
      </c>
      <c r="E51" s="100">
        <f>SUM(B51:D51)</f>
        <v>4663060</v>
      </c>
    </row>
    <row r="52" spans="1:7" x14ac:dyDescent="0.25">
      <c r="A52" s="23" t="s">
        <v>102</v>
      </c>
      <c r="B52" s="93"/>
      <c r="C52" s="93">
        <f>'Prevención 2T'!E52</f>
        <v>0</v>
      </c>
      <c r="D52" s="93"/>
      <c r="E52" s="100">
        <f>SUM(B52:D52)</f>
        <v>0</v>
      </c>
    </row>
    <row r="53" spans="1:7" x14ac:dyDescent="0.25">
      <c r="A53" s="23" t="s">
        <v>116</v>
      </c>
      <c r="B53" s="93">
        <v>0</v>
      </c>
      <c r="C53" s="93">
        <f>'Prevención 2T'!E53</f>
        <v>0</v>
      </c>
      <c r="D53" s="93">
        <f>'Prevención 3T'!E51</f>
        <v>1470126</v>
      </c>
      <c r="E53" s="100">
        <f>SUM(B53:D53)</f>
        <v>1470126</v>
      </c>
      <c r="F53" s="19"/>
    </row>
    <row r="54" spans="1:7" x14ac:dyDescent="0.25">
      <c r="A54" s="23"/>
      <c r="B54" s="93"/>
      <c r="C54" s="93"/>
      <c r="D54" s="93"/>
      <c r="E54" s="100"/>
      <c r="F54" s="19"/>
    </row>
    <row r="55" spans="1:7" ht="15.75" thickBot="1" x14ac:dyDescent="0.3">
      <c r="A55" s="15" t="s">
        <v>43</v>
      </c>
      <c r="B55" s="129">
        <f>B50-B51-B53</f>
        <v>1470126</v>
      </c>
      <c r="C55" s="129">
        <f t="shared" ref="C55:D55" si="2">C50-C51-C53</f>
        <v>1470126</v>
      </c>
      <c r="D55" s="129">
        <f t="shared" si="2"/>
        <v>4836940</v>
      </c>
      <c r="E55" s="129">
        <f>E50-E51-E52-E53</f>
        <v>4836940</v>
      </c>
    </row>
    <row r="56" spans="1:7" ht="15.75" thickTop="1" x14ac:dyDescent="0.25">
      <c r="A56" s="63" t="s">
        <v>44</v>
      </c>
    </row>
    <row r="57" spans="1:7" x14ac:dyDescent="0.25">
      <c r="A57" s="1"/>
      <c r="D57" s="19"/>
    </row>
    <row r="58" spans="1:7" x14ac:dyDescent="0.25">
      <c r="D58" s="19"/>
    </row>
    <row r="60" spans="1:7" x14ac:dyDescent="0.25">
      <c r="B60" s="19"/>
      <c r="C60" s="19"/>
    </row>
    <row r="61" spans="1:7" x14ac:dyDescent="0.25">
      <c r="B61" s="63"/>
      <c r="G61" s="93"/>
    </row>
    <row r="68" spans="1:12" x14ac:dyDescent="0.25">
      <c r="A68" s="1"/>
      <c r="B68" s="19"/>
      <c r="C68" s="19"/>
    </row>
    <row r="75" spans="1:12" x14ac:dyDescent="0.25">
      <c r="A75" s="1"/>
      <c r="E75" s="44"/>
      <c r="F75" s="44"/>
      <c r="G75" s="44"/>
      <c r="H75" s="44"/>
      <c r="I75" s="44"/>
      <c r="J75" s="44"/>
      <c r="K75" s="44"/>
      <c r="L75" s="44"/>
    </row>
    <row r="76" spans="1:12" x14ac:dyDescent="0.25">
      <c r="A76" s="1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1"/>
      <c r="E77" s="44"/>
      <c r="F77" s="44"/>
      <c r="G77" s="44"/>
      <c r="H77" s="44"/>
      <c r="I77" s="44"/>
      <c r="J77" s="44"/>
      <c r="K77" s="44"/>
      <c r="L77" s="44"/>
    </row>
    <row r="78" spans="1:12" x14ac:dyDescent="0.25">
      <c r="A78" s="1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1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1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1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1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1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1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1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1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1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1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1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1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1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1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1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1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1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1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1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1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1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1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1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1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1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1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1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1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1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1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1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1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1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1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1"/>
      <c r="E113" s="44"/>
      <c r="F113" s="44"/>
      <c r="G113" s="44"/>
      <c r="H113" s="44"/>
      <c r="I113" s="44"/>
      <c r="J113" s="44"/>
      <c r="K113" s="44"/>
      <c r="L113" s="44"/>
    </row>
    <row r="114" spans="1:12" x14ac:dyDescent="0.25">
      <c r="A114" s="1"/>
      <c r="E114" s="44"/>
      <c r="F114" s="44"/>
      <c r="G114" s="44"/>
      <c r="H114" s="44"/>
      <c r="I114" s="44"/>
      <c r="J114" s="44"/>
      <c r="K114" s="44"/>
      <c r="L114" s="44"/>
    </row>
    <row r="115" spans="1:12" x14ac:dyDescent="0.25">
      <c r="A115" s="1"/>
      <c r="E115" s="44"/>
      <c r="F115" s="44"/>
      <c r="G115" s="44"/>
      <c r="H115" s="44"/>
      <c r="I115" s="44"/>
      <c r="J115" s="44"/>
      <c r="K115" s="44"/>
      <c r="L115" s="44"/>
    </row>
    <row r="116" spans="1:12" x14ac:dyDescent="0.25">
      <c r="A116" s="1"/>
      <c r="E116" s="44"/>
      <c r="F116" s="44"/>
      <c r="G116" s="44"/>
      <c r="H116" s="44"/>
      <c r="I116" s="44"/>
      <c r="J116" s="44"/>
      <c r="K116" s="44"/>
      <c r="L116" s="44"/>
    </row>
  </sheetData>
  <mergeCells count="12">
    <mergeCell ref="A1:E1"/>
    <mergeCell ref="A7:E7"/>
    <mergeCell ref="A8:E8"/>
    <mergeCell ref="A19:E19"/>
    <mergeCell ref="A20:E20"/>
    <mergeCell ref="A44:E44"/>
    <mergeCell ref="A32:E32"/>
    <mergeCell ref="A21:E21"/>
    <mergeCell ref="A31:E31"/>
    <mergeCell ref="A42:E42"/>
    <mergeCell ref="A43:E43"/>
    <mergeCell ref="A30:E30"/>
  </mergeCells>
  <pageMargins left="0.70866141732283472" right="0.70866141732283472" top="0.74803149606299213" bottom="0.74803149606299213" header="0.31496062992125984" footer="0.9055118110236221"/>
  <pageSetup scale="64" firstPageNumber="30" orientation="portrait" useFirstPageNumber="1" r:id="rId1"/>
  <headerFooter>
    <oddFooter>&amp;R&amp;"-,Negrita"&amp;12&amp;P</oddFooter>
  </headerFooter>
  <ignoredErrors>
    <ignoredError sqref="E50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" customWidth="1"/>
    <col min="2" max="2" width="13.5703125" style="1" customWidth="1"/>
    <col min="3" max="3" width="13.85546875" style="1" bestFit="1" customWidth="1"/>
    <col min="4" max="5" width="14.140625" style="1" bestFit="1" customWidth="1"/>
    <col min="6" max="6" width="13.140625" style="1" bestFit="1" customWidth="1"/>
    <col min="7" max="7" width="14.140625" style="1" bestFit="1" customWidth="1"/>
    <col min="8" max="16384" width="12.85546875" style="1"/>
  </cols>
  <sheetData>
    <row r="1" spans="1:10" x14ac:dyDescent="0.25">
      <c r="A1" s="189" t="s">
        <v>0</v>
      </c>
      <c r="B1" s="189"/>
      <c r="C1" s="189"/>
      <c r="D1" s="189"/>
      <c r="E1" s="189"/>
      <c r="F1" s="45"/>
      <c r="G1" s="45"/>
    </row>
    <row r="2" spans="1:10" x14ac:dyDescent="0.25">
      <c r="A2" s="2" t="s">
        <v>1</v>
      </c>
      <c r="B2" s="3" t="s">
        <v>64</v>
      </c>
      <c r="D2" s="6"/>
      <c r="E2" s="6"/>
    </row>
    <row r="3" spans="1:10" x14ac:dyDescent="0.25">
      <c r="A3" s="2" t="s">
        <v>2</v>
      </c>
      <c r="B3" s="4" t="s">
        <v>3</v>
      </c>
      <c r="C3" s="43"/>
      <c r="D3" s="43"/>
      <c r="E3" s="6"/>
    </row>
    <row r="4" spans="1:10" x14ac:dyDescent="0.25">
      <c r="A4" s="2" t="s">
        <v>4</v>
      </c>
      <c r="B4" s="3" t="s">
        <v>5</v>
      </c>
      <c r="C4" s="43"/>
      <c r="D4" s="43"/>
      <c r="E4" s="6"/>
    </row>
    <row r="5" spans="1:10" x14ac:dyDescent="0.25">
      <c r="A5" s="2" t="s">
        <v>6</v>
      </c>
      <c r="B5" s="5" t="s">
        <v>114</v>
      </c>
    </row>
    <row r="6" spans="1:10" x14ac:dyDescent="0.25">
      <c r="A6" s="2"/>
      <c r="B6" s="5"/>
    </row>
    <row r="7" spans="1:10" x14ac:dyDescent="0.25">
      <c r="A7" s="189" t="s">
        <v>7</v>
      </c>
      <c r="B7" s="189"/>
      <c r="C7" s="189"/>
      <c r="D7" s="189"/>
      <c r="E7" s="189"/>
      <c r="F7" s="189"/>
    </row>
    <row r="8" spans="1:10" x14ac:dyDescent="0.25">
      <c r="A8" s="189" t="s">
        <v>8</v>
      </c>
      <c r="B8" s="189"/>
      <c r="C8" s="189"/>
      <c r="D8" s="189"/>
      <c r="E8" s="189"/>
      <c r="F8" s="189"/>
    </row>
    <row r="10" spans="1:10" ht="15.75" thickBot="1" x14ac:dyDescent="0.3">
      <c r="A10" s="8" t="s">
        <v>9</v>
      </c>
      <c r="B10" s="9" t="s">
        <v>10</v>
      </c>
      <c r="C10" s="9" t="s">
        <v>20</v>
      </c>
      <c r="D10" s="9" t="s">
        <v>45</v>
      </c>
      <c r="E10" s="9" t="s">
        <v>22</v>
      </c>
      <c r="F10" s="9" t="s">
        <v>54</v>
      </c>
    </row>
    <row r="11" spans="1:10" x14ac:dyDescent="0.25">
      <c r="A11" s="46"/>
      <c r="B11" s="62"/>
      <c r="C11" s="62"/>
      <c r="D11" s="62"/>
      <c r="E11" s="62"/>
      <c r="F11" s="62"/>
    </row>
    <row r="12" spans="1:10" x14ac:dyDescent="0.25">
      <c r="A12" s="10" t="s">
        <v>65</v>
      </c>
      <c r="B12" s="12" t="s">
        <v>24</v>
      </c>
      <c r="C12" s="107">
        <v>0</v>
      </c>
      <c r="D12" s="107">
        <v>86</v>
      </c>
      <c r="E12" s="107">
        <v>0</v>
      </c>
      <c r="F12" s="106">
        <f>SUM(C12:E12)</f>
        <v>86</v>
      </c>
    </row>
    <row r="13" spans="1:10" x14ac:dyDescent="0.25">
      <c r="A13" s="13"/>
      <c r="C13" s="107"/>
      <c r="D13" s="180"/>
      <c r="E13" s="107"/>
      <c r="F13" s="107"/>
    </row>
    <row r="14" spans="1:10" ht="15.75" thickBot="1" x14ac:dyDescent="0.3">
      <c r="A14" s="14" t="s">
        <v>54</v>
      </c>
      <c r="B14" s="15"/>
      <c r="C14" s="108">
        <f>SUM(C12:C13)</f>
        <v>0</v>
      </c>
      <c r="D14" s="108">
        <f>SUM(D12:D13)</f>
        <v>86</v>
      </c>
      <c r="E14" s="108">
        <f>SUM(E12:E13)</f>
        <v>0</v>
      </c>
      <c r="F14" s="108">
        <f>SUM(F12:F13)</f>
        <v>86</v>
      </c>
      <c r="J14" s="19"/>
    </row>
    <row r="15" spans="1:10" ht="15.75" thickTop="1" x14ac:dyDescent="0.25">
      <c r="A15" s="63" t="s">
        <v>47</v>
      </c>
      <c r="J15" s="19"/>
    </row>
    <row r="16" spans="1:10" x14ac:dyDescent="0.25">
      <c r="A16" s="63" t="s">
        <v>75</v>
      </c>
      <c r="J16" s="19"/>
    </row>
    <row r="17" spans="1:13" x14ac:dyDescent="0.25">
      <c r="A17" s="63" t="s">
        <v>74</v>
      </c>
      <c r="J17" s="19"/>
    </row>
    <row r="18" spans="1:13" x14ac:dyDescent="0.25">
      <c r="A18" s="178" t="s">
        <v>104</v>
      </c>
      <c r="J18" s="19"/>
    </row>
    <row r="19" spans="1:13" x14ac:dyDescent="0.25">
      <c r="A19" s="203" t="s">
        <v>27</v>
      </c>
      <c r="B19" s="203"/>
      <c r="C19" s="203"/>
      <c r="D19" s="203"/>
      <c r="E19" s="203"/>
      <c r="J19" s="19"/>
    </row>
    <row r="20" spans="1:13" x14ac:dyDescent="0.25">
      <c r="A20" s="189" t="s">
        <v>28</v>
      </c>
      <c r="B20" s="189"/>
      <c r="C20" s="189"/>
      <c r="D20" s="189"/>
      <c r="E20" s="189"/>
      <c r="J20" s="19"/>
    </row>
    <row r="21" spans="1:13" x14ac:dyDescent="0.25">
      <c r="A21" s="189" t="s">
        <v>60</v>
      </c>
      <c r="B21" s="189"/>
      <c r="C21" s="189"/>
      <c r="D21" s="189"/>
      <c r="E21" s="189"/>
      <c r="J21" s="19"/>
    </row>
    <row r="23" spans="1:13" ht="15.75" thickBot="1" x14ac:dyDescent="0.3">
      <c r="A23" s="8" t="s">
        <v>9</v>
      </c>
      <c r="B23" s="9" t="s">
        <v>20</v>
      </c>
      <c r="C23" s="9" t="s">
        <v>45</v>
      </c>
      <c r="D23" s="9" t="s">
        <v>22</v>
      </c>
      <c r="E23" s="9" t="s">
        <v>54</v>
      </c>
    </row>
    <row r="24" spans="1:13" x14ac:dyDescent="0.25">
      <c r="A24" s="46"/>
      <c r="B24" s="62"/>
      <c r="C24" s="62"/>
      <c r="D24" s="62"/>
      <c r="E24" s="62"/>
    </row>
    <row r="25" spans="1:13" x14ac:dyDescent="0.25">
      <c r="A25" s="10" t="s">
        <v>65</v>
      </c>
      <c r="B25" s="100">
        <f>B39</f>
        <v>900450</v>
      </c>
      <c r="C25" s="100">
        <f t="shared" ref="C25:D25" si="0">C39</f>
        <v>477071</v>
      </c>
      <c r="D25" s="100">
        <f t="shared" si="0"/>
        <v>200000.38</v>
      </c>
      <c r="E25" s="100">
        <f>SUM(B25:D25)</f>
        <v>1577521.38</v>
      </c>
    </row>
    <row r="26" spans="1:13" x14ac:dyDescent="0.25">
      <c r="A26" s="17"/>
      <c r="B26" s="93"/>
      <c r="C26" s="93"/>
      <c r="D26" s="93"/>
      <c r="E26" s="93"/>
    </row>
    <row r="27" spans="1:13" ht="15.75" thickBot="1" x14ac:dyDescent="0.3">
      <c r="A27" s="14" t="s">
        <v>54</v>
      </c>
      <c r="B27" s="101">
        <f>SUM(B25:B26)</f>
        <v>900450</v>
      </c>
      <c r="C27" s="101">
        <f>SUM(C25:C26)</f>
        <v>477071</v>
      </c>
      <c r="D27" s="101">
        <f>SUM(D25:D26)</f>
        <v>200000.38</v>
      </c>
      <c r="E27" s="101">
        <f>SUM(E25:E26)</f>
        <v>1577521.38</v>
      </c>
      <c r="G27" s="93"/>
    </row>
    <row r="28" spans="1:13" ht="15.75" thickTop="1" x14ac:dyDescent="0.25">
      <c r="A28" s="63" t="s">
        <v>48</v>
      </c>
    </row>
    <row r="29" spans="1:13" x14ac:dyDescent="0.25">
      <c r="I29" s="19"/>
    </row>
    <row r="30" spans="1:13" x14ac:dyDescent="0.25">
      <c r="A30" s="190" t="s">
        <v>32</v>
      </c>
      <c r="B30" s="190"/>
      <c r="C30" s="190"/>
      <c r="D30" s="190"/>
      <c r="E30" s="190"/>
      <c r="I30" s="19"/>
      <c r="M30" s="20"/>
    </row>
    <row r="31" spans="1:13" x14ac:dyDescent="0.25">
      <c r="A31" s="189" t="s">
        <v>28</v>
      </c>
      <c r="B31" s="189"/>
      <c r="C31" s="189"/>
      <c r="D31" s="189"/>
      <c r="E31" s="189"/>
      <c r="I31" s="19"/>
      <c r="M31" s="20"/>
    </row>
    <row r="32" spans="1:13" x14ac:dyDescent="0.25">
      <c r="A32" s="189" t="s">
        <v>60</v>
      </c>
      <c r="B32" s="189"/>
      <c r="C32" s="189"/>
      <c r="D32" s="189"/>
      <c r="E32" s="189"/>
      <c r="I32" s="19"/>
    </row>
    <row r="33" spans="1:12" x14ac:dyDescent="0.25">
      <c r="I33" s="19"/>
    </row>
    <row r="34" spans="1:12" ht="15.75" thickBot="1" x14ac:dyDescent="0.3">
      <c r="A34" s="8" t="s">
        <v>33</v>
      </c>
      <c r="B34" s="9" t="s">
        <v>20</v>
      </c>
      <c r="C34" s="9" t="s">
        <v>21</v>
      </c>
      <c r="D34" s="9" t="s">
        <v>22</v>
      </c>
      <c r="E34" s="9" t="s">
        <v>54</v>
      </c>
      <c r="H34" s="19"/>
      <c r="I34" s="19"/>
    </row>
    <row r="35" spans="1:12" x14ac:dyDescent="0.25">
      <c r="A35" s="46"/>
      <c r="B35" s="62"/>
      <c r="C35" s="62"/>
      <c r="D35" s="62"/>
      <c r="E35" s="62"/>
      <c r="H35" s="19"/>
    </row>
    <row r="36" spans="1:12" x14ac:dyDescent="0.25">
      <c r="A36" s="147" t="s">
        <v>66</v>
      </c>
      <c r="B36" s="100">
        <v>900450</v>
      </c>
      <c r="C36" s="100">
        <v>0</v>
      </c>
      <c r="D36" s="100">
        <v>200000</v>
      </c>
      <c r="E36" s="100">
        <f>SUM(B36:D36)</f>
        <v>1100450</v>
      </c>
      <c r="H36" s="19"/>
      <c r="I36" s="19"/>
    </row>
    <row r="37" spans="1:12" x14ac:dyDescent="0.25">
      <c r="A37" s="147" t="s">
        <v>98</v>
      </c>
      <c r="B37" s="100">
        <v>0</v>
      </c>
      <c r="C37" s="100">
        <v>0</v>
      </c>
      <c r="D37" s="100">
        <v>0</v>
      </c>
      <c r="E37" s="100">
        <f t="shared" ref="E37:E38" si="1">SUM(B37:D37)</f>
        <v>0</v>
      </c>
      <c r="H37" s="19"/>
    </row>
    <row r="38" spans="1:12" ht="15.95" customHeight="1" x14ac:dyDescent="0.25">
      <c r="A38" s="147" t="s">
        <v>99</v>
      </c>
      <c r="B38" s="100">
        <v>0</v>
      </c>
      <c r="C38" s="100">
        <v>477071</v>
      </c>
      <c r="D38" s="100">
        <v>0.38</v>
      </c>
      <c r="E38" s="100">
        <f t="shared" si="1"/>
        <v>477071.38</v>
      </c>
      <c r="H38" s="19"/>
    </row>
    <row r="39" spans="1:12" ht="15.75" thickBot="1" x14ac:dyDescent="0.3">
      <c r="A39" s="14" t="s">
        <v>54</v>
      </c>
      <c r="B39" s="102">
        <f>SUM(B36:B38)</f>
        <v>900450</v>
      </c>
      <c r="C39" s="102">
        <f>SUM(C36:C38)</f>
        <v>477071</v>
      </c>
      <c r="D39" s="102">
        <f>SUM(D36:D38)</f>
        <v>200000.38</v>
      </c>
      <c r="E39" s="102">
        <f>SUM(E36:E38)</f>
        <v>1577521.38</v>
      </c>
      <c r="H39" s="93"/>
    </row>
    <row r="40" spans="1:12" ht="15.75" thickTop="1" x14ac:dyDescent="0.25">
      <c r="A40" s="63" t="s">
        <v>48</v>
      </c>
    </row>
    <row r="42" spans="1:12" x14ac:dyDescent="0.25">
      <c r="A42" s="190" t="s">
        <v>38</v>
      </c>
      <c r="B42" s="190"/>
      <c r="C42" s="190"/>
      <c r="D42" s="190"/>
      <c r="E42" s="190"/>
    </row>
    <row r="43" spans="1:12" x14ac:dyDescent="0.25">
      <c r="A43" s="189" t="s">
        <v>39</v>
      </c>
      <c r="B43" s="189"/>
      <c r="C43" s="189"/>
      <c r="D43" s="189"/>
      <c r="E43" s="189"/>
    </row>
    <row r="44" spans="1:12" x14ac:dyDescent="0.25">
      <c r="A44" s="189" t="s">
        <v>60</v>
      </c>
      <c r="B44" s="189"/>
      <c r="C44" s="189"/>
      <c r="D44" s="189"/>
      <c r="E44" s="189"/>
    </row>
    <row r="46" spans="1:12" ht="15.75" thickBot="1" x14ac:dyDescent="0.3">
      <c r="A46" s="8" t="s">
        <v>33</v>
      </c>
      <c r="B46" s="9" t="s">
        <v>20</v>
      </c>
      <c r="C46" s="9" t="s">
        <v>21</v>
      </c>
      <c r="D46" s="9" t="s">
        <v>22</v>
      </c>
      <c r="E46" s="9" t="s">
        <v>54</v>
      </c>
    </row>
    <row r="47" spans="1:12" x14ac:dyDescent="0.25">
      <c r="A47" s="1" t="s">
        <v>55</v>
      </c>
      <c r="B47" s="93">
        <f>'Prevención 3T'!E52</f>
        <v>4836940</v>
      </c>
      <c r="C47" s="93">
        <f>B58</f>
        <v>3936490</v>
      </c>
      <c r="D47" s="93">
        <f>C58</f>
        <v>5959419</v>
      </c>
      <c r="E47" s="100">
        <f>B47</f>
        <v>4836940</v>
      </c>
      <c r="I47" s="19"/>
      <c r="J47" s="19"/>
      <c r="K47" s="19"/>
      <c r="L47" s="19"/>
    </row>
    <row r="48" spans="1:12" x14ac:dyDescent="0.25">
      <c r="A48" s="1" t="s">
        <v>40</v>
      </c>
      <c r="B48" s="93"/>
      <c r="C48" s="93">
        <v>2500000</v>
      </c>
      <c r="D48" s="93">
        <v>0</v>
      </c>
      <c r="E48" s="100">
        <f>SUM(B48:D48)</f>
        <v>2500000</v>
      </c>
      <c r="I48" s="19"/>
      <c r="J48" s="19"/>
      <c r="K48" s="19"/>
      <c r="L48" s="19"/>
    </row>
    <row r="49" spans="1:12" x14ac:dyDescent="0.25">
      <c r="A49" s="3" t="s">
        <v>41</v>
      </c>
      <c r="B49" s="112">
        <f>+B47+B48</f>
        <v>4836940</v>
      </c>
      <c r="C49" s="112">
        <f>+C47+C48</f>
        <v>6436490</v>
      </c>
      <c r="D49" s="112">
        <f>+D47+D48</f>
        <v>5959419</v>
      </c>
      <c r="E49" s="112">
        <f>+E47+E48</f>
        <v>7336940</v>
      </c>
      <c r="I49" s="184"/>
      <c r="J49" s="19"/>
      <c r="K49" s="19"/>
      <c r="L49" s="19"/>
    </row>
    <row r="50" spans="1:12" x14ac:dyDescent="0.25">
      <c r="A50" s="23" t="s">
        <v>67</v>
      </c>
      <c r="B50" s="93">
        <v>900450</v>
      </c>
      <c r="C50" s="93">
        <v>477071</v>
      </c>
      <c r="D50" s="93">
        <v>0.38</v>
      </c>
      <c r="E50" s="100">
        <f>SUM(B50:D50)</f>
        <v>1377521.38</v>
      </c>
      <c r="F50" s="93"/>
      <c r="I50" s="19"/>
      <c r="J50" s="19"/>
      <c r="K50" s="19"/>
      <c r="L50" s="19"/>
    </row>
    <row r="51" spans="1:12" ht="16.5" customHeight="1" x14ac:dyDescent="0.25">
      <c r="A51" s="23" t="s">
        <v>116</v>
      </c>
      <c r="B51" s="103"/>
      <c r="C51" s="103"/>
      <c r="D51" s="103"/>
      <c r="E51" s="100">
        <f t="shared" ref="E51:E56" si="2">SUM(B51:D51)</f>
        <v>0</v>
      </c>
      <c r="F51" s="19"/>
      <c r="I51" s="19"/>
      <c r="J51" s="19"/>
      <c r="K51" s="19"/>
      <c r="L51" s="19"/>
    </row>
    <row r="52" spans="1:12" ht="16.5" customHeight="1" x14ac:dyDescent="0.25">
      <c r="A52" s="204" t="s">
        <v>121</v>
      </c>
      <c r="B52" s="103"/>
      <c r="C52" s="103"/>
      <c r="D52" s="103"/>
      <c r="E52" s="100">
        <f t="shared" si="2"/>
        <v>0</v>
      </c>
      <c r="F52" s="19"/>
      <c r="I52" s="19"/>
      <c r="J52" s="19"/>
      <c r="K52" s="19"/>
      <c r="L52" s="19"/>
    </row>
    <row r="53" spans="1:12" ht="16.5" customHeight="1" x14ac:dyDescent="0.25">
      <c r="A53" s="197"/>
      <c r="B53" s="103"/>
      <c r="C53" s="103"/>
      <c r="D53" s="103">
        <v>-400000</v>
      </c>
      <c r="E53" s="100">
        <f t="shared" si="2"/>
        <v>-400000</v>
      </c>
      <c r="F53" s="19"/>
      <c r="I53" s="185"/>
      <c r="J53" s="19"/>
      <c r="K53" s="19"/>
      <c r="L53" s="19"/>
    </row>
    <row r="54" spans="1:12" ht="16.5" customHeight="1" x14ac:dyDescent="0.25">
      <c r="A54" s="197" t="s">
        <v>122</v>
      </c>
      <c r="B54" s="103"/>
      <c r="C54" s="103"/>
      <c r="D54" s="103"/>
      <c r="E54" s="100">
        <f t="shared" si="2"/>
        <v>0</v>
      </c>
      <c r="F54" s="19"/>
      <c r="I54" s="19"/>
      <c r="J54" s="19"/>
      <c r="K54" s="19"/>
      <c r="L54" s="19"/>
    </row>
    <row r="55" spans="1:12" ht="16.5" customHeight="1" x14ac:dyDescent="0.25">
      <c r="A55" s="205"/>
      <c r="B55" s="103"/>
      <c r="C55" s="103"/>
      <c r="D55" s="103"/>
      <c r="E55" s="100">
        <f t="shared" si="2"/>
        <v>0</v>
      </c>
      <c r="F55" s="19"/>
      <c r="I55" s="19"/>
      <c r="J55" s="19"/>
      <c r="K55" s="19"/>
      <c r="L55" s="19"/>
    </row>
    <row r="56" spans="1:12" ht="16.5" customHeight="1" x14ac:dyDescent="0.25">
      <c r="A56" s="206"/>
      <c r="B56" s="103"/>
      <c r="C56" s="103"/>
      <c r="D56" s="103">
        <v>362745</v>
      </c>
      <c r="E56" s="100">
        <f t="shared" si="2"/>
        <v>362745</v>
      </c>
      <c r="F56" s="19"/>
      <c r="G56" s="183"/>
      <c r="I56" s="19"/>
      <c r="J56" s="19"/>
      <c r="K56" s="19"/>
      <c r="L56" s="19"/>
    </row>
    <row r="57" spans="1:12" ht="16.5" customHeight="1" x14ac:dyDescent="0.25">
      <c r="A57" s="199"/>
      <c r="B57" s="103"/>
      <c r="C57" s="103"/>
      <c r="D57" s="103"/>
      <c r="E57" s="100"/>
      <c r="F57" s="19"/>
      <c r="I57" s="19"/>
      <c r="J57" s="19"/>
      <c r="K57" s="19"/>
      <c r="L57" s="19"/>
    </row>
    <row r="58" spans="1:12" ht="15.75" thickBot="1" x14ac:dyDescent="0.3">
      <c r="A58" s="15" t="s">
        <v>43</v>
      </c>
      <c r="B58" s="101">
        <f>B49-B50-B53-B56</f>
        <v>3936490</v>
      </c>
      <c r="C58" s="101">
        <f>C49-C50-C53-C56</f>
        <v>5959419</v>
      </c>
      <c r="D58" s="101">
        <f>D49-D50--D53-D56</f>
        <v>5196673.62</v>
      </c>
      <c r="E58" s="101">
        <f>E49-E50-E53-E56</f>
        <v>5996673.6200000001</v>
      </c>
      <c r="G58" s="93"/>
      <c r="I58" s="19"/>
      <c r="J58" s="19"/>
      <c r="K58" s="19"/>
      <c r="L58" s="19"/>
    </row>
    <row r="59" spans="1:12" ht="15.75" thickTop="1" x14ac:dyDescent="0.25">
      <c r="A59" s="63" t="s">
        <v>44</v>
      </c>
    </row>
    <row r="60" spans="1:12" x14ac:dyDescent="0.25">
      <c r="A60" s="1"/>
      <c r="D60" s="19"/>
    </row>
    <row r="61" spans="1:12" x14ac:dyDescent="0.25">
      <c r="D61" s="19"/>
    </row>
    <row r="63" spans="1:12" x14ac:dyDescent="0.25">
      <c r="B63" s="19"/>
      <c r="C63" s="19"/>
    </row>
    <row r="71" spans="1:12" x14ac:dyDescent="0.25">
      <c r="A71" s="1"/>
      <c r="B71" s="19"/>
      <c r="C71" s="19"/>
    </row>
    <row r="78" spans="1:12" x14ac:dyDescent="0.25">
      <c r="A78" s="1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1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1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1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1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1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1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1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1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1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1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1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1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1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1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1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1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1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1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1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1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1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1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1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1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1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1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1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1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1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1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1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1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1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1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1"/>
      <c r="E113" s="44"/>
      <c r="F113" s="44"/>
      <c r="G113" s="44"/>
      <c r="H113" s="44"/>
      <c r="I113" s="44"/>
      <c r="J113" s="44"/>
      <c r="K113" s="44"/>
      <c r="L113" s="44"/>
    </row>
    <row r="114" spans="1:12" x14ac:dyDescent="0.25">
      <c r="A114" s="1"/>
      <c r="E114" s="44"/>
      <c r="F114" s="44"/>
      <c r="G114" s="44"/>
      <c r="H114" s="44"/>
      <c r="I114" s="44"/>
      <c r="J114" s="44"/>
      <c r="K114" s="44"/>
      <c r="L114" s="44"/>
    </row>
    <row r="115" spans="1:12" x14ac:dyDescent="0.25">
      <c r="A115" s="1"/>
      <c r="E115" s="44"/>
      <c r="F115" s="44"/>
      <c r="G115" s="44"/>
      <c r="H115" s="44"/>
      <c r="I115" s="44"/>
      <c r="J115" s="44"/>
      <c r="K115" s="44"/>
      <c r="L115" s="44"/>
    </row>
    <row r="116" spans="1:12" x14ac:dyDescent="0.25">
      <c r="A116" s="1"/>
      <c r="E116" s="44"/>
      <c r="F116" s="44"/>
      <c r="G116" s="44"/>
      <c r="H116" s="44"/>
      <c r="I116" s="44"/>
      <c r="J116" s="44"/>
      <c r="K116" s="44"/>
      <c r="L116" s="44"/>
    </row>
    <row r="117" spans="1:12" x14ac:dyDescent="0.25">
      <c r="A117" s="1"/>
      <c r="E117" s="44"/>
      <c r="F117" s="44"/>
      <c r="G117" s="44"/>
      <c r="H117" s="44"/>
      <c r="I117" s="44"/>
      <c r="J117" s="44"/>
      <c r="K117" s="44"/>
      <c r="L117" s="44"/>
    </row>
    <row r="118" spans="1:12" x14ac:dyDescent="0.25">
      <c r="A118" s="1"/>
      <c r="E118" s="44"/>
      <c r="F118" s="44"/>
      <c r="G118" s="44"/>
      <c r="H118" s="44"/>
      <c r="I118" s="44"/>
      <c r="J118" s="44"/>
      <c r="K118" s="44"/>
      <c r="L118" s="44"/>
    </row>
    <row r="119" spans="1:12" x14ac:dyDescent="0.25">
      <c r="A119" s="1"/>
      <c r="E119" s="44"/>
      <c r="F119" s="44"/>
      <c r="G119" s="44"/>
      <c r="H119" s="44"/>
      <c r="I119" s="44"/>
      <c r="J119" s="44"/>
      <c r="K119" s="44"/>
      <c r="L119" s="44"/>
    </row>
  </sheetData>
  <mergeCells count="14">
    <mergeCell ref="A52:A53"/>
    <mergeCell ref="A54:A57"/>
    <mergeCell ref="A44:E44"/>
    <mergeCell ref="A31:E31"/>
    <mergeCell ref="A42:E42"/>
    <mergeCell ref="A43:E43"/>
    <mergeCell ref="A32:E32"/>
    <mergeCell ref="A1:E1"/>
    <mergeCell ref="A19:E19"/>
    <mergeCell ref="A20:E20"/>
    <mergeCell ref="A30:E30"/>
    <mergeCell ref="A8:F8"/>
    <mergeCell ref="A7:F7"/>
    <mergeCell ref="A21:E21"/>
  </mergeCells>
  <pageMargins left="0.70866141732283472" right="0.70866141732283472" top="0.74803149606299213" bottom="0.74803149606299213" header="0.31496062992125984" footer="0.9055118110236221"/>
  <pageSetup scale="64" firstPageNumber="31" orientation="portrait" useFirstPageNumber="1" r:id="rId1"/>
  <headerFooter>
    <oddFooter>&amp;R&amp;"-,Negrita"&amp;12&amp;P</oddFooter>
  </headerFooter>
  <ignoredErrors>
    <ignoredError sqref="E49 D58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1" customWidth="1"/>
    <col min="2" max="2" width="13.140625" style="56" bestFit="1" customWidth="1"/>
    <col min="3" max="3" width="13.85546875" style="56" bestFit="1" customWidth="1"/>
    <col min="4" max="6" width="14.140625" style="56" bestFit="1" customWidth="1"/>
    <col min="7" max="7" width="13.42578125" style="56" bestFit="1" customWidth="1"/>
    <col min="8" max="9" width="14.140625" style="56" bestFit="1" customWidth="1"/>
    <col min="10" max="16384" width="12.85546875" style="56"/>
  </cols>
  <sheetData>
    <row r="1" spans="1:7" x14ac:dyDescent="0.25">
      <c r="A1" s="201" t="s">
        <v>0</v>
      </c>
      <c r="B1" s="201"/>
      <c r="C1" s="201"/>
      <c r="D1" s="201"/>
      <c r="E1" s="201"/>
      <c r="F1" s="81"/>
      <c r="G1" s="81"/>
    </row>
    <row r="2" spans="1:7" x14ac:dyDescent="0.25">
      <c r="A2" s="64" t="s">
        <v>1</v>
      </c>
      <c r="B2" s="3" t="s">
        <v>64</v>
      </c>
      <c r="D2" s="82"/>
      <c r="E2" s="82"/>
    </row>
    <row r="3" spans="1:7" x14ac:dyDescent="0.25">
      <c r="A3" s="64" t="s">
        <v>2</v>
      </c>
      <c r="B3" s="66" t="s">
        <v>3</v>
      </c>
      <c r="C3" s="83"/>
      <c r="D3" s="83"/>
      <c r="E3" s="82"/>
    </row>
    <row r="4" spans="1:7" x14ac:dyDescent="0.25">
      <c r="A4" s="64" t="s">
        <v>4</v>
      </c>
      <c r="B4" s="65" t="s">
        <v>5</v>
      </c>
      <c r="C4" s="83"/>
      <c r="D4" s="83"/>
      <c r="E4" s="82"/>
    </row>
    <row r="5" spans="1:7" x14ac:dyDescent="0.25">
      <c r="A5" s="64" t="s">
        <v>49</v>
      </c>
      <c r="B5" s="67" t="s">
        <v>115</v>
      </c>
    </row>
    <row r="6" spans="1:7" x14ac:dyDescent="0.25">
      <c r="A6" s="64"/>
      <c r="B6" s="67"/>
    </row>
    <row r="7" spans="1:7" x14ac:dyDescent="0.25">
      <c r="A7" s="201" t="s">
        <v>7</v>
      </c>
      <c r="B7" s="201"/>
      <c r="C7" s="201"/>
      <c r="D7" s="201"/>
      <c r="E7" s="201"/>
      <c r="F7" s="201"/>
      <c r="G7" s="201"/>
    </row>
    <row r="8" spans="1:7" x14ac:dyDescent="0.25">
      <c r="A8" s="201" t="s">
        <v>8</v>
      </c>
      <c r="B8" s="201"/>
      <c r="C8" s="201"/>
      <c r="D8" s="201"/>
      <c r="E8" s="201"/>
      <c r="F8" s="201"/>
      <c r="G8" s="201"/>
    </row>
    <row r="10" spans="1:7" ht="15.75" thickBot="1" x14ac:dyDescent="0.3">
      <c r="A10" s="68" t="s">
        <v>9</v>
      </c>
      <c r="B10" s="69" t="s">
        <v>10</v>
      </c>
      <c r="C10" s="69" t="s">
        <v>50</v>
      </c>
      <c r="D10" s="69" t="s">
        <v>51</v>
      </c>
      <c r="E10" s="69" t="s">
        <v>53</v>
      </c>
      <c r="F10" s="69" t="s">
        <v>54</v>
      </c>
      <c r="G10" s="69" t="s">
        <v>58</v>
      </c>
    </row>
    <row r="11" spans="1:7" x14ac:dyDescent="0.25">
      <c r="A11" s="84"/>
      <c r="B11" s="85"/>
      <c r="C11" s="85"/>
      <c r="D11" s="85"/>
      <c r="E11" s="85"/>
      <c r="F11" s="85"/>
      <c r="G11" s="85"/>
    </row>
    <row r="12" spans="1:7" x14ac:dyDescent="0.25">
      <c r="A12" s="10" t="s">
        <v>46</v>
      </c>
      <c r="B12" s="71"/>
      <c r="C12" s="56">
        <f>'Prevención 3T Acum.'!C12</f>
        <v>0</v>
      </c>
      <c r="D12" s="56">
        <f>'Prevención 3T Acum.'!D12</f>
        <v>154</v>
      </c>
      <c r="E12" s="56">
        <f>'Prevención 3T Acum.'!E12</f>
        <v>904</v>
      </c>
      <c r="F12" s="57">
        <f>'Prevención 4T'!F12</f>
        <v>86</v>
      </c>
      <c r="G12" s="57">
        <f>SUM(C12:F12)</f>
        <v>1144</v>
      </c>
    </row>
    <row r="13" spans="1:7" x14ac:dyDescent="0.25">
      <c r="A13" s="72"/>
    </row>
    <row r="14" spans="1:7" ht="15.75" thickBot="1" x14ac:dyDescent="0.3">
      <c r="A14" s="73" t="s">
        <v>25</v>
      </c>
      <c r="B14" s="58"/>
      <c r="C14" s="59">
        <f>SUM(C12:C13)</f>
        <v>0</v>
      </c>
      <c r="D14" s="59">
        <f>SUM(D12:D13)</f>
        <v>154</v>
      </c>
      <c r="E14" s="59">
        <f>SUM(E12:E13)</f>
        <v>904</v>
      </c>
      <c r="F14" s="59">
        <f>SUM(F12:F13)</f>
        <v>86</v>
      </c>
      <c r="G14" s="59">
        <f>SUM(G12:G13)</f>
        <v>1144</v>
      </c>
    </row>
    <row r="15" spans="1:7" ht="15.75" thickTop="1" x14ac:dyDescent="0.25">
      <c r="A15" s="71" t="s">
        <v>47</v>
      </c>
    </row>
    <row r="16" spans="1:7" x14ac:dyDescent="0.25">
      <c r="A16" s="63" t="s">
        <v>75</v>
      </c>
    </row>
    <row r="17" spans="1:13" x14ac:dyDescent="0.25">
      <c r="A17" s="63" t="s">
        <v>74</v>
      </c>
    </row>
    <row r="19" spans="1:13" x14ac:dyDescent="0.25">
      <c r="A19" s="208" t="s">
        <v>27</v>
      </c>
      <c r="B19" s="208"/>
      <c r="C19" s="208"/>
      <c r="D19" s="208"/>
      <c r="E19" s="208"/>
      <c r="F19" s="208"/>
    </row>
    <row r="20" spans="1:13" x14ac:dyDescent="0.25">
      <c r="A20" s="201" t="s">
        <v>28</v>
      </c>
      <c r="B20" s="201"/>
      <c r="C20" s="201"/>
      <c r="D20" s="201"/>
      <c r="E20" s="201"/>
      <c r="F20" s="201"/>
    </row>
    <row r="21" spans="1:13" x14ac:dyDescent="0.25">
      <c r="A21" s="201" t="s">
        <v>60</v>
      </c>
      <c r="B21" s="201"/>
      <c r="C21" s="201"/>
      <c r="D21" s="201"/>
      <c r="E21" s="201"/>
      <c r="F21" s="201"/>
    </row>
    <row r="23" spans="1:13" ht="15.75" thickBot="1" x14ac:dyDescent="0.3">
      <c r="A23" s="68" t="s">
        <v>9</v>
      </c>
      <c r="B23" s="69" t="s">
        <v>50</v>
      </c>
      <c r="C23" s="69" t="s">
        <v>51</v>
      </c>
      <c r="D23" s="69" t="s">
        <v>53</v>
      </c>
      <c r="E23" s="69" t="s">
        <v>54</v>
      </c>
      <c r="F23" s="69" t="s">
        <v>58</v>
      </c>
    </row>
    <row r="24" spans="1:13" x14ac:dyDescent="0.25">
      <c r="A24" s="84"/>
      <c r="B24" s="85"/>
      <c r="C24" s="85"/>
      <c r="D24" s="85"/>
      <c r="E24" s="85"/>
      <c r="F24" s="85"/>
    </row>
    <row r="25" spans="1:13" x14ac:dyDescent="0.25">
      <c r="A25" s="10" t="s">
        <v>46</v>
      </c>
      <c r="B25" s="88">
        <f>'Prevención 3T Acum.'!B25</f>
        <v>0</v>
      </c>
      <c r="C25" s="88">
        <f>'Prevención 3T Acum.'!C25</f>
        <v>0</v>
      </c>
      <c r="D25" s="88">
        <f>'Prevención 3T Acum.'!D25</f>
        <v>4663060</v>
      </c>
      <c r="E25" s="88">
        <f>'Prevención 4T'!E27</f>
        <v>1577521.38</v>
      </c>
      <c r="F25" s="88">
        <f>SUM(B25:E25)</f>
        <v>6240581.3799999999</v>
      </c>
    </row>
    <row r="26" spans="1:13" x14ac:dyDescent="0.25">
      <c r="A26" s="76"/>
      <c r="B26" s="89"/>
      <c r="C26" s="89"/>
      <c r="D26" s="89"/>
      <c r="E26" s="89"/>
      <c r="F26" s="89"/>
    </row>
    <row r="27" spans="1:13" ht="15.75" thickBot="1" x14ac:dyDescent="0.3">
      <c r="A27" s="73" t="s">
        <v>25</v>
      </c>
      <c r="B27" s="95">
        <f>SUM(B25:B26)</f>
        <v>0</v>
      </c>
      <c r="C27" s="95">
        <f>SUM(C25:C26)</f>
        <v>0</v>
      </c>
      <c r="D27" s="95">
        <f>SUM(D25:D26)</f>
        <v>4663060</v>
      </c>
      <c r="E27" s="95">
        <f>SUM(E25:E26)</f>
        <v>1577521.38</v>
      </c>
      <c r="F27" s="95">
        <f>SUM(F25:F26)</f>
        <v>6240581.3799999999</v>
      </c>
    </row>
    <row r="28" spans="1:13" ht="15.75" thickTop="1" x14ac:dyDescent="0.25">
      <c r="A28" s="71" t="s">
        <v>48</v>
      </c>
    </row>
    <row r="30" spans="1:13" x14ac:dyDescent="0.25">
      <c r="A30" s="207" t="s">
        <v>32</v>
      </c>
      <c r="B30" s="207"/>
      <c r="C30" s="207"/>
      <c r="D30" s="207"/>
      <c r="E30" s="207"/>
      <c r="F30" s="207"/>
      <c r="M30" s="57"/>
    </row>
    <row r="31" spans="1:13" x14ac:dyDescent="0.25">
      <c r="A31" s="201" t="s">
        <v>28</v>
      </c>
      <c r="B31" s="201"/>
      <c r="C31" s="201"/>
      <c r="D31" s="201"/>
      <c r="E31" s="201"/>
      <c r="F31" s="201"/>
      <c r="M31" s="57"/>
    </row>
    <row r="32" spans="1:13" x14ac:dyDescent="0.25">
      <c r="A32" s="201" t="s">
        <v>60</v>
      </c>
      <c r="B32" s="201"/>
      <c r="C32" s="201"/>
      <c r="D32" s="201"/>
      <c r="E32" s="201"/>
      <c r="F32" s="201"/>
    </row>
    <row r="34" spans="1:10" ht="15.75" thickBot="1" x14ac:dyDescent="0.3">
      <c r="A34" s="68" t="s">
        <v>33</v>
      </c>
      <c r="B34" s="69" t="s">
        <v>50</v>
      </c>
      <c r="C34" s="69" t="s">
        <v>51</v>
      </c>
      <c r="D34" s="69" t="s">
        <v>53</v>
      </c>
      <c r="E34" s="69" t="s">
        <v>54</v>
      </c>
      <c r="F34" s="69" t="s">
        <v>58</v>
      </c>
    </row>
    <row r="35" spans="1:10" x14ac:dyDescent="0.25">
      <c r="A35" s="84"/>
      <c r="B35" s="85"/>
      <c r="C35" s="85"/>
      <c r="D35" s="85"/>
      <c r="E35" s="85"/>
      <c r="F35" s="85"/>
    </row>
    <row r="36" spans="1:10" x14ac:dyDescent="0.25">
      <c r="A36" s="147" t="s">
        <v>66</v>
      </c>
      <c r="B36" s="88">
        <f>'Prevención 3T Acum.'!B36</f>
        <v>0</v>
      </c>
      <c r="C36" s="139">
        <f>'Prevención 3T Acum.'!C36</f>
        <v>0</v>
      </c>
      <c r="D36" s="88">
        <f>'Prevención 3T Acum.'!D36</f>
        <v>1664000</v>
      </c>
      <c r="E36" s="88">
        <f>'Prevención 4T'!E36</f>
        <v>1100450</v>
      </c>
      <c r="F36" s="119">
        <f>SUM(B36:E36)</f>
        <v>2764450</v>
      </c>
      <c r="G36" s="78"/>
    </row>
    <row r="37" spans="1:10" x14ac:dyDescent="0.25">
      <c r="A37" s="147" t="s">
        <v>98</v>
      </c>
      <c r="B37" s="139">
        <f>'Prevención 3T Acum.'!B37</f>
        <v>0</v>
      </c>
      <c r="C37" s="139">
        <f>'Prevención 3T Acum.'!C37</f>
        <v>0</v>
      </c>
      <c r="D37" s="139">
        <f>'Prevención 3T Acum.'!D37</f>
        <v>2999060</v>
      </c>
      <c r="E37" s="139">
        <f>'Prevención 4T'!E37</f>
        <v>0</v>
      </c>
      <c r="F37" s="119">
        <f t="shared" ref="F37:F38" si="0">SUM(B37:E37)</f>
        <v>2999060</v>
      </c>
      <c r="G37" s="188"/>
      <c r="H37" s="89"/>
    </row>
    <row r="38" spans="1:10" ht="15.95" customHeight="1" x14ac:dyDescent="0.25">
      <c r="A38" s="147" t="s">
        <v>99</v>
      </c>
      <c r="B38" s="139">
        <f>'Prevención 3T Acum.'!B38</f>
        <v>0</v>
      </c>
      <c r="C38" s="139">
        <f>'Prevención 3T Acum.'!C38</f>
        <v>0</v>
      </c>
      <c r="D38" s="139">
        <f>'Prevención 3T Acum.'!D38</f>
        <v>0</v>
      </c>
      <c r="E38" s="139">
        <f>'Prevención 4T'!E38</f>
        <v>477071.38</v>
      </c>
      <c r="F38" s="119">
        <f t="shared" si="0"/>
        <v>477071.38</v>
      </c>
      <c r="G38" s="78"/>
    </row>
    <row r="39" spans="1:10" ht="15.75" thickBot="1" x14ac:dyDescent="0.3">
      <c r="A39" s="73" t="s">
        <v>25</v>
      </c>
      <c r="B39" s="96">
        <f>SUM(B36:B38)</f>
        <v>0</v>
      </c>
      <c r="C39" s="96">
        <f t="shared" ref="C39:F39" si="1">SUM(C36:C38)</f>
        <v>0</v>
      </c>
      <c r="D39" s="96">
        <f t="shared" si="1"/>
        <v>4663060</v>
      </c>
      <c r="E39" s="96">
        <f t="shared" si="1"/>
        <v>1577521.38</v>
      </c>
      <c r="F39" s="96">
        <f t="shared" si="1"/>
        <v>6240581.3799999999</v>
      </c>
      <c r="H39" s="119"/>
      <c r="I39" s="119"/>
    </row>
    <row r="40" spans="1:10" ht="15.75" thickTop="1" x14ac:dyDescent="0.25">
      <c r="A40" s="71" t="s">
        <v>48</v>
      </c>
      <c r="I40" s="128"/>
    </row>
    <row r="42" spans="1:10" x14ac:dyDescent="0.25">
      <c r="A42" s="201" t="s">
        <v>38</v>
      </c>
      <c r="B42" s="201"/>
      <c r="C42" s="201"/>
      <c r="D42" s="201"/>
      <c r="E42" s="201"/>
      <c r="F42" s="201"/>
    </row>
    <row r="43" spans="1:10" x14ac:dyDescent="0.25">
      <c r="A43" s="201" t="s">
        <v>39</v>
      </c>
      <c r="B43" s="201"/>
      <c r="C43" s="201"/>
      <c r="D43" s="201"/>
      <c r="E43" s="201"/>
      <c r="F43" s="201"/>
      <c r="I43" s="89"/>
    </row>
    <row r="44" spans="1:10" x14ac:dyDescent="0.25">
      <c r="A44" s="201" t="s">
        <v>60</v>
      </c>
      <c r="B44" s="201"/>
      <c r="C44" s="201"/>
      <c r="D44" s="201"/>
      <c r="E44" s="201"/>
      <c r="F44" s="201"/>
      <c r="H44" s="89"/>
    </row>
    <row r="45" spans="1:10" x14ac:dyDescent="0.25">
      <c r="I45" s="119"/>
    </row>
    <row r="46" spans="1:10" ht="15.75" thickBot="1" x14ac:dyDescent="0.3">
      <c r="A46" s="68" t="s">
        <v>33</v>
      </c>
      <c r="B46" s="69" t="s">
        <v>50</v>
      </c>
      <c r="C46" s="69" t="s">
        <v>51</v>
      </c>
      <c r="D46" s="69" t="s">
        <v>53</v>
      </c>
      <c r="E46" s="69" t="s">
        <v>54</v>
      </c>
      <c r="F46" s="85"/>
      <c r="I46" s="119"/>
    </row>
    <row r="47" spans="1:10" x14ac:dyDescent="0.25">
      <c r="A47" s="56" t="s">
        <v>55</v>
      </c>
      <c r="B47" s="127">
        <f>'Prevención I T'!E47</f>
        <v>1470126</v>
      </c>
      <c r="C47" s="127">
        <f>'Prevención 2T'!E47</f>
        <v>1470126</v>
      </c>
      <c r="D47" s="127">
        <f>C58</f>
        <v>1470126</v>
      </c>
      <c r="E47" s="127">
        <f>D58</f>
        <v>4836940</v>
      </c>
      <c r="F47" s="169"/>
      <c r="I47" s="119"/>
    </row>
    <row r="48" spans="1:10" x14ac:dyDescent="0.25">
      <c r="A48" s="56" t="s">
        <v>40</v>
      </c>
      <c r="B48" s="89">
        <f>'Prevención I T'!E48</f>
        <v>0</v>
      </c>
      <c r="C48" s="89">
        <f>'Prevención 2T'!E48</f>
        <v>0</v>
      </c>
      <c r="D48" s="89">
        <f>'Prevención 3T'!E48</f>
        <v>9500000</v>
      </c>
      <c r="E48" s="89">
        <f>'Prevención 4T'!E48</f>
        <v>2500000</v>
      </c>
      <c r="F48" s="169"/>
      <c r="I48" s="119"/>
      <c r="J48" s="128"/>
    </row>
    <row r="49" spans="1:11" x14ac:dyDescent="0.25">
      <c r="A49" s="65" t="s">
        <v>41</v>
      </c>
      <c r="B49" s="156">
        <f>SUM(B47:B48)</f>
        <v>1470126</v>
      </c>
      <c r="C49" s="156">
        <f>SUM(C47:C48)</f>
        <v>1470126</v>
      </c>
      <c r="D49" s="156">
        <f>SUM(D47:D48)</f>
        <v>10970126</v>
      </c>
      <c r="E49" s="156">
        <f>SUM(E47:E48)</f>
        <v>7336940</v>
      </c>
      <c r="F49" s="170"/>
      <c r="I49" s="119"/>
    </row>
    <row r="50" spans="1:11" x14ac:dyDescent="0.25">
      <c r="A50" s="80" t="s">
        <v>67</v>
      </c>
      <c r="B50" s="89">
        <f>'Prevención I T'!E50</f>
        <v>0</v>
      </c>
      <c r="C50" s="89">
        <f>'Prevención 2T'!E51</f>
        <v>0</v>
      </c>
      <c r="D50" s="89">
        <f>'Prevención 3T'!E50</f>
        <v>4663060</v>
      </c>
      <c r="E50" s="89">
        <v>1377521.38</v>
      </c>
      <c r="F50" s="171"/>
    </row>
    <row r="51" spans="1:11" x14ac:dyDescent="0.25">
      <c r="A51" s="23" t="s">
        <v>116</v>
      </c>
      <c r="B51" s="158">
        <f>'Prevención I T'!E51</f>
        <v>0</v>
      </c>
      <c r="C51" s="89">
        <f>'Prevención 2T'!E53</f>
        <v>0</v>
      </c>
      <c r="D51" s="89">
        <f>'Prevención 3T'!E51</f>
        <v>1470126</v>
      </c>
      <c r="E51" s="89"/>
      <c r="F51" s="171"/>
    </row>
    <row r="52" spans="1:11" x14ac:dyDescent="0.25">
      <c r="A52" s="204" t="s">
        <v>121</v>
      </c>
      <c r="B52" s="158"/>
      <c r="C52" s="89"/>
      <c r="D52" s="89"/>
      <c r="E52" s="89"/>
      <c r="F52" s="171"/>
    </row>
    <row r="53" spans="1:11" x14ac:dyDescent="0.25">
      <c r="A53" s="197"/>
      <c r="B53" s="158"/>
      <c r="C53" s="89"/>
      <c r="D53" s="89"/>
      <c r="E53" s="89">
        <v>-400000</v>
      </c>
      <c r="F53" s="171"/>
      <c r="H53" s="89"/>
    </row>
    <row r="54" spans="1:11" x14ac:dyDescent="0.25">
      <c r="A54" s="197" t="s">
        <v>122</v>
      </c>
      <c r="B54" s="158"/>
      <c r="C54" s="89"/>
      <c r="D54" s="89"/>
      <c r="E54" s="89"/>
      <c r="F54" s="171"/>
      <c r="H54" s="89"/>
    </row>
    <row r="55" spans="1:11" x14ac:dyDescent="0.25">
      <c r="A55" s="205"/>
      <c r="B55" s="158"/>
      <c r="C55" s="89"/>
      <c r="D55" s="89"/>
      <c r="E55" s="89"/>
      <c r="F55" s="171"/>
      <c r="H55" s="89"/>
    </row>
    <row r="56" spans="1:11" x14ac:dyDescent="0.25">
      <c r="A56" s="206"/>
      <c r="B56" s="158"/>
      <c r="C56" s="89"/>
      <c r="D56" s="89"/>
      <c r="E56" s="89">
        <v>362745</v>
      </c>
      <c r="F56" s="171"/>
      <c r="H56" s="89"/>
    </row>
    <row r="57" spans="1:11" x14ac:dyDescent="0.25">
      <c r="A57" s="199"/>
      <c r="B57" s="158"/>
      <c r="C57" s="89"/>
      <c r="D57" s="89"/>
      <c r="E57" s="89"/>
      <c r="F57" s="171"/>
      <c r="H57" s="89"/>
    </row>
    <row r="58" spans="1:11" ht="15.75" thickBot="1" x14ac:dyDescent="0.3">
      <c r="A58" s="58" t="s">
        <v>43</v>
      </c>
      <c r="B58" s="159">
        <f>B49-B50-B51</f>
        <v>1470126</v>
      </c>
      <c r="C58" s="159">
        <f>C49-C50-C51</f>
        <v>1470126</v>
      </c>
      <c r="D58" s="159">
        <f>D49-D50-D51-D53-D57</f>
        <v>4836940</v>
      </c>
      <c r="E58" s="159">
        <f>E49-E50-E53-E56</f>
        <v>5996673.6200000001</v>
      </c>
      <c r="F58" s="160"/>
      <c r="H58" s="89"/>
    </row>
    <row r="59" spans="1:11" ht="15.75" thickTop="1" x14ac:dyDescent="0.25">
      <c r="A59" s="74" t="s">
        <v>44</v>
      </c>
      <c r="H59" s="89"/>
    </row>
    <row r="60" spans="1:11" x14ac:dyDescent="0.25">
      <c r="A60" s="56"/>
      <c r="H60" s="89"/>
    </row>
    <row r="61" spans="1:11" x14ac:dyDescent="0.25">
      <c r="K61" s="89"/>
    </row>
    <row r="62" spans="1:11" x14ac:dyDescent="0.25">
      <c r="K62" s="89"/>
    </row>
    <row r="63" spans="1:11" x14ac:dyDescent="0.25">
      <c r="K63" s="89"/>
    </row>
    <row r="64" spans="1:11" x14ac:dyDescent="0.25">
      <c r="K64" s="89"/>
    </row>
    <row r="65" spans="1:11" x14ac:dyDescent="0.25">
      <c r="K65" s="89"/>
    </row>
    <row r="66" spans="1:11" x14ac:dyDescent="0.25">
      <c r="K66" s="89"/>
    </row>
    <row r="67" spans="1:11" x14ac:dyDescent="0.25">
      <c r="K67" s="89"/>
    </row>
    <row r="68" spans="1:11" x14ac:dyDescent="0.25">
      <c r="K68" s="89"/>
    </row>
    <row r="71" spans="1:11" x14ac:dyDescent="0.25">
      <c r="A71" s="56"/>
    </row>
    <row r="78" spans="1:11" x14ac:dyDescent="0.25">
      <c r="A78" s="56"/>
    </row>
    <row r="79" spans="1:11" x14ac:dyDescent="0.25">
      <c r="A79" s="56"/>
    </row>
    <row r="80" spans="1:11" x14ac:dyDescent="0.25">
      <c r="A80" s="56"/>
    </row>
    <row r="81" spans="1:1" x14ac:dyDescent="0.25">
      <c r="A81" s="56"/>
    </row>
    <row r="82" spans="1:1" x14ac:dyDescent="0.25">
      <c r="A82" s="56"/>
    </row>
    <row r="83" spans="1:1" x14ac:dyDescent="0.25">
      <c r="A83" s="56"/>
    </row>
    <row r="84" spans="1:1" x14ac:dyDescent="0.25">
      <c r="A84" s="56"/>
    </row>
    <row r="85" spans="1:1" x14ac:dyDescent="0.25">
      <c r="A85" s="56"/>
    </row>
    <row r="86" spans="1:1" x14ac:dyDescent="0.25">
      <c r="A86" s="56"/>
    </row>
    <row r="87" spans="1:1" x14ac:dyDescent="0.25">
      <c r="A87" s="56"/>
    </row>
    <row r="88" spans="1:1" x14ac:dyDescent="0.25">
      <c r="A88" s="56"/>
    </row>
    <row r="89" spans="1:1" x14ac:dyDescent="0.25">
      <c r="A89" s="56"/>
    </row>
    <row r="90" spans="1:1" x14ac:dyDescent="0.25">
      <c r="A90" s="56"/>
    </row>
    <row r="91" spans="1:1" x14ac:dyDescent="0.25">
      <c r="A91" s="56"/>
    </row>
    <row r="92" spans="1:1" x14ac:dyDescent="0.25">
      <c r="A92" s="56"/>
    </row>
    <row r="93" spans="1:1" x14ac:dyDescent="0.25">
      <c r="A93" s="56"/>
    </row>
    <row r="94" spans="1:1" x14ac:dyDescent="0.25">
      <c r="A94" s="56"/>
    </row>
    <row r="95" spans="1:1" x14ac:dyDescent="0.25">
      <c r="A95" s="56"/>
    </row>
    <row r="96" spans="1:1" x14ac:dyDescent="0.25">
      <c r="A96" s="56"/>
    </row>
    <row r="97" spans="1:1" x14ac:dyDescent="0.25">
      <c r="A97" s="56"/>
    </row>
    <row r="98" spans="1:1" x14ac:dyDescent="0.25">
      <c r="A98" s="56"/>
    </row>
    <row r="99" spans="1:1" x14ac:dyDescent="0.25">
      <c r="A99" s="56"/>
    </row>
    <row r="100" spans="1:1" x14ac:dyDescent="0.25">
      <c r="A100" s="56"/>
    </row>
    <row r="101" spans="1:1" x14ac:dyDescent="0.25">
      <c r="A101" s="56"/>
    </row>
    <row r="102" spans="1:1" x14ac:dyDescent="0.25">
      <c r="A102" s="56"/>
    </row>
    <row r="103" spans="1:1" x14ac:dyDescent="0.25">
      <c r="A103" s="56"/>
    </row>
    <row r="104" spans="1:1" x14ac:dyDescent="0.25">
      <c r="A104" s="56"/>
    </row>
    <row r="105" spans="1:1" x14ac:dyDescent="0.25">
      <c r="A105" s="56"/>
    </row>
    <row r="106" spans="1:1" x14ac:dyDescent="0.25">
      <c r="A106" s="56"/>
    </row>
    <row r="107" spans="1:1" x14ac:dyDescent="0.25">
      <c r="A107" s="56"/>
    </row>
    <row r="108" spans="1:1" x14ac:dyDescent="0.25">
      <c r="A108" s="56"/>
    </row>
    <row r="109" spans="1:1" x14ac:dyDescent="0.25">
      <c r="A109" s="56"/>
    </row>
    <row r="110" spans="1:1" x14ac:dyDescent="0.25">
      <c r="A110" s="56"/>
    </row>
    <row r="111" spans="1:1" x14ac:dyDescent="0.25">
      <c r="A111" s="56"/>
    </row>
    <row r="112" spans="1:1" x14ac:dyDescent="0.25">
      <c r="A112" s="56"/>
    </row>
    <row r="113" spans="1:1" x14ac:dyDescent="0.25">
      <c r="A113" s="56"/>
    </row>
    <row r="114" spans="1:1" x14ac:dyDescent="0.25">
      <c r="A114" s="56"/>
    </row>
    <row r="115" spans="1:1" x14ac:dyDescent="0.25">
      <c r="A115" s="56"/>
    </row>
    <row r="116" spans="1:1" x14ac:dyDescent="0.25">
      <c r="A116" s="56"/>
    </row>
    <row r="117" spans="1:1" x14ac:dyDescent="0.25">
      <c r="A117" s="56"/>
    </row>
    <row r="118" spans="1:1" x14ac:dyDescent="0.25">
      <c r="A118" s="56"/>
    </row>
    <row r="119" spans="1:1" x14ac:dyDescent="0.25">
      <c r="A119" s="56"/>
    </row>
  </sheetData>
  <mergeCells count="14">
    <mergeCell ref="A52:A53"/>
    <mergeCell ref="A54:A57"/>
    <mergeCell ref="A32:F32"/>
    <mergeCell ref="A42:F42"/>
    <mergeCell ref="A43:F43"/>
    <mergeCell ref="A44:F44"/>
    <mergeCell ref="A30:F30"/>
    <mergeCell ref="A31:F31"/>
    <mergeCell ref="A1:E1"/>
    <mergeCell ref="A8:G8"/>
    <mergeCell ref="A7:G7"/>
    <mergeCell ref="A21:F21"/>
    <mergeCell ref="A19:F19"/>
    <mergeCell ref="A20:F20"/>
  </mergeCells>
  <pageMargins left="0.70866141732283472" right="0.70866141732283472" top="0.74803149606299213" bottom="0.74803149606299213" header="0.31496062992125984" footer="0.9055118110236221"/>
  <pageSetup scale="70" firstPageNumber="32" orientation="portrait" useFirstPageNumber="1" r:id="rId1"/>
  <headerFooter>
    <oddFooter>&amp;R&amp;"-,Negrita"&amp;12&amp;P</oddFooter>
  </headerFooter>
  <ignoredErrors>
    <ignoredError sqref="D5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="80" zoomScaleNormal="80" workbookViewId="0">
      <selection sqref="A1:F1"/>
    </sheetView>
  </sheetViews>
  <sheetFormatPr baseColWidth="10" defaultColWidth="11.5703125" defaultRowHeight="15" x14ac:dyDescent="0.25"/>
  <cols>
    <col min="1" max="1" width="40.7109375" style="30" customWidth="1"/>
    <col min="2" max="5" width="15.7109375" style="25" customWidth="1"/>
    <col min="6" max="6" width="11.42578125" style="25" bestFit="1" customWidth="1"/>
    <col min="7" max="7" width="13.5703125" style="25" customWidth="1"/>
    <col min="8" max="8" width="10.7109375" style="25" customWidth="1"/>
    <col min="9" max="9" width="12.28515625" style="25" bestFit="1" customWidth="1"/>
    <col min="10" max="10" width="11.5703125" style="25" bestFit="1" customWidth="1"/>
    <col min="11" max="11" width="11.140625" style="25" customWidth="1"/>
    <col min="12" max="13" width="12.28515625" style="25" bestFit="1" customWidth="1"/>
    <col min="14" max="15" width="12.5703125" style="25" bestFit="1" customWidth="1"/>
    <col min="16" max="16384" width="11.5703125" style="25"/>
  </cols>
  <sheetData>
    <row r="1" spans="1:11" x14ac:dyDescent="0.25">
      <c r="A1" s="194" t="s">
        <v>0</v>
      </c>
      <c r="B1" s="194"/>
      <c r="C1" s="194"/>
      <c r="D1" s="194"/>
      <c r="E1" s="194"/>
      <c r="F1" s="194"/>
    </row>
    <row r="2" spans="1:11" x14ac:dyDescent="0.25">
      <c r="A2" s="26" t="s">
        <v>1</v>
      </c>
      <c r="B2" s="3" t="s">
        <v>64</v>
      </c>
      <c r="C2" s="3"/>
      <c r="D2" s="3"/>
      <c r="E2" s="3"/>
      <c r="F2" s="3"/>
    </row>
    <row r="3" spans="1:11" x14ac:dyDescent="0.25">
      <c r="A3" s="26" t="s">
        <v>2</v>
      </c>
      <c r="B3" s="28" t="s">
        <v>3</v>
      </c>
      <c r="C3" s="27"/>
      <c r="D3" s="27"/>
      <c r="E3" s="27"/>
      <c r="F3" s="27"/>
    </row>
    <row r="4" spans="1:11" x14ac:dyDescent="0.25">
      <c r="A4" s="26" t="s">
        <v>4</v>
      </c>
      <c r="B4" s="27" t="s">
        <v>5</v>
      </c>
      <c r="C4" s="27"/>
      <c r="D4" s="27"/>
      <c r="E4" s="27"/>
      <c r="F4" s="27"/>
    </row>
    <row r="5" spans="1:11" x14ac:dyDescent="0.25">
      <c r="A5" s="26" t="s">
        <v>49</v>
      </c>
      <c r="B5" s="29" t="s">
        <v>110</v>
      </c>
      <c r="C5" s="27"/>
      <c r="D5" s="27"/>
      <c r="E5" s="27"/>
      <c r="F5" s="27"/>
    </row>
    <row r="6" spans="1:11" ht="8.25" customHeight="1" x14ac:dyDescent="0.25">
      <c r="A6" s="26"/>
      <c r="B6" s="29"/>
      <c r="C6" s="27"/>
      <c r="D6" s="27"/>
      <c r="E6" s="27"/>
      <c r="F6" s="27"/>
    </row>
    <row r="7" spans="1:11" x14ac:dyDescent="0.25">
      <c r="A7" s="194" t="s">
        <v>7</v>
      </c>
      <c r="B7" s="194"/>
      <c r="C7" s="194"/>
      <c r="D7" s="194"/>
      <c r="E7" s="194"/>
      <c r="F7" s="194"/>
    </row>
    <row r="8" spans="1:11" x14ac:dyDescent="0.25">
      <c r="A8" s="194" t="s">
        <v>8</v>
      </c>
      <c r="B8" s="194"/>
      <c r="C8" s="194"/>
      <c r="D8" s="194"/>
      <c r="E8" s="194"/>
      <c r="F8" s="194"/>
    </row>
    <row r="9" spans="1:11" ht="15.75" thickBot="1" x14ac:dyDescent="0.3">
      <c r="A9" s="31" t="s">
        <v>9</v>
      </c>
      <c r="B9" s="32" t="s">
        <v>10</v>
      </c>
      <c r="C9" s="32" t="s">
        <v>14</v>
      </c>
      <c r="D9" s="32" t="s">
        <v>15</v>
      </c>
      <c r="E9" s="32" t="s">
        <v>16</v>
      </c>
      <c r="F9" s="32" t="s">
        <v>51</v>
      </c>
    </row>
    <row r="10" spans="1:11" x14ac:dyDescent="0.25">
      <c r="A10" s="10" t="s">
        <v>71</v>
      </c>
      <c r="B10" s="30"/>
      <c r="C10" s="30"/>
      <c r="D10" s="30"/>
      <c r="E10" s="30"/>
      <c r="F10" s="30"/>
      <c r="K10"/>
    </row>
    <row r="11" spans="1:11" x14ac:dyDescent="0.25">
      <c r="A11" s="140" t="s">
        <v>62</v>
      </c>
      <c r="B11" s="143" t="s">
        <v>24</v>
      </c>
      <c r="C11" s="106">
        <v>12</v>
      </c>
      <c r="D11" s="106">
        <v>11</v>
      </c>
      <c r="E11" s="106">
        <v>1</v>
      </c>
      <c r="F11" s="114">
        <f>SUM(C11:E11)</f>
        <v>24</v>
      </c>
    </row>
    <row r="12" spans="1:11" x14ac:dyDescent="0.25">
      <c r="A12" s="11" t="s">
        <v>63</v>
      </c>
      <c r="B12" s="30" t="s">
        <v>24</v>
      </c>
      <c r="C12" s="106">
        <v>15</v>
      </c>
      <c r="D12" s="106">
        <v>8</v>
      </c>
      <c r="E12" s="106">
        <v>2</v>
      </c>
      <c r="F12" s="114">
        <f t="shared" ref="F12" si="0">SUM(C12:E12)</f>
        <v>25</v>
      </c>
    </row>
    <row r="13" spans="1:11" x14ac:dyDescent="0.25">
      <c r="A13" s="11" t="s">
        <v>73</v>
      </c>
      <c r="B13" s="30" t="s">
        <v>24</v>
      </c>
      <c r="C13" s="106">
        <v>22</v>
      </c>
      <c r="D13" s="106">
        <v>25</v>
      </c>
      <c r="E13" s="106">
        <v>24</v>
      </c>
      <c r="F13" s="114">
        <f>+E13</f>
        <v>24</v>
      </c>
    </row>
    <row r="14" spans="1:11" x14ac:dyDescent="0.25">
      <c r="A14" s="141" t="s">
        <v>72</v>
      </c>
      <c r="B14" s="7" t="s">
        <v>68</v>
      </c>
      <c r="C14" s="106">
        <v>30</v>
      </c>
      <c r="D14" s="106">
        <v>30</v>
      </c>
      <c r="E14" s="106">
        <v>31</v>
      </c>
      <c r="F14" s="114">
        <f>+AVERAGE(C14:E14)</f>
        <v>30.333333333333332</v>
      </c>
    </row>
    <row r="15" spans="1:11" x14ac:dyDescent="0.25">
      <c r="A15" s="33"/>
      <c r="B15" s="142" t="s">
        <v>24</v>
      </c>
      <c r="C15" s="106">
        <v>108</v>
      </c>
      <c r="D15" s="106">
        <v>95</v>
      </c>
      <c r="E15" s="106">
        <v>103</v>
      </c>
      <c r="F15" s="114">
        <f>AVERAGE(C15:E15)</f>
        <v>102</v>
      </c>
    </row>
    <row r="16" spans="1:11" x14ac:dyDescent="0.25">
      <c r="A16" s="33"/>
      <c r="B16" s="7" t="s">
        <v>69</v>
      </c>
      <c r="C16" s="106">
        <v>70</v>
      </c>
      <c r="D16" s="106">
        <v>59</v>
      </c>
      <c r="E16" s="106">
        <v>76</v>
      </c>
      <c r="F16" s="114">
        <f>SUM(C16:E16)</f>
        <v>205</v>
      </c>
    </row>
    <row r="17" spans="1:9" ht="15.75" thickBot="1" x14ac:dyDescent="0.3">
      <c r="A17" s="14" t="s">
        <v>70</v>
      </c>
      <c r="B17" s="36"/>
      <c r="C17" s="116">
        <f>C11+C15</f>
        <v>120</v>
      </c>
      <c r="D17" s="116">
        <f>D11+D15</f>
        <v>106</v>
      </c>
      <c r="E17" s="116">
        <f>E11+E15</f>
        <v>104</v>
      </c>
      <c r="F17" s="116">
        <f>F11+F15</f>
        <v>126</v>
      </c>
      <c r="G17" s="115"/>
      <c r="I17" s="115"/>
    </row>
    <row r="18" spans="1:9" ht="15.75" thickTop="1" x14ac:dyDescent="0.25">
      <c r="A18" s="86" t="s">
        <v>26</v>
      </c>
      <c r="B18" s="52"/>
      <c r="C18" s="53"/>
      <c r="D18" s="53"/>
      <c r="E18" s="53"/>
      <c r="F18" s="54"/>
      <c r="H18" s="115"/>
    </row>
    <row r="19" spans="1:9" x14ac:dyDescent="0.25">
      <c r="A19" s="86"/>
    </row>
    <row r="20" spans="1:9" x14ac:dyDescent="0.25">
      <c r="A20" s="196" t="s">
        <v>27</v>
      </c>
      <c r="B20" s="196"/>
      <c r="C20" s="196"/>
      <c r="D20" s="196"/>
      <c r="E20" s="196"/>
    </row>
    <row r="21" spans="1:9" x14ac:dyDescent="0.25">
      <c r="A21" s="194" t="s">
        <v>28</v>
      </c>
      <c r="B21" s="194"/>
      <c r="C21" s="194"/>
      <c r="D21" s="194"/>
      <c r="E21" s="194"/>
    </row>
    <row r="22" spans="1:9" x14ac:dyDescent="0.25">
      <c r="A22" s="26" t="s">
        <v>29</v>
      </c>
      <c r="B22" s="29" t="s">
        <v>30</v>
      </c>
      <c r="C22" s="34"/>
      <c r="D22" s="34"/>
      <c r="E22" s="34"/>
    </row>
    <row r="23" spans="1:9" ht="15.75" thickBot="1" x14ac:dyDescent="0.3">
      <c r="A23" s="31" t="s">
        <v>9</v>
      </c>
      <c r="B23" s="32" t="s">
        <v>14</v>
      </c>
      <c r="C23" s="32" t="s">
        <v>15</v>
      </c>
      <c r="D23" s="32" t="s">
        <v>16</v>
      </c>
      <c r="E23" s="32" t="s">
        <v>51</v>
      </c>
    </row>
    <row r="24" spans="1:9" x14ac:dyDescent="0.25">
      <c r="A24" s="10" t="s">
        <v>71</v>
      </c>
    </row>
    <row r="25" spans="1:9" x14ac:dyDescent="0.25">
      <c r="A25" s="38" t="s">
        <v>23</v>
      </c>
      <c r="B25" s="97">
        <f>B61</f>
        <v>5605169.7699999996</v>
      </c>
      <c r="C25" s="97">
        <v>8683926.9000000004</v>
      </c>
      <c r="D25" s="97">
        <v>5286125.53</v>
      </c>
      <c r="E25" s="97">
        <f>SUM(B25:D25)</f>
        <v>19575222.199999999</v>
      </c>
    </row>
    <row r="26" spans="1:9" x14ac:dyDescent="0.25">
      <c r="A26" s="10" t="s">
        <v>72</v>
      </c>
      <c r="B26" s="97">
        <v>0</v>
      </c>
      <c r="C26" s="97">
        <v>594840</v>
      </c>
      <c r="D26" s="97">
        <v>344790</v>
      </c>
      <c r="E26" s="97">
        <f>SUM(B26:D26)</f>
        <v>939630</v>
      </c>
    </row>
    <row r="27" spans="1:9" x14ac:dyDescent="0.25">
      <c r="A27" s="37"/>
      <c r="B27" s="55"/>
      <c r="C27" s="97">
        <v>0</v>
      </c>
      <c r="D27" s="97">
        <v>0</v>
      </c>
      <c r="E27" s="55"/>
    </row>
    <row r="28" spans="1:9" ht="15.75" thickBot="1" x14ac:dyDescent="0.3">
      <c r="A28" s="35" t="s">
        <v>25</v>
      </c>
      <c r="B28" s="166">
        <f>SUM(B25:B27)</f>
        <v>5605169.7699999996</v>
      </c>
      <c r="C28" s="166">
        <f t="shared" ref="C28:E28" si="1">SUM(C25:C27)</f>
        <v>9278766.9000000004</v>
      </c>
      <c r="D28" s="166">
        <f t="shared" si="1"/>
        <v>5630915.5300000003</v>
      </c>
      <c r="E28" s="166">
        <f t="shared" si="1"/>
        <v>20514852.199999999</v>
      </c>
      <c r="F28" s="39"/>
      <c r="G28" s="164"/>
    </row>
    <row r="29" spans="1:9" ht="15.75" thickTop="1" x14ac:dyDescent="0.25">
      <c r="A29" s="86" t="s">
        <v>31</v>
      </c>
    </row>
    <row r="30" spans="1:9" ht="9" customHeight="1" x14ac:dyDescent="0.25"/>
    <row r="31" spans="1:9" x14ac:dyDescent="0.25">
      <c r="A31" s="194" t="s">
        <v>32</v>
      </c>
      <c r="B31" s="194"/>
      <c r="C31" s="194"/>
      <c r="D31" s="194"/>
      <c r="E31" s="194"/>
    </row>
    <row r="32" spans="1:9" x14ac:dyDescent="0.25">
      <c r="A32" s="194" t="s">
        <v>28</v>
      </c>
      <c r="B32" s="194"/>
      <c r="C32" s="194"/>
      <c r="D32" s="194"/>
      <c r="E32" s="194"/>
      <c r="G32" s="39"/>
    </row>
    <row r="33" spans="1:5" x14ac:dyDescent="0.25">
      <c r="A33" s="26" t="s">
        <v>29</v>
      </c>
      <c r="B33" s="27" t="s">
        <v>30</v>
      </c>
      <c r="C33" s="34"/>
      <c r="D33" s="34"/>
      <c r="E33" s="34"/>
    </row>
    <row r="34" spans="1:5" ht="15.75" thickBot="1" x14ac:dyDescent="0.3">
      <c r="A34" s="31" t="s">
        <v>33</v>
      </c>
      <c r="B34" s="32" t="s">
        <v>14</v>
      </c>
      <c r="C34" s="32" t="s">
        <v>15</v>
      </c>
      <c r="D34" s="32" t="s">
        <v>16</v>
      </c>
      <c r="E34" s="32" t="s">
        <v>51</v>
      </c>
    </row>
    <row r="35" spans="1:5" ht="15.95" customHeight="1" x14ac:dyDescent="0.25">
      <c r="A35" s="147" t="s">
        <v>34</v>
      </c>
      <c r="B35" s="103">
        <v>3364360.77</v>
      </c>
      <c r="C35" s="103">
        <v>1592748.9</v>
      </c>
      <c r="D35" s="103">
        <v>1657180.93</v>
      </c>
      <c r="E35" s="100">
        <f t="shared" ref="E35:E60" si="2">SUM(B35:D35)</f>
        <v>6614290.5999999996</v>
      </c>
    </row>
    <row r="36" spans="1:5" x14ac:dyDescent="0.25">
      <c r="A36" s="147" t="s">
        <v>35</v>
      </c>
      <c r="B36" s="103">
        <v>0</v>
      </c>
      <c r="C36" s="103">
        <v>1773000</v>
      </c>
      <c r="D36" s="103">
        <v>1159500</v>
      </c>
      <c r="E36" s="100">
        <f t="shared" si="2"/>
        <v>2932500</v>
      </c>
    </row>
    <row r="37" spans="1:5" x14ac:dyDescent="0.25">
      <c r="A37" s="147" t="s">
        <v>36</v>
      </c>
      <c r="B37" s="103">
        <v>661920</v>
      </c>
      <c r="C37" s="103">
        <v>624540</v>
      </c>
      <c r="D37" s="103">
        <v>154440</v>
      </c>
      <c r="E37" s="100">
        <f t="shared" si="2"/>
        <v>1440900</v>
      </c>
    </row>
    <row r="38" spans="1:5" x14ac:dyDescent="0.25">
      <c r="A38" s="147" t="s">
        <v>37</v>
      </c>
      <c r="B38" s="103">
        <v>374690</v>
      </c>
      <c r="C38" s="103">
        <v>0</v>
      </c>
      <c r="D38" s="103">
        <v>0</v>
      </c>
      <c r="E38" s="100">
        <f t="shared" si="2"/>
        <v>374690</v>
      </c>
    </row>
    <row r="39" spans="1:5" x14ac:dyDescent="0.25">
      <c r="A39" s="147" t="s">
        <v>78</v>
      </c>
      <c r="B39" s="103">
        <v>0</v>
      </c>
      <c r="C39" s="103">
        <v>0</v>
      </c>
      <c r="D39" s="103">
        <v>0</v>
      </c>
      <c r="E39" s="100">
        <f t="shared" si="2"/>
        <v>0</v>
      </c>
    </row>
    <row r="40" spans="1:5" x14ac:dyDescent="0.25">
      <c r="A40" s="147" t="s">
        <v>79</v>
      </c>
      <c r="B40" s="103">
        <v>0</v>
      </c>
      <c r="C40" s="103">
        <v>0</v>
      </c>
      <c r="D40" s="103">
        <v>0</v>
      </c>
      <c r="E40" s="100">
        <f t="shared" si="2"/>
        <v>0</v>
      </c>
    </row>
    <row r="41" spans="1:5" x14ac:dyDescent="0.25">
      <c r="A41" s="147" t="s">
        <v>80</v>
      </c>
      <c r="B41" s="103">
        <v>114930</v>
      </c>
      <c r="C41" s="103">
        <v>333200</v>
      </c>
      <c r="D41" s="103">
        <v>0</v>
      </c>
      <c r="E41" s="100">
        <f t="shared" si="2"/>
        <v>448130</v>
      </c>
    </row>
    <row r="42" spans="1:5" x14ac:dyDescent="0.25">
      <c r="A42" s="147" t="s">
        <v>81</v>
      </c>
      <c r="B42" s="103">
        <v>0</v>
      </c>
      <c r="C42" s="103">
        <v>0</v>
      </c>
      <c r="D42" s="103">
        <v>0</v>
      </c>
      <c r="E42" s="100">
        <f t="shared" si="2"/>
        <v>0</v>
      </c>
    </row>
    <row r="43" spans="1:5" x14ac:dyDescent="0.25">
      <c r="A43" s="147" t="s">
        <v>82</v>
      </c>
      <c r="B43" s="103">
        <v>0</v>
      </c>
      <c r="C43" s="103">
        <v>0</v>
      </c>
      <c r="D43" s="103">
        <v>0</v>
      </c>
      <c r="E43" s="100">
        <f t="shared" si="2"/>
        <v>0</v>
      </c>
    </row>
    <row r="44" spans="1:5" x14ac:dyDescent="0.25">
      <c r="A44" s="147" t="s">
        <v>77</v>
      </c>
      <c r="B44" s="103">
        <v>303830</v>
      </c>
      <c r="C44" s="103">
        <v>345300</v>
      </c>
      <c r="D44" s="103">
        <v>215350</v>
      </c>
      <c r="E44" s="100">
        <f t="shared" si="2"/>
        <v>864480</v>
      </c>
    </row>
    <row r="45" spans="1:5" x14ac:dyDescent="0.25">
      <c r="A45" s="147" t="s">
        <v>83</v>
      </c>
      <c r="B45" s="103">
        <v>0</v>
      </c>
      <c r="C45" s="103">
        <v>0</v>
      </c>
      <c r="D45" s="103">
        <v>0</v>
      </c>
      <c r="E45" s="100">
        <f t="shared" si="2"/>
        <v>0</v>
      </c>
    </row>
    <row r="46" spans="1:5" x14ac:dyDescent="0.25">
      <c r="A46" s="147" t="s">
        <v>84</v>
      </c>
      <c r="B46" s="103">
        <v>0</v>
      </c>
      <c r="C46" s="103">
        <v>0</v>
      </c>
      <c r="D46" s="103">
        <v>0</v>
      </c>
      <c r="E46" s="100">
        <f t="shared" si="2"/>
        <v>0</v>
      </c>
    </row>
    <row r="47" spans="1:5" x14ac:dyDescent="0.25">
      <c r="A47" s="147" t="s">
        <v>85</v>
      </c>
      <c r="B47" s="103">
        <v>0</v>
      </c>
      <c r="C47" s="103">
        <v>0</v>
      </c>
      <c r="D47" s="103">
        <v>0</v>
      </c>
      <c r="E47" s="100">
        <f t="shared" si="2"/>
        <v>0</v>
      </c>
    </row>
    <row r="48" spans="1:5" x14ac:dyDescent="0.25">
      <c r="A48" s="147" t="s">
        <v>86</v>
      </c>
      <c r="B48" s="103">
        <v>0</v>
      </c>
      <c r="C48" s="103">
        <v>0</v>
      </c>
      <c r="D48" s="103">
        <v>0</v>
      </c>
      <c r="E48" s="100">
        <f t="shared" si="2"/>
        <v>0</v>
      </c>
    </row>
    <row r="49" spans="1:7" x14ac:dyDescent="0.25">
      <c r="A49" s="147" t="s">
        <v>87</v>
      </c>
      <c r="B49" s="103">
        <v>7040</v>
      </c>
      <c r="C49" s="103">
        <v>7040</v>
      </c>
      <c r="D49" s="103">
        <v>0</v>
      </c>
      <c r="E49" s="100">
        <f t="shared" si="2"/>
        <v>14080</v>
      </c>
    </row>
    <row r="50" spans="1:7" x14ac:dyDescent="0.25">
      <c r="A50" s="147" t="s">
        <v>88</v>
      </c>
      <c r="B50" s="103">
        <v>0</v>
      </c>
      <c r="C50" s="103">
        <v>198585</v>
      </c>
      <c r="D50" s="103">
        <v>149848</v>
      </c>
      <c r="E50" s="100">
        <f t="shared" si="2"/>
        <v>348433</v>
      </c>
    </row>
    <row r="51" spans="1:7" x14ac:dyDescent="0.25">
      <c r="A51" s="147" t="s">
        <v>89</v>
      </c>
      <c r="B51" s="103">
        <v>0</v>
      </c>
      <c r="C51" s="103">
        <v>38030</v>
      </c>
      <c r="D51" s="103">
        <v>117683.1</v>
      </c>
      <c r="E51" s="100">
        <f t="shared" si="2"/>
        <v>155713.1</v>
      </c>
    </row>
    <row r="52" spans="1:7" x14ac:dyDescent="0.25">
      <c r="A52" s="147" t="s">
        <v>90</v>
      </c>
      <c r="B52" s="103">
        <v>0</v>
      </c>
      <c r="C52" s="103">
        <v>1404692</v>
      </c>
      <c r="D52" s="103">
        <v>864795.5</v>
      </c>
      <c r="E52" s="100">
        <f t="shared" si="2"/>
        <v>2269487.5</v>
      </c>
    </row>
    <row r="53" spans="1:7" x14ac:dyDescent="0.25">
      <c r="A53" s="147" t="s">
        <v>91</v>
      </c>
      <c r="B53" s="103">
        <v>0</v>
      </c>
      <c r="C53" s="103">
        <v>966500</v>
      </c>
      <c r="D53" s="103">
        <v>1079675</v>
      </c>
      <c r="E53" s="100">
        <f t="shared" si="2"/>
        <v>2046175</v>
      </c>
      <c r="G53" s="164"/>
    </row>
    <row r="54" spans="1:7" x14ac:dyDescent="0.25">
      <c r="A54" s="147" t="s">
        <v>92</v>
      </c>
      <c r="B54" s="103">
        <v>768499</v>
      </c>
      <c r="C54" s="103">
        <v>378832</v>
      </c>
      <c r="D54" s="103">
        <v>28500</v>
      </c>
      <c r="E54" s="100">
        <f t="shared" si="2"/>
        <v>1175831</v>
      </c>
    </row>
    <row r="55" spans="1:7" x14ac:dyDescent="0.25">
      <c r="A55" s="147" t="s">
        <v>93</v>
      </c>
      <c r="B55" s="103">
        <v>0</v>
      </c>
      <c r="C55" s="103">
        <v>0</v>
      </c>
      <c r="D55" s="103">
        <v>0</v>
      </c>
      <c r="E55" s="100">
        <f t="shared" si="2"/>
        <v>0</v>
      </c>
    </row>
    <row r="56" spans="1:7" x14ac:dyDescent="0.25">
      <c r="A56" s="147" t="s">
        <v>94</v>
      </c>
      <c r="B56" s="103">
        <v>0</v>
      </c>
      <c r="C56" s="103">
        <v>39995</v>
      </c>
      <c r="D56" s="103">
        <v>10500</v>
      </c>
      <c r="E56" s="100">
        <f t="shared" si="2"/>
        <v>50495</v>
      </c>
    </row>
    <row r="57" spans="1:7" x14ac:dyDescent="0.25">
      <c r="A57" s="147" t="s">
        <v>95</v>
      </c>
      <c r="B57" s="103">
        <v>9900</v>
      </c>
      <c r="C57" s="103">
        <v>1250150</v>
      </c>
      <c r="D57" s="103">
        <v>77720</v>
      </c>
      <c r="E57" s="100">
        <f t="shared" si="2"/>
        <v>1337770</v>
      </c>
    </row>
    <row r="58" spans="1:7" x14ac:dyDescent="0.25">
      <c r="A58" s="147" t="s">
        <v>96</v>
      </c>
      <c r="B58" s="103">
        <v>0</v>
      </c>
      <c r="C58" s="103">
        <v>0</v>
      </c>
      <c r="D58" s="103">
        <v>115723</v>
      </c>
      <c r="E58" s="100">
        <f t="shared" si="2"/>
        <v>115723</v>
      </c>
    </row>
    <row r="59" spans="1:7" x14ac:dyDescent="0.25">
      <c r="A59" s="147" t="s">
        <v>120</v>
      </c>
      <c r="B59" s="103"/>
      <c r="C59" s="103">
        <v>156000</v>
      </c>
      <c r="D59" s="103"/>
      <c r="E59" s="100">
        <f t="shared" si="2"/>
        <v>156000</v>
      </c>
    </row>
    <row r="60" spans="1:7" x14ac:dyDescent="0.25">
      <c r="A60" s="147" t="s">
        <v>119</v>
      </c>
      <c r="B60" s="103">
        <v>0</v>
      </c>
      <c r="C60" s="103">
        <v>170154</v>
      </c>
      <c r="D60" s="103">
        <v>0</v>
      </c>
      <c r="E60" s="100">
        <f t="shared" si="2"/>
        <v>170154</v>
      </c>
    </row>
    <row r="61" spans="1:7" ht="15.75" thickBot="1" x14ac:dyDescent="0.3">
      <c r="A61" s="35" t="s">
        <v>25</v>
      </c>
      <c r="B61" s="130">
        <f>SUM(B35:B60)</f>
        <v>5605169.7699999996</v>
      </c>
      <c r="C61" s="130">
        <f>SUM(C35:C60)</f>
        <v>9278766.9000000004</v>
      </c>
      <c r="D61" s="130">
        <f>SUM(D35:D60)</f>
        <v>5630915.5299999993</v>
      </c>
      <c r="E61" s="130">
        <f>SUM(E35:E60)</f>
        <v>20514852.199999999</v>
      </c>
    </row>
    <row r="62" spans="1:7" ht="15.75" thickTop="1" x14ac:dyDescent="0.25">
      <c r="A62" s="86" t="s">
        <v>31</v>
      </c>
      <c r="D62" s="164"/>
    </row>
    <row r="63" spans="1:7" ht="9.75" customHeight="1" x14ac:dyDescent="0.25"/>
    <row r="64" spans="1:7" ht="13.5" customHeight="1" x14ac:dyDescent="0.25">
      <c r="A64" s="195" t="s">
        <v>38</v>
      </c>
      <c r="B64" s="195"/>
      <c r="C64" s="195"/>
      <c r="D64" s="195"/>
      <c r="E64" s="195"/>
    </row>
    <row r="65" spans="1:14" x14ac:dyDescent="0.25">
      <c r="A65" s="194" t="s">
        <v>39</v>
      </c>
      <c r="B65" s="194"/>
      <c r="C65" s="194"/>
      <c r="D65" s="194"/>
      <c r="E65" s="194"/>
    </row>
    <row r="66" spans="1:14" x14ac:dyDescent="0.25">
      <c r="A66" s="26" t="s">
        <v>29</v>
      </c>
      <c r="B66" s="40" t="s">
        <v>30</v>
      </c>
      <c r="C66" s="34"/>
      <c r="D66" s="34"/>
      <c r="E66" s="34"/>
    </row>
    <row r="67" spans="1:14" ht="15.75" thickBot="1" x14ac:dyDescent="0.3">
      <c r="A67" s="31" t="s">
        <v>33</v>
      </c>
      <c r="B67" s="32" t="s">
        <v>14</v>
      </c>
      <c r="C67" s="32" t="s">
        <v>15</v>
      </c>
      <c r="D67" s="32" t="s">
        <v>16</v>
      </c>
      <c r="E67" s="32" t="s">
        <v>51</v>
      </c>
    </row>
    <row r="68" spans="1:14" x14ac:dyDescent="0.25">
      <c r="A68" s="25" t="s">
        <v>56</v>
      </c>
      <c r="B68" s="117">
        <f>'Tratamiento 1T'!E74</f>
        <v>21924553.130000003</v>
      </c>
      <c r="C68" s="117">
        <f>B76</f>
        <v>31576578.030000005</v>
      </c>
      <c r="D68" s="117">
        <f>C76</f>
        <v>27239477.800000004</v>
      </c>
      <c r="E68" s="117">
        <f>+B68</f>
        <v>21924553.130000003</v>
      </c>
      <c r="I68" s="134"/>
    </row>
    <row r="69" spans="1:14" x14ac:dyDescent="0.25">
      <c r="A69" s="25" t="s">
        <v>40</v>
      </c>
      <c r="B69" s="117">
        <v>15257194.67</v>
      </c>
      <c r="C69" s="117">
        <v>4941666.67</v>
      </c>
      <c r="D69" s="117">
        <v>5441666.6699999999</v>
      </c>
      <c r="E69" s="117">
        <f>SUM(B69:D69)</f>
        <v>25640528.009999998</v>
      </c>
      <c r="G69" s="120"/>
      <c r="I69" s="134"/>
    </row>
    <row r="70" spans="1:14" x14ac:dyDescent="0.25">
      <c r="A70" s="1"/>
      <c r="B70" s="117"/>
      <c r="C70" s="117">
        <v>0</v>
      </c>
      <c r="D70" s="117">
        <v>0</v>
      </c>
      <c r="E70" s="117">
        <f>SUM(B70:D70)</f>
        <v>0</v>
      </c>
      <c r="G70" s="121"/>
      <c r="I70" s="134"/>
    </row>
    <row r="71" spans="1:14" x14ac:dyDescent="0.25">
      <c r="A71" s="27" t="s">
        <v>76</v>
      </c>
      <c r="B71" s="131">
        <f>SUM(B68:B70)</f>
        <v>37181747.800000004</v>
      </c>
      <c r="C71" s="131">
        <f t="shared" ref="C71:E71" si="3">SUM(C68:C70)</f>
        <v>36518244.700000003</v>
      </c>
      <c r="D71" s="131">
        <f t="shared" si="3"/>
        <v>32681144.470000006</v>
      </c>
      <c r="E71" s="131">
        <f t="shared" si="3"/>
        <v>47565081.140000001</v>
      </c>
      <c r="I71" s="135"/>
    </row>
    <row r="72" spans="1:14" x14ac:dyDescent="0.25">
      <c r="A72" s="41" t="s">
        <v>42</v>
      </c>
      <c r="B72" s="117">
        <v>5605169.7699999996</v>
      </c>
      <c r="C72" s="117">
        <v>9278766.9000000004</v>
      </c>
      <c r="D72" s="117">
        <v>5630915.5300000003</v>
      </c>
      <c r="E72" s="117">
        <f>SUM(B72:D72)</f>
        <v>20514852.199999999</v>
      </c>
      <c r="I72" s="134"/>
    </row>
    <row r="73" spans="1:14" x14ac:dyDescent="0.25">
      <c r="A73" s="23" t="s">
        <v>100</v>
      </c>
      <c r="B73" s="117">
        <v>0</v>
      </c>
      <c r="C73" s="117">
        <v>0</v>
      </c>
      <c r="D73" s="117"/>
      <c r="E73" s="117">
        <f>SUM(B73:D73)</f>
        <v>0</v>
      </c>
      <c r="I73" s="134"/>
    </row>
    <row r="74" spans="1:14" x14ac:dyDescent="0.25">
      <c r="A74" s="23" t="s">
        <v>116</v>
      </c>
      <c r="B74" s="131">
        <f>SUM(B75:B75)</f>
        <v>0</v>
      </c>
      <c r="C74" s="131">
        <f>SUM(C75:C75)</f>
        <v>0</v>
      </c>
      <c r="D74" s="117">
        <v>0</v>
      </c>
      <c r="E74" s="131">
        <f>SUM(B74:D74)</f>
        <v>0</v>
      </c>
      <c r="I74" s="136"/>
    </row>
    <row r="75" spans="1:14" x14ac:dyDescent="0.25">
      <c r="A75" s="23"/>
      <c r="B75" s="117">
        <v>0</v>
      </c>
      <c r="C75" s="117"/>
      <c r="D75" s="117"/>
      <c r="E75" s="117">
        <f>SUM(B75:D75)</f>
        <v>0</v>
      </c>
      <c r="I75" s="136"/>
    </row>
    <row r="76" spans="1:14" x14ac:dyDescent="0.25">
      <c r="A76" s="27" t="s">
        <v>43</v>
      </c>
      <c r="B76" s="131">
        <f>+B71-B72-B74-B73</f>
        <v>31576578.030000005</v>
      </c>
      <c r="C76" s="131">
        <f t="shared" ref="C76:E76" si="4">+C71-C72-C74-C73</f>
        <v>27239477.800000004</v>
      </c>
      <c r="D76" s="131">
        <f t="shared" si="4"/>
        <v>27050228.940000005</v>
      </c>
      <c r="E76" s="131">
        <f t="shared" si="4"/>
        <v>27050228.940000001</v>
      </c>
      <c r="I76" s="135"/>
    </row>
    <row r="77" spans="1:14" ht="11.25" customHeight="1" thickBot="1" x14ac:dyDescent="0.3">
      <c r="A77" s="42"/>
      <c r="B77" s="146"/>
      <c r="C77" s="42"/>
      <c r="D77" s="42"/>
      <c r="E77" s="42"/>
      <c r="I77" s="134"/>
    </row>
    <row r="78" spans="1:14" ht="15.75" thickTop="1" x14ac:dyDescent="0.25">
      <c r="A78" s="175" t="s">
        <v>44</v>
      </c>
      <c r="B78" s="176"/>
      <c r="C78" s="176"/>
      <c r="D78" s="176"/>
      <c r="E78" s="176"/>
      <c r="I78" s="135"/>
    </row>
    <row r="79" spans="1:14" ht="15" customHeight="1" x14ac:dyDescent="0.25">
      <c r="A79" s="193"/>
      <c r="B79" s="193"/>
      <c r="C79" s="193"/>
      <c r="D79" s="193"/>
      <c r="E79" s="193"/>
      <c r="F79" s="174"/>
      <c r="L79" s="39"/>
      <c r="M79" s="39"/>
      <c r="N79" s="39"/>
    </row>
    <row r="80" spans="1:14" ht="15" customHeight="1" x14ac:dyDescent="0.25">
      <c r="A80" s="193"/>
      <c r="B80" s="193"/>
      <c r="C80" s="193"/>
      <c r="D80" s="193"/>
      <c r="E80" s="193"/>
      <c r="F80" s="174"/>
      <c r="L80" s="39"/>
      <c r="M80" s="39"/>
      <c r="N80" s="39"/>
    </row>
    <row r="81" spans="1:14" ht="15" customHeight="1" x14ac:dyDescent="0.25">
      <c r="A81" s="193"/>
      <c r="B81" s="193"/>
      <c r="C81" s="193"/>
      <c r="D81" s="193"/>
      <c r="E81" s="193"/>
      <c r="F81" s="174"/>
      <c r="L81" s="39"/>
      <c r="M81" s="39"/>
      <c r="N81" s="39"/>
    </row>
    <row r="82" spans="1:14" ht="15" customHeight="1" x14ac:dyDescent="0.25">
      <c r="A82" s="193"/>
      <c r="B82" s="193"/>
      <c r="C82" s="193"/>
      <c r="D82" s="193"/>
      <c r="E82" s="193"/>
      <c r="F82" s="174"/>
      <c r="L82" s="39"/>
      <c r="M82" s="39"/>
      <c r="N82" s="39"/>
    </row>
    <row r="83" spans="1:14" x14ac:dyDescent="0.25">
      <c r="A83" s="192"/>
      <c r="B83" s="192"/>
      <c r="C83" s="192"/>
      <c r="D83" s="192"/>
      <c r="E83" s="192"/>
      <c r="F83" s="192"/>
      <c r="L83" s="39"/>
      <c r="M83" s="39"/>
      <c r="N83" s="39"/>
    </row>
  </sheetData>
  <mergeCells count="14">
    <mergeCell ref="A32:E32"/>
    <mergeCell ref="A64:E64"/>
    <mergeCell ref="A65:E65"/>
    <mergeCell ref="A1:F1"/>
    <mergeCell ref="A7:F7"/>
    <mergeCell ref="A8:F8"/>
    <mergeCell ref="A20:E20"/>
    <mergeCell ref="A21:E21"/>
    <mergeCell ref="A31:E31"/>
    <mergeCell ref="A83:F83"/>
    <mergeCell ref="A79:E79"/>
    <mergeCell ref="A80:E80"/>
    <mergeCell ref="A81:E81"/>
    <mergeCell ref="A82:E82"/>
  </mergeCells>
  <pageMargins left="0.70866141732283472" right="0.70866141732283472" top="0.19685039370078741" bottom="0.39370078740157483" header="0.31496062992125984" footer="0.9055118110236221"/>
  <pageSetup scale="64" firstPageNumber="20" orientation="portrait" useFirstPageNumber="1" r:id="rId1"/>
  <headerFooter>
    <oddFooter>&amp;R&amp;"-,Negrita"&amp;12&amp;P</oddFooter>
  </headerFooter>
  <ignoredErrors>
    <ignoredError sqref="E71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zoomScale="80" zoomScaleNormal="80" workbookViewId="0">
      <selection sqref="A1:E1"/>
    </sheetView>
  </sheetViews>
  <sheetFormatPr baseColWidth="10" defaultColWidth="11.5703125" defaultRowHeight="15" x14ac:dyDescent="0.25"/>
  <cols>
    <col min="1" max="1" width="39.7109375" style="7" customWidth="1"/>
    <col min="2" max="4" width="14.7109375" style="1" customWidth="1"/>
    <col min="5" max="5" width="14.140625" style="1" bestFit="1" customWidth="1"/>
    <col min="6" max="6" width="13.140625" style="1" bestFit="1" customWidth="1"/>
    <col min="7" max="9" width="14.140625" style="1" bestFit="1" customWidth="1"/>
    <col min="10" max="16384" width="11.5703125" style="1"/>
  </cols>
  <sheetData>
    <row r="1" spans="1:5" x14ac:dyDescent="0.25">
      <c r="A1" s="189" t="s">
        <v>0</v>
      </c>
      <c r="B1" s="189"/>
      <c r="C1" s="189"/>
      <c r="D1" s="189"/>
      <c r="E1" s="189"/>
    </row>
    <row r="2" spans="1:5" x14ac:dyDescent="0.25">
      <c r="A2" s="2" t="s">
        <v>1</v>
      </c>
      <c r="B2" s="87" t="s">
        <v>64</v>
      </c>
      <c r="C2" s="3"/>
      <c r="D2" s="3"/>
      <c r="E2" s="3"/>
    </row>
    <row r="3" spans="1:5" x14ac:dyDescent="0.25">
      <c r="A3" s="2" t="s">
        <v>2</v>
      </c>
      <c r="B3" s="4" t="s">
        <v>3</v>
      </c>
      <c r="C3" s="3"/>
      <c r="D3" s="3"/>
      <c r="E3" s="3"/>
    </row>
    <row r="4" spans="1:5" x14ac:dyDescent="0.25">
      <c r="A4" s="2" t="s">
        <v>4</v>
      </c>
      <c r="B4" s="3" t="s">
        <v>5</v>
      </c>
      <c r="C4" s="3"/>
      <c r="D4" s="3"/>
      <c r="E4" s="3"/>
    </row>
    <row r="5" spans="1:5" x14ac:dyDescent="0.25">
      <c r="A5" s="2" t="s">
        <v>49</v>
      </c>
      <c r="B5" s="5" t="s">
        <v>111</v>
      </c>
      <c r="C5" s="3"/>
      <c r="D5" s="3"/>
      <c r="E5" s="3"/>
    </row>
    <row r="6" spans="1:5" x14ac:dyDescent="0.25">
      <c r="A6" s="2"/>
      <c r="B6" s="5"/>
      <c r="C6" s="3"/>
      <c r="D6" s="3"/>
      <c r="E6" s="3"/>
    </row>
    <row r="7" spans="1:5" x14ac:dyDescent="0.25">
      <c r="A7" s="189" t="s">
        <v>7</v>
      </c>
      <c r="B7" s="189"/>
      <c r="C7" s="189"/>
      <c r="D7" s="189"/>
      <c r="E7" s="189"/>
    </row>
    <row r="8" spans="1:5" x14ac:dyDescent="0.25">
      <c r="A8" s="45" t="s">
        <v>8</v>
      </c>
      <c r="B8" s="45"/>
      <c r="C8" s="45"/>
      <c r="D8" s="45"/>
      <c r="E8" s="45"/>
    </row>
    <row r="9" spans="1:5" ht="15.75" thickBot="1" x14ac:dyDescent="0.3">
      <c r="A9" s="8" t="s">
        <v>9</v>
      </c>
      <c r="B9" s="9" t="s">
        <v>10</v>
      </c>
      <c r="C9" s="9" t="s">
        <v>50</v>
      </c>
      <c r="D9" s="9" t="s">
        <v>51</v>
      </c>
      <c r="E9" s="9" t="s">
        <v>57</v>
      </c>
    </row>
    <row r="10" spans="1:5" x14ac:dyDescent="0.25">
      <c r="A10" s="10" t="s">
        <v>71</v>
      </c>
      <c r="B10" s="7"/>
      <c r="C10" s="7"/>
      <c r="D10" s="7"/>
      <c r="E10" s="7"/>
    </row>
    <row r="11" spans="1:5" x14ac:dyDescent="0.25">
      <c r="A11" s="140" t="s">
        <v>62</v>
      </c>
      <c r="B11" s="142" t="s">
        <v>24</v>
      </c>
      <c r="C11" s="60">
        <f>'Tratamiento 1T'!F11</f>
        <v>63</v>
      </c>
      <c r="D11" s="60">
        <f>'Tratamiento 2T'!F11</f>
        <v>24</v>
      </c>
      <c r="E11" s="60">
        <f>SUM(C11:D11)</f>
        <v>87</v>
      </c>
    </row>
    <row r="12" spans="1:5" x14ac:dyDescent="0.25">
      <c r="A12" s="11" t="s">
        <v>63</v>
      </c>
      <c r="B12" s="7" t="s">
        <v>24</v>
      </c>
      <c r="C12" s="60">
        <f>'Tratamiento 1T'!F12</f>
        <v>38</v>
      </c>
      <c r="D12" s="60">
        <f>'Tratamiento 2T'!F12</f>
        <v>25</v>
      </c>
      <c r="E12" s="60">
        <f t="shared" ref="E12:E16" si="0">SUM(C12:D12)</f>
        <v>63</v>
      </c>
    </row>
    <row r="13" spans="1:5" x14ac:dyDescent="0.25">
      <c r="A13" s="11" t="s">
        <v>73</v>
      </c>
      <c r="B13" s="7" t="s">
        <v>24</v>
      </c>
      <c r="C13" s="60">
        <f>'Tratamiento 1T'!E13</f>
        <v>25</v>
      </c>
      <c r="D13" s="60">
        <f>'Tratamiento 2T'!E13</f>
        <v>24</v>
      </c>
      <c r="E13" s="60"/>
    </row>
    <row r="14" spans="1:5" x14ac:dyDescent="0.25">
      <c r="A14" s="141" t="s">
        <v>72</v>
      </c>
      <c r="B14" s="7" t="s">
        <v>68</v>
      </c>
      <c r="C14" s="60">
        <f>'Tratamiento 1T'!F14</f>
        <v>24.666666666666668</v>
      </c>
      <c r="D14" s="60">
        <f>'Tratamiento 2T'!F14</f>
        <v>30.333333333333332</v>
      </c>
      <c r="E14" s="60">
        <f t="shared" si="0"/>
        <v>55</v>
      </c>
    </row>
    <row r="15" spans="1:5" x14ac:dyDescent="0.25">
      <c r="A15" s="10"/>
      <c r="B15" s="142" t="s">
        <v>24</v>
      </c>
      <c r="C15" s="60">
        <f>'Tratamiento 1T'!F15</f>
        <v>73.333333333333329</v>
      </c>
      <c r="D15" s="60">
        <f>'Tratamiento 2T'!F15</f>
        <v>102</v>
      </c>
      <c r="E15" s="60">
        <f t="shared" si="0"/>
        <v>175.33333333333331</v>
      </c>
    </row>
    <row r="16" spans="1:5" x14ac:dyDescent="0.25">
      <c r="A16" s="10"/>
      <c r="B16" s="7" t="s">
        <v>69</v>
      </c>
      <c r="C16" s="60">
        <f>'Tratamiento 1T'!F16</f>
        <v>125</v>
      </c>
      <c r="D16" s="60">
        <f>'Tratamiento 2T'!F16</f>
        <v>205</v>
      </c>
      <c r="E16" s="60">
        <f t="shared" si="0"/>
        <v>330</v>
      </c>
    </row>
    <row r="17" spans="1:7" ht="15.75" thickBot="1" x14ac:dyDescent="0.3">
      <c r="A17" s="14" t="s">
        <v>70</v>
      </c>
      <c r="B17" s="15"/>
      <c r="C17" s="59">
        <f>C11+C15</f>
        <v>136.33333333333331</v>
      </c>
      <c r="D17" s="59">
        <f>D11+D15</f>
        <v>126</v>
      </c>
      <c r="E17" s="59">
        <f>E11+E15</f>
        <v>262.33333333333331</v>
      </c>
    </row>
    <row r="18" spans="1:7" ht="15.75" thickTop="1" x14ac:dyDescent="0.25">
      <c r="A18" s="86" t="s">
        <v>26</v>
      </c>
      <c r="B18" s="48"/>
      <c r="C18" s="61"/>
      <c r="D18" s="61"/>
      <c r="E18" s="61"/>
    </row>
    <row r="19" spans="1:7" x14ac:dyDescent="0.25">
      <c r="A19" s="86"/>
    </row>
    <row r="20" spans="1:7" x14ac:dyDescent="0.25">
      <c r="A20" s="191" t="s">
        <v>27</v>
      </c>
      <c r="B20" s="191"/>
      <c r="C20" s="191"/>
      <c r="D20" s="191"/>
      <c r="E20" s="191"/>
    </row>
    <row r="21" spans="1:7" x14ac:dyDescent="0.25">
      <c r="A21" s="45" t="s">
        <v>28</v>
      </c>
      <c r="B21" s="45"/>
      <c r="C21" s="45"/>
      <c r="D21" s="45"/>
      <c r="E21" s="45"/>
    </row>
    <row r="22" spans="1:7" x14ac:dyDescent="0.25">
      <c r="A22" s="189" t="s">
        <v>60</v>
      </c>
      <c r="B22" s="189"/>
      <c r="C22" s="189"/>
      <c r="D22" s="189"/>
      <c r="E22" s="16"/>
    </row>
    <row r="23" spans="1:7" ht="15.75" thickBot="1" x14ac:dyDescent="0.3">
      <c r="A23" s="8" t="s">
        <v>9</v>
      </c>
      <c r="B23" s="9" t="s">
        <v>50</v>
      </c>
      <c r="C23" s="9" t="s">
        <v>51</v>
      </c>
      <c r="D23" s="9" t="s">
        <v>57</v>
      </c>
    </row>
    <row r="24" spans="1:7" x14ac:dyDescent="0.25">
      <c r="A24" s="10" t="s">
        <v>71</v>
      </c>
      <c r="B24" s="93"/>
      <c r="C24" s="93"/>
      <c r="D24" s="93"/>
    </row>
    <row r="25" spans="1:7" x14ac:dyDescent="0.25">
      <c r="A25" s="18" t="s">
        <v>23</v>
      </c>
      <c r="B25" s="89">
        <f>'Tratamiento 1T'!E25</f>
        <v>5953316.6100000003</v>
      </c>
      <c r="C25" s="98">
        <v>18934472.199999999</v>
      </c>
      <c r="D25" s="89">
        <f>SUM(B25:C25)</f>
        <v>24887788.809999999</v>
      </c>
    </row>
    <row r="26" spans="1:7" x14ac:dyDescent="0.25">
      <c r="A26" s="10" t="s">
        <v>72</v>
      </c>
      <c r="B26" s="89">
        <f>'Tratamiento 1T'!E26</f>
        <v>837950</v>
      </c>
      <c r="C26" s="98">
        <v>1580380</v>
      </c>
      <c r="D26" s="89">
        <f>SUM(B26:C26)</f>
        <v>2418330</v>
      </c>
      <c r="G26" s="93"/>
    </row>
    <row r="27" spans="1:7" x14ac:dyDescent="0.25">
      <c r="A27" s="17"/>
      <c r="B27" s="89"/>
      <c r="C27" s="88"/>
      <c r="D27" s="89"/>
    </row>
    <row r="28" spans="1:7" ht="15.75" thickBot="1" x14ac:dyDescent="0.3">
      <c r="A28" s="14" t="s">
        <v>25</v>
      </c>
      <c r="B28" s="95">
        <f t="shared" ref="B28:C28" si="1">SUM(B25:B27)</f>
        <v>6791266.6100000003</v>
      </c>
      <c r="C28" s="95">
        <f t="shared" si="1"/>
        <v>20514852.199999999</v>
      </c>
      <c r="D28" s="96">
        <f>SUM(D25:D26)</f>
        <v>27306118.809999999</v>
      </c>
      <c r="E28" s="19"/>
    </row>
    <row r="29" spans="1:7" ht="15.75" thickTop="1" x14ac:dyDescent="0.25">
      <c r="A29" s="86" t="s">
        <v>31</v>
      </c>
    </row>
    <row r="31" spans="1:7" x14ac:dyDescent="0.25">
      <c r="A31" s="189" t="s">
        <v>32</v>
      </c>
      <c r="B31" s="189"/>
      <c r="C31" s="189"/>
      <c r="D31" s="189"/>
      <c r="E31" s="189"/>
    </row>
    <row r="32" spans="1:7" x14ac:dyDescent="0.25">
      <c r="A32" s="45" t="s">
        <v>28</v>
      </c>
      <c r="B32" s="45"/>
      <c r="C32" s="45"/>
      <c r="D32" s="45"/>
      <c r="E32" s="45"/>
    </row>
    <row r="33" spans="1:5" x14ac:dyDescent="0.25">
      <c r="A33" s="189" t="s">
        <v>60</v>
      </c>
      <c r="B33" s="189"/>
      <c r="C33" s="189"/>
      <c r="D33" s="189"/>
      <c r="E33" s="16"/>
    </row>
    <row r="34" spans="1:5" ht="15.75" thickBot="1" x14ac:dyDescent="0.3">
      <c r="A34" s="8" t="s">
        <v>33</v>
      </c>
      <c r="B34" s="9" t="s">
        <v>50</v>
      </c>
      <c r="C34" s="9" t="s">
        <v>51</v>
      </c>
      <c r="D34" s="9" t="s">
        <v>57</v>
      </c>
    </row>
    <row r="35" spans="1:5" ht="15.95" customHeight="1" x14ac:dyDescent="0.25">
      <c r="A35" s="147" t="s">
        <v>34</v>
      </c>
      <c r="B35" s="92">
        <f>'Tratamiento 1T'!E35</f>
        <v>1725934.61</v>
      </c>
      <c r="C35" s="92">
        <f>'Tratamiento 2T'!E35</f>
        <v>6614290.5999999996</v>
      </c>
      <c r="D35" s="92">
        <f t="shared" ref="D35:D60" si="2">SUM(B35:C35)</f>
        <v>8340225.21</v>
      </c>
    </row>
    <row r="36" spans="1:5" x14ac:dyDescent="0.25">
      <c r="A36" s="147" t="s">
        <v>35</v>
      </c>
      <c r="B36" s="92">
        <f>'Tratamiento 1T'!E36</f>
        <v>3232800</v>
      </c>
      <c r="C36" s="92">
        <f>'Tratamiento 2T'!E36</f>
        <v>2932500</v>
      </c>
      <c r="D36" s="92">
        <f t="shared" si="2"/>
        <v>6165300</v>
      </c>
    </row>
    <row r="37" spans="1:5" x14ac:dyDescent="0.25">
      <c r="A37" s="147" t="s">
        <v>36</v>
      </c>
      <c r="B37" s="92">
        <f>'Tratamiento 1T'!E37</f>
        <v>857450</v>
      </c>
      <c r="C37" s="92">
        <f>'Tratamiento 2T'!E37</f>
        <v>1440900</v>
      </c>
      <c r="D37" s="92">
        <f t="shared" si="2"/>
        <v>2298350</v>
      </c>
    </row>
    <row r="38" spans="1:5" x14ac:dyDescent="0.25">
      <c r="A38" s="147" t="s">
        <v>37</v>
      </c>
      <c r="B38" s="92">
        <f>'Tratamiento 1T'!E38</f>
        <v>0</v>
      </c>
      <c r="C38" s="92">
        <f>'Tratamiento 2T'!E38</f>
        <v>374690</v>
      </c>
      <c r="D38" s="92">
        <f t="shared" si="2"/>
        <v>374690</v>
      </c>
    </row>
    <row r="39" spans="1:5" x14ac:dyDescent="0.25">
      <c r="A39" s="147" t="s">
        <v>78</v>
      </c>
      <c r="B39" s="92">
        <f>'Tratamiento 1T'!E39</f>
        <v>0</v>
      </c>
      <c r="C39" s="92">
        <f>'Tratamiento 2T'!E39</f>
        <v>0</v>
      </c>
      <c r="D39" s="173">
        <f t="shared" si="2"/>
        <v>0</v>
      </c>
    </row>
    <row r="40" spans="1:5" x14ac:dyDescent="0.25">
      <c r="A40" s="147" t="s">
        <v>79</v>
      </c>
      <c r="B40" s="92">
        <f>'Tratamiento 1T'!E40</f>
        <v>56057</v>
      </c>
      <c r="C40" s="92">
        <f>'Tratamiento 2T'!E40</f>
        <v>0</v>
      </c>
      <c r="D40" s="92">
        <f t="shared" si="2"/>
        <v>56057</v>
      </c>
    </row>
    <row r="41" spans="1:5" x14ac:dyDescent="0.25">
      <c r="A41" s="147" t="s">
        <v>80</v>
      </c>
      <c r="B41" s="92">
        <f>'Tratamiento 1T'!E41</f>
        <v>271450</v>
      </c>
      <c r="C41" s="92">
        <f>'Tratamiento 2T'!E41</f>
        <v>448130</v>
      </c>
      <c r="D41" s="92">
        <f t="shared" si="2"/>
        <v>719580</v>
      </c>
    </row>
    <row r="42" spans="1:5" x14ac:dyDescent="0.25">
      <c r="A42" s="147" t="s">
        <v>81</v>
      </c>
      <c r="B42" s="92">
        <f>'Tratamiento 1T'!E42</f>
        <v>0</v>
      </c>
      <c r="C42" s="92">
        <f>'Tratamiento 2T'!E42</f>
        <v>0</v>
      </c>
      <c r="D42" s="173">
        <f t="shared" si="2"/>
        <v>0</v>
      </c>
    </row>
    <row r="43" spans="1:5" x14ac:dyDescent="0.25">
      <c r="A43" s="147" t="s">
        <v>82</v>
      </c>
      <c r="B43" s="92">
        <f>'Tratamiento 1T'!E43</f>
        <v>0</v>
      </c>
      <c r="C43" s="92">
        <f>'Tratamiento 2T'!E43</f>
        <v>0</v>
      </c>
      <c r="D43" s="92">
        <f t="shared" si="2"/>
        <v>0</v>
      </c>
    </row>
    <row r="44" spans="1:5" x14ac:dyDescent="0.25">
      <c r="A44" s="147" t="s">
        <v>77</v>
      </c>
      <c r="B44" s="92">
        <f>'Tratamiento 1T'!E44</f>
        <v>530500</v>
      </c>
      <c r="C44" s="92">
        <f>'Tratamiento 2T'!E44</f>
        <v>864480</v>
      </c>
      <c r="D44" s="92">
        <f t="shared" si="2"/>
        <v>1394980</v>
      </c>
    </row>
    <row r="45" spans="1:5" x14ac:dyDescent="0.25">
      <c r="A45" s="147" t="s">
        <v>83</v>
      </c>
      <c r="B45" s="92">
        <f>'Tratamiento 1T'!E45</f>
        <v>0</v>
      </c>
      <c r="C45" s="92">
        <f>'Tratamiento 2T'!E45</f>
        <v>0</v>
      </c>
      <c r="D45" s="92">
        <f t="shared" si="2"/>
        <v>0</v>
      </c>
    </row>
    <row r="46" spans="1:5" x14ac:dyDescent="0.25">
      <c r="A46" s="147" t="s">
        <v>84</v>
      </c>
      <c r="B46" s="92">
        <f>'Tratamiento 1T'!E46</f>
        <v>0</v>
      </c>
      <c r="C46" s="92">
        <f>'Tratamiento 2T'!E46</f>
        <v>0</v>
      </c>
      <c r="D46" s="173">
        <f t="shared" si="2"/>
        <v>0</v>
      </c>
    </row>
    <row r="47" spans="1:5" x14ac:dyDescent="0.25">
      <c r="A47" s="147" t="s">
        <v>85</v>
      </c>
      <c r="B47" s="92">
        <f>'Tratamiento 1T'!E47</f>
        <v>0</v>
      </c>
      <c r="C47" s="92">
        <f>'Tratamiento 2T'!E47</f>
        <v>0</v>
      </c>
      <c r="D47" s="173">
        <f t="shared" si="2"/>
        <v>0</v>
      </c>
    </row>
    <row r="48" spans="1:5" x14ac:dyDescent="0.25">
      <c r="A48" s="147" t="s">
        <v>86</v>
      </c>
      <c r="B48" s="92">
        <f>'Tratamiento 1T'!E48</f>
        <v>0</v>
      </c>
      <c r="C48" s="92">
        <f>'Tratamiento 2T'!E48</f>
        <v>0</v>
      </c>
      <c r="D48" s="173">
        <f t="shared" si="2"/>
        <v>0</v>
      </c>
    </row>
    <row r="49" spans="1:10" x14ac:dyDescent="0.25">
      <c r="A49" s="147" t="s">
        <v>87</v>
      </c>
      <c r="B49" s="92">
        <f>'Tratamiento 1T'!E49</f>
        <v>0</v>
      </c>
      <c r="C49" s="92">
        <f>'Tratamiento 2T'!E49</f>
        <v>14080</v>
      </c>
      <c r="D49" s="92">
        <f t="shared" si="2"/>
        <v>14080</v>
      </c>
    </row>
    <row r="50" spans="1:10" x14ac:dyDescent="0.25">
      <c r="A50" s="147" t="s">
        <v>88</v>
      </c>
      <c r="B50" s="92">
        <f>'Tratamiento 1T'!E50</f>
        <v>17075</v>
      </c>
      <c r="C50" s="92">
        <f>'Tratamiento 2T'!E50</f>
        <v>348433</v>
      </c>
      <c r="D50" s="92">
        <f t="shared" si="2"/>
        <v>365508</v>
      </c>
    </row>
    <row r="51" spans="1:10" x14ac:dyDescent="0.25">
      <c r="A51" s="147" t="s">
        <v>89</v>
      </c>
      <c r="B51" s="92">
        <f>'Tratamiento 1T'!E51</f>
        <v>0</v>
      </c>
      <c r="C51" s="92">
        <f>'Tratamiento 2T'!E51</f>
        <v>155713.1</v>
      </c>
      <c r="D51" s="92">
        <f t="shared" si="2"/>
        <v>155713.1</v>
      </c>
    </row>
    <row r="52" spans="1:10" x14ac:dyDescent="0.25">
      <c r="A52" s="147" t="s">
        <v>90</v>
      </c>
      <c r="B52" s="92">
        <f>'Tratamiento 1T'!E52</f>
        <v>0</v>
      </c>
      <c r="C52" s="92">
        <f>'Tratamiento 2T'!E52</f>
        <v>2269487.5</v>
      </c>
      <c r="D52" s="92">
        <f t="shared" si="2"/>
        <v>2269487.5</v>
      </c>
    </row>
    <row r="53" spans="1:10" x14ac:dyDescent="0.25">
      <c r="A53" s="147" t="s">
        <v>91</v>
      </c>
      <c r="B53" s="92">
        <f>'Tratamiento 1T'!E53</f>
        <v>0</v>
      </c>
      <c r="C53" s="92">
        <f>'Tratamiento 2T'!E53</f>
        <v>2046175</v>
      </c>
      <c r="D53" s="92">
        <f t="shared" si="2"/>
        <v>2046175</v>
      </c>
      <c r="E53" s="93"/>
    </row>
    <row r="54" spans="1:10" x14ac:dyDescent="0.25">
      <c r="A54" s="147" t="s">
        <v>92</v>
      </c>
      <c r="B54" s="92">
        <f>'Tratamiento 1T'!E54</f>
        <v>0</v>
      </c>
      <c r="C54" s="92">
        <f>'Tratamiento 2T'!E54</f>
        <v>1175831</v>
      </c>
      <c r="D54" s="92">
        <f t="shared" si="2"/>
        <v>1175831</v>
      </c>
    </row>
    <row r="55" spans="1:10" x14ac:dyDescent="0.25">
      <c r="A55" s="147" t="s">
        <v>93</v>
      </c>
      <c r="B55" s="92">
        <f>'Tratamiento 1T'!E55</f>
        <v>0</v>
      </c>
      <c r="C55" s="92">
        <f>'Tratamiento 2T'!E55</f>
        <v>0</v>
      </c>
      <c r="D55" s="92">
        <f t="shared" si="2"/>
        <v>0</v>
      </c>
    </row>
    <row r="56" spans="1:10" x14ac:dyDescent="0.25">
      <c r="A56" s="147" t="s">
        <v>94</v>
      </c>
      <c r="B56" s="92">
        <f>'Tratamiento 1T'!E56</f>
        <v>0</v>
      </c>
      <c r="C56" s="92">
        <f>'Tratamiento 2T'!E56</f>
        <v>50495</v>
      </c>
      <c r="D56" s="92">
        <f t="shared" si="2"/>
        <v>50495</v>
      </c>
    </row>
    <row r="57" spans="1:10" x14ac:dyDescent="0.25">
      <c r="A57" s="147" t="s">
        <v>95</v>
      </c>
      <c r="B57" s="92">
        <f>'Tratamiento 1T'!E57</f>
        <v>100000</v>
      </c>
      <c r="C57" s="92">
        <f>'Tratamiento 2T'!E57</f>
        <v>1337770</v>
      </c>
      <c r="D57" s="92">
        <f t="shared" si="2"/>
        <v>1437770</v>
      </c>
      <c r="E57" s="93"/>
    </row>
    <row r="58" spans="1:10" x14ac:dyDescent="0.25">
      <c r="A58" s="147" t="s">
        <v>96</v>
      </c>
      <c r="B58" s="92">
        <f>'Tratamiento 1T'!E58</f>
        <v>0</v>
      </c>
      <c r="C58" s="92">
        <f>'Tratamiento 2T'!E58</f>
        <v>115723</v>
      </c>
      <c r="D58" s="92">
        <f t="shared" si="2"/>
        <v>115723</v>
      </c>
    </row>
    <row r="59" spans="1:10" x14ac:dyDescent="0.25">
      <c r="A59" s="147" t="s">
        <v>120</v>
      </c>
      <c r="B59" s="92">
        <f>'Tratamiento 1T'!E59</f>
        <v>0</v>
      </c>
      <c r="C59" s="92">
        <f>'Tratamiento 2T'!E59</f>
        <v>156000</v>
      </c>
      <c r="D59" s="92">
        <f t="shared" si="2"/>
        <v>156000</v>
      </c>
    </row>
    <row r="60" spans="1:10" x14ac:dyDescent="0.25">
      <c r="A60" s="147" t="s">
        <v>119</v>
      </c>
      <c r="B60" s="92">
        <f>'Tratamiento 1T'!E59</f>
        <v>0</v>
      </c>
      <c r="C60" s="92">
        <f>'Tratamiento 2T'!E60</f>
        <v>170154</v>
      </c>
      <c r="D60" s="92">
        <f t="shared" si="2"/>
        <v>170154</v>
      </c>
    </row>
    <row r="61" spans="1:10" ht="15.75" thickBot="1" x14ac:dyDescent="0.3">
      <c r="A61" s="14" t="s">
        <v>25</v>
      </c>
      <c r="B61" s="95">
        <f>SUM(B35:B60)</f>
        <v>6791266.6100000003</v>
      </c>
      <c r="C61" s="95">
        <f>SUM(C35:C60)</f>
        <v>20514852.199999999</v>
      </c>
      <c r="D61" s="96">
        <f>SUM(D35:D60)</f>
        <v>27306118.810000002</v>
      </c>
      <c r="E61" s="93"/>
      <c r="F61" s="93"/>
      <c r="G61" s="93"/>
      <c r="H61" s="138"/>
      <c r="I61" s="93"/>
      <c r="J61" s="93"/>
    </row>
    <row r="62" spans="1:10" ht="15.75" thickTop="1" x14ac:dyDescent="0.25">
      <c r="A62" s="86" t="s">
        <v>31</v>
      </c>
      <c r="D62" s="93"/>
      <c r="E62" s="93"/>
      <c r="F62" s="93"/>
    </row>
    <row r="63" spans="1:10" x14ac:dyDescent="0.25">
      <c r="E63" s="93"/>
    </row>
    <row r="64" spans="1:10" x14ac:dyDescent="0.25">
      <c r="A64" s="189" t="s">
        <v>38</v>
      </c>
      <c r="B64" s="189"/>
      <c r="C64" s="189"/>
      <c r="D64" s="189"/>
      <c r="E64" s="189"/>
    </row>
    <row r="65" spans="1:5" x14ac:dyDescent="0.25">
      <c r="A65" s="45" t="s">
        <v>39</v>
      </c>
      <c r="B65" s="45"/>
      <c r="C65" s="45"/>
      <c r="D65" s="45"/>
      <c r="E65" s="45"/>
    </row>
    <row r="66" spans="1:5" x14ac:dyDescent="0.25">
      <c r="A66" s="189" t="s">
        <v>60</v>
      </c>
      <c r="B66" s="189"/>
      <c r="C66" s="189"/>
      <c r="D66" s="189"/>
      <c r="E66" s="16"/>
    </row>
    <row r="67" spans="1:5" ht="15.75" thickBot="1" x14ac:dyDescent="0.3">
      <c r="A67" s="8" t="s">
        <v>33</v>
      </c>
      <c r="B67" s="9" t="s">
        <v>50</v>
      </c>
      <c r="C67" s="9" t="s">
        <v>51</v>
      </c>
      <c r="D67" s="9" t="s">
        <v>57</v>
      </c>
    </row>
    <row r="68" spans="1:5" x14ac:dyDescent="0.25">
      <c r="A68" s="1" t="s">
        <v>55</v>
      </c>
      <c r="B68" s="88">
        <f>'Tratamiento 1T'!E66</f>
        <v>8790819.7400000002</v>
      </c>
      <c r="C68" s="88">
        <f>'Tratamiento 2T'!E68</f>
        <v>21924553.130000003</v>
      </c>
      <c r="D68" s="88">
        <f>'Tratamiento 1T'!E66</f>
        <v>8790819.7400000002</v>
      </c>
    </row>
    <row r="69" spans="1:5" x14ac:dyDescent="0.25">
      <c r="A69" s="1" t="s">
        <v>40</v>
      </c>
      <c r="B69" s="88">
        <f>'Tratamiento 1T'!E67</f>
        <v>19925000</v>
      </c>
      <c r="C69" s="88">
        <f>'Tratamiento 2T'!E69</f>
        <v>25640528.009999998</v>
      </c>
      <c r="D69" s="88">
        <f>SUM(B69:C69)</f>
        <v>45565528.009999998</v>
      </c>
    </row>
    <row r="70" spans="1:5" x14ac:dyDescent="0.25">
      <c r="A70" s="1"/>
      <c r="B70" s="88">
        <f>'Tratamiento 1T'!E68</f>
        <v>0</v>
      </c>
      <c r="C70" s="88">
        <f>'Tratamiento 2T'!E70</f>
        <v>0</v>
      </c>
      <c r="D70" s="88">
        <f>SUM(B70:C70)</f>
        <v>0</v>
      </c>
    </row>
    <row r="71" spans="1:5" x14ac:dyDescent="0.25">
      <c r="A71" s="3" t="s">
        <v>41</v>
      </c>
      <c r="B71" s="90">
        <f>SUM(B68:B70)</f>
        <v>28715819.740000002</v>
      </c>
      <c r="C71" s="90">
        <f t="shared" ref="C71:D71" si="3">SUM(C68:C70)</f>
        <v>47565081.140000001</v>
      </c>
      <c r="D71" s="90">
        <f t="shared" si="3"/>
        <v>54356347.75</v>
      </c>
    </row>
    <row r="72" spans="1:5" x14ac:dyDescent="0.25">
      <c r="A72" s="22" t="s">
        <v>42</v>
      </c>
      <c r="B72" s="88">
        <f>'Tratamiento 1T'!E70</f>
        <v>6791266.6100000003</v>
      </c>
      <c r="C72" s="88">
        <f>'Tratamiento 2T'!E72</f>
        <v>20514852.199999999</v>
      </c>
      <c r="D72" s="88">
        <f>SUM(B72:C72)</f>
        <v>27306118.809999999</v>
      </c>
    </row>
    <row r="73" spans="1:5" x14ac:dyDescent="0.25">
      <c r="A73" s="23" t="s">
        <v>116</v>
      </c>
      <c r="B73" s="88">
        <f>'Tratamiento 1T'!E71</f>
        <v>0</v>
      </c>
      <c r="C73" s="88">
        <f>'Tratamiento 2T'!E74</f>
        <v>0</v>
      </c>
      <c r="D73" s="139">
        <f>SUM(B73:C73)</f>
        <v>0</v>
      </c>
    </row>
    <row r="74" spans="1:5" x14ac:dyDescent="0.25">
      <c r="A74" s="152"/>
      <c r="B74" s="153"/>
      <c r="C74" s="153"/>
      <c r="D74" s="153"/>
    </row>
    <row r="75" spans="1:5" ht="15.75" thickBot="1" x14ac:dyDescent="0.3">
      <c r="A75" s="150" t="s">
        <v>43</v>
      </c>
      <c r="B75" s="151">
        <f>B71-B72-B73</f>
        <v>21924553.130000003</v>
      </c>
      <c r="C75" s="151">
        <f t="shared" ref="C75:D75" si="4">C71-C72-C73</f>
        <v>27050228.940000001</v>
      </c>
      <c r="D75" s="151">
        <f t="shared" si="4"/>
        <v>27050228.940000001</v>
      </c>
    </row>
    <row r="76" spans="1:5" ht="15.75" thickTop="1" x14ac:dyDescent="0.25">
      <c r="A76" s="86" t="s">
        <v>44</v>
      </c>
    </row>
  </sheetData>
  <mergeCells count="8">
    <mergeCell ref="A1:E1"/>
    <mergeCell ref="A7:E7"/>
    <mergeCell ref="A20:E20"/>
    <mergeCell ref="A66:D66"/>
    <mergeCell ref="A31:E31"/>
    <mergeCell ref="A64:E64"/>
    <mergeCell ref="A22:D22"/>
    <mergeCell ref="A33:D33"/>
  </mergeCells>
  <printOptions horizontalCentered="1"/>
  <pageMargins left="0" right="0" top="0.39370078740157483" bottom="0.39370078740157483" header="0.31496062992125984" footer="0.9055118110236221"/>
  <pageSetup scale="64" firstPageNumber="21" orientation="portrait" useFirstPageNumber="1" r:id="rId1"/>
  <headerFooter>
    <oddFooter>&amp;R&amp;"-,Negrita"&amp;12&amp;P</oddFooter>
  </headerFooter>
  <ignoredErrors>
    <ignoredError sqref="D71 C68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zoomScale="80" zoomScaleNormal="80" workbookViewId="0">
      <selection sqref="A1:F1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1.42578125" style="1" bestFit="1" customWidth="1"/>
    <col min="7" max="7" width="14.140625" style="1" bestFit="1" customWidth="1"/>
    <col min="8" max="8" width="10.7109375" style="1" customWidth="1"/>
    <col min="9" max="9" width="12.42578125" style="1" bestFit="1" customWidth="1"/>
    <col min="10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6" x14ac:dyDescent="0.25">
      <c r="A1" s="189" t="s">
        <v>0</v>
      </c>
      <c r="B1" s="189"/>
      <c r="C1" s="189"/>
      <c r="D1" s="189"/>
      <c r="E1" s="189"/>
      <c r="F1" s="189"/>
    </row>
    <row r="2" spans="1:6" x14ac:dyDescent="0.25">
      <c r="A2" s="2" t="s">
        <v>1</v>
      </c>
      <c r="B2" s="3" t="s">
        <v>64</v>
      </c>
      <c r="C2" s="3"/>
      <c r="D2" s="3"/>
      <c r="E2" s="3"/>
      <c r="F2" s="3"/>
    </row>
    <row r="3" spans="1:6" x14ac:dyDescent="0.25">
      <c r="A3" s="2" t="s">
        <v>2</v>
      </c>
      <c r="B3" s="4" t="s">
        <v>3</v>
      </c>
      <c r="C3" s="3"/>
      <c r="D3" s="3"/>
      <c r="E3" s="3"/>
      <c r="F3" s="3"/>
    </row>
    <row r="4" spans="1:6" x14ac:dyDescent="0.25">
      <c r="A4" s="2" t="s">
        <v>4</v>
      </c>
      <c r="B4" s="3" t="s">
        <v>5</v>
      </c>
      <c r="C4" s="3"/>
      <c r="D4" s="3"/>
      <c r="E4" s="3"/>
      <c r="F4" s="3"/>
    </row>
    <row r="5" spans="1:6" x14ac:dyDescent="0.25">
      <c r="A5" s="2" t="s">
        <v>49</v>
      </c>
      <c r="B5" s="5" t="s">
        <v>112</v>
      </c>
      <c r="C5" s="3"/>
      <c r="D5" s="3"/>
      <c r="E5" s="3"/>
      <c r="F5" s="3"/>
    </row>
    <row r="6" spans="1:6" x14ac:dyDescent="0.25">
      <c r="A6" s="2"/>
      <c r="B6" s="5"/>
      <c r="C6" s="3"/>
      <c r="D6" s="3"/>
      <c r="E6" s="3"/>
      <c r="F6" s="3"/>
    </row>
    <row r="7" spans="1:6" x14ac:dyDescent="0.25">
      <c r="A7" s="189" t="s">
        <v>7</v>
      </c>
      <c r="B7" s="189"/>
      <c r="C7" s="189"/>
      <c r="D7" s="189"/>
      <c r="E7" s="189"/>
      <c r="F7" s="189"/>
    </row>
    <row r="8" spans="1:6" x14ac:dyDescent="0.25">
      <c r="A8" s="189" t="s">
        <v>8</v>
      </c>
      <c r="B8" s="189"/>
      <c r="C8" s="189"/>
      <c r="D8" s="189"/>
      <c r="E8" s="189"/>
      <c r="F8" s="189"/>
    </row>
    <row r="9" spans="1:6" ht="15.75" thickBot="1" x14ac:dyDescent="0.3">
      <c r="A9" s="8" t="s">
        <v>9</v>
      </c>
      <c r="B9" s="9" t="s">
        <v>10</v>
      </c>
      <c r="C9" s="9" t="s">
        <v>17</v>
      </c>
      <c r="D9" s="9" t="s">
        <v>18</v>
      </c>
      <c r="E9" s="9" t="s">
        <v>52</v>
      </c>
      <c r="F9" s="9" t="s">
        <v>53</v>
      </c>
    </row>
    <row r="10" spans="1:6" x14ac:dyDescent="0.25">
      <c r="A10" s="10" t="s">
        <v>71</v>
      </c>
      <c r="B10" s="7"/>
      <c r="C10" s="7"/>
      <c r="D10" s="7"/>
      <c r="E10" s="7"/>
      <c r="F10" s="7"/>
    </row>
    <row r="11" spans="1:6" x14ac:dyDescent="0.25">
      <c r="A11" s="140" t="s">
        <v>62</v>
      </c>
      <c r="B11" s="142" t="s">
        <v>24</v>
      </c>
      <c r="C11" s="106">
        <v>19</v>
      </c>
      <c r="D11" s="106">
        <v>14</v>
      </c>
      <c r="E11" s="106">
        <v>11</v>
      </c>
      <c r="F11" s="114">
        <f>SUM(C11:E11)</f>
        <v>44</v>
      </c>
    </row>
    <row r="12" spans="1:6" x14ac:dyDescent="0.25">
      <c r="A12" s="11" t="s">
        <v>63</v>
      </c>
      <c r="B12" s="7" t="s">
        <v>24</v>
      </c>
      <c r="C12" s="106">
        <v>16</v>
      </c>
      <c r="D12" s="106">
        <v>14</v>
      </c>
      <c r="E12" s="106">
        <v>6</v>
      </c>
      <c r="F12" s="114">
        <f t="shared" ref="F12" si="0">SUM(C12:E12)</f>
        <v>36</v>
      </c>
    </row>
    <row r="13" spans="1:6" x14ac:dyDescent="0.25">
      <c r="A13" s="11" t="s">
        <v>73</v>
      </c>
      <c r="B13" s="7" t="s">
        <v>24</v>
      </c>
      <c r="C13" s="106">
        <v>19</v>
      </c>
      <c r="D13" s="106">
        <v>19</v>
      </c>
      <c r="E13" s="106">
        <v>24</v>
      </c>
      <c r="F13" s="114">
        <f>+E13</f>
        <v>24</v>
      </c>
    </row>
    <row r="14" spans="1:6" x14ac:dyDescent="0.25">
      <c r="A14" s="141" t="s">
        <v>72</v>
      </c>
      <c r="B14" s="7" t="s">
        <v>68</v>
      </c>
      <c r="C14" s="106">
        <v>32</v>
      </c>
      <c r="D14" s="106">
        <v>22</v>
      </c>
      <c r="E14" s="106">
        <v>29</v>
      </c>
      <c r="F14" s="114">
        <f>+AVERAGE(C14:E14)</f>
        <v>27.666666666666668</v>
      </c>
    </row>
    <row r="15" spans="1:6" x14ac:dyDescent="0.25">
      <c r="A15" s="10"/>
      <c r="B15" s="142" t="s">
        <v>24</v>
      </c>
      <c r="C15" s="106">
        <v>95</v>
      </c>
      <c r="D15" s="106">
        <v>64</v>
      </c>
      <c r="E15" s="106">
        <v>116</v>
      </c>
      <c r="F15" s="114">
        <f>AVERAGE(C15:E15)</f>
        <v>91.666666666666671</v>
      </c>
    </row>
    <row r="16" spans="1:6" x14ac:dyDescent="0.25">
      <c r="A16" s="10"/>
      <c r="B16" s="7" t="s">
        <v>69</v>
      </c>
      <c r="C16" s="106">
        <v>64</v>
      </c>
      <c r="D16" s="106">
        <v>47</v>
      </c>
      <c r="E16" s="106">
        <v>85</v>
      </c>
      <c r="F16" s="114">
        <f>SUM(C16:E16)</f>
        <v>196</v>
      </c>
    </row>
    <row r="17" spans="1:9" ht="15.75" thickBot="1" x14ac:dyDescent="0.3">
      <c r="A17" s="14" t="s">
        <v>70</v>
      </c>
      <c r="B17" s="15"/>
      <c r="C17" s="108">
        <f>C11+C15</f>
        <v>114</v>
      </c>
      <c r="D17" s="108">
        <f t="shared" ref="D17:F17" si="1">D11+D15</f>
        <v>78</v>
      </c>
      <c r="E17" s="108">
        <f t="shared" si="1"/>
        <v>127</v>
      </c>
      <c r="F17" s="108">
        <f t="shared" si="1"/>
        <v>135.66666666666669</v>
      </c>
      <c r="I17" s="107"/>
    </row>
    <row r="18" spans="1:9" ht="15.75" thickTop="1" x14ac:dyDescent="0.25">
      <c r="A18" s="86" t="s">
        <v>26</v>
      </c>
      <c r="B18" s="48"/>
      <c r="C18" s="49"/>
      <c r="D18" s="49"/>
      <c r="E18" s="49"/>
      <c r="F18" s="49"/>
    </row>
    <row r="19" spans="1:9" x14ac:dyDescent="0.25">
      <c r="A19" s="86"/>
    </row>
    <row r="20" spans="1:9" x14ac:dyDescent="0.25">
      <c r="A20" s="191" t="s">
        <v>27</v>
      </c>
      <c r="B20" s="191"/>
      <c r="C20" s="191"/>
      <c r="D20" s="191"/>
      <c r="E20" s="191"/>
    </row>
    <row r="21" spans="1:9" x14ac:dyDescent="0.25">
      <c r="A21" s="189" t="s">
        <v>28</v>
      </c>
      <c r="B21" s="189"/>
      <c r="C21" s="189"/>
      <c r="D21" s="189"/>
      <c r="E21" s="189"/>
    </row>
    <row r="22" spans="1:9" x14ac:dyDescent="0.25">
      <c r="A22" s="2" t="s">
        <v>29</v>
      </c>
      <c r="B22" s="5" t="s">
        <v>30</v>
      </c>
      <c r="C22" s="16"/>
      <c r="D22" s="16"/>
      <c r="E22" s="16"/>
    </row>
    <row r="23" spans="1:9" ht="15.75" thickBot="1" x14ac:dyDescent="0.3">
      <c r="A23" s="8" t="s">
        <v>9</v>
      </c>
      <c r="B23" s="9" t="s">
        <v>17</v>
      </c>
      <c r="C23" s="9" t="s">
        <v>18</v>
      </c>
      <c r="D23" s="9" t="s">
        <v>52</v>
      </c>
      <c r="E23" s="9" t="s">
        <v>53</v>
      </c>
    </row>
    <row r="24" spans="1:9" x14ac:dyDescent="0.25">
      <c r="A24" s="10" t="s">
        <v>71</v>
      </c>
      <c r="B24" s="93"/>
      <c r="C24" s="93"/>
      <c r="D24" s="93"/>
      <c r="E24" s="93"/>
    </row>
    <row r="25" spans="1:9" x14ac:dyDescent="0.25">
      <c r="A25" s="18" t="s">
        <v>23</v>
      </c>
      <c r="B25" s="88">
        <v>4225009.63</v>
      </c>
      <c r="C25" s="139">
        <f>C61</f>
        <v>4389970.75</v>
      </c>
      <c r="D25" s="139">
        <v>90267.21</v>
      </c>
      <c r="E25" s="97">
        <f t="shared" ref="E25" si="2">SUM(B25:D25)</f>
        <v>8705247.5899999999</v>
      </c>
    </row>
    <row r="26" spans="1:9" x14ac:dyDescent="0.25">
      <c r="A26" s="10" t="s">
        <v>72</v>
      </c>
      <c r="B26" s="88">
        <v>604535</v>
      </c>
      <c r="C26" s="139">
        <v>0</v>
      </c>
      <c r="D26" s="139">
        <v>658955</v>
      </c>
      <c r="E26" s="97">
        <f>SUM(B26:D26)</f>
        <v>1263490</v>
      </c>
    </row>
    <row r="27" spans="1:9" x14ac:dyDescent="0.25">
      <c r="A27" s="17"/>
      <c r="B27" s="94"/>
      <c r="C27" s="94"/>
      <c r="D27" s="94"/>
      <c r="E27" s="94"/>
    </row>
    <row r="28" spans="1:9" ht="15.75" thickBot="1" x14ac:dyDescent="0.3">
      <c r="A28" s="14" t="s">
        <v>25</v>
      </c>
      <c r="B28" s="167">
        <f>SUM(B25:B26)</f>
        <v>4829544.63</v>
      </c>
      <c r="C28" s="96">
        <f t="shared" ref="C28:D28" si="3">SUM(C25:C27)</f>
        <v>4389970.75</v>
      </c>
      <c r="D28" s="96">
        <f t="shared" si="3"/>
        <v>749222.21</v>
      </c>
      <c r="E28" s="96">
        <f>SUM(E25:E26)</f>
        <v>9968737.5899999999</v>
      </c>
      <c r="F28" s="19"/>
      <c r="G28" s="93"/>
    </row>
    <row r="29" spans="1:9" ht="15.75" thickTop="1" x14ac:dyDescent="0.25">
      <c r="A29" s="7" t="s">
        <v>31</v>
      </c>
    </row>
    <row r="31" spans="1:9" x14ac:dyDescent="0.25">
      <c r="A31" s="189" t="s">
        <v>32</v>
      </c>
      <c r="B31" s="189"/>
      <c r="C31" s="189"/>
      <c r="D31" s="189"/>
      <c r="E31" s="189"/>
    </row>
    <row r="32" spans="1:9" x14ac:dyDescent="0.25">
      <c r="A32" s="189" t="s">
        <v>28</v>
      </c>
      <c r="B32" s="189"/>
      <c r="C32" s="189"/>
      <c r="D32" s="189"/>
      <c r="E32" s="189"/>
      <c r="G32" s="19"/>
    </row>
    <row r="33" spans="1:5" x14ac:dyDescent="0.25">
      <c r="A33" s="189" t="s">
        <v>60</v>
      </c>
      <c r="B33" s="189"/>
      <c r="C33" s="189"/>
      <c r="D33" s="189"/>
      <c r="E33" s="189"/>
    </row>
    <row r="34" spans="1:5" ht="15.75" thickBot="1" x14ac:dyDescent="0.3">
      <c r="A34" s="8" t="s">
        <v>33</v>
      </c>
      <c r="B34" s="9" t="s">
        <v>17</v>
      </c>
      <c r="C34" s="9" t="s">
        <v>18</v>
      </c>
      <c r="D34" s="9" t="s">
        <v>52</v>
      </c>
      <c r="E34" s="9" t="s">
        <v>53</v>
      </c>
    </row>
    <row r="35" spans="1:5" ht="15.95" customHeight="1" x14ac:dyDescent="0.25">
      <c r="A35" s="147" t="s">
        <v>34</v>
      </c>
      <c r="B35" s="103">
        <v>1813773.9</v>
      </c>
      <c r="C35" s="103">
        <v>1826490.75</v>
      </c>
      <c r="D35" s="103">
        <v>0</v>
      </c>
      <c r="E35" s="100">
        <f t="shared" ref="E35:E60" si="4">SUM(B35:D35)</f>
        <v>3640264.65</v>
      </c>
    </row>
    <row r="36" spans="1:5" x14ac:dyDescent="0.25">
      <c r="A36" s="147" t="s">
        <v>35</v>
      </c>
      <c r="B36" s="103">
        <v>1859800</v>
      </c>
      <c r="C36" s="103">
        <v>1859800</v>
      </c>
      <c r="D36" s="103">
        <v>0</v>
      </c>
      <c r="E36" s="100">
        <f t="shared" si="4"/>
        <v>3719600</v>
      </c>
    </row>
    <row r="37" spans="1:5" x14ac:dyDescent="0.25">
      <c r="A37" s="147" t="s">
        <v>36</v>
      </c>
      <c r="B37" s="103">
        <v>679885</v>
      </c>
      <c r="C37" s="103">
        <v>200000</v>
      </c>
      <c r="D37" s="103">
        <v>237105</v>
      </c>
      <c r="E37" s="100">
        <f t="shared" si="4"/>
        <v>1116990</v>
      </c>
    </row>
    <row r="38" spans="1:5" x14ac:dyDescent="0.25">
      <c r="A38" s="147" t="s">
        <v>37</v>
      </c>
      <c r="B38" s="103">
        <v>0</v>
      </c>
      <c r="C38" s="103">
        <v>195000</v>
      </c>
      <c r="D38" s="103">
        <v>0</v>
      </c>
      <c r="E38" s="100">
        <f t="shared" si="4"/>
        <v>195000</v>
      </c>
    </row>
    <row r="39" spans="1:5" x14ac:dyDescent="0.25">
      <c r="A39" s="147" t="s">
        <v>78</v>
      </c>
      <c r="B39" s="103">
        <v>0</v>
      </c>
      <c r="C39" s="103">
        <v>0</v>
      </c>
      <c r="D39" s="103">
        <v>0</v>
      </c>
      <c r="E39" s="100">
        <f t="shared" si="4"/>
        <v>0</v>
      </c>
    </row>
    <row r="40" spans="1:5" x14ac:dyDescent="0.25">
      <c r="A40" s="147" t="s">
        <v>79</v>
      </c>
      <c r="B40" s="103">
        <v>0</v>
      </c>
      <c r="C40" s="103">
        <v>0</v>
      </c>
      <c r="D40" s="103">
        <v>0</v>
      </c>
      <c r="E40" s="100">
        <f t="shared" si="4"/>
        <v>0</v>
      </c>
    </row>
    <row r="41" spans="1:5" x14ac:dyDescent="0.25">
      <c r="A41" s="147" t="s">
        <v>80</v>
      </c>
      <c r="B41" s="103">
        <v>50005</v>
      </c>
      <c r="C41" s="103">
        <v>0</v>
      </c>
      <c r="D41" s="103">
        <v>69022.2</v>
      </c>
      <c r="E41" s="100">
        <f t="shared" si="4"/>
        <v>119027.2</v>
      </c>
    </row>
    <row r="42" spans="1:5" x14ac:dyDescent="0.25">
      <c r="A42" s="147" t="s">
        <v>81</v>
      </c>
      <c r="B42" s="103">
        <v>0</v>
      </c>
      <c r="C42" s="103">
        <v>0</v>
      </c>
      <c r="D42" s="103">
        <v>0</v>
      </c>
      <c r="E42" s="100">
        <f t="shared" si="4"/>
        <v>0</v>
      </c>
    </row>
    <row r="43" spans="1:5" x14ac:dyDescent="0.25">
      <c r="A43" s="147" t="s">
        <v>82</v>
      </c>
      <c r="B43" s="103">
        <v>0</v>
      </c>
      <c r="C43" s="103">
        <v>0</v>
      </c>
      <c r="D43" s="103">
        <v>0</v>
      </c>
      <c r="E43" s="100">
        <f t="shared" si="4"/>
        <v>0</v>
      </c>
    </row>
    <row r="44" spans="1:5" x14ac:dyDescent="0.25">
      <c r="A44" s="147" t="s">
        <v>77</v>
      </c>
      <c r="B44" s="103">
        <v>374650</v>
      </c>
      <c r="C44" s="103">
        <v>0</v>
      </c>
      <c r="D44" s="103">
        <v>421850</v>
      </c>
      <c r="E44" s="100">
        <f t="shared" si="4"/>
        <v>796500</v>
      </c>
    </row>
    <row r="45" spans="1:5" x14ac:dyDescent="0.25">
      <c r="A45" s="147" t="s">
        <v>83</v>
      </c>
      <c r="B45" s="103">
        <v>109.08</v>
      </c>
      <c r="C45" s="103">
        <v>0</v>
      </c>
      <c r="D45" s="103">
        <v>0</v>
      </c>
      <c r="E45" s="100">
        <f t="shared" si="4"/>
        <v>109.08</v>
      </c>
    </row>
    <row r="46" spans="1:5" x14ac:dyDescent="0.25">
      <c r="A46" s="147" t="s">
        <v>84</v>
      </c>
      <c r="B46" s="103">
        <v>0</v>
      </c>
      <c r="C46" s="103">
        <v>0</v>
      </c>
      <c r="D46" s="103">
        <v>0</v>
      </c>
      <c r="E46" s="100">
        <f t="shared" si="4"/>
        <v>0</v>
      </c>
    </row>
    <row r="47" spans="1:5" x14ac:dyDescent="0.25">
      <c r="A47" s="147" t="s">
        <v>85</v>
      </c>
      <c r="B47" s="103">
        <v>0</v>
      </c>
      <c r="C47" s="103">
        <v>0</v>
      </c>
      <c r="D47" s="103">
        <v>0</v>
      </c>
      <c r="E47" s="100">
        <f t="shared" si="4"/>
        <v>0</v>
      </c>
    </row>
    <row r="48" spans="1:5" x14ac:dyDescent="0.25">
      <c r="A48" s="147" t="s">
        <v>86</v>
      </c>
      <c r="B48" s="103">
        <v>0</v>
      </c>
      <c r="C48" s="103">
        <v>0</v>
      </c>
      <c r="D48" s="103">
        <v>0</v>
      </c>
      <c r="E48" s="100">
        <f t="shared" si="4"/>
        <v>0</v>
      </c>
    </row>
    <row r="49" spans="1:9" x14ac:dyDescent="0.25">
      <c r="A49" s="147" t="s">
        <v>87</v>
      </c>
      <c r="B49" s="103">
        <v>0</v>
      </c>
      <c r="C49" s="103">
        <v>0</v>
      </c>
      <c r="D49" s="103">
        <v>0</v>
      </c>
      <c r="E49" s="100">
        <f t="shared" si="4"/>
        <v>0</v>
      </c>
    </row>
    <row r="50" spans="1:9" x14ac:dyDescent="0.25">
      <c r="A50" s="147" t="s">
        <v>88</v>
      </c>
      <c r="B50" s="103">
        <v>0</v>
      </c>
      <c r="C50" s="103">
        <v>20265</v>
      </c>
      <c r="D50" s="103">
        <v>0</v>
      </c>
      <c r="E50" s="100">
        <f t="shared" si="4"/>
        <v>20265</v>
      </c>
    </row>
    <row r="51" spans="1:9" x14ac:dyDescent="0.25">
      <c r="A51" s="147" t="s">
        <v>89</v>
      </c>
      <c r="B51" s="103">
        <v>50150.87</v>
      </c>
      <c r="C51" s="103">
        <v>42000</v>
      </c>
      <c r="D51" s="103">
        <v>0</v>
      </c>
      <c r="E51" s="100">
        <f t="shared" si="4"/>
        <v>92150.87</v>
      </c>
      <c r="G51" s="137"/>
    </row>
    <row r="52" spans="1:9" x14ac:dyDescent="0.25">
      <c r="A52" s="147" t="s">
        <v>90</v>
      </c>
      <c r="B52" s="103">
        <v>1170.78</v>
      </c>
      <c r="C52" s="103">
        <v>0</v>
      </c>
      <c r="D52" s="103">
        <v>0</v>
      </c>
      <c r="E52" s="100">
        <f t="shared" si="4"/>
        <v>1170.78</v>
      </c>
    </row>
    <row r="53" spans="1:9" x14ac:dyDescent="0.25">
      <c r="A53" s="147" t="s">
        <v>91</v>
      </c>
      <c r="B53" s="103">
        <v>0</v>
      </c>
      <c r="C53" s="103">
        <v>212800</v>
      </c>
      <c r="D53" s="103">
        <v>0</v>
      </c>
      <c r="E53" s="100">
        <f t="shared" si="4"/>
        <v>212800</v>
      </c>
    </row>
    <row r="54" spans="1:9" x14ac:dyDescent="0.25">
      <c r="A54" s="147" t="s">
        <v>92</v>
      </c>
      <c r="B54" s="103">
        <v>0</v>
      </c>
      <c r="C54" s="103">
        <v>9990</v>
      </c>
      <c r="D54" s="103">
        <v>0</v>
      </c>
      <c r="E54" s="100">
        <f t="shared" si="4"/>
        <v>9990</v>
      </c>
    </row>
    <row r="55" spans="1:9" x14ac:dyDescent="0.25">
      <c r="A55" s="147" t="s">
        <v>93</v>
      </c>
      <c r="B55" s="103">
        <v>0</v>
      </c>
      <c r="C55" s="103">
        <v>0</v>
      </c>
      <c r="D55" s="103">
        <v>21245.01</v>
      </c>
      <c r="E55" s="100">
        <f t="shared" si="4"/>
        <v>21245.01</v>
      </c>
    </row>
    <row r="56" spans="1:9" x14ac:dyDescent="0.25">
      <c r="A56" s="147" t="s">
        <v>94</v>
      </c>
      <c r="B56" s="103">
        <v>0</v>
      </c>
      <c r="C56" s="103">
        <v>0</v>
      </c>
      <c r="D56" s="103">
        <v>0</v>
      </c>
      <c r="E56" s="100">
        <f t="shared" si="4"/>
        <v>0</v>
      </c>
    </row>
    <row r="57" spans="1:9" x14ac:dyDescent="0.25">
      <c r="A57" s="147" t="s">
        <v>95</v>
      </c>
      <c r="B57" s="103">
        <v>0</v>
      </c>
      <c r="C57" s="103">
        <v>23625</v>
      </c>
      <c r="D57" s="103">
        <v>0</v>
      </c>
      <c r="E57" s="100">
        <f t="shared" si="4"/>
        <v>23625</v>
      </c>
    </row>
    <row r="58" spans="1:9" x14ac:dyDescent="0.25">
      <c r="A58" s="147" t="s">
        <v>96</v>
      </c>
      <c r="B58" s="103">
        <v>0</v>
      </c>
      <c r="C58" s="103">
        <v>0</v>
      </c>
      <c r="D58" s="103">
        <v>0</v>
      </c>
      <c r="E58" s="100">
        <f t="shared" si="4"/>
        <v>0</v>
      </c>
    </row>
    <row r="59" spans="1:9" x14ac:dyDescent="0.25">
      <c r="A59" s="147" t="s">
        <v>120</v>
      </c>
      <c r="B59" s="103"/>
      <c r="C59" s="103"/>
      <c r="D59" s="103"/>
      <c r="E59" s="100"/>
    </row>
    <row r="60" spans="1:9" x14ac:dyDescent="0.25">
      <c r="A60" s="147" t="s">
        <v>119</v>
      </c>
      <c r="B60" s="103">
        <v>0</v>
      </c>
      <c r="C60" s="103">
        <v>0</v>
      </c>
      <c r="D60" s="103">
        <v>0</v>
      </c>
      <c r="E60" s="100">
        <f t="shared" si="4"/>
        <v>0</v>
      </c>
    </row>
    <row r="61" spans="1:9" ht="15.75" thickBot="1" x14ac:dyDescent="0.3">
      <c r="A61" s="14" t="s">
        <v>25</v>
      </c>
      <c r="B61" s="95">
        <f>SUM(B35:B60)</f>
        <v>4829544.6300000008</v>
      </c>
      <c r="C61" s="95">
        <f>SUM(C35:C60)</f>
        <v>4389970.75</v>
      </c>
      <c r="D61" s="95">
        <f>SUM(D35:D60)</f>
        <v>749222.21</v>
      </c>
      <c r="E61" s="95">
        <f>SUM(E35:E60)</f>
        <v>9968737.589999998</v>
      </c>
      <c r="G61" s="93"/>
      <c r="I61" s="93"/>
    </row>
    <row r="62" spans="1:9" ht="15.75" thickTop="1" x14ac:dyDescent="0.25">
      <c r="A62" s="86" t="s">
        <v>31</v>
      </c>
    </row>
    <row r="63" spans="1:9" x14ac:dyDescent="0.25">
      <c r="A63" s="189" t="s">
        <v>38</v>
      </c>
      <c r="B63" s="189"/>
      <c r="C63" s="189"/>
      <c r="D63" s="189"/>
      <c r="E63" s="189"/>
    </row>
    <row r="64" spans="1:9" x14ac:dyDescent="0.25">
      <c r="A64" s="189" t="s">
        <v>39</v>
      </c>
      <c r="B64" s="189"/>
      <c r="C64" s="189"/>
      <c r="D64" s="189"/>
      <c r="E64" s="189"/>
    </row>
    <row r="65" spans="1:14" x14ac:dyDescent="0.25">
      <c r="A65" s="189" t="s">
        <v>60</v>
      </c>
      <c r="B65" s="189"/>
      <c r="C65" s="189"/>
      <c r="D65" s="189"/>
      <c r="E65" s="189"/>
    </row>
    <row r="67" spans="1:14" ht="15.75" thickBot="1" x14ac:dyDescent="0.3">
      <c r="A67" s="8" t="s">
        <v>33</v>
      </c>
      <c r="B67" s="9" t="s">
        <v>17</v>
      </c>
      <c r="C67" s="9" t="s">
        <v>18</v>
      </c>
      <c r="D67" s="9" t="s">
        <v>52</v>
      </c>
      <c r="E67" s="9" t="s">
        <v>53</v>
      </c>
    </row>
    <row r="68" spans="1:14" x14ac:dyDescent="0.25">
      <c r="A68" s="1" t="s">
        <v>55</v>
      </c>
      <c r="B68" s="88">
        <f>'Tratamiento 2T'!D76</f>
        <v>27050228.940000005</v>
      </c>
      <c r="C68" s="88">
        <f>B76</f>
        <v>18871531.24000001</v>
      </c>
      <c r="D68" s="88">
        <f>C76</f>
        <v>19923227.160000011</v>
      </c>
      <c r="E68" s="89">
        <f>B68</f>
        <v>27050228.940000005</v>
      </c>
    </row>
    <row r="69" spans="1:14" x14ac:dyDescent="0.25">
      <c r="A69" s="1" t="s">
        <v>40</v>
      </c>
      <c r="B69" s="88">
        <v>5441666.6699999999</v>
      </c>
      <c r="C69" s="88">
        <v>5441666.6699999999</v>
      </c>
      <c r="D69" s="88">
        <v>5441666.6699999999</v>
      </c>
      <c r="E69" s="89">
        <f>SUM(B69:D69)</f>
        <v>16325000.01</v>
      </c>
    </row>
    <row r="70" spans="1:14" x14ac:dyDescent="0.25">
      <c r="A70" s="1"/>
      <c r="B70" s="88"/>
      <c r="C70" s="88"/>
      <c r="D70" s="88"/>
      <c r="E70" s="89">
        <f>SUM(B70:D70)</f>
        <v>0</v>
      </c>
    </row>
    <row r="71" spans="1:14" x14ac:dyDescent="0.25">
      <c r="A71" s="3" t="s">
        <v>41</v>
      </c>
      <c r="B71" s="90">
        <f t="shared" ref="B71" si="5">B69+B68</f>
        <v>32491895.610000007</v>
      </c>
      <c r="C71" s="90">
        <f t="shared" ref="C71" si="6">C69+C68</f>
        <v>24313197.910000011</v>
      </c>
      <c r="D71" s="90">
        <f t="shared" ref="D71" si="7">D69+D68</f>
        <v>25364893.830000013</v>
      </c>
      <c r="E71" s="90">
        <f t="shared" ref="E71" si="8">E69+E68</f>
        <v>43375228.950000003</v>
      </c>
    </row>
    <row r="72" spans="1:14" x14ac:dyDescent="0.25">
      <c r="A72" s="22" t="s">
        <v>42</v>
      </c>
      <c r="B72" s="139">
        <v>4829544.63</v>
      </c>
      <c r="C72" s="139">
        <v>4389970.75</v>
      </c>
      <c r="D72" s="139">
        <v>749222.21</v>
      </c>
      <c r="E72" s="89">
        <f>SUM(B72:D72)</f>
        <v>9968737.5899999999</v>
      </c>
    </row>
    <row r="73" spans="1:14" x14ac:dyDescent="0.25">
      <c r="A73" s="22" t="s">
        <v>102</v>
      </c>
      <c r="B73" s="91"/>
      <c r="C73" s="91">
        <v>0</v>
      </c>
      <c r="D73" s="91">
        <v>0</v>
      </c>
      <c r="E73" s="89">
        <f>SUM(B73:D73)</f>
        <v>0</v>
      </c>
    </row>
    <row r="74" spans="1:14" x14ac:dyDescent="0.25">
      <c r="A74" s="23" t="s">
        <v>116</v>
      </c>
      <c r="B74" s="88">
        <v>8790819.7400000002</v>
      </c>
      <c r="C74" s="88">
        <v>0</v>
      </c>
      <c r="D74" s="88">
        <v>0</v>
      </c>
      <c r="E74" s="89">
        <f>SUM(B74:D74)</f>
        <v>8790819.7400000002</v>
      </c>
    </row>
    <row r="75" spans="1:14" x14ac:dyDescent="0.25">
      <c r="A75" s="23"/>
      <c r="B75" s="139">
        <v>0</v>
      </c>
      <c r="C75" s="139">
        <v>0</v>
      </c>
      <c r="D75" s="139">
        <v>0</v>
      </c>
      <c r="E75" s="89">
        <f>SUM(B75:D75)</f>
        <v>0</v>
      </c>
    </row>
    <row r="76" spans="1:14" x14ac:dyDescent="0.25">
      <c r="A76" s="3" t="s">
        <v>43</v>
      </c>
      <c r="B76" s="90">
        <f>+B71-B72-B73-B74</f>
        <v>18871531.24000001</v>
      </c>
      <c r="C76" s="90">
        <f t="shared" ref="C76:E76" si="9">+C71-C72-C73-C74</f>
        <v>19923227.160000011</v>
      </c>
      <c r="D76" s="90">
        <f t="shared" si="9"/>
        <v>24615671.620000012</v>
      </c>
      <c r="E76" s="90">
        <f t="shared" si="9"/>
        <v>24615671.620000005</v>
      </c>
    </row>
    <row r="77" spans="1:14" ht="15.75" thickBot="1" x14ac:dyDescent="0.3">
      <c r="A77" s="24"/>
      <c r="B77" s="24"/>
      <c r="C77" s="24"/>
      <c r="D77" s="24"/>
      <c r="E77" s="24"/>
    </row>
    <row r="78" spans="1:14" ht="15.75" thickTop="1" x14ac:dyDescent="0.25">
      <c r="A78" s="86" t="s">
        <v>44</v>
      </c>
    </row>
    <row r="79" spans="1:14" x14ac:dyDescent="0.25">
      <c r="A79" s="1"/>
      <c r="D79" s="19"/>
      <c r="L79" s="19"/>
      <c r="M79" s="19"/>
      <c r="N79" s="19"/>
    </row>
    <row r="80" spans="1:14" x14ac:dyDescent="0.25">
      <c r="D80" s="19"/>
    </row>
    <row r="82" spans="2:2" x14ac:dyDescent="0.25">
      <c r="B82" s="19"/>
    </row>
  </sheetData>
  <mergeCells count="11">
    <mergeCell ref="A1:F1"/>
    <mergeCell ref="A8:F8"/>
    <mergeCell ref="A21:E21"/>
    <mergeCell ref="A7:F7"/>
    <mergeCell ref="A20:E20"/>
    <mergeCell ref="A65:E65"/>
    <mergeCell ref="A31:E31"/>
    <mergeCell ref="A32:E32"/>
    <mergeCell ref="A33:E33"/>
    <mergeCell ref="A63:E63"/>
    <mergeCell ref="A64:E64"/>
  </mergeCells>
  <pageMargins left="0.70866141732283472" right="0.70866141732283472" top="0.39370078740157483" bottom="0.39370078740157483" header="0.31496062992125984" footer="0.9055118110236221"/>
  <pageSetup scale="64" firstPageNumber="22" orientation="portrait" useFirstPageNumber="1" r:id="rId1"/>
  <headerFooter>
    <oddFooter>&amp;R&amp;"-,Negrita"&amp;12&amp;P</oddFooter>
  </headerFooter>
  <ignoredErrors>
    <ignoredError sqref="E7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zoomScale="80" zoomScaleNormal="80" workbookViewId="0">
      <selection sqref="A1:F1"/>
    </sheetView>
  </sheetViews>
  <sheetFormatPr baseColWidth="10" defaultColWidth="11.5703125" defaultRowHeight="15" x14ac:dyDescent="0.25"/>
  <cols>
    <col min="1" max="1" width="40" style="7" customWidth="1"/>
    <col min="2" max="6" width="18.28515625" style="1" customWidth="1"/>
    <col min="7" max="7" width="14.85546875" style="1" bestFit="1" customWidth="1"/>
    <col min="8" max="10" width="14.1406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8" x14ac:dyDescent="0.25">
      <c r="A1" s="189" t="s">
        <v>0</v>
      </c>
      <c r="B1" s="189"/>
      <c r="C1" s="189"/>
      <c r="D1" s="189"/>
      <c r="E1" s="189"/>
      <c r="F1" s="189"/>
    </row>
    <row r="2" spans="1:8" x14ac:dyDescent="0.25">
      <c r="A2" s="2" t="s">
        <v>1</v>
      </c>
      <c r="B2" s="3" t="s">
        <v>64</v>
      </c>
      <c r="C2" s="3"/>
      <c r="D2" s="3"/>
      <c r="E2" s="3"/>
      <c r="F2" s="3"/>
    </row>
    <row r="3" spans="1:8" x14ac:dyDescent="0.25">
      <c r="A3" s="2" t="s">
        <v>2</v>
      </c>
      <c r="B3" s="4" t="s">
        <v>3</v>
      </c>
      <c r="C3" s="3"/>
      <c r="D3" s="3"/>
      <c r="E3" s="3"/>
      <c r="F3" s="3"/>
    </row>
    <row r="4" spans="1:8" x14ac:dyDescent="0.25">
      <c r="A4" s="2" t="s">
        <v>4</v>
      </c>
      <c r="B4" s="3" t="s">
        <v>5</v>
      </c>
      <c r="C4" s="3"/>
      <c r="D4" s="3"/>
      <c r="E4" s="3"/>
      <c r="F4" s="3"/>
    </row>
    <row r="5" spans="1:8" x14ac:dyDescent="0.25">
      <c r="A5" s="2" t="s">
        <v>49</v>
      </c>
      <c r="B5" s="5" t="s">
        <v>113</v>
      </c>
      <c r="C5" s="3"/>
      <c r="D5" s="3"/>
      <c r="E5" s="3"/>
      <c r="F5" s="3"/>
    </row>
    <row r="6" spans="1:8" x14ac:dyDescent="0.25">
      <c r="A6" s="2"/>
      <c r="B6" s="5"/>
      <c r="C6" s="3"/>
      <c r="D6" s="3"/>
      <c r="E6" s="3"/>
      <c r="F6" s="3"/>
    </row>
    <row r="7" spans="1:8" x14ac:dyDescent="0.25">
      <c r="A7" s="189" t="s">
        <v>7</v>
      </c>
      <c r="B7" s="189"/>
      <c r="C7" s="189"/>
      <c r="D7" s="189"/>
      <c r="E7" s="189"/>
    </row>
    <row r="8" spans="1:8" x14ac:dyDescent="0.25">
      <c r="A8" s="189" t="s">
        <v>8</v>
      </c>
      <c r="B8" s="189"/>
      <c r="C8" s="189"/>
      <c r="D8" s="189"/>
      <c r="E8" s="189"/>
    </row>
    <row r="9" spans="1:8" ht="15.75" thickBot="1" x14ac:dyDescent="0.3">
      <c r="A9" s="8" t="s">
        <v>9</v>
      </c>
      <c r="B9" s="9" t="s">
        <v>10</v>
      </c>
      <c r="C9" s="9" t="s">
        <v>50</v>
      </c>
      <c r="D9" s="9" t="s">
        <v>51</v>
      </c>
      <c r="E9" s="9" t="s">
        <v>53</v>
      </c>
      <c r="F9" s="9" t="s">
        <v>59</v>
      </c>
    </row>
    <row r="10" spans="1:8" x14ac:dyDescent="0.25">
      <c r="A10" s="10" t="s">
        <v>71</v>
      </c>
      <c r="B10" s="7"/>
      <c r="C10" s="7"/>
      <c r="D10" s="7"/>
      <c r="E10" s="7"/>
      <c r="F10" s="7"/>
    </row>
    <row r="11" spans="1:8" x14ac:dyDescent="0.25">
      <c r="A11" s="140" t="s">
        <v>62</v>
      </c>
      <c r="B11" s="142" t="s">
        <v>24</v>
      </c>
      <c r="C11" s="148">
        <f>'Tratamiento 1T'!F11</f>
        <v>63</v>
      </c>
      <c r="D11" s="148">
        <f>'Tratamiento 2T'!F11</f>
        <v>24</v>
      </c>
      <c r="E11" s="148">
        <f>'Tratamiento 3T'!F11</f>
        <v>44</v>
      </c>
      <c r="F11" s="148">
        <f>SUM(C11:E11)</f>
        <v>131</v>
      </c>
    </row>
    <row r="12" spans="1:8" x14ac:dyDescent="0.25">
      <c r="A12" s="11" t="s">
        <v>63</v>
      </c>
      <c r="B12" s="7" t="s">
        <v>24</v>
      </c>
      <c r="C12" s="148">
        <f>'Tratamiento 1T'!F12</f>
        <v>38</v>
      </c>
      <c r="D12" s="148">
        <f>'Tratamiento 2T'!F12</f>
        <v>25</v>
      </c>
      <c r="E12" s="148">
        <f>'Tratamiento 3T'!F12</f>
        <v>36</v>
      </c>
      <c r="F12" s="148">
        <f t="shared" ref="F12:F16" si="0">SUM(C12:E12)</f>
        <v>99</v>
      </c>
    </row>
    <row r="13" spans="1:8" x14ac:dyDescent="0.25">
      <c r="A13" s="11" t="s">
        <v>73</v>
      </c>
      <c r="B13" s="7" t="s">
        <v>24</v>
      </c>
      <c r="C13" s="148">
        <f>'Tratamiento 1T'!E13</f>
        <v>25</v>
      </c>
      <c r="D13" s="148">
        <f>'Tratamiento 2T'!E13</f>
        <v>24</v>
      </c>
      <c r="E13" s="148">
        <f>'Tratamiento 3T'!E13</f>
        <v>24</v>
      </c>
      <c r="F13" s="148"/>
    </row>
    <row r="14" spans="1:8" x14ac:dyDescent="0.25">
      <c r="A14" s="141" t="s">
        <v>72</v>
      </c>
      <c r="B14" s="7" t="s">
        <v>68</v>
      </c>
      <c r="C14" s="148">
        <f>'Tratamiento 1T'!F14</f>
        <v>24.666666666666668</v>
      </c>
      <c r="D14" s="148">
        <f>'Tratamiento 2T'!F14</f>
        <v>30.333333333333332</v>
      </c>
      <c r="E14" s="148">
        <f>'Tratamiento 3T'!F14</f>
        <v>27.666666666666668</v>
      </c>
      <c r="F14" s="148">
        <f t="shared" si="0"/>
        <v>82.666666666666671</v>
      </c>
      <c r="H14" s="93"/>
    </row>
    <row r="15" spans="1:8" x14ac:dyDescent="0.25">
      <c r="A15" s="10"/>
      <c r="B15" s="142" t="s">
        <v>24</v>
      </c>
      <c r="C15" s="148">
        <f>'Tratamiento 1T'!F15</f>
        <v>73.333333333333329</v>
      </c>
      <c r="D15" s="148">
        <f>'Tratamiento 2T'!F15</f>
        <v>102</v>
      </c>
      <c r="E15" s="148">
        <f>'Tratamiento 3T'!F15</f>
        <v>91.666666666666671</v>
      </c>
      <c r="F15" s="148">
        <f t="shared" si="0"/>
        <v>267</v>
      </c>
    </row>
    <row r="16" spans="1:8" x14ac:dyDescent="0.25">
      <c r="A16" s="10"/>
      <c r="B16" s="7" t="s">
        <v>69</v>
      </c>
      <c r="C16" s="148">
        <f>'Tratamiento 1T'!F16</f>
        <v>125</v>
      </c>
      <c r="D16" s="148">
        <f>'Tratamiento 2T'!F16</f>
        <v>205</v>
      </c>
      <c r="E16" s="148">
        <f>'Tratamiento 3T'!F16</f>
        <v>196</v>
      </c>
      <c r="F16" s="148">
        <f t="shared" si="0"/>
        <v>526</v>
      </c>
    </row>
    <row r="17" spans="1:7" ht="15.75" thickBot="1" x14ac:dyDescent="0.3">
      <c r="A17" s="14" t="s">
        <v>70</v>
      </c>
      <c r="B17" s="15"/>
      <c r="C17" s="149">
        <f>C11+C15</f>
        <v>136.33333333333331</v>
      </c>
      <c r="D17" s="149">
        <f t="shared" ref="D17:F17" si="1">D11+D15</f>
        <v>126</v>
      </c>
      <c r="E17" s="149">
        <f t="shared" si="1"/>
        <v>135.66666666666669</v>
      </c>
      <c r="F17" s="149">
        <f t="shared" si="1"/>
        <v>398</v>
      </c>
    </row>
    <row r="18" spans="1:7" ht="15.75" thickTop="1" x14ac:dyDescent="0.25">
      <c r="A18" s="63" t="s">
        <v>26</v>
      </c>
      <c r="B18" s="48"/>
      <c r="C18" s="47"/>
      <c r="D18" s="50"/>
      <c r="E18" s="49"/>
      <c r="F18" s="47"/>
    </row>
    <row r="20" spans="1:7" x14ac:dyDescent="0.25">
      <c r="A20" s="191" t="s">
        <v>27</v>
      </c>
      <c r="B20" s="191"/>
      <c r="C20" s="191"/>
      <c r="D20" s="191"/>
      <c r="E20" s="191"/>
    </row>
    <row r="21" spans="1:7" x14ac:dyDescent="0.25">
      <c r="A21" s="189" t="s">
        <v>28</v>
      </c>
      <c r="B21" s="189"/>
      <c r="C21" s="189"/>
      <c r="D21" s="189"/>
      <c r="E21" s="189"/>
    </row>
    <row r="22" spans="1:7" x14ac:dyDescent="0.25">
      <c r="A22" s="189" t="s">
        <v>60</v>
      </c>
      <c r="B22" s="189"/>
      <c r="C22" s="189"/>
      <c r="D22" s="189"/>
      <c r="E22" s="189"/>
    </row>
    <row r="23" spans="1:7" ht="15.75" thickBot="1" x14ac:dyDescent="0.3">
      <c r="A23" s="8" t="s">
        <v>9</v>
      </c>
      <c r="B23" s="9" t="s">
        <v>50</v>
      </c>
      <c r="C23" s="9" t="s">
        <v>51</v>
      </c>
      <c r="D23" s="9" t="s">
        <v>53</v>
      </c>
      <c r="E23" s="9" t="s">
        <v>59</v>
      </c>
    </row>
    <row r="24" spans="1:7" x14ac:dyDescent="0.25">
      <c r="A24" s="10" t="s">
        <v>71</v>
      </c>
    </row>
    <row r="25" spans="1:7" x14ac:dyDescent="0.25">
      <c r="A25" s="18" t="s">
        <v>23</v>
      </c>
      <c r="B25" s="93">
        <f>'Tratamiento 1T'!E25</f>
        <v>5953316.6100000003</v>
      </c>
      <c r="C25" s="99">
        <f>'Tratamiento 2T'!E25</f>
        <v>19575222.199999999</v>
      </c>
      <c r="D25" s="99">
        <f>'Tratamiento 3T'!E25</f>
        <v>8705247.5899999999</v>
      </c>
      <c r="E25" s="93">
        <f>SUM(B25:D25)</f>
        <v>34233786.399999999</v>
      </c>
    </row>
    <row r="26" spans="1:7" x14ac:dyDescent="0.25">
      <c r="A26" s="10" t="s">
        <v>72</v>
      </c>
      <c r="B26" s="93">
        <f>'Tratamiento 1T'!E26</f>
        <v>837950</v>
      </c>
      <c r="C26" s="99">
        <f>'Tratamiento 2T'!E26</f>
        <v>939630</v>
      </c>
      <c r="D26" s="99">
        <f>'Tratamiento 3T'!E26</f>
        <v>1263490</v>
      </c>
      <c r="E26" s="93">
        <f>SUM(B26:D26)</f>
        <v>3041070</v>
      </c>
    </row>
    <row r="27" spans="1:7" x14ac:dyDescent="0.25">
      <c r="A27" s="17"/>
      <c r="B27" s="93"/>
      <c r="C27" s="100"/>
      <c r="D27" s="100"/>
      <c r="E27" s="93"/>
    </row>
    <row r="28" spans="1:7" ht="15.75" thickBot="1" x14ac:dyDescent="0.3">
      <c r="A28" s="14" t="s">
        <v>25</v>
      </c>
      <c r="B28" s="101">
        <f t="shared" ref="B28:D28" si="2">SUM(B25:B27)</f>
        <v>6791266.6100000003</v>
      </c>
      <c r="C28" s="101">
        <f>SUM(C25:C27)</f>
        <v>20514852.199999999</v>
      </c>
      <c r="D28" s="101">
        <f t="shared" si="2"/>
        <v>9968737.5899999999</v>
      </c>
      <c r="E28" s="102">
        <f>SUM(E25:E26)</f>
        <v>37274856.399999999</v>
      </c>
      <c r="F28" s="19"/>
      <c r="G28" s="19"/>
    </row>
    <row r="29" spans="1:7" ht="15.75" thickTop="1" x14ac:dyDescent="0.25">
      <c r="A29" s="7" t="s">
        <v>31</v>
      </c>
    </row>
    <row r="31" spans="1:7" x14ac:dyDescent="0.25">
      <c r="A31" s="189" t="s">
        <v>32</v>
      </c>
      <c r="B31" s="189"/>
      <c r="C31" s="189"/>
      <c r="D31" s="189"/>
      <c r="E31" s="189"/>
    </row>
    <row r="32" spans="1:7" x14ac:dyDescent="0.25">
      <c r="A32" s="189" t="s">
        <v>28</v>
      </c>
      <c r="B32" s="189"/>
      <c r="C32" s="189"/>
      <c r="D32" s="189"/>
      <c r="E32" s="189"/>
      <c r="G32" s="19"/>
    </row>
    <row r="33" spans="1:10" x14ac:dyDescent="0.25">
      <c r="A33" s="189" t="s">
        <v>60</v>
      </c>
      <c r="B33" s="189"/>
      <c r="C33" s="189"/>
      <c r="D33" s="189"/>
      <c r="E33" s="189"/>
      <c r="J33" s="183"/>
    </row>
    <row r="34" spans="1:10" ht="15.75" thickBot="1" x14ac:dyDescent="0.3">
      <c r="A34" s="8" t="s">
        <v>33</v>
      </c>
      <c r="B34" s="9" t="s">
        <v>50</v>
      </c>
      <c r="C34" s="9" t="s">
        <v>51</v>
      </c>
      <c r="D34" s="9" t="s">
        <v>53</v>
      </c>
      <c r="E34" s="9" t="s">
        <v>59</v>
      </c>
    </row>
    <row r="35" spans="1:10" ht="15.95" customHeight="1" x14ac:dyDescent="0.25">
      <c r="A35" s="147" t="s">
        <v>34</v>
      </c>
      <c r="B35" s="100">
        <f>'Tratamiento 1T'!E35</f>
        <v>1725934.61</v>
      </c>
      <c r="C35" s="100">
        <f>'Tratamiento 2T'!E35</f>
        <v>6614290.5999999996</v>
      </c>
      <c r="D35" s="100">
        <f>'Tratamiento 3T'!E35</f>
        <v>3640264.65</v>
      </c>
      <c r="E35" s="103">
        <f>SUM(B35:D35)</f>
        <v>11980489.859999999</v>
      </c>
    </row>
    <row r="36" spans="1:10" x14ac:dyDescent="0.25">
      <c r="A36" s="147" t="s">
        <v>35</v>
      </c>
      <c r="B36" s="100">
        <f>'Tratamiento 1T'!E36</f>
        <v>3232800</v>
      </c>
      <c r="C36" s="100">
        <f>'Tratamiento 2T'!E36</f>
        <v>2932500</v>
      </c>
      <c r="D36" s="100">
        <f>'Tratamiento 3T'!E36</f>
        <v>3719600</v>
      </c>
      <c r="E36" s="103">
        <f t="shared" ref="E36:E60" si="3">SUM(B36:D36)</f>
        <v>9884900</v>
      </c>
      <c r="G36" s="183"/>
    </row>
    <row r="37" spans="1:10" x14ac:dyDescent="0.25">
      <c r="A37" s="147" t="s">
        <v>36</v>
      </c>
      <c r="B37" s="100">
        <f>'Tratamiento 1T'!E37</f>
        <v>857450</v>
      </c>
      <c r="C37" s="100">
        <f>'Tratamiento 2T'!E37</f>
        <v>1440900</v>
      </c>
      <c r="D37" s="100">
        <f>'Tratamiento 3T'!E37</f>
        <v>1116990</v>
      </c>
      <c r="E37" s="103">
        <f t="shared" si="3"/>
        <v>3415340</v>
      </c>
      <c r="F37" s="183"/>
      <c r="G37" s="93"/>
    </row>
    <row r="38" spans="1:10" x14ac:dyDescent="0.25">
      <c r="A38" s="147" t="s">
        <v>37</v>
      </c>
      <c r="B38" s="100">
        <f>'Tratamiento 1T'!E38</f>
        <v>0</v>
      </c>
      <c r="C38" s="100">
        <f>'Tratamiento 2T'!E38</f>
        <v>374690</v>
      </c>
      <c r="D38" s="100">
        <f>'Tratamiento 3T'!E38</f>
        <v>195000</v>
      </c>
      <c r="E38" s="103">
        <f t="shared" si="3"/>
        <v>569690</v>
      </c>
    </row>
    <row r="39" spans="1:10" x14ac:dyDescent="0.25">
      <c r="A39" s="147" t="s">
        <v>78</v>
      </c>
      <c r="B39" s="100">
        <f>'Tratamiento 1T'!E39</f>
        <v>0</v>
      </c>
      <c r="C39" s="100">
        <f>'Tratamiento 2T'!E39</f>
        <v>0</v>
      </c>
      <c r="D39" s="100">
        <f>'Tratamiento 3T'!E39</f>
        <v>0</v>
      </c>
      <c r="E39" s="103">
        <f t="shared" si="3"/>
        <v>0</v>
      </c>
    </row>
    <row r="40" spans="1:10" x14ac:dyDescent="0.25">
      <c r="A40" s="147" t="s">
        <v>79</v>
      </c>
      <c r="B40" s="100">
        <f>'Tratamiento 1T'!E40</f>
        <v>56057</v>
      </c>
      <c r="C40" s="100">
        <f>'Tratamiento 2T'!E40</f>
        <v>0</v>
      </c>
      <c r="D40" s="100">
        <f>'Tratamiento 3T'!E40</f>
        <v>0</v>
      </c>
      <c r="E40" s="103">
        <f t="shared" si="3"/>
        <v>56057</v>
      </c>
      <c r="F40" s="100"/>
      <c r="G40" s="100"/>
    </row>
    <row r="41" spans="1:10" x14ac:dyDescent="0.25">
      <c r="A41" s="147" t="s">
        <v>80</v>
      </c>
      <c r="B41" s="100">
        <f>'Tratamiento 1T'!E41</f>
        <v>271450</v>
      </c>
      <c r="C41" s="100">
        <f>'Tratamiento 2T'!E41</f>
        <v>448130</v>
      </c>
      <c r="D41" s="100">
        <f>'Tratamiento 3T'!E41</f>
        <v>119027.2</v>
      </c>
      <c r="E41" s="103">
        <f t="shared" si="3"/>
        <v>838607.2</v>
      </c>
      <c r="F41" s="100"/>
      <c r="G41" s="100"/>
    </row>
    <row r="42" spans="1:10" x14ac:dyDescent="0.25">
      <c r="A42" s="147" t="s">
        <v>81</v>
      </c>
      <c r="B42" s="100">
        <f>'Tratamiento 1T'!E42</f>
        <v>0</v>
      </c>
      <c r="C42" s="100">
        <f>'Tratamiento 2T'!E42</f>
        <v>0</v>
      </c>
      <c r="D42" s="100">
        <f>'Tratamiento 3T'!E42</f>
        <v>0</v>
      </c>
      <c r="E42" s="103">
        <f t="shared" si="3"/>
        <v>0</v>
      </c>
    </row>
    <row r="43" spans="1:10" x14ac:dyDescent="0.25">
      <c r="A43" s="147" t="s">
        <v>82</v>
      </c>
      <c r="B43" s="100">
        <f>'Tratamiento 1T'!E43</f>
        <v>0</v>
      </c>
      <c r="C43" s="100">
        <f>'Tratamiento 2T'!E43</f>
        <v>0</v>
      </c>
      <c r="D43" s="100">
        <f>'Tratamiento 3T'!E43</f>
        <v>0</v>
      </c>
      <c r="E43" s="103">
        <f t="shared" si="3"/>
        <v>0</v>
      </c>
    </row>
    <row r="44" spans="1:10" x14ac:dyDescent="0.25">
      <c r="A44" s="147" t="s">
        <v>77</v>
      </c>
      <c r="B44" s="100">
        <f>'Tratamiento 1T'!E44</f>
        <v>530500</v>
      </c>
      <c r="C44" s="100">
        <f>'Tratamiento 2T'!E44</f>
        <v>864480</v>
      </c>
      <c r="D44" s="100">
        <f>'Tratamiento 3T'!E44</f>
        <v>796500</v>
      </c>
      <c r="E44" s="103">
        <f t="shared" si="3"/>
        <v>2191480</v>
      </c>
      <c r="F44" s="183"/>
      <c r="G44" s="183"/>
    </row>
    <row r="45" spans="1:10" x14ac:dyDescent="0.25">
      <c r="A45" s="147" t="s">
        <v>83</v>
      </c>
      <c r="B45" s="100">
        <f>'Tratamiento 1T'!E45</f>
        <v>0</v>
      </c>
      <c r="C45" s="100">
        <f>'Tratamiento 2T'!E45</f>
        <v>0</v>
      </c>
      <c r="D45" s="100">
        <f>'Tratamiento 3T'!E45</f>
        <v>109.08</v>
      </c>
      <c r="E45" s="103">
        <f t="shared" si="3"/>
        <v>109.08</v>
      </c>
    </row>
    <row r="46" spans="1:10" x14ac:dyDescent="0.25">
      <c r="A46" s="147" t="s">
        <v>84</v>
      </c>
      <c r="B46" s="100">
        <f>'Tratamiento 1T'!E46</f>
        <v>0</v>
      </c>
      <c r="C46" s="100">
        <f>'Tratamiento 2T'!E46</f>
        <v>0</v>
      </c>
      <c r="D46" s="100">
        <f>'Tratamiento 3T'!E46</f>
        <v>0</v>
      </c>
      <c r="E46" s="103"/>
    </row>
    <row r="47" spans="1:10" x14ac:dyDescent="0.25">
      <c r="A47" s="147" t="s">
        <v>85</v>
      </c>
      <c r="B47" s="100">
        <f>'Tratamiento 1T'!E47</f>
        <v>0</v>
      </c>
      <c r="C47" s="100">
        <f>'Tratamiento 2T'!E47</f>
        <v>0</v>
      </c>
      <c r="D47" s="100">
        <f>'Tratamiento 3T'!E47</f>
        <v>0</v>
      </c>
      <c r="E47" s="103"/>
    </row>
    <row r="48" spans="1:10" x14ac:dyDescent="0.25">
      <c r="A48" s="147" t="s">
        <v>86</v>
      </c>
      <c r="B48" s="100">
        <f>'Tratamiento 1T'!E48</f>
        <v>0</v>
      </c>
      <c r="C48" s="100">
        <f>'Tratamiento 2T'!E48</f>
        <v>0</v>
      </c>
      <c r="D48" s="100">
        <f>'Tratamiento 3T'!E48</f>
        <v>0</v>
      </c>
      <c r="E48" s="103"/>
    </row>
    <row r="49" spans="1:9" x14ac:dyDescent="0.25">
      <c r="A49" s="147" t="s">
        <v>87</v>
      </c>
      <c r="B49" s="100">
        <f>'Tratamiento 1T'!E49</f>
        <v>0</v>
      </c>
      <c r="C49" s="100">
        <f>'Tratamiento 2T'!E49</f>
        <v>14080</v>
      </c>
      <c r="D49" s="100">
        <f>'Tratamiento 3T'!E49</f>
        <v>0</v>
      </c>
      <c r="E49" s="103">
        <f t="shared" si="3"/>
        <v>14080</v>
      </c>
    </row>
    <row r="50" spans="1:9" x14ac:dyDescent="0.25">
      <c r="A50" s="147" t="s">
        <v>88</v>
      </c>
      <c r="B50" s="100">
        <f>'Tratamiento 1T'!E50</f>
        <v>17075</v>
      </c>
      <c r="C50" s="100">
        <f>'Tratamiento 2T'!E50</f>
        <v>348433</v>
      </c>
      <c r="D50" s="100">
        <f>'Tratamiento 3T'!E50</f>
        <v>20265</v>
      </c>
      <c r="E50" s="103">
        <f t="shared" si="3"/>
        <v>385773</v>
      </c>
    </row>
    <row r="51" spans="1:9" x14ac:dyDescent="0.25">
      <c r="A51" s="147" t="s">
        <v>89</v>
      </c>
      <c r="B51" s="100">
        <f>'Tratamiento 1T'!E51</f>
        <v>0</v>
      </c>
      <c r="C51" s="100">
        <f>'Tratamiento 2T'!E51</f>
        <v>155713.1</v>
      </c>
      <c r="D51" s="100">
        <f>'Tratamiento 3T'!E51</f>
        <v>92150.87</v>
      </c>
      <c r="E51" s="103">
        <f t="shared" si="3"/>
        <v>247863.97</v>
      </c>
      <c r="G51" s="93"/>
    </row>
    <row r="52" spans="1:9" x14ac:dyDescent="0.25">
      <c r="A52" s="147" t="s">
        <v>90</v>
      </c>
      <c r="B52" s="100">
        <f>'Tratamiento 1T'!E52</f>
        <v>0</v>
      </c>
      <c r="C52" s="100">
        <f>'Tratamiento 2T'!E52</f>
        <v>2269487.5</v>
      </c>
      <c r="D52" s="100">
        <f>'Tratamiento 3T'!E52</f>
        <v>1170.78</v>
      </c>
      <c r="E52" s="103">
        <f t="shared" si="3"/>
        <v>2270658.2799999998</v>
      </c>
      <c r="H52" s="93"/>
    </row>
    <row r="53" spans="1:9" x14ac:dyDescent="0.25">
      <c r="A53" s="147" t="s">
        <v>91</v>
      </c>
      <c r="B53" s="100">
        <f>'Tratamiento 1T'!E53</f>
        <v>0</v>
      </c>
      <c r="C53" s="100">
        <f>'Tratamiento 2T'!E53</f>
        <v>2046175</v>
      </c>
      <c r="D53" s="100">
        <f>'Tratamiento 3T'!E53</f>
        <v>212800</v>
      </c>
      <c r="E53" s="103">
        <f t="shared" si="3"/>
        <v>2258975</v>
      </c>
      <c r="F53" s="100"/>
      <c r="G53" s="100"/>
    </row>
    <row r="54" spans="1:9" x14ac:dyDescent="0.25">
      <c r="A54" s="147" t="s">
        <v>92</v>
      </c>
      <c r="B54" s="100">
        <f>'Tratamiento 1T'!E54</f>
        <v>0</v>
      </c>
      <c r="C54" s="100">
        <f>'Tratamiento 2T'!E54</f>
        <v>1175831</v>
      </c>
      <c r="D54" s="100">
        <f>'Tratamiento 3T'!E54</f>
        <v>9990</v>
      </c>
      <c r="E54" s="103">
        <f t="shared" si="3"/>
        <v>1185821</v>
      </c>
      <c r="F54" s="100"/>
      <c r="G54" s="100"/>
    </row>
    <row r="55" spans="1:9" x14ac:dyDescent="0.25">
      <c r="A55" s="147" t="s">
        <v>93</v>
      </c>
      <c r="B55" s="100">
        <f>'Tratamiento 1T'!E55</f>
        <v>0</v>
      </c>
      <c r="C55" s="100">
        <f>'Tratamiento 2T'!E55</f>
        <v>0</v>
      </c>
      <c r="D55" s="100">
        <f>'Tratamiento 3T'!E55</f>
        <v>21245.01</v>
      </c>
      <c r="E55" s="103">
        <f t="shared" ref="E55:E59" si="4">SUM(B55:D55)</f>
        <v>21245.01</v>
      </c>
      <c r="F55" s="100"/>
      <c r="G55" s="100"/>
    </row>
    <row r="56" spans="1:9" x14ac:dyDescent="0.25">
      <c r="A56" s="147" t="s">
        <v>94</v>
      </c>
      <c r="B56" s="100">
        <f>'Tratamiento 1T'!E56</f>
        <v>0</v>
      </c>
      <c r="C56" s="100">
        <f>'Tratamiento 2T'!E56</f>
        <v>50495</v>
      </c>
      <c r="D56" s="100">
        <f>'Tratamiento 3T'!E56</f>
        <v>0</v>
      </c>
      <c r="E56" s="103">
        <f t="shared" si="4"/>
        <v>50495</v>
      </c>
      <c r="F56" s="100"/>
      <c r="G56" s="100"/>
    </row>
    <row r="57" spans="1:9" x14ac:dyDescent="0.25">
      <c r="A57" s="147" t="s">
        <v>95</v>
      </c>
      <c r="B57" s="100">
        <f>'Tratamiento 1T'!E57</f>
        <v>100000</v>
      </c>
      <c r="C57" s="100">
        <f>'Tratamiento 2T'!E57</f>
        <v>1337770</v>
      </c>
      <c r="D57" s="100">
        <f>'Tratamiento 3T'!E57</f>
        <v>23625</v>
      </c>
      <c r="E57" s="103">
        <f t="shared" si="4"/>
        <v>1461395</v>
      </c>
      <c r="F57" s="100"/>
      <c r="G57" s="100"/>
    </row>
    <row r="58" spans="1:9" x14ac:dyDescent="0.25">
      <c r="A58" s="147" t="s">
        <v>96</v>
      </c>
      <c r="B58" s="100">
        <f>'Tratamiento 1T'!E58</f>
        <v>0</v>
      </c>
      <c r="C58" s="100">
        <f>'Tratamiento 2T'!E58</f>
        <v>115723</v>
      </c>
      <c r="D58" s="100">
        <f>'Tratamiento 3T'!E58</f>
        <v>0</v>
      </c>
      <c r="E58" s="103">
        <f t="shared" si="4"/>
        <v>115723</v>
      </c>
      <c r="F58" s="100"/>
      <c r="G58" s="100"/>
    </row>
    <row r="59" spans="1:9" x14ac:dyDescent="0.25">
      <c r="A59" s="147" t="s">
        <v>120</v>
      </c>
      <c r="B59" s="100">
        <f>'Tratamiento 1T'!E59</f>
        <v>0</v>
      </c>
      <c r="C59" s="100">
        <f>'Tratamiento 2T'!E59</f>
        <v>156000</v>
      </c>
      <c r="D59" s="100">
        <f>'Tratamiento 3T'!E59</f>
        <v>0</v>
      </c>
      <c r="E59" s="103">
        <f t="shared" si="4"/>
        <v>156000</v>
      </c>
      <c r="F59" s="100"/>
      <c r="G59" s="100"/>
    </row>
    <row r="60" spans="1:9" x14ac:dyDescent="0.25">
      <c r="A60" s="147" t="s">
        <v>119</v>
      </c>
      <c r="B60" s="100">
        <f>'Tratamiento 1T'!E59</f>
        <v>0</v>
      </c>
      <c r="C60" s="100">
        <f>'Tratamiento 2T'!E60</f>
        <v>170154</v>
      </c>
      <c r="D60" s="100">
        <f>'Tratamiento 3T'!E60</f>
        <v>0</v>
      </c>
      <c r="E60" s="103">
        <f t="shared" si="3"/>
        <v>170154</v>
      </c>
      <c r="F60" s="100"/>
      <c r="G60" s="100"/>
    </row>
    <row r="61" spans="1:9" ht="15.75" thickBot="1" x14ac:dyDescent="0.3">
      <c r="A61" s="14" t="s">
        <v>25</v>
      </c>
      <c r="B61" s="101">
        <f>SUM(B35:B60)</f>
        <v>6791266.6100000003</v>
      </c>
      <c r="C61" s="101">
        <f>SUM(C35:C60)</f>
        <v>20514852.199999999</v>
      </c>
      <c r="D61" s="101">
        <f>SUM(D35:D60)</f>
        <v>9968737.589999998</v>
      </c>
      <c r="E61" s="102">
        <f>SUM(E35:E60)</f>
        <v>37274856.399999999</v>
      </c>
      <c r="G61" s="93"/>
      <c r="H61" s="183"/>
      <c r="I61" s="93"/>
    </row>
    <row r="62" spans="1:9" ht="15.75" thickTop="1" x14ac:dyDescent="0.25">
      <c r="A62" s="51" t="s">
        <v>31</v>
      </c>
      <c r="E62" s="93"/>
    </row>
    <row r="64" spans="1:9" x14ac:dyDescent="0.25">
      <c r="A64" s="189" t="s">
        <v>38</v>
      </c>
      <c r="B64" s="189"/>
      <c r="C64" s="189"/>
      <c r="D64" s="189"/>
      <c r="E64" s="189"/>
    </row>
    <row r="65" spans="1:14" x14ac:dyDescent="0.25">
      <c r="A65" s="189" t="s">
        <v>39</v>
      </c>
      <c r="B65" s="189"/>
      <c r="C65" s="189"/>
      <c r="D65" s="189"/>
      <c r="E65" s="189"/>
    </row>
    <row r="66" spans="1:14" x14ac:dyDescent="0.25">
      <c r="A66" s="189" t="s">
        <v>60</v>
      </c>
      <c r="B66" s="189"/>
      <c r="C66" s="189"/>
      <c r="D66" s="189"/>
      <c r="E66" s="189"/>
    </row>
    <row r="67" spans="1:14" ht="15.75" thickBot="1" x14ac:dyDescent="0.3">
      <c r="A67" s="8" t="s">
        <v>33</v>
      </c>
      <c r="B67" s="9" t="s">
        <v>50</v>
      </c>
      <c r="C67" s="9" t="s">
        <v>51</v>
      </c>
      <c r="D67" s="9" t="s">
        <v>53</v>
      </c>
      <c r="E67" s="9" t="s">
        <v>59</v>
      </c>
    </row>
    <row r="68" spans="1:14" x14ac:dyDescent="0.25">
      <c r="A68" s="1" t="s">
        <v>55</v>
      </c>
      <c r="B68" s="100">
        <f>'Tratamiento 1T'!E66</f>
        <v>8790819.7400000002</v>
      </c>
      <c r="C68" s="100">
        <f>B75</f>
        <v>21924553.130000003</v>
      </c>
      <c r="D68" s="100">
        <f>C75</f>
        <v>27050228.940000001</v>
      </c>
      <c r="E68" s="100">
        <f>B68</f>
        <v>8790819.7400000002</v>
      </c>
    </row>
    <row r="69" spans="1:14" x14ac:dyDescent="0.25">
      <c r="A69" s="1" t="s">
        <v>40</v>
      </c>
      <c r="B69" s="100">
        <f>'Tratamiento 1T'!E67</f>
        <v>19925000</v>
      </c>
      <c r="C69" s="100">
        <f>'Tratamiento 2T'!E69</f>
        <v>25640528.009999998</v>
      </c>
      <c r="D69" s="100">
        <f>'Tratamiento 3T'!E69</f>
        <v>16325000.01</v>
      </c>
      <c r="E69" s="100">
        <f>SUM(B69:D69)</f>
        <v>61890528.019999996</v>
      </c>
    </row>
    <row r="70" spans="1:14" x14ac:dyDescent="0.25">
      <c r="A70" s="1"/>
      <c r="B70" s="20"/>
      <c r="C70" s="20"/>
      <c r="D70" s="20"/>
      <c r="E70" s="100">
        <f>SUM(B70:D70)</f>
        <v>0</v>
      </c>
    </row>
    <row r="71" spans="1:14" x14ac:dyDescent="0.25">
      <c r="A71" s="3" t="s">
        <v>41</v>
      </c>
      <c r="B71" s="112">
        <f>SUM(B68:B70)</f>
        <v>28715819.740000002</v>
      </c>
      <c r="C71" s="112">
        <f t="shared" ref="C71:E71" si="5">SUM(C68:C70)</f>
        <v>47565081.140000001</v>
      </c>
      <c r="D71" s="112">
        <f t="shared" si="5"/>
        <v>43375228.950000003</v>
      </c>
      <c r="E71" s="112">
        <f t="shared" si="5"/>
        <v>70681347.75999999</v>
      </c>
    </row>
    <row r="72" spans="1:14" x14ac:dyDescent="0.25">
      <c r="A72" s="22" t="s">
        <v>42</v>
      </c>
      <c r="B72" s="100">
        <f>'Tratamiento 1T'!E70</f>
        <v>6791266.6100000003</v>
      </c>
      <c r="C72" s="100">
        <f>'Tratamiento 2T'!E72</f>
        <v>20514852.199999999</v>
      </c>
      <c r="D72" s="100">
        <f>'Tratamiento 3T'!E72</f>
        <v>9968737.5899999999</v>
      </c>
      <c r="E72" s="100">
        <f>SUM(B72:D72)</f>
        <v>37274856.399999999</v>
      </c>
      <c r="G72" s="93"/>
      <c r="H72" s="93"/>
      <c r="I72" s="93"/>
      <c r="J72" s="93"/>
    </row>
    <row r="73" spans="1:14" x14ac:dyDescent="0.25">
      <c r="A73" s="22" t="s">
        <v>102</v>
      </c>
      <c r="B73" s="100"/>
      <c r="C73" s="100">
        <f>'Tratamiento 2T'!E73</f>
        <v>0</v>
      </c>
      <c r="D73" s="100">
        <f>'Tratamiento 3T'!E73</f>
        <v>0</v>
      </c>
      <c r="E73" s="100">
        <f t="shared" ref="E73:E74" si="6">SUM(B73:D73)</f>
        <v>0</v>
      </c>
      <c r="H73" s="93"/>
      <c r="I73" s="93"/>
    </row>
    <row r="74" spans="1:14" x14ac:dyDescent="0.25">
      <c r="A74" s="23" t="s">
        <v>116</v>
      </c>
      <c r="B74" s="100">
        <f>'Tratamiento 1T'!E71</f>
        <v>0</v>
      </c>
      <c r="C74" s="100">
        <f>'Tratamiento 2T'!E74</f>
        <v>0</v>
      </c>
      <c r="D74" s="100">
        <f>'Tratamiento 3T'!E74</f>
        <v>8790819.7400000002</v>
      </c>
      <c r="E74" s="100">
        <f t="shared" si="6"/>
        <v>8790819.7400000002</v>
      </c>
      <c r="H74" s="93"/>
      <c r="I74" s="93"/>
    </row>
    <row r="75" spans="1:14" ht="15.75" thickBot="1" x14ac:dyDescent="0.3">
      <c r="A75" s="150" t="s">
        <v>43</v>
      </c>
      <c r="B75" s="154">
        <f>B71-B72-B73-B74</f>
        <v>21924553.130000003</v>
      </c>
      <c r="C75" s="154">
        <f t="shared" ref="C75:D75" si="7">C71-C72-C73-C74</f>
        <v>27050228.940000001</v>
      </c>
      <c r="D75" s="154">
        <f t="shared" si="7"/>
        <v>24615671.620000005</v>
      </c>
      <c r="E75" s="154">
        <f>E71-E72-E73-E74</f>
        <v>24615671.61999999</v>
      </c>
      <c r="G75" s="93"/>
      <c r="H75" s="93"/>
      <c r="I75" s="93"/>
    </row>
    <row r="76" spans="1:14" ht="15.75" thickTop="1" x14ac:dyDescent="0.25">
      <c r="A76" s="51" t="s">
        <v>44</v>
      </c>
      <c r="I76" s="93"/>
    </row>
    <row r="77" spans="1:14" x14ac:dyDescent="0.25">
      <c r="A77" s="1"/>
      <c r="D77" s="19"/>
      <c r="L77" s="19"/>
      <c r="M77" s="19"/>
      <c r="N77" s="19"/>
    </row>
    <row r="78" spans="1:14" x14ac:dyDescent="0.25">
      <c r="D78" s="19"/>
    </row>
    <row r="80" spans="1:14" x14ac:dyDescent="0.25">
      <c r="B80" s="19"/>
    </row>
  </sheetData>
  <mergeCells count="12">
    <mergeCell ref="A66:E66"/>
    <mergeCell ref="A32:E32"/>
    <mergeCell ref="A64:E64"/>
    <mergeCell ref="A65:E65"/>
    <mergeCell ref="A1:F1"/>
    <mergeCell ref="A7:E7"/>
    <mergeCell ref="A8:E8"/>
    <mergeCell ref="A20:E20"/>
    <mergeCell ref="A21:E21"/>
    <mergeCell ref="A31:E31"/>
    <mergeCell ref="A22:E22"/>
    <mergeCell ref="A33:E33"/>
  </mergeCells>
  <pageMargins left="0.70866141732283472" right="0.70866141732283472" top="0.39370078740157483" bottom="0.39370078740157483" header="0.31496062992125984" footer="0.9055118110236221"/>
  <pageSetup scale="64" firstPageNumber="23" orientation="portrait" useFirstPageNumber="1" r:id="rId1"/>
  <headerFooter>
    <oddFooter>&amp;R&amp;"-,Negrita"&amp;12&amp;P</oddFooter>
  </headerFooter>
  <ignoredErrors>
    <ignoredError sqref="E7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zoomScale="80" zoomScaleNormal="80" workbookViewId="0">
      <selection sqref="A1:F1"/>
    </sheetView>
  </sheetViews>
  <sheetFormatPr baseColWidth="10" defaultColWidth="11.5703125" defaultRowHeight="15" x14ac:dyDescent="0.25"/>
  <cols>
    <col min="1" max="1" width="40.7109375" style="7" customWidth="1"/>
    <col min="2" max="5" width="15.7109375" style="1" customWidth="1"/>
    <col min="6" max="6" width="11.42578125" style="1" bestFit="1" customWidth="1"/>
    <col min="7" max="8" width="14.140625" style="1" bestFit="1" customWidth="1"/>
    <col min="9" max="10" width="11.5703125" style="1" bestFit="1" customWidth="1"/>
    <col min="11" max="11" width="11.140625" style="1" customWidth="1"/>
    <col min="12" max="13" width="12.28515625" style="1" bestFit="1" customWidth="1"/>
    <col min="14" max="15" width="12.5703125" style="1" bestFit="1" customWidth="1"/>
    <col min="16" max="16384" width="11.5703125" style="1"/>
  </cols>
  <sheetData>
    <row r="1" spans="1:9" x14ac:dyDescent="0.25">
      <c r="A1" s="189" t="s">
        <v>0</v>
      </c>
      <c r="B1" s="189"/>
      <c r="C1" s="189"/>
      <c r="D1" s="189"/>
      <c r="E1" s="189"/>
      <c r="F1" s="189"/>
    </row>
    <row r="2" spans="1:9" x14ac:dyDescent="0.25">
      <c r="A2" s="2" t="s">
        <v>1</v>
      </c>
      <c r="B2" s="3" t="s">
        <v>64</v>
      </c>
      <c r="C2" s="3"/>
      <c r="D2" s="3"/>
      <c r="E2" s="3"/>
      <c r="F2" s="3"/>
    </row>
    <row r="3" spans="1:9" x14ac:dyDescent="0.25">
      <c r="A3" s="2" t="s">
        <v>2</v>
      </c>
      <c r="B3" s="4" t="s">
        <v>3</v>
      </c>
      <c r="C3" s="3"/>
      <c r="D3" s="3"/>
      <c r="E3" s="3"/>
      <c r="F3" s="3"/>
    </row>
    <row r="4" spans="1:9" x14ac:dyDescent="0.25">
      <c r="A4" s="2" t="s">
        <v>4</v>
      </c>
      <c r="B4" s="3" t="s">
        <v>5</v>
      </c>
      <c r="C4" s="3"/>
      <c r="D4" s="3"/>
      <c r="E4" s="3"/>
      <c r="F4" s="3"/>
    </row>
    <row r="5" spans="1:9" x14ac:dyDescent="0.25">
      <c r="A5" s="2" t="s">
        <v>49</v>
      </c>
      <c r="B5" s="5" t="s">
        <v>114</v>
      </c>
      <c r="C5" s="3"/>
      <c r="D5" s="3"/>
      <c r="E5" s="3"/>
      <c r="F5" s="3"/>
    </row>
    <row r="6" spans="1:9" x14ac:dyDescent="0.25">
      <c r="A6" s="189" t="s">
        <v>7</v>
      </c>
      <c r="B6" s="189"/>
      <c r="C6" s="189"/>
      <c r="D6" s="189"/>
      <c r="E6" s="189"/>
      <c r="F6" s="189"/>
    </row>
    <row r="7" spans="1:9" x14ac:dyDescent="0.25">
      <c r="A7" s="189" t="s">
        <v>8</v>
      </c>
      <c r="B7" s="189"/>
      <c r="C7" s="189"/>
      <c r="D7" s="189"/>
      <c r="E7" s="189"/>
      <c r="F7" s="189"/>
    </row>
    <row r="8" spans="1:9" ht="15.75" thickBot="1" x14ac:dyDescent="0.3">
      <c r="A8" s="8" t="s">
        <v>9</v>
      </c>
      <c r="B8" s="9" t="s">
        <v>10</v>
      </c>
      <c r="C8" s="9" t="s">
        <v>20</v>
      </c>
      <c r="D8" s="9" t="s">
        <v>21</v>
      </c>
      <c r="E8" s="9" t="s">
        <v>22</v>
      </c>
      <c r="F8" s="9" t="s">
        <v>54</v>
      </c>
    </row>
    <row r="9" spans="1:9" x14ac:dyDescent="0.25">
      <c r="A9" s="10" t="s">
        <v>71</v>
      </c>
      <c r="B9" s="7"/>
      <c r="F9" s="16"/>
    </row>
    <row r="10" spans="1:9" x14ac:dyDescent="0.25">
      <c r="A10" s="140" t="s">
        <v>62</v>
      </c>
      <c r="B10" s="142" t="s">
        <v>24</v>
      </c>
      <c r="C10" s="106">
        <v>17</v>
      </c>
      <c r="D10" s="106">
        <v>9</v>
      </c>
      <c r="E10" s="106">
        <v>4</v>
      </c>
      <c r="F10" s="106">
        <f>SUM(C10:E10)</f>
        <v>30</v>
      </c>
    </row>
    <row r="11" spans="1:9" x14ac:dyDescent="0.25">
      <c r="A11" s="11" t="s">
        <v>63</v>
      </c>
      <c r="B11" s="7" t="s">
        <v>24</v>
      </c>
      <c r="C11" s="106">
        <v>13</v>
      </c>
      <c r="D11" s="106">
        <v>7</v>
      </c>
      <c r="E11" s="106">
        <v>1</v>
      </c>
      <c r="F11" s="106">
        <f t="shared" ref="F11" si="0">SUM(C11:E11)</f>
        <v>21</v>
      </c>
      <c r="H11" s="106"/>
    </row>
    <row r="12" spans="1:9" x14ac:dyDescent="0.25">
      <c r="A12" s="11" t="s">
        <v>73</v>
      </c>
      <c r="B12" s="7" t="s">
        <v>24</v>
      </c>
      <c r="C12" s="106">
        <v>21</v>
      </c>
      <c r="D12" s="106">
        <v>23</v>
      </c>
      <c r="E12" s="106">
        <v>26</v>
      </c>
      <c r="F12" s="106">
        <f>+E12</f>
        <v>26</v>
      </c>
    </row>
    <row r="13" spans="1:9" x14ac:dyDescent="0.25">
      <c r="A13" s="141" t="s">
        <v>72</v>
      </c>
      <c r="B13" s="7" t="s">
        <v>68</v>
      </c>
      <c r="C13" s="106">
        <v>31</v>
      </c>
      <c r="D13" s="106">
        <v>25</v>
      </c>
      <c r="E13" s="106">
        <v>27</v>
      </c>
      <c r="F13" s="106">
        <f>AVERAGE(C13:E13)</f>
        <v>27.666666666666668</v>
      </c>
      <c r="G13" s="107"/>
    </row>
    <row r="14" spans="1:9" x14ac:dyDescent="0.25">
      <c r="A14" s="10"/>
      <c r="B14" s="142" t="s">
        <v>24</v>
      </c>
      <c r="C14" s="106">
        <v>113</v>
      </c>
      <c r="D14" s="106">
        <v>96</v>
      </c>
      <c r="E14" s="106">
        <v>111</v>
      </c>
      <c r="F14" s="106">
        <f>AVERAGE(C14:E14)</f>
        <v>106.66666666666667</v>
      </c>
    </row>
    <row r="15" spans="1:9" x14ac:dyDescent="0.25">
      <c r="A15" s="10"/>
      <c r="B15" s="7" t="s">
        <v>69</v>
      </c>
      <c r="C15" s="106">
        <v>69</v>
      </c>
      <c r="D15" s="106">
        <v>56</v>
      </c>
      <c r="E15" s="106">
        <v>65</v>
      </c>
      <c r="F15" s="106">
        <f>SUM(C15:E15)</f>
        <v>190</v>
      </c>
      <c r="I15" s="106"/>
    </row>
    <row r="16" spans="1:9" ht="15.75" thickBot="1" x14ac:dyDescent="0.3">
      <c r="A16" s="14" t="s">
        <v>70</v>
      </c>
      <c r="B16" s="15"/>
      <c r="C16" s="108">
        <f>+C10+C14</f>
        <v>130</v>
      </c>
      <c r="D16" s="108">
        <f>+D10+D14</f>
        <v>105</v>
      </c>
      <c r="E16" s="108">
        <f>+E10+E14</f>
        <v>115</v>
      </c>
      <c r="F16" s="108">
        <f>+F10+F14</f>
        <v>136.66666666666669</v>
      </c>
      <c r="G16" s="107"/>
    </row>
    <row r="17" spans="1:8" ht="15.75" thickTop="1" x14ac:dyDescent="0.25">
      <c r="A17" s="86" t="s">
        <v>26</v>
      </c>
    </row>
    <row r="18" spans="1:8" x14ac:dyDescent="0.25">
      <c r="A18" s="191" t="s">
        <v>27</v>
      </c>
      <c r="B18" s="191"/>
      <c r="C18" s="191"/>
      <c r="D18" s="191"/>
      <c r="E18" s="191"/>
    </row>
    <row r="19" spans="1:8" x14ac:dyDescent="0.25">
      <c r="A19" s="189" t="s">
        <v>28</v>
      </c>
      <c r="B19" s="189"/>
      <c r="C19" s="189"/>
      <c r="D19" s="189"/>
      <c r="E19" s="189"/>
    </row>
    <row r="20" spans="1:8" x14ac:dyDescent="0.25">
      <c r="A20" s="189" t="s">
        <v>60</v>
      </c>
      <c r="B20" s="189"/>
      <c r="C20" s="189"/>
      <c r="D20" s="189"/>
      <c r="E20" s="189"/>
    </row>
    <row r="21" spans="1:8" ht="15.75" thickBot="1" x14ac:dyDescent="0.3">
      <c r="A21" s="8" t="s">
        <v>9</v>
      </c>
      <c r="B21" s="9" t="s">
        <v>20</v>
      </c>
      <c r="C21" s="9" t="s">
        <v>21</v>
      </c>
      <c r="D21" s="9" t="s">
        <v>22</v>
      </c>
      <c r="E21" s="9" t="s">
        <v>54</v>
      </c>
    </row>
    <row r="22" spans="1:8" x14ac:dyDescent="0.25">
      <c r="A22" s="10" t="s">
        <v>71</v>
      </c>
      <c r="B22" s="93"/>
      <c r="C22" s="93"/>
      <c r="D22" s="93"/>
      <c r="E22" s="93"/>
    </row>
    <row r="23" spans="1:8" x14ac:dyDescent="0.25">
      <c r="A23" s="18" t="s">
        <v>23</v>
      </c>
      <c r="B23" s="88">
        <v>6528032.8600000003</v>
      </c>
      <c r="C23" s="139">
        <v>5886091.3600000003</v>
      </c>
      <c r="D23" s="139">
        <v>1435828</v>
      </c>
      <c r="E23" s="89">
        <f>SUM(B23:D23)</f>
        <v>13849952.220000001</v>
      </c>
    </row>
    <row r="24" spans="1:8" x14ac:dyDescent="0.25">
      <c r="A24" s="10" t="s">
        <v>72</v>
      </c>
      <c r="B24" s="88">
        <v>706440</v>
      </c>
      <c r="C24" s="139">
        <v>771210</v>
      </c>
      <c r="D24" s="139">
        <v>437690</v>
      </c>
      <c r="E24" s="89">
        <f>SUM(B24:D24)</f>
        <v>1915340</v>
      </c>
      <c r="H24" s="93"/>
    </row>
    <row r="25" spans="1:8" x14ac:dyDescent="0.25">
      <c r="A25" s="17"/>
      <c r="B25" s="89"/>
      <c r="C25" s="89"/>
      <c r="D25" s="89"/>
      <c r="E25" s="89"/>
    </row>
    <row r="26" spans="1:8" ht="15.75" thickBot="1" x14ac:dyDescent="0.3">
      <c r="A26" s="14" t="s">
        <v>25</v>
      </c>
      <c r="B26" s="96">
        <f>SUM(B23:B24)</f>
        <v>7234472.8600000003</v>
      </c>
      <c r="C26" s="96">
        <f>SUM(C23:C24)</f>
        <v>6657301.3600000003</v>
      </c>
      <c r="D26" s="96">
        <f>SUM(D23:D24)</f>
        <v>1873518</v>
      </c>
      <c r="E26" s="96">
        <f>SUM(E23:E24)</f>
        <v>15765292.220000001</v>
      </c>
      <c r="F26" s="19"/>
    </row>
    <row r="27" spans="1:8" ht="15.75" thickTop="1" x14ac:dyDescent="0.25">
      <c r="A27" s="86" t="s">
        <v>31</v>
      </c>
    </row>
    <row r="28" spans="1:8" x14ac:dyDescent="0.25">
      <c r="A28" s="189" t="s">
        <v>32</v>
      </c>
      <c r="B28" s="189"/>
      <c r="C28" s="189"/>
      <c r="D28" s="189"/>
      <c r="E28" s="189"/>
    </row>
    <row r="29" spans="1:8" x14ac:dyDescent="0.25">
      <c r="A29" s="189" t="s">
        <v>28</v>
      </c>
      <c r="B29" s="189"/>
      <c r="C29" s="189"/>
      <c r="D29" s="189"/>
      <c r="E29" s="189"/>
      <c r="G29" s="19"/>
    </row>
    <row r="30" spans="1:8" x14ac:dyDescent="0.25">
      <c r="A30" s="189" t="s">
        <v>60</v>
      </c>
      <c r="B30" s="189"/>
      <c r="C30" s="189"/>
      <c r="D30" s="189"/>
      <c r="E30" s="189"/>
    </row>
    <row r="31" spans="1:8" ht="15.75" thickBot="1" x14ac:dyDescent="0.3">
      <c r="A31" s="8" t="s">
        <v>33</v>
      </c>
      <c r="B31" s="9" t="s">
        <v>20</v>
      </c>
      <c r="C31" s="9" t="s">
        <v>21</v>
      </c>
      <c r="D31" s="9" t="s">
        <v>22</v>
      </c>
      <c r="E31" s="9" t="s">
        <v>54</v>
      </c>
    </row>
    <row r="32" spans="1:8" ht="15.95" customHeight="1" x14ac:dyDescent="0.25">
      <c r="A32" s="147" t="s">
        <v>34</v>
      </c>
      <c r="B32" s="103">
        <v>3521222.86</v>
      </c>
      <c r="C32" s="103">
        <v>1859409.81</v>
      </c>
      <c r="D32" s="103">
        <v>46200</v>
      </c>
      <c r="E32" s="100">
        <f t="shared" ref="E32:E57" si="1">SUM(B32:D32)</f>
        <v>5426832.6699999999</v>
      </c>
    </row>
    <row r="33" spans="1:5" x14ac:dyDescent="0.25">
      <c r="A33" s="147" t="s">
        <v>35</v>
      </c>
      <c r="B33" s="103">
        <v>1749400</v>
      </c>
      <c r="C33" s="103">
        <v>3715499.55</v>
      </c>
      <c r="D33" s="103">
        <v>0</v>
      </c>
      <c r="E33" s="100">
        <f t="shared" si="1"/>
        <v>5464899.5499999998</v>
      </c>
    </row>
    <row r="34" spans="1:5" x14ac:dyDescent="0.25">
      <c r="A34" s="147" t="s">
        <v>36</v>
      </c>
      <c r="B34" s="103">
        <v>1067040</v>
      </c>
      <c r="C34" s="103">
        <v>505080</v>
      </c>
      <c r="D34" s="103">
        <v>327640</v>
      </c>
      <c r="E34" s="100">
        <f t="shared" si="1"/>
        <v>1899760</v>
      </c>
    </row>
    <row r="35" spans="1:5" x14ac:dyDescent="0.25">
      <c r="A35" s="147" t="s">
        <v>37</v>
      </c>
      <c r="B35" s="103">
        <v>268000</v>
      </c>
      <c r="C35" s="103">
        <v>0</v>
      </c>
      <c r="D35" s="103">
        <v>0</v>
      </c>
      <c r="E35" s="100">
        <f t="shared" si="1"/>
        <v>268000</v>
      </c>
    </row>
    <row r="36" spans="1:5" x14ac:dyDescent="0.25">
      <c r="A36" s="147" t="s">
        <v>78</v>
      </c>
      <c r="B36" s="103">
        <v>0</v>
      </c>
      <c r="C36" s="103">
        <v>0</v>
      </c>
      <c r="D36" s="103">
        <v>0</v>
      </c>
      <c r="E36" s="100"/>
    </row>
    <row r="37" spans="1:5" x14ac:dyDescent="0.25">
      <c r="A37" s="147" t="s">
        <v>79</v>
      </c>
      <c r="B37" s="103">
        <v>0</v>
      </c>
      <c r="C37" s="103">
        <v>0</v>
      </c>
      <c r="D37" s="103">
        <v>0</v>
      </c>
      <c r="E37" s="100"/>
    </row>
    <row r="38" spans="1:5" x14ac:dyDescent="0.25">
      <c r="A38" s="147" t="s">
        <v>80</v>
      </c>
      <c r="B38" s="103">
        <v>49980</v>
      </c>
      <c r="C38" s="103">
        <v>49662</v>
      </c>
      <c r="D38" s="103">
        <v>0</v>
      </c>
      <c r="E38" s="100">
        <f t="shared" si="1"/>
        <v>99642</v>
      </c>
    </row>
    <row r="39" spans="1:5" x14ac:dyDescent="0.25">
      <c r="A39" s="147" t="s">
        <v>81</v>
      </c>
      <c r="B39" s="103">
        <v>0</v>
      </c>
      <c r="C39" s="103">
        <v>0</v>
      </c>
      <c r="D39" s="103">
        <v>0</v>
      </c>
      <c r="E39" s="100">
        <f t="shared" si="1"/>
        <v>0</v>
      </c>
    </row>
    <row r="40" spans="1:5" x14ac:dyDescent="0.25">
      <c r="A40" s="147" t="s">
        <v>82</v>
      </c>
      <c r="B40" s="103">
        <v>0</v>
      </c>
      <c r="C40" s="103">
        <v>0</v>
      </c>
      <c r="D40" s="103">
        <v>0</v>
      </c>
      <c r="E40" s="100">
        <f t="shared" si="1"/>
        <v>0</v>
      </c>
    </row>
    <row r="41" spans="1:5" x14ac:dyDescent="0.25">
      <c r="A41" s="147" t="s">
        <v>77</v>
      </c>
      <c r="B41" s="103">
        <v>389400</v>
      </c>
      <c r="C41" s="103">
        <v>416130</v>
      </c>
      <c r="D41" s="103">
        <v>410050</v>
      </c>
      <c r="E41" s="100">
        <f t="shared" si="1"/>
        <v>1215580</v>
      </c>
    </row>
    <row r="42" spans="1:5" x14ac:dyDescent="0.25">
      <c r="A42" s="147" t="s">
        <v>83</v>
      </c>
      <c r="B42" s="103">
        <v>0</v>
      </c>
      <c r="C42" s="103">
        <v>0</v>
      </c>
      <c r="D42" s="103">
        <v>0</v>
      </c>
      <c r="E42" s="100">
        <f t="shared" si="1"/>
        <v>0</v>
      </c>
    </row>
    <row r="43" spans="1:5" x14ac:dyDescent="0.25">
      <c r="A43" s="147" t="s">
        <v>84</v>
      </c>
      <c r="B43" s="103">
        <v>0</v>
      </c>
      <c r="C43" s="103">
        <v>0</v>
      </c>
      <c r="D43" s="103">
        <v>0</v>
      </c>
      <c r="E43" s="100">
        <f t="shared" si="1"/>
        <v>0</v>
      </c>
    </row>
    <row r="44" spans="1:5" x14ac:dyDescent="0.25">
      <c r="A44" s="147" t="s">
        <v>85</v>
      </c>
      <c r="B44" s="103">
        <v>0</v>
      </c>
      <c r="C44" s="103">
        <v>0</v>
      </c>
      <c r="D44" s="103">
        <v>0</v>
      </c>
      <c r="E44" s="100">
        <f t="shared" si="1"/>
        <v>0</v>
      </c>
    </row>
    <row r="45" spans="1:5" x14ac:dyDescent="0.25">
      <c r="A45" s="147" t="s">
        <v>86</v>
      </c>
      <c r="B45" s="103">
        <v>0</v>
      </c>
      <c r="C45" s="103">
        <v>0</v>
      </c>
      <c r="D45" s="103">
        <v>0</v>
      </c>
      <c r="E45" s="100">
        <f t="shared" si="1"/>
        <v>0</v>
      </c>
    </row>
    <row r="46" spans="1:5" x14ac:dyDescent="0.25">
      <c r="A46" s="147" t="s">
        <v>87</v>
      </c>
      <c r="B46" s="103">
        <v>0</v>
      </c>
      <c r="C46" s="103">
        <v>0</v>
      </c>
      <c r="D46" s="103">
        <v>0</v>
      </c>
      <c r="E46" s="100">
        <f t="shared" si="1"/>
        <v>0</v>
      </c>
    </row>
    <row r="47" spans="1:5" x14ac:dyDescent="0.25">
      <c r="A47" s="147" t="s">
        <v>88</v>
      </c>
      <c r="B47" s="103">
        <v>0</v>
      </c>
      <c r="C47" s="103">
        <v>0</v>
      </c>
      <c r="D47" s="103">
        <v>0</v>
      </c>
      <c r="E47" s="100">
        <f t="shared" si="1"/>
        <v>0</v>
      </c>
    </row>
    <row r="48" spans="1:5" x14ac:dyDescent="0.25">
      <c r="A48" s="147" t="s">
        <v>89</v>
      </c>
      <c r="B48" s="103">
        <v>0</v>
      </c>
      <c r="C48" s="103">
        <v>111520</v>
      </c>
      <c r="D48" s="103">
        <v>0</v>
      </c>
      <c r="E48" s="100">
        <f t="shared" si="1"/>
        <v>111520</v>
      </c>
    </row>
    <row r="49" spans="1:8" x14ac:dyDescent="0.25">
      <c r="A49" s="147" t="s">
        <v>90</v>
      </c>
      <c r="B49" s="103">
        <v>0</v>
      </c>
      <c r="C49" s="103">
        <v>0</v>
      </c>
      <c r="D49" s="103">
        <v>581778</v>
      </c>
      <c r="E49" s="100">
        <f t="shared" si="1"/>
        <v>581778</v>
      </c>
    </row>
    <row r="50" spans="1:8" x14ac:dyDescent="0.25">
      <c r="A50" s="147" t="s">
        <v>91</v>
      </c>
      <c r="B50" s="103">
        <v>9425</v>
      </c>
      <c r="C50" s="103">
        <v>0</v>
      </c>
      <c r="D50" s="103">
        <v>178250</v>
      </c>
      <c r="E50" s="100">
        <f t="shared" si="1"/>
        <v>187675</v>
      </c>
    </row>
    <row r="51" spans="1:8" x14ac:dyDescent="0.25">
      <c r="A51" s="147" t="s">
        <v>92</v>
      </c>
      <c r="B51" s="103">
        <v>0</v>
      </c>
      <c r="C51" s="103">
        <v>0</v>
      </c>
      <c r="D51" s="103">
        <v>244600</v>
      </c>
      <c r="E51" s="100">
        <f t="shared" si="1"/>
        <v>244600</v>
      </c>
    </row>
    <row r="52" spans="1:8" x14ac:dyDescent="0.25">
      <c r="A52" s="147" t="s">
        <v>93</v>
      </c>
      <c r="B52" s="103">
        <v>24750</v>
      </c>
      <c r="C52" s="103">
        <v>0</v>
      </c>
      <c r="D52" s="103">
        <v>0</v>
      </c>
      <c r="E52" s="100">
        <f t="shared" si="1"/>
        <v>24750</v>
      </c>
    </row>
    <row r="53" spans="1:8" x14ac:dyDescent="0.25">
      <c r="A53" s="147" t="s">
        <v>94</v>
      </c>
      <c r="B53" s="103">
        <v>0</v>
      </c>
      <c r="C53" s="103">
        <v>0</v>
      </c>
      <c r="D53" s="103">
        <v>0</v>
      </c>
      <c r="E53" s="100">
        <f t="shared" si="1"/>
        <v>0</v>
      </c>
    </row>
    <row r="54" spans="1:8" x14ac:dyDescent="0.25">
      <c r="A54" s="147" t="s">
        <v>95</v>
      </c>
      <c r="B54" s="103">
        <v>0</v>
      </c>
      <c r="C54" s="103">
        <v>0</v>
      </c>
      <c r="D54" s="103">
        <v>0</v>
      </c>
      <c r="E54" s="100">
        <f t="shared" si="1"/>
        <v>0</v>
      </c>
    </row>
    <row r="55" spans="1:8" x14ac:dyDescent="0.25">
      <c r="A55" s="147" t="s">
        <v>96</v>
      </c>
      <c r="B55" s="103">
        <v>155255</v>
      </c>
      <c r="C55" s="103">
        <v>0</v>
      </c>
      <c r="D55" s="103">
        <v>0</v>
      </c>
      <c r="E55" s="100">
        <f t="shared" si="1"/>
        <v>155255</v>
      </c>
    </row>
    <row r="56" spans="1:8" x14ac:dyDescent="0.25">
      <c r="A56" s="147" t="s">
        <v>120</v>
      </c>
      <c r="B56" s="103">
        <v>0</v>
      </c>
      <c r="C56" s="103">
        <v>0</v>
      </c>
      <c r="D56" s="103">
        <v>85000</v>
      </c>
      <c r="E56" s="100">
        <f t="shared" si="1"/>
        <v>85000</v>
      </c>
    </row>
    <row r="57" spans="1:8" x14ac:dyDescent="0.25">
      <c r="A57" s="147" t="s">
        <v>119</v>
      </c>
      <c r="B57" s="103">
        <v>0</v>
      </c>
      <c r="C57" s="103">
        <v>0</v>
      </c>
      <c r="D57" s="103">
        <v>0</v>
      </c>
      <c r="E57" s="100">
        <f t="shared" si="1"/>
        <v>0</v>
      </c>
    </row>
    <row r="58" spans="1:8" ht="15.75" thickBot="1" x14ac:dyDescent="0.3">
      <c r="A58" s="14" t="s">
        <v>25</v>
      </c>
      <c r="B58" s="96">
        <f>SUM(B32:B57)</f>
        <v>7234472.8599999994</v>
      </c>
      <c r="C58" s="96">
        <f>SUM(C32:C57)</f>
        <v>6657301.3599999994</v>
      </c>
      <c r="D58" s="96">
        <f>SUM(D32:D57)</f>
        <v>1873518</v>
      </c>
      <c r="E58" s="96">
        <f>SUM(E32:E57)</f>
        <v>15765292.219999999</v>
      </c>
      <c r="G58" s="93"/>
      <c r="H58" s="93"/>
    </row>
    <row r="59" spans="1:8" ht="15.75" thickTop="1" x14ac:dyDescent="0.25">
      <c r="A59" s="86" t="s">
        <v>31</v>
      </c>
      <c r="D59" s="177"/>
    </row>
    <row r="60" spans="1:8" x14ac:dyDescent="0.25">
      <c r="A60" s="190" t="s">
        <v>38</v>
      </c>
      <c r="B60" s="190"/>
      <c r="C60" s="190"/>
      <c r="D60" s="190"/>
      <c r="E60" s="190"/>
    </row>
    <row r="61" spans="1:8" x14ac:dyDescent="0.25">
      <c r="A61" s="189" t="s">
        <v>39</v>
      </c>
      <c r="B61" s="189"/>
      <c r="C61" s="189"/>
      <c r="D61" s="189"/>
      <c r="E61" s="189"/>
    </row>
    <row r="62" spans="1:8" x14ac:dyDescent="0.25">
      <c r="A62" s="189" t="s">
        <v>60</v>
      </c>
      <c r="B62" s="189"/>
      <c r="C62" s="189"/>
      <c r="D62" s="189"/>
      <c r="E62" s="189"/>
    </row>
    <row r="63" spans="1:8" ht="15.75" thickBot="1" x14ac:dyDescent="0.3">
      <c r="A63" s="8" t="s">
        <v>33</v>
      </c>
      <c r="B63" s="9" t="s">
        <v>20</v>
      </c>
      <c r="C63" s="9" t="s">
        <v>21</v>
      </c>
      <c r="D63" s="9" t="s">
        <v>22</v>
      </c>
      <c r="E63" s="9" t="s">
        <v>54</v>
      </c>
    </row>
    <row r="64" spans="1:8" x14ac:dyDescent="0.25">
      <c r="A64" s="1" t="s">
        <v>55</v>
      </c>
      <c r="B64" s="88">
        <f>'Tratamiento 3T'!E76</f>
        <v>24615671.620000005</v>
      </c>
      <c r="C64" s="88">
        <f>B77</f>
        <v>22822865.430000007</v>
      </c>
      <c r="D64" s="88">
        <f>C77</f>
        <v>21107230.74000001</v>
      </c>
      <c r="E64" s="89">
        <f>B64</f>
        <v>24615671.620000005</v>
      </c>
    </row>
    <row r="65" spans="1:14" x14ac:dyDescent="0.25">
      <c r="A65" s="1" t="s">
        <v>107</v>
      </c>
      <c r="B65" s="139"/>
      <c r="C65" s="139"/>
      <c r="D65" s="139">
        <v>0</v>
      </c>
      <c r="E65" s="89">
        <f>SUM(B65:D65)</f>
        <v>0</v>
      </c>
    </row>
    <row r="66" spans="1:14" x14ac:dyDescent="0.25">
      <c r="A66" s="1" t="s">
        <v>40</v>
      </c>
      <c r="B66" s="88">
        <v>5441666.6699999999</v>
      </c>
      <c r="C66" s="88">
        <v>4941666.67</v>
      </c>
      <c r="D66" s="88">
        <v>5441666.3300000001</v>
      </c>
      <c r="E66" s="89">
        <f>SUM(B66:D66)</f>
        <v>15824999.67</v>
      </c>
    </row>
    <row r="67" spans="1:14" x14ac:dyDescent="0.25">
      <c r="A67" s="1" t="s">
        <v>123</v>
      </c>
      <c r="B67" s="139"/>
      <c r="C67" s="139"/>
      <c r="D67" s="139">
        <v>0</v>
      </c>
      <c r="E67" s="89">
        <f t="shared" ref="E67:E68" si="2">SUM(B67:D67)</f>
        <v>0</v>
      </c>
    </row>
    <row r="68" spans="1:14" x14ac:dyDescent="0.25">
      <c r="A68" s="1" t="s">
        <v>124</v>
      </c>
      <c r="B68" s="139"/>
      <c r="C68" s="139"/>
      <c r="D68" s="139">
        <v>875803.32</v>
      </c>
      <c r="E68" s="89">
        <f t="shared" si="2"/>
        <v>875803.32</v>
      </c>
    </row>
    <row r="69" spans="1:14" x14ac:dyDescent="0.25">
      <c r="A69" s="3" t="s">
        <v>41</v>
      </c>
      <c r="B69" s="90">
        <f>SUM(B64:B68)</f>
        <v>30057338.290000007</v>
      </c>
      <c r="C69" s="90">
        <f t="shared" ref="C69:E69" si="3">SUM(C64:C68)</f>
        <v>27764532.100000009</v>
      </c>
      <c r="D69" s="90">
        <f t="shared" si="3"/>
        <v>27424700.390000008</v>
      </c>
      <c r="E69" s="90">
        <f t="shared" si="3"/>
        <v>41316474.610000007</v>
      </c>
    </row>
    <row r="70" spans="1:14" x14ac:dyDescent="0.25">
      <c r="A70" s="22" t="s">
        <v>42</v>
      </c>
      <c r="B70" s="91">
        <f>B58</f>
        <v>7234472.8599999994</v>
      </c>
      <c r="C70" s="91">
        <f>C58</f>
        <v>6657301.3599999994</v>
      </c>
      <c r="D70" s="91">
        <f>D58</f>
        <v>1873518</v>
      </c>
      <c r="E70" s="89">
        <f>SUM(B70:D70)</f>
        <v>15765292.219999999</v>
      </c>
      <c r="H70" s="93"/>
    </row>
    <row r="71" spans="1:14" x14ac:dyDescent="0.25">
      <c r="A71" s="23" t="s">
        <v>116</v>
      </c>
      <c r="B71" s="88">
        <v>0</v>
      </c>
      <c r="C71" s="88">
        <v>0</v>
      </c>
      <c r="D71" s="88">
        <v>0</v>
      </c>
      <c r="E71" s="89">
        <f>SUM(B71:D71)</f>
        <v>0</v>
      </c>
    </row>
    <row r="72" spans="1:14" ht="25.5" x14ac:dyDescent="0.25">
      <c r="A72" s="187" t="s">
        <v>125</v>
      </c>
      <c r="B72" s="139"/>
      <c r="C72" s="139"/>
      <c r="D72" s="139">
        <v>-53295</v>
      </c>
      <c r="E72" s="89">
        <f>SUM(B72:D72)</f>
        <v>-53295</v>
      </c>
    </row>
    <row r="73" spans="1:14" x14ac:dyDescent="0.25">
      <c r="A73" s="197" t="s">
        <v>122</v>
      </c>
      <c r="B73" s="171"/>
      <c r="C73" s="171"/>
      <c r="D73" s="171"/>
      <c r="E73" s="158"/>
    </row>
    <row r="74" spans="1:14" x14ac:dyDescent="0.25">
      <c r="A74" s="197"/>
      <c r="B74" s="171"/>
      <c r="C74" s="171"/>
      <c r="D74" s="171"/>
      <c r="E74" s="158"/>
    </row>
    <row r="75" spans="1:14" x14ac:dyDescent="0.25">
      <c r="A75" s="198"/>
      <c r="B75" s="171"/>
      <c r="C75" s="171"/>
      <c r="D75" s="171"/>
      <c r="E75" s="158"/>
    </row>
    <row r="76" spans="1:14" x14ac:dyDescent="0.25">
      <c r="A76" s="199"/>
      <c r="B76" s="153"/>
      <c r="C76" s="153"/>
      <c r="D76" s="153">
        <v>10409843</v>
      </c>
      <c r="E76" s="186">
        <f t="shared" ref="E76" si="4">SUM(B76:D76)</f>
        <v>10409843</v>
      </c>
    </row>
    <row r="77" spans="1:14" x14ac:dyDescent="0.25">
      <c r="A77" s="3" t="s">
        <v>43</v>
      </c>
      <c r="B77" s="90">
        <f>B69-B70-B71-B72-B76</f>
        <v>22822865.430000007</v>
      </c>
      <c r="C77" s="90">
        <f t="shared" ref="C77:E77" si="5">C69-C70-C71-C72-C76</f>
        <v>21107230.74000001</v>
      </c>
      <c r="D77" s="90">
        <f t="shared" si="5"/>
        <v>15194634.390000008</v>
      </c>
      <c r="E77" s="90">
        <f t="shared" si="5"/>
        <v>15194634.390000008</v>
      </c>
      <c r="G77" s="93"/>
      <c r="H77" s="93"/>
    </row>
    <row r="78" spans="1:14" ht="12.95" customHeight="1" thickBot="1" x14ac:dyDescent="0.3">
      <c r="A78" s="24"/>
      <c r="B78" s="24"/>
      <c r="C78" s="24"/>
      <c r="D78" s="24"/>
      <c r="E78" s="24"/>
    </row>
    <row r="79" spans="1:14" ht="15.75" thickTop="1" x14ac:dyDescent="0.25">
      <c r="A79" s="86" t="s">
        <v>44</v>
      </c>
    </row>
    <row r="80" spans="1:14" x14ac:dyDescent="0.25">
      <c r="A80" s="86"/>
      <c r="D80" s="19"/>
      <c r="L80" s="19"/>
      <c r="M80" s="19"/>
      <c r="N80" s="19"/>
    </row>
    <row r="81" spans="2:4" x14ac:dyDescent="0.25">
      <c r="D81" s="19"/>
    </row>
    <row r="82" spans="2:4" x14ac:dyDescent="0.25">
      <c r="D82" s="93"/>
    </row>
    <row r="83" spans="2:4" x14ac:dyDescent="0.25">
      <c r="B83" s="19"/>
    </row>
  </sheetData>
  <mergeCells count="13">
    <mergeCell ref="A28:E28"/>
    <mergeCell ref="A20:E20"/>
    <mergeCell ref="A30:E30"/>
    <mergeCell ref="A1:F1"/>
    <mergeCell ref="A6:F6"/>
    <mergeCell ref="A7:F7"/>
    <mergeCell ref="A18:E18"/>
    <mergeCell ref="A19:E19"/>
    <mergeCell ref="A73:A76"/>
    <mergeCell ref="A62:E62"/>
    <mergeCell ref="A29:E29"/>
    <mergeCell ref="A60:E60"/>
    <mergeCell ref="A61:E61"/>
  </mergeCells>
  <pageMargins left="0.70866141732283472" right="0.70866141732283472" top="0.19685039370078741" bottom="0.19685039370078741" header="0.31496062992125984" footer="0.9055118110236221"/>
  <pageSetup scale="60" firstPageNumber="24" orientation="portrait" useFirstPageNumber="1" r:id="rId1"/>
  <headerFooter>
    <oddFooter>&amp;R&amp;"-,Negrita"&amp;12&amp;P</oddFooter>
  </headerFooter>
  <ignoredErrors>
    <ignoredError sqref="E6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zoomScale="80" zoomScaleNormal="80" workbookViewId="0">
      <selection sqref="A1:F1"/>
    </sheetView>
  </sheetViews>
  <sheetFormatPr baseColWidth="10" defaultColWidth="11.5703125" defaultRowHeight="15" x14ac:dyDescent="0.25"/>
  <cols>
    <col min="1" max="1" width="40" style="71" customWidth="1"/>
    <col min="2" max="2" width="14" style="56" customWidth="1"/>
    <col min="3" max="6" width="15" style="56" bestFit="1" customWidth="1"/>
    <col min="7" max="7" width="8.42578125" style="56" bestFit="1" customWidth="1"/>
    <col min="8" max="8" width="15.42578125" style="56" bestFit="1" customWidth="1"/>
    <col min="9" max="9" width="13.42578125" style="56" bestFit="1" customWidth="1"/>
    <col min="10" max="10" width="14.140625" style="56" bestFit="1" customWidth="1"/>
    <col min="11" max="11" width="11.140625" style="56" customWidth="1"/>
    <col min="12" max="13" width="12.28515625" style="56" bestFit="1" customWidth="1"/>
    <col min="14" max="15" width="12.5703125" style="56" bestFit="1" customWidth="1"/>
    <col min="16" max="16384" width="11.5703125" style="56"/>
  </cols>
  <sheetData>
    <row r="1" spans="1:7" x14ac:dyDescent="0.25">
      <c r="A1" s="201" t="s">
        <v>0</v>
      </c>
      <c r="B1" s="201"/>
      <c r="C1" s="201"/>
      <c r="D1" s="201"/>
      <c r="E1" s="201"/>
      <c r="F1" s="201"/>
    </row>
    <row r="2" spans="1:7" x14ac:dyDescent="0.25">
      <c r="A2" s="64" t="s">
        <v>1</v>
      </c>
      <c r="B2" s="3" t="s">
        <v>64</v>
      </c>
      <c r="C2" s="3"/>
      <c r="D2" s="3"/>
      <c r="E2" s="3"/>
      <c r="F2" s="3"/>
    </row>
    <row r="3" spans="1:7" x14ac:dyDescent="0.25">
      <c r="A3" s="64" t="s">
        <v>2</v>
      </c>
      <c r="B3" s="66" t="s">
        <v>3</v>
      </c>
      <c r="C3" s="65"/>
      <c r="D3" s="65"/>
      <c r="E3" s="65"/>
      <c r="F3" s="65"/>
    </row>
    <row r="4" spans="1:7" x14ac:dyDescent="0.25">
      <c r="A4" s="64" t="s">
        <v>4</v>
      </c>
      <c r="B4" s="65" t="s">
        <v>5</v>
      </c>
      <c r="C4" s="65"/>
      <c r="D4" s="65"/>
      <c r="E4" s="65"/>
      <c r="F4" s="65"/>
    </row>
    <row r="5" spans="1:7" x14ac:dyDescent="0.25">
      <c r="A5" s="64" t="s">
        <v>49</v>
      </c>
      <c r="B5" s="67" t="s">
        <v>115</v>
      </c>
      <c r="C5" s="65"/>
      <c r="D5" s="65"/>
      <c r="E5" s="65"/>
      <c r="F5" s="65"/>
    </row>
    <row r="6" spans="1:7" x14ac:dyDescent="0.25">
      <c r="A6" s="201" t="s">
        <v>7</v>
      </c>
      <c r="B6" s="201"/>
      <c r="C6" s="201"/>
      <c r="D6" s="201"/>
      <c r="E6" s="201"/>
      <c r="F6" s="201"/>
      <c r="G6" s="201"/>
    </row>
    <row r="7" spans="1:7" x14ac:dyDescent="0.25">
      <c r="A7" s="201" t="s">
        <v>8</v>
      </c>
      <c r="B7" s="201"/>
      <c r="C7" s="201"/>
      <c r="D7" s="201"/>
      <c r="E7" s="201"/>
      <c r="F7" s="201"/>
      <c r="G7" s="201"/>
    </row>
    <row r="8" spans="1:7" ht="15.75" thickBot="1" x14ac:dyDescent="0.3">
      <c r="A8" s="68" t="s">
        <v>9</v>
      </c>
      <c r="B8" s="69" t="s">
        <v>10</v>
      </c>
      <c r="C8" s="69" t="s">
        <v>50</v>
      </c>
      <c r="D8" s="69" t="s">
        <v>51</v>
      </c>
      <c r="E8" s="69" t="s">
        <v>53</v>
      </c>
      <c r="F8" s="69" t="s">
        <v>54</v>
      </c>
      <c r="G8" s="69" t="s">
        <v>58</v>
      </c>
    </row>
    <row r="9" spans="1:7" x14ac:dyDescent="0.25">
      <c r="A9" s="10" t="s">
        <v>71</v>
      </c>
      <c r="B9" s="71"/>
      <c r="C9" s="71"/>
      <c r="D9" s="71"/>
      <c r="E9" s="71"/>
      <c r="F9" s="71"/>
      <c r="G9" s="71"/>
    </row>
    <row r="10" spans="1:7" x14ac:dyDescent="0.25">
      <c r="A10" s="140" t="s">
        <v>62</v>
      </c>
      <c r="B10" s="144" t="s">
        <v>24</v>
      </c>
      <c r="C10" s="60">
        <f>'Tratamiento 1T'!F11</f>
        <v>63</v>
      </c>
      <c r="D10" s="60">
        <f>'Tratamiento 2T'!F11</f>
        <v>24</v>
      </c>
      <c r="E10" s="60">
        <f>'Tratamiento 3T'!F11</f>
        <v>44</v>
      </c>
      <c r="F10" s="60">
        <f>'Tratamiento 4T'!F10</f>
        <v>30</v>
      </c>
      <c r="G10" s="60">
        <f>SUM(C10:F10)</f>
        <v>161</v>
      </c>
    </row>
    <row r="11" spans="1:7" x14ac:dyDescent="0.25">
      <c r="A11" s="11" t="s">
        <v>63</v>
      </c>
      <c r="B11" s="71" t="s">
        <v>24</v>
      </c>
      <c r="C11" s="60">
        <f>'Tratamiento 1T'!F12</f>
        <v>38</v>
      </c>
      <c r="D11" s="60">
        <f>'Tratamiento 2T'!F12</f>
        <v>25</v>
      </c>
      <c r="E11" s="60">
        <f>'Tratamiento 3T'!F12</f>
        <v>36</v>
      </c>
      <c r="F11" s="60">
        <f>'Tratamiento 4T'!F11</f>
        <v>21</v>
      </c>
      <c r="G11" s="60">
        <f t="shared" ref="G11:G15" si="0">SUM(C11:F11)</f>
        <v>120</v>
      </c>
    </row>
    <row r="12" spans="1:7" x14ac:dyDescent="0.25">
      <c r="A12" s="11" t="s">
        <v>73</v>
      </c>
      <c r="B12" s="71" t="s">
        <v>24</v>
      </c>
      <c r="C12" s="60">
        <f>'Tratamiento 1T'!E13</f>
        <v>25</v>
      </c>
      <c r="D12" s="60">
        <f>'Tratamiento 2T'!E13</f>
        <v>24</v>
      </c>
      <c r="E12" s="60">
        <f>'Tratamiento 3T'!E13</f>
        <v>24</v>
      </c>
      <c r="F12" s="60">
        <f>'Tratamiento 4T'!E12</f>
        <v>26</v>
      </c>
      <c r="G12" s="60">
        <f>+SUM(C12:F12)</f>
        <v>99</v>
      </c>
    </row>
    <row r="13" spans="1:7" x14ac:dyDescent="0.25">
      <c r="A13" s="141" t="s">
        <v>72</v>
      </c>
      <c r="B13" s="7" t="s">
        <v>68</v>
      </c>
      <c r="C13" s="60">
        <f>'Tratamiento 1T'!F14</f>
        <v>24.666666666666668</v>
      </c>
      <c r="D13" s="60">
        <f>'Tratamiento 2T'!F14</f>
        <v>30.333333333333332</v>
      </c>
      <c r="E13" s="60">
        <f>'Tratamiento 3T'!F14</f>
        <v>27.666666666666668</v>
      </c>
      <c r="F13" s="60">
        <f>'Tratamiento 4T'!F13</f>
        <v>27.666666666666668</v>
      </c>
      <c r="G13" s="60">
        <f t="shared" si="0"/>
        <v>110.33333333333334</v>
      </c>
    </row>
    <row r="14" spans="1:7" x14ac:dyDescent="0.25">
      <c r="A14" s="70"/>
      <c r="B14" s="142" t="s">
        <v>24</v>
      </c>
      <c r="C14" s="60">
        <f>'Tratamiento 1T'!F15</f>
        <v>73.333333333333329</v>
      </c>
      <c r="D14" s="60">
        <f>'Tratamiento 2T'!F15</f>
        <v>102</v>
      </c>
      <c r="E14" s="60">
        <f>'Tratamiento 3T'!F15</f>
        <v>91.666666666666671</v>
      </c>
      <c r="F14" s="60">
        <f>'Tratamiento 4T'!F14</f>
        <v>106.66666666666667</v>
      </c>
      <c r="G14" s="60">
        <f t="shared" si="0"/>
        <v>373.66666666666669</v>
      </c>
    </row>
    <row r="15" spans="1:7" x14ac:dyDescent="0.25">
      <c r="A15" s="70"/>
      <c r="B15" s="7" t="s">
        <v>69</v>
      </c>
      <c r="C15" s="60">
        <f>'Tratamiento 1T'!F16</f>
        <v>125</v>
      </c>
      <c r="D15" s="60">
        <f>'Tratamiento 2T'!F16</f>
        <v>205</v>
      </c>
      <c r="E15" s="60">
        <f>'Tratamiento 3T'!F16</f>
        <v>196</v>
      </c>
      <c r="F15" s="60">
        <f>'Tratamiento 4T'!F15</f>
        <v>190</v>
      </c>
      <c r="G15" s="60">
        <f t="shared" si="0"/>
        <v>716</v>
      </c>
    </row>
    <row r="16" spans="1:7" x14ac:dyDescent="0.25">
      <c r="A16" s="72"/>
      <c r="C16" s="60"/>
      <c r="G16" s="60"/>
    </row>
    <row r="17" spans="1:9" ht="15.75" thickBot="1" x14ac:dyDescent="0.3">
      <c r="A17" s="14" t="s">
        <v>70</v>
      </c>
      <c r="B17" s="58"/>
      <c r="C17" s="59">
        <f>+C10+C14</f>
        <v>136.33333333333331</v>
      </c>
      <c r="D17" s="59">
        <f>+D10+D14</f>
        <v>126</v>
      </c>
      <c r="E17" s="59">
        <f>+E10+E14</f>
        <v>135.66666666666669</v>
      </c>
      <c r="F17" s="59">
        <f t="shared" ref="F17" si="1">+F10+F13</f>
        <v>57.666666666666671</v>
      </c>
      <c r="G17" s="59">
        <f>+G10+G14</f>
        <v>534.66666666666674</v>
      </c>
    </row>
    <row r="18" spans="1:9" ht="15.75" thickTop="1" x14ac:dyDescent="0.25">
      <c r="A18" s="71" t="s">
        <v>26</v>
      </c>
      <c r="B18" s="75"/>
      <c r="C18" s="61"/>
      <c r="D18" s="61"/>
      <c r="E18" s="61"/>
      <c r="F18" s="61"/>
      <c r="G18" s="61"/>
    </row>
    <row r="19" spans="1:9" x14ac:dyDescent="0.25">
      <c r="A19" s="202" t="s">
        <v>27</v>
      </c>
      <c r="B19" s="202"/>
      <c r="C19" s="202"/>
      <c r="D19" s="202"/>
      <c r="E19" s="202"/>
      <c r="F19" s="202"/>
    </row>
    <row r="20" spans="1:9" x14ac:dyDescent="0.25">
      <c r="A20" s="201" t="s">
        <v>28</v>
      </c>
      <c r="B20" s="201"/>
      <c r="C20" s="201"/>
      <c r="D20" s="201"/>
      <c r="E20" s="201"/>
      <c r="F20" s="201"/>
    </row>
    <row r="21" spans="1:9" x14ac:dyDescent="0.25">
      <c r="A21" s="201" t="s">
        <v>60</v>
      </c>
      <c r="B21" s="201"/>
      <c r="C21" s="201"/>
      <c r="D21" s="201"/>
      <c r="E21" s="201"/>
      <c r="F21" s="201"/>
    </row>
    <row r="22" spans="1:9" ht="15.75" thickBot="1" x14ac:dyDescent="0.3">
      <c r="A22" s="68" t="s">
        <v>9</v>
      </c>
      <c r="B22" s="69" t="s">
        <v>50</v>
      </c>
      <c r="C22" s="69" t="s">
        <v>51</v>
      </c>
      <c r="D22" s="69" t="s">
        <v>53</v>
      </c>
      <c r="E22" s="69" t="s">
        <v>54</v>
      </c>
      <c r="F22" s="69" t="s">
        <v>58</v>
      </c>
    </row>
    <row r="23" spans="1:9" x14ac:dyDescent="0.25">
      <c r="A23" s="10" t="s">
        <v>71</v>
      </c>
      <c r="B23" s="89"/>
      <c r="C23" s="89"/>
      <c r="D23" s="89"/>
      <c r="E23" s="89"/>
      <c r="F23" s="89"/>
    </row>
    <row r="24" spans="1:9" x14ac:dyDescent="0.25">
      <c r="A24" s="77" t="s">
        <v>23</v>
      </c>
      <c r="B24" s="89">
        <f>'Tratamiento 1T'!E25</f>
        <v>5953316.6100000003</v>
      </c>
      <c r="C24" s="98">
        <f>'Tratamiento 2T'!E25</f>
        <v>19575222.199999999</v>
      </c>
      <c r="D24" s="98">
        <f>'Tratamiento 3T'!E25</f>
        <v>8705247.5899999999</v>
      </c>
      <c r="E24" s="98">
        <f>'Tratamiento 4T'!E23</f>
        <v>13849952.220000001</v>
      </c>
      <c r="F24" s="89">
        <f>SUM(B24:E24)</f>
        <v>48083738.619999997</v>
      </c>
    </row>
    <row r="25" spans="1:9" x14ac:dyDescent="0.25">
      <c r="A25" s="10" t="s">
        <v>72</v>
      </c>
      <c r="B25" s="89">
        <f>'Tratamiento 1T'!E26</f>
        <v>837950</v>
      </c>
      <c r="C25" s="98">
        <f>'Tratamiento 2T'!E26</f>
        <v>939630</v>
      </c>
      <c r="D25" s="98">
        <f>'Tratamiento 3T'!E26</f>
        <v>1263490</v>
      </c>
      <c r="E25" s="98">
        <f>'Tratamiento 4T'!E24</f>
        <v>1915340</v>
      </c>
      <c r="F25" s="89">
        <f t="shared" ref="F25" si="2">SUM(B25:E25)</f>
        <v>4956410</v>
      </c>
    </row>
    <row r="26" spans="1:9" x14ac:dyDescent="0.25">
      <c r="A26" s="76"/>
      <c r="B26" s="89"/>
      <c r="C26" s="88"/>
      <c r="D26" s="88"/>
      <c r="E26" s="88"/>
      <c r="F26" s="89"/>
    </row>
    <row r="27" spans="1:9" ht="15.75" thickBot="1" x14ac:dyDescent="0.3">
      <c r="A27" s="73" t="s">
        <v>25</v>
      </c>
      <c r="B27" s="95">
        <f t="shared" ref="B27:E27" si="3">SUM(B24:B26)</f>
        <v>6791266.6100000003</v>
      </c>
      <c r="C27" s="95">
        <f>SUM(C24:C26)</f>
        <v>20514852.199999999</v>
      </c>
      <c r="D27" s="95">
        <f t="shared" si="3"/>
        <v>9968737.5899999999</v>
      </c>
      <c r="E27" s="95">
        <f t="shared" si="3"/>
        <v>15765292.220000001</v>
      </c>
      <c r="F27" s="96">
        <f>SUM(F24:F25)</f>
        <v>53040148.619999997</v>
      </c>
    </row>
    <row r="28" spans="1:9" ht="15.75" thickTop="1" x14ac:dyDescent="0.25">
      <c r="A28" s="74" t="s">
        <v>31</v>
      </c>
    </row>
    <row r="29" spans="1:9" x14ac:dyDescent="0.25">
      <c r="A29" s="201" t="s">
        <v>32</v>
      </c>
      <c r="B29" s="201"/>
      <c r="C29" s="201"/>
      <c r="D29" s="201"/>
      <c r="E29" s="201"/>
      <c r="F29" s="201"/>
    </row>
    <row r="30" spans="1:9" x14ac:dyDescent="0.25">
      <c r="A30" s="201" t="s">
        <v>28</v>
      </c>
      <c r="B30" s="201"/>
      <c r="C30" s="201"/>
      <c r="D30" s="201"/>
      <c r="E30" s="201"/>
      <c r="F30" s="201"/>
      <c r="H30" s="139"/>
    </row>
    <row r="31" spans="1:9" x14ac:dyDescent="0.25">
      <c r="A31" s="201" t="s">
        <v>60</v>
      </c>
      <c r="B31" s="201"/>
      <c r="C31" s="201"/>
      <c r="D31" s="201"/>
      <c r="E31" s="201"/>
      <c r="F31" s="201"/>
      <c r="H31" s="139"/>
      <c r="I31" s="137"/>
    </row>
    <row r="32" spans="1:9" ht="15.75" thickBot="1" x14ac:dyDescent="0.3">
      <c r="A32" s="68" t="s">
        <v>33</v>
      </c>
      <c r="B32" s="69" t="s">
        <v>50</v>
      </c>
      <c r="C32" s="69" t="s">
        <v>51</v>
      </c>
      <c r="D32" s="69" t="s">
        <v>53</v>
      </c>
      <c r="E32" s="69" t="s">
        <v>54</v>
      </c>
      <c r="F32" s="69" t="s">
        <v>58</v>
      </c>
      <c r="H32" s="139"/>
      <c r="I32" s="137"/>
    </row>
    <row r="33" spans="1:12" ht="15.95" customHeight="1" x14ac:dyDescent="0.25">
      <c r="A33" s="147" t="s">
        <v>34</v>
      </c>
      <c r="B33" s="88">
        <f>'Tratamiento 3T Acum.'!B35</f>
        <v>1725934.61</v>
      </c>
      <c r="C33" s="88">
        <f>'Tratamiento 3T Acum.'!C35</f>
        <v>6614290.5999999996</v>
      </c>
      <c r="D33" s="88">
        <f>'Tratamiento 3T Acum.'!D35</f>
        <v>3640264.65</v>
      </c>
      <c r="E33" s="88">
        <f>'Tratamiento 4T'!E32</f>
        <v>5426832.6699999999</v>
      </c>
      <c r="F33" s="88">
        <f>SUM(B33:E33)</f>
        <v>17407322.530000001</v>
      </c>
      <c r="G33" s="78"/>
      <c r="H33" s="139"/>
      <c r="I33" s="137"/>
      <c r="J33" s="127"/>
    </row>
    <row r="34" spans="1:12" x14ac:dyDescent="0.25">
      <c r="A34" s="147" t="s">
        <v>35</v>
      </c>
      <c r="B34" s="139">
        <f>'Tratamiento 3T Acum.'!B36</f>
        <v>3232800</v>
      </c>
      <c r="C34" s="139">
        <f>'Tratamiento 3T Acum.'!C36</f>
        <v>2932500</v>
      </c>
      <c r="D34" s="139">
        <f>'Tratamiento 3T Acum.'!D36</f>
        <v>3719600</v>
      </c>
      <c r="E34" s="139">
        <f>'Tratamiento 4T'!E33</f>
        <v>5464899.5499999998</v>
      </c>
      <c r="F34" s="88">
        <f t="shared" ref="F34:F56" si="4">SUM(B34:E34)</f>
        <v>15349799.550000001</v>
      </c>
      <c r="G34" s="78"/>
      <c r="H34" s="139"/>
      <c r="I34" s="137"/>
      <c r="J34" s="127"/>
    </row>
    <row r="35" spans="1:12" x14ac:dyDescent="0.25">
      <c r="A35" s="147" t="s">
        <v>36</v>
      </c>
      <c r="B35" s="139">
        <f>'Tratamiento 3T Acum.'!B37</f>
        <v>857450</v>
      </c>
      <c r="C35" s="139">
        <f>'Tratamiento 3T Acum.'!C37</f>
        <v>1440900</v>
      </c>
      <c r="D35" s="139">
        <f>'Tratamiento 3T Acum.'!D37</f>
        <v>1116990</v>
      </c>
      <c r="E35" s="139">
        <f>'Tratamiento 4T'!E34</f>
        <v>1899760</v>
      </c>
      <c r="F35" s="88">
        <f t="shared" si="4"/>
        <v>5315100</v>
      </c>
      <c r="H35" s="139"/>
      <c r="J35" s="127"/>
    </row>
    <row r="36" spans="1:12" x14ac:dyDescent="0.25">
      <c r="A36" s="147" t="s">
        <v>37</v>
      </c>
      <c r="B36" s="139">
        <f>'Tratamiento 3T Acum.'!B38</f>
        <v>0</v>
      </c>
      <c r="C36" s="139">
        <f>'Tratamiento 3T Acum.'!C38</f>
        <v>374690</v>
      </c>
      <c r="D36" s="139">
        <f>'Tratamiento 3T Acum.'!D38</f>
        <v>195000</v>
      </c>
      <c r="E36" s="139">
        <f>'Tratamiento 4T'!E35</f>
        <v>268000</v>
      </c>
      <c r="F36" s="88">
        <f t="shared" si="4"/>
        <v>837690</v>
      </c>
      <c r="G36" s="78"/>
      <c r="I36" s="137"/>
      <c r="J36" s="127"/>
      <c r="K36" s="127"/>
      <c r="L36" s="127"/>
    </row>
    <row r="37" spans="1:12" x14ac:dyDescent="0.25">
      <c r="A37" s="147" t="s">
        <v>78</v>
      </c>
      <c r="B37" s="139">
        <f>'Tratamiento 3T Acum.'!B39</f>
        <v>0</v>
      </c>
      <c r="C37" s="139">
        <f>'Tratamiento 3T Acum.'!C39</f>
        <v>0</v>
      </c>
      <c r="D37" s="139">
        <f>'Tratamiento 3T Acum.'!D39</f>
        <v>0</v>
      </c>
      <c r="E37" s="139">
        <f>'Tratamiento 4T'!E36</f>
        <v>0</v>
      </c>
      <c r="F37" s="139">
        <f t="shared" si="4"/>
        <v>0</v>
      </c>
      <c r="J37" s="127"/>
      <c r="K37" s="127"/>
      <c r="L37" s="127"/>
    </row>
    <row r="38" spans="1:12" x14ac:dyDescent="0.25">
      <c r="A38" s="147" t="s">
        <v>79</v>
      </c>
      <c r="B38" s="139">
        <f>'Tratamiento 3T Acum.'!B40</f>
        <v>56057</v>
      </c>
      <c r="C38" s="139">
        <f>'Tratamiento 3T Acum.'!C40</f>
        <v>0</v>
      </c>
      <c r="D38" s="139">
        <f>'Tratamiento 3T Acum.'!D40</f>
        <v>0</v>
      </c>
      <c r="E38" s="139">
        <f>'Tratamiento 4T'!E37</f>
        <v>0</v>
      </c>
      <c r="F38" s="139">
        <f t="shared" si="4"/>
        <v>56057</v>
      </c>
      <c r="G38" s="78"/>
      <c r="J38" s="127"/>
      <c r="K38" s="127"/>
      <c r="L38" s="127"/>
    </row>
    <row r="39" spans="1:12" x14ac:dyDescent="0.25">
      <c r="A39" s="147" t="s">
        <v>80</v>
      </c>
      <c r="B39" s="139">
        <f>'Tratamiento 3T Acum.'!B41</f>
        <v>271450</v>
      </c>
      <c r="C39" s="139">
        <f>'Tratamiento 3T Acum.'!C41</f>
        <v>448130</v>
      </c>
      <c r="D39" s="139">
        <f>'Tratamiento 3T Acum.'!D41</f>
        <v>119027.2</v>
      </c>
      <c r="E39" s="139">
        <f>'Tratamiento 4T'!E38</f>
        <v>99642</v>
      </c>
      <c r="F39" s="139">
        <f t="shared" si="4"/>
        <v>938249.2</v>
      </c>
      <c r="G39" s="78"/>
      <c r="J39" s="127"/>
      <c r="K39" s="127"/>
      <c r="L39" s="127"/>
    </row>
    <row r="40" spans="1:12" x14ac:dyDescent="0.25">
      <c r="A40" s="147" t="s">
        <v>81</v>
      </c>
      <c r="B40" s="139">
        <f>'Tratamiento 3T Acum.'!B42</f>
        <v>0</v>
      </c>
      <c r="C40" s="139">
        <f>'Tratamiento 3T Acum.'!C42</f>
        <v>0</v>
      </c>
      <c r="D40" s="139">
        <f>'Tratamiento 3T Acum.'!D42</f>
        <v>0</v>
      </c>
      <c r="E40" s="139">
        <f>'Tratamiento 4T'!E39</f>
        <v>0</v>
      </c>
      <c r="F40" s="139">
        <f t="shared" si="4"/>
        <v>0</v>
      </c>
      <c r="G40" s="78"/>
      <c r="H40" s="89"/>
    </row>
    <row r="41" spans="1:12" x14ac:dyDescent="0.25">
      <c r="A41" s="147" t="s">
        <v>82</v>
      </c>
      <c r="B41" s="139">
        <f>'Tratamiento 3T Acum.'!B43</f>
        <v>0</v>
      </c>
      <c r="C41" s="139">
        <f>'Tratamiento 3T Acum.'!C43</f>
        <v>0</v>
      </c>
      <c r="D41" s="139">
        <f>'Tratamiento 3T Acum.'!D43</f>
        <v>0</v>
      </c>
      <c r="E41" s="139">
        <f>'Tratamiento 4T'!E40</f>
        <v>0</v>
      </c>
      <c r="F41" s="139">
        <f t="shared" si="4"/>
        <v>0</v>
      </c>
      <c r="G41" s="78"/>
      <c r="H41" s="89"/>
    </row>
    <row r="42" spans="1:12" x14ac:dyDescent="0.25">
      <c r="A42" s="147" t="s">
        <v>77</v>
      </c>
      <c r="B42" s="139">
        <f>'Tratamiento 3T Acum.'!B44</f>
        <v>530500</v>
      </c>
      <c r="C42" s="139">
        <f>'Tratamiento 3T Acum.'!C44</f>
        <v>864480</v>
      </c>
      <c r="D42" s="139">
        <f>'Tratamiento 3T Acum.'!D44</f>
        <v>796500</v>
      </c>
      <c r="E42" s="139">
        <f>'Tratamiento 4T'!E41</f>
        <v>1215580</v>
      </c>
      <c r="F42" s="139">
        <f t="shared" si="4"/>
        <v>3407060</v>
      </c>
      <c r="H42" s="89"/>
      <c r="J42" s="127"/>
    </row>
    <row r="43" spans="1:12" x14ac:dyDescent="0.25">
      <c r="A43" s="147" t="s">
        <v>83</v>
      </c>
      <c r="B43" s="139">
        <f>'Tratamiento 3T Acum.'!B45</f>
        <v>0</v>
      </c>
      <c r="C43" s="139">
        <f>'Tratamiento 3T Acum.'!C45</f>
        <v>0</v>
      </c>
      <c r="D43" s="139">
        <f>'Tratamiento 3T Acum.'!D45</f>
        <v>109.08</v>
      </c>
      <c r="E43" s="139">
        <f>'Tratamiento 4T'!E42</f>
        <v>0</v>
      </c>
      <c r="F43" s="139">
        <f t="shared" si="4"/>
        <v>109.08</v>
      </c>
      <c r="G43" s="78"/>
      <c r="H43" s="89"/>
    </row>
    <row r="44" spans="1:12" x14ac:dyDescent="0.25">
      <c r="A44" s="147" t="s">
        <v>84</v>
      </c>
      <c r="B44" s="139">
        <f>'Tratamiento 3T Acum.'!B46</f>
        <v>0</v>
      </c>
      <c r="C44" s="139">
        <f>'Tratamiento 3T Acum.'!C46</f>
        <v>0</v>
      </c>
      <c r="D44" s="139">
        <f>'Tratamiento 3T Acum.'!D46</f>
        <v>0</v>
      </c>
      <c r="E44" s="139">
        <f>'Tratamiento 4T'!E43</f>
        <v>0</v>
      </c>
      <c r="F44" s="139">
        <f t="shared" si="4"/>
        <v>0</v>
      </c>
    </row>
    <row r="45" spans="1:12" x14ac:dyDescent="0.25">
      <c r="A45" s="147" t="s">
        <v>85</v>
      </c>
      <c r="B45" s="139">
        <f>'Tratamiento 3T Acum.'!B47</f>
        <v>0</v>
      </c>
      <c r="C45" s="139">
        <f>'Tratamiento 3T Acum.'!C47</f>
        <v>0</v>
      </c>
      <c r="D45" s="139">
        <f>'Tratamiento 3T Acum.'!D47</f>
        <v>0</v>
      </c>
      <c r="E45" s="139">
        <f>'Tratamiento 4T'!E44</f>
        <v>0</v>
      </c>
      <c r="F45" s="139">
        <f t="shared" si="4"/>
        <v>0</v>
      </c>
    </row>
    <row r="46" spans="1:12" x14ac:dyDescent="0.25">
      <c r="A46" s="147" t="s">
        <v>86</v>
      </c>
      <c r="B46" s="139">
        <f>'Tratamiento 3T Acum.'!B48</f>
        <v>0</v>
      </c>
      <c r="C46" s="139">
        <f>'Tratamiento 3T Acum.'!C48</f>
        <v>0</v>
      </c>
      <c r="D46" s="139">
        <f>'Tratamiento 3T Acum.'!D48</f>
        <v>0</v>
      </c>
      <c r="E46" s="139">
        <f>'Tratamiento 4T'!E45</f>
        <v>0</v>
      </c>
      <c r="F46" s="139">
        <f t="shared" si="4"/>
        <v>0</v>
      </c>
    </row>
    <row r="47" spans="1:12" x14ac:dyDescent="0.25">
      <c r="A47" s="147" t="s">
        <v>87</v>
      </c>
      <c r="B47" s="139">
        <f>'Tratamiento 3T Acum.'!B49</f>
        <v>0</v>
      </c>
      <c r="C47" s="139">
        <f>'Tratamiento 3T Acum.'!C49</f>
        <v>14080</v>
      </c>
      <c r="D47" s="139">
        <f>'Tratamiento 3T Acum.'!D49</f>
        <v>0</v>
      </c>
      <c r="E47" s="139">
        <f>'Tratamiento 4T'!E46</f>
        <v>0</v>
      </c>
      <c r="F47" s="139">
        <f t="shared" si="4"/>
        <v>14080</v>
      </c>
      <c r="G47" s="78"/>
      <c r="H47" s="89"/>
      <c r="I47" s="89"/>
      <c r="J47" s="89"/>
    </row>
    <row r="48" spans="1:12" x14ac:dyDescent="0.25">
      <c r="A48" s="147" t="s">
        <v>88</v>
      </c>
      <c r="B48" s="139">
        <f>'Tratamiento 3T Acum.'!B50</f>
        <v>17075</v>
      </c>
      <c r="C48" s="139">
        <f>'Tratamiento 3T Acum.'!C50</f>
        <v>348433</v>
      </c>
      <c r="D48" s="139">
        <f>'Tratamiento 3T Acum.'!D50</f>
        <v>20265</v>
      </c>
      <c r="E48" s="139">
        <f>'Tratamiento 4T'!E47</f>
        <v>0</v>
      </c>
      <c r="F48" s="139">
        <f t="shared" si="4"/>
        <v>385773</v>
      </c>
      <c r="G48" s="78"/>
      <c r="H48" s="89"/>
      <c r="I48" s="89"/>
      <c r="J48" s="89"/>
    </row>
    <row r="49" spans="1:10" x14ac:dyDescent="0.25">
      <c r="A49" s="147" t="s">
        <v>89</v>
      </c>
      <c r="B49" s="139">
        <f>'Tratamiento 3T Acum.'!B51</f>
        <v>0</v>
      </c>
      <c r="C49" s="139">
        <f>'Tratamiento 3T Acum.'!C51</f>
        <v>155713.1</v>
      </c>
      <c r="D49" s="139">
        <f>'Tratamiento 3T Acum.'!D51</f>
        <v>92150.87</v>
      </c>
      <c r="E49" s="139">
        <f>'Tratamiento 4T'!E48</f>
        <v>111520</v>
      </c>
      <c r="F49" s="139">
        <f t="shared" si="4"/>
        <v>359383.97</v>
      </c>
      <c r="G49" s="78"/>
      <c r="H49" s="89"/>
      <c r="J49" s="89"/>
    </row>
    <row r="50" spans="1:10" x14ac:dyDescent="0.25">
      <c r="A50" s="147" t="s">
        <v>90</v>
      </c>
      <c r="B50" s="139">
        <f>'Tratamiento 3T Acum.'!B52</f>
        <v>0</v>
      </c>
      <c r="C50" s="139">
        <f>'Tratamiento 3T Acum.'!C52</f>
        <v>2269487.5</v>
      </c>
      <c r="D50" s="139">
        <f>'Tratamiento 3T Acum.'!D52</f>
        <v>1170.78</v>
      </c>
      <c r="E50" s="139">
        <f>'Tratamiento 4T'!E49</f>
        <v>581778</v>
      </c>
      <c r="F50" s="139">
        <f t="shared" si="4"/>
        <v>2852436.28</v>
      </c>
      <c r="G50" s="78"/>
      <c r="H50" s="89"/>
      <c r="I50" s="89"/>
      <c r="J50" s="89"/>
    </row>
    <row r="51" spans="1:10" x14ac:dyDescent="0.25">
      <c r="A51" s="147" t="s">
        <v>91</v>
      </c>
      <c r="B51" s="139">
        <f>'Tratamiento 3T Acum.'!B53</f>
        <v>0</v>
      </c>
      <c r="C51" s="139">
        <f>'Tratamiento 3T Acum.'!C53</f>
        <v>2046175</v>
      </c>
      <c r="D51" s="139">
        <f>'Tratamiento 3T Acum.'!D53</f>
        <v>212800</v>
      </c>
      <c r="E51" s="139">
        <f>'Tratamiento 4T'!E50</f>
        <v>187675</v>
      </c>
      <c r="F51" s="139">
        <f t="shared" si="4"/>
        <v>2446650</v>
      </c>
      <c r="G51" s="78"/>
      <c r="H51" s="89"/>
    </row>
    <row r="52" spans="1:10" x14ac:dyDescent="0.25">
      <c r="A52" s="147" t="s">
        <v>92</v>
      </c>
      <c r="B52" s="139">
        <f>'Tratamiento 3T Acum.'!B54</f>
        <v>0</v>
      </c>
      <c r="C52" s="139">
        <f>'Tratamiento 3T Acum.'!C54</f>
        <v>1175831</v>
      </c>
      <c r="D52" s="139">
        <f>'Tratamiento 3T Acum.'!D54</f>
        <v>9990</v>
      </c>
      <c r="E52" s="139">
        <f>'Tratamiento 4T'!E51</f>
        <v>244600</v>
      </c>
      <c r="F52" s="139">
        <f t="shared" si="4"/>
        <v>1430421</v>
      </c>
      <c r="G52" s="78"/>
      <c r="H52" s="89"/>
    </row>
    <row r="53" spans="1:10" x14ac:dyDescent="0.25">
      <c r="A53" s="147" t="s">
        <v>93</v>
      </c>
      <c r="B53" s="139">
        <f>'Tratamiento 3T Acum.'!B55</f>
        <v>0</v>
      </c>
      <c r="C53" s="139">
        <f>'Tratamiento 3T Acum.'!C55</f>
        <v>0</v>
      </c>
      <c r="D53" s="139">
        <f>'Tratamiento 3T Acum.'!D55</f>
        <v>21245.01</v>
      </c>
      <c r="E53" s="139">
        <f>'Tratamiento 4T'!E52</f>
        <v>24750</v>
      </c>
      <c r="F53" s="139">
        <f t="shared" si="4"/>
        <v>45995.009999999995</v>
      </c>
      <c r="H53" s="89"/>
    </row>
    <row r="54" spans="1:10" x14ac:dyDescent="0.25">
      <c r="A54" s="147" t="s">
        <v>94</v>
      </c>
      <c r="B54" s="139">
        <f>'Tratamiento 3T Acum.'!B56</f>
        <v>0</v>
      </c>
      <c r="C54" s="139">
        <f>'Tratamiento 3T Acum.'!C56</f>
        <v>50495</v>
      </c>
      <c r="D54" s="139">
        <f>'Tratamiento 3T Acum.'!D56</f>
        <v>0</v>
      </c>
      <c r="E54" s="139">
        <f>'Tratamiento 4T'!E53</f>
        <v>0</v>
      </c>
      <c r="F54" s="139">
        <f t="shared" si="4"/>
        <v>50495</v>
      </c>
    </row>
    <row r="55" spans="1:10" x14ac:dyDescent="0.25">
      <c r="A55" s="147" t="s">
        <v>95</v>
      </c>
      <c r="B55" s="139">
        <f>'Tratamiento 3T Acum.'!B57</f>
        <v>100000</v>
      </c>
      <c r="C55" s="139">
        <f>'Tratamiento 3T Acum.'!C57</f>
        <v>1337770</v>
      </c>
      <c r="D55" s="139">
        <f>'Tratamiento 3T Acum.'!D57</f>
        <v>23625</v>
      </c>
      <c r="E55" s="139">
        <f>'Tratamiento 4T'!E54</f>
        <v>0</v>
      </c>
      <c r="F55" s="139">
        <f t="shared" si="4"/>
        <v>1461395</v>
      </c>
      <c r="G55" s="78"/>
    </row>
    <row r="56" spans="1:10" x14ac:dyDescent="0.25">
      <c r="A56" s="147" t="s">
        <v>96</v>
      </c>
      <c r="B56" s="139">
        <f>'Tratamiento 3T Acum.'!B58</f>
        <v>0</v>
      </c>
      <c r="C56" s="139">
        <f>'Tratamiento 3T Acum.'!C58</f>
        <v>115723</v>
      </c>
      <c r="D56" s="139"/>
      <c r="E56" s="139">
        <f>'Tratamiento 4T'!E55</f>
        <v>155255</v>
      </c>
      <c r="F56" s="139">
        <f t="shared" si="4"/>
        <v>270978</v>
      </c>
      <c r="G56" s="78"/>
      <c r="H56" s="127"/>
    </row>
    <row r="57" spans="1:10" x14ac:dyDescent="0.25">
      <c r="A57" s="147" t="s">
        <v>120</v>
      </c>
      <c r="B57" s="139">
        <f>'Tratamiento 3T Acum.'!B59</f>
        <v>0</v>
      </c>
      <c r="C57" s="139">
        <f>'Tratamiento 3T Acum.'!C59</f>
        <v>156000</v>
      </c>
      <c r="D57" s="139">
        <f>'Tratamiento 3T Acum.'!D58</f>
        <v>0</v>
      </c>
      <c r="E57" s="139">
        <f>'Tratamiento 4T'!E56</f>
        <v>85000</v>
      </c>
      <c r="F57" s="139">
        <f t="shared" ref="F57:F58" si="5">SUM(B57:E57)</f>
        <v>241000</v>
      </c>
      <c r="G57" s="78"/>
      <c r="H57" s="127"/>
    </row>
    <row r="58" spans="1:10" x14ac:dyDescent="0.25">
      <c r="A58" s="147" t="s">
        <v>119</v>
      </c>
      <c r="B58" s="139">
        <f>'Tratamiento 3T Acum.'!B60</f>
        <v>0</v>
      </c>
      <c r="C58" s="139">
        <f>'Tratamiento 3T Acum.'!C60</f>
        <v>170154</v>
      </c>
      <c r="D58" s="139">
        <f>'Tratamiento 3T Acum.'!D60</f>
        <v>0</v>
      </c>
      <c r="E58" s="139">
        <f>'Tratamiento 4T'!E57</f>
        <v>0</v>
      </c>
      <c r="F58" s="139">
        <f t="shared" si="5"/>
        <v>170154</v>
      </c>
      <c r="H58" s="127"/>
    </row>
    <row r="59" spans="1:10" ht="15.75" thickBot="1" x14ac:dyDescent="0.3">
      <c r="A59" s="73" t="s">
        <v>25</v>
      </c>
      <c r="B59" s="95">
        <f>SUM(B33:B58)</f>
        <v>6791266.6100000003</v>
      </c>
      <c r="C59" s="95">
        <f>SUM(C33:C58)</f>
        <v>20514852.199999999</v>
      </c>
      <c r="D59" s="95">
        <f>SUM(D33:D58)</f>
        <v>9968737.589999998</v>
      </c>
      <c r="E59" s="95">
        <f>SUM(E33:E58)</f>
        <v>15765292.219999999</v>
      </c>
      <c r="F59" s="95">
        <f>SUM(F33:F58)</f>
        <v>53040148.619999997</v>
      </c>
      <c r="J59" s="88"/>
    </row>
    <row r="60" spans="1:10" ht="15.75" thickTop="1" x14ac:dyDescent="0.25">
      <c r="A60" s="74" t="s">
        <v>31</v>
      </c>
      <c r="J60" s="88"/>
    </row>
    <row r="61" spans="1:10" x14ac:dyDescent="0.25">
      <c r="A61" s="201" t="s">
        <v>38</v>
      </c>
      <c r="B61" s="201"/>
      <c r="C61" s="201"/>
      <c r="D61" s="201"/>
      <c r="E61" s="201"/>
      <c r="F61" s="201"/>
      <c r="J61" s="88"/>
    </row>
    <row r="62" spans="1:10" x14ac:dyDescent="0.25">
      <c r="A62" s="201" t="s">
        <v>39</v>
      </c>
      <c r="B62" s="201"/>
      <c r="C62" s="201"/>
      <c r="D62" s="201"/>
      <c r="E62" s="201"/>
      <c r="F62" s="201"/>
    </row>
    <row r="63" spans="1:10" x14ac:dyDescent="0.25">
      <c r="A63" s="201" t="s">
        <v>60</v>
      </c>
      <c r="B63" s="201"/>
      <c r="C63" s="201"/>
      <c r="D63" s="201"/>
      <c r="E63" s="201"/>
      <c r="F63" s="201"/>
    </row>
    <row r="64" spans="1:10" ht="15.75" thickBot="1" x14ac:dyDescent="0.3">
      <c r="A64" s="68" t="s">
        <v>33</v>
      </c>
      <c r="B64" s="69" t="s">
        <v>50</v>
      </c>
      <c r="C64" s="69" t="s">
        <v>51</v>
      </c>
      <c r="D64" s="69" t="s">
        <v>53</v>
      </c>
      <c r="E64" s="69" t="s">
        <v>54</v>
      </c>
      <c r="F64" s="85"/>
    </row>
    <row r="65" spans="1:9" x14ac:dyDescent="0.25">
      <c r="A65" s="56" t="s">
        <v>55</v>
      </c>
      <c r="B65" s="88">
        <f>'Tratamiento 1T'!E66</f>
        <v>8790819.7400000002</v>
      </c>
      <c r="C65" s="88">
        <f>'Tratamiento 2T'!E68</f>
        <v>21924553.130000003</v>
      </c>
      <c r="D65" s="89">
        <f>C78</f>
        <v>27050228.940000001</v>
      </c>
      <c r="E65" s="88">
        <f>D78</f>
        <v>24615671.620000005</v>
      </c>
      <c r="F65" s="158"/>
      <c r="H65" s="78"/>
    </row>
    <row r="66" spans="1:9" x14ac:dyDescent="0.25">
      <c r="A66" s="56" t="s">
        <v>108</v>
      </c>
      <c r="B66" s="139"/>
      <c r="C66" s="139"/>
      <c r="D66" s="89"/>
      <c r="E66" s="139">
        <f>'Tratamiento 4T'!E65</f>
        <v>0</v>
      </c>
      <c r="F66" s="158"/>
      <c r="H66" s="78"/>
      <c r="I66" s="89"/>
    </row>
    <row r="67" spans="1:9" x14ac:dyDescent="0.25">
      <c r="A67" s="56" t="s">
        <v>40</v>
      </c>
      <c r="B67" s="88">
        <f>'Tratamiento 1T'!E67</f>
        <v>19925000</v>
      </c>
      <c r="C67" s="88">
        <f>'Tratamiento 2T'!E69</f>
        <v>25640528.009999998</v>
      </c>
      <c r="D67" s="89">
        <f>'Tratamiento 3T'!E69</f>
        <v>16325000.01</v>
      </c>
      <c r="E67" s="88">
        <f>'Tratamiento 4T'!E66</f>
        <v>15824999.67</v>
      </c>
      <c r="F67" s="158"/>
      <c r="H67" s="89"/>
    </row>
    <row r="68" spans="1:9" x14ac:dyDescent="0.25">
      <c r="A68" s="1" t="s">
        <v>105</v>
      </c>
      <c r="B68" s="139"/>
      <c r="C68" s="139"/>
      <c r="D68" s="89"/>
      <c r="E68" s="139"/>
      <c r="F68" s="158"/>
      <c r="H68" s="89"/>
      <c r="I68" s="137"/>
    </row>
    <row r="69" spans="1:9" ht="15" customHeight="1" x14ac:dyDescent="0.25">
      <c r="A69" s="1" t="s">
        <v>106</v>
      </c>
      <c r="B69" s="139"/>
      <c r="C69" s="139"/>
      <c r="D69" s="89"/>
      <c r="E69" s="139">
        <f>'Tratamiento 4T'!E68</f>
        <v>875803.32</v>
      </c>
      <c r="F69" s="158"/>
      <c r="H69" s="89"/>
      <c r="I69" s="137"/>
    </row>
    <row r="70" spans="1:9" x14ac:dyDescent="0.25">
      <c r="A70" s="65" t="s">
        <v>41</v>
      </c>
      <c r="B70" s="90">
        <f>SUM(B65:B69)</f>
        <v>28715819.740000002</v>
      </c>
      <c r="C70" s="90">
        <f t="shared" ref="C70:E70" si="6">SUM(C65:C69)</f>
        <v>47565081.140000001</v>
      </c>
      <c r="D70" s="90">
        <f t="shared" si="6"/>
        <v>43375228.950000003</v>
      </c>
      <c r="E70" s="90">
        <f t="shared" si="6"/>
        <v>41316474.610000007</v>
      </c>
      <c r="F70" s="168"/>
      <c r="H70" s="89"/>
      <c r="I70" s="137"/>
    </row>
    <row r="71" spans="1:9" x14ac:dyDescent="0.25">
      <c r="A71" s="79" t="s">
        <v>42</v>
      </c>
      <c r="B71" s="88">
        <f>'Tratamiento 1T'!E70</f>
        <v>6791266.6100000003</v>
      </c>
      <c r="C71" s="88">
        <f>'Tratamiento 2T'!E72</f>
        <v>20514852.199999999</v>
      </c>
      <c r="D71" s="89">
        <f>'Tratamiento 3T'!E72</f>
        <v>9968737.5899999999</v>
      </c>
      <c r="E71" s="88">
        <f>'Tratamiento 4T'!E70</f>
        <v>15765292.219999999</v>
      </c>
      <c r="F71" s="158"/>
      <c r="H71" s="89"/>
      <c r="I71" s="137"/>
    </row>
    <row r="72" spans="1:9" x14ac:dyDescent="0.25">
      <c r="A72" s="80" t="s">
        <v>116</v>
      </c>
      <c r="B72" s="88">
        <f>'Tratamiento 1T'!E71</f>
        <v>0</v>
      </c>
      <c r="C72" s="88">
        <f>'Tratamiento 2T'!E74</f>
        <v>0</v>
      </c>
      <c r="D72" s="89">
        <f>'Tratamiento 3T'!E74</f>
        <v>8790819.7400000002</v>
      </c>
      <c r="E72" s="88">
        <f>'Tratamiento 4T'!E71</f>
        <v>0</v>
      </c>
      <c r="F72" s="158"/>
      <c r="H72" s="89"/>
      <c r="I72" s="137"/>
    </row>
    <row r="73" spans="1:9" ht="25.5" x14ac:dyDescent="0.25">
      <c r="A73" s="187" t="s">
        <v>125</v>
      </c>
      <c r="B73" s="139"/>
      <c r="C73" s="139"/>
      <c r="D73" s="89"/>
      <c r="E73" s="139">
        <f>'Tratamiento 4T'!E72</f>
        <v>-53295</v>
      </c>
      <c r="F73" s="158"/>
      <c r="H73" s="89"/>
      <c r="I73" s="137"/>
    </row>
    <row r="74" spans="1:9" x14ac:dyDescent="0.25">
      <c r="A74" s="197" t="s">
        <v>122</v>
      </c>
      <c r="B74" s="139"/>
      <c r="C74" s="139"/>
      <c r="D74" s="89"/>
      <c r="E74" s="139"/>
      <c r="F74" s="158"/>
      <c r="H74" s="89"/>
      <c r="I74" s="137"/>
    </row>
    <row r="75" spans="1:9" x14ac:dyDescent="0.25">
      <c r="A75" s="197"/>
      <c r="B75" s="139"/>
      <c r="C75" s="139"/>
      <c r="D75" s="89"/>
      <c r="E75" s="139"/>
      <c r="F75" s="158"/>
      <c r="H75" s="89"/>
      <c r="I75" s="137"/>
    </row>
    <row r="76" spans="1:9" x14ac:dyDescent="0.25">
      <c r="A76" s="198"/>
      <c r="B76" s="139"/>
      <c r="C76" s="139"/>
      <c r="D76" s="89"/>
      <c r="E76" s="139"/>
      <c r="F76" s="158"/>
      <c r="H76" s="89"/>
      <c r="I76" s="137"/>
    </row>
    <row r="77" spans="1:9" x14ac:dyDescent="0.25">
      <c r="A77" s="200"/>
      <c r="B77" s="139"/>
      <c r="C77" s="139"/>
      <c r="D77" s="89"/>
      <c r="E77" s="139">
        <f>'Tratamiento 4T'!E76</f>
        <v>10409843</v>
      </c>
      <c r="F77" s="158"/>
      <c r="H77" s="89"/>
      <c r="I77" s="137"/>
    </row>
    <row r="78" spans="1:9" ht="15.75" thickBot="1" x14ac:dyDescent="0.3">
      <c r="A78" s="58" t="s">
        <v>43</v>
      </c>
      <c r="B78" s="159">
        <f>B70-B71-B72-B73-B77</f>
        <v>21924553.130000003</v>
      </c>
      <c r="C78" s="159">
        <f t="shared" ref="C78:E78" si="7">C70-C71-C72-C73-C77</f>
        <v>27050228.940000001</v>
      </c>
      <c r="D78" s="159">
        <f t="shared" si="7"/>
        <v>24615671.620000005</v>
      </c>
      <c r="E78" s="159">
        <f t="shared" si="7"/>
        <v>15194634.390000008</v>
      </c>
      <c r="F78" s="168"/>
    </row>
    <row r="79" spans="1:9" ht="15.75" thickTop="1" x14ac:dyDescent="0.25">
      <c r="A79" s="74" t="s">
        <v>44</v>
      </c>
    </row>
    <row r="80" spans="1:9" x14ac:dyDescent="0.25">
      <c r="A80" s="56"/>
    </row>
    <row r="81" spans="3:8" x14ac:dyDescent="0.25">
      <c r="F81" s="127"/>
    </row>
    <row r="83" spans="3:8" x14ac:dyDescent="0.25">
      <c r="H83" s="89"/>
    </row>
    <row r="84" spans="3:8" x14ac:dyDescent="0.25">
      <c r="C84" s="89"/>
      <c r="D84" s="89"/>
      <c r="E84" s="89"/>
      <c r="H84" s="89"/>
    </row>
  </sheetData>
  <mergeCells count="13">
    <mergeCell ref="A74:A77"/>
    <mergeCell ref="A62:F62"/>
    <mergeCell ref="A63:F63"/>
    <mergeCell ref="A1:F1"/>
    <mergeCell ref="A21:F21"/>
    <mergeCell ref="A20:F20"/>
    <mergeCell ref="A19:F19"/>
    <mergeCell ref="A29:F29"/>
    <mergeCell ref="A30:F30"/>
    <mergeCell ref="A31:F31"/>
    <mergeCell ref="A61:F61"/>
    <mergeCell ref="A7:G7"/>
    <mergeCell ref="A6:G6"/>
  </mergeCells>
  <pageMargins left="0.70866141732283472" right="0.70866141732283472" top="0.39370078740157483" bottom="0.39370078740157483" header="0.31496062992125984" footer="0.9055118110236221"/>
  <pageSetup scale="60" firstPageNumber="25" orientation="portrait" useFirstPageNumber="1" r:id="rId1"/>
  <headerFooter>
    <oddFooter>&amp;R&amp;"-,Negrita"&amp;12&amp;P</oddFooter>
  </headerFooter>
  <ignoredErrors>
    <ignoredError sqref="F1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7109375" style="7" customWidth="1"/>
    <col min="2" max="2" width="21.85546875" style="1" customWidth="1"/>
    <col min="3" max="5" width="13.85546875" style="1" bestFit="1" customWidth="1"/>
    <col min="6" max="6" width="14.28515625" style="1" customWidth="1"/>
    <col min="7" max="16384" width="12.85546875" style="1"/>
  </cols>
  <sheetData>
    <row r="1" spans="1:7" x14ac:dyDescent="0.25">
      <c r="A1" s="189" t="s">
        <v>0</v>
      </c>
      <c r="B1" s="189"/>
      <c r="C1" s="189"/>
      <c r="D1" s="189"/>
      <c r="E1" s="189"/>
      <c r="F1" s="45"/>
      <c r="G1" s="45"/>
    </row>
    <row r="2" spans="1:7" x14ac:dyDescent="0.25">
      <c r="A2" s="2" t="s">
        <v>1</v>
      </c>
      <c r="B2" s="3" t="s">
        <v>64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109</v>
      </c>
    </row>
    <row r="6" spans="1:7" x14ac:dyDescent="0.25">
      <c r="A6" s="2"/>
      <c r="B6" s="5"/>
    </row>
    <row r="7" spans="1:7" x14ac:dyDescent="0.25">
      <c r="A7" s="189" t="s">
        <v>7</v>
      </c>
      <c r="B7" s="189"/>
      <c r="C7" s="189"/>
      <c r="D7" s="189"/>
      <c r="E7" s="189"/>
      <c r="F7" s="189"/>
    </row>
    <row r="8" spans="1:7" x14ac:dyDescent="0.25">
      <c r="A8" s="189" t="s">
        <v>8</v>
      </c>
      <c r="B8" s="189"/>
      <c r="C8" s="189"/>
      <c r="D8" s="189"/>
      <c r="E8" s="189"/>
      <c r="F8" s="189"/>
    </row>
    <row r="10" spans="1:7" ht="15.75" thickBot="1" x14ac:dyDescent="0.3">
      <c r="A10" s="8" t="s">
        <v>9</v>
      </c>
      <c r="B10" s="9" t="s">
        <v>10</v>
      </c>
      <c r="C10" s="9" t="s">
        <v>11</v>
      </c>
      <c r="D10" s="9" t="s">
        <v>12</v>
      </c>
      <c r="E10" s="9" t="s">
        <v>13</v>
      </c>
      <c r="F10" s="9" t="s">
        <v>50</v>
      </c>
    </row>
    <row r="11" spans="1:7" x14ac:dyDescent="0.25">
      <c r="A11" s="46"/>
      <c r="B11" s="62"/>
      <c r="C11" s="62"/>
      <c r="D11" s="62"/>
      <c r="E11" s="62"/>
      <c r="F11" s="62"/>
    </row>
    <row r="12" spans="1:7" x14ac:dyDescent="0.25">
      <c r="A12" s="10" t="s">
        <v>65</v>
      </c>
      <c r="B12" s="12" t="s">
        <v>24</v>
      </c>
      <c r="C12" s="109">
        <v>0</v>
      </c>
      <c r="D12" s="109">
        <v>0</v>
      </c>
      <c r="E12" s="109">
        <v>0</v>
      </c>
      <c r="F12" s="110">
        <f>SUM(C12:E12)</f>
        <v>0</v>
      </c>
    </row>
    <row r="13" spans="1:7" x14ac:dyDescent="0.25">
      <c r="A13" s="13"/>
      <c r="C13" s="110"/>
      <c r="D13" s="110"/>
      <c r="E13" s="110"/>
      <c r="F13" s="110"/>
    </row>
    <row r="14" spans="1:7" ht="15.75" thickBot="1" x14ac:dyDescent="0.3">
      <c r="A14" s="14" t="s">
        <v>25</v>
      </c>
      <c r="B14" s="15"/>
      <c r="C14" s="111">
        <f>SUM(C12:C13)</f>
        <v>0</v>
      </c>
      <c r="D14" s="111">
        <f>SUM(D12:D13)</f>
        <v>0</v>
      </c>
      <c r="E14" s="111">
        <f>SUM(E12:E13)</f>
        <v>0</v>
      </c>
      <c r="F14" s="111">
        <f>SUM(F12:F13)</f>
        <v>0</v>
      </c>
    </row>
    <row r="15" spans="1:7" ht="15.75" thickTop="1" x14ac:dyDescent="0.25">
      <c r="A15" s="63" t="s">
        <v>47</v>
      </c>
    </row>
    <row r="16" spans="1:7" x14ac:dyDescent="0.25">
      <c r="A16" s="63" t="s">
        <v>75</v>
      </c>
    </row>
    <row r="17" spans="1:13" x14ac:dyDescent="0.25">
      <c r="A17" s="63" t="s">
        <v>74</v>
      </c>
    </row>
    <row r="19" spans="1:13" x14ac:dyDescent="0.25">
      <c r="A19" s="203" t="s">
        <v>27</v>
      </c>
      <c r="B19" s="203"/>
      <c r="C19" s="203"/>
      <c r="D19" s="203"/>
      <c r="E19" s="203"/>
      <c r="J19" s="19"/>
    </row>
    <row r="20" spans="1:13" x14ac:dyDescent="0.25">
      <c r="A20" s="189" t="s">
        <v>28</v>
      </c>
      <c r="B20" s="189"/>
      <c r="C20" s="189"/>
      <c r="D20" s="189"/>
      <c r="E20" s="189"/>
    </row>
    <row r="21" spans="1:13" x14ac:dyDescent="0.25">
      <c r="A21" s="189" t="s">
        <v>60</v>
      </c>
      <c r="B21" s="189"/>
      <c r="C21" s="189"/>
      <c r="D21" s="189"/>
      <c r="E21" s="189"/>
    </row>
    <row r="23" spans="1:13" ht="15.75" thickBot="1" x14ac:dyDescent="0.3">
      <c r="A23" s="8" t="s">
        <v>9</v>
      </c>
      <c r="B23" s="9" t="s">
        <v>11</v>
      </c>
      <c r="C23" s="9" t="s">
        <v>12</v>
      </c>
      <c r="D23" s="9" t="s">
        <v>13</v>
      </c>
      <c r="E23" s="9" t="s">
        <v>50</v>
      </c>
    </row>
    <row r="24" spans="1:13" x14ac:dyDescent="0.25">
      <c r="A24" s="46"/>
      <c r="B24" s="62"/>
      <c r="C24" s="62"/>
      <c r="D24" s="62"/>
      <c r="E24" s="62"/>
    </row>
    <row r="25" spans="1:13" x14ac:dyDescent="0.25">
      <c r="A25" s="10" t="s">
        <v>65</v>
      </c>
      <c r="B25" s="100">
        <v>0</v>
      </c>
      <c r="C25" s="100">
        <v>0</v>
      </c>
      <c r="D25" s="100">
        <v>0</v>
      </c>
      <c r="E25" s="100">
        <f>SUM(B25:D25)</f>
        <v>0</v>
      </c>
    </row>
    <row r="26" spans="1:13" x14ac:dyDescent="0.25">
      <c r="A26" s="17"/>
      <c r="B26" s="100"/>
      <c r="C26" s="100"/>
      <c r="D26" s="100"/>
      <c r="E26" s="93"/>
    </row>
    <row r="27" spans="1:13" ht="15.75" thickBot="1" x14ac:dyDescent="0.3">
      <c r="A27" s="14" t="s">
        <v>25</v>
      </c>
      <c r="B27" s="101">
        <f>SUM(B25:B26)</f>
        <v>0</v>
      </c>
      <c r="C27" s="101">
        <f>SUM(C25:C26)</f>
        <v>0</v>
      </c>
      <c r="D27" s="101">
        <f>SUM(D25:D26)</f>
        <v>0</v>
      </c>
      <c r="E27" s="101">
        <f>SUM(E25:E26)</f>
        <v>0</v>
      </c>
    </row>
    <row r="28" spans="1:13" ht="15.75" thickTop="1" x14ac:dyDescent="0.25">
      <c r="A28" s="63" t="s">
        <v>48</v>
      </c>
    </row>
    <row r="30" spans="1:13" x14ac:dyDescent="0.25">
      <c r="A30" s="190" t="s">
        <v>32</v>
      </c>
      <c r="B30" s="190"/>
      <c r="C30" s="190"/>
      <c r="D30" s="190"/>
      <c r="E30" s="190"/>
      <c r="M30" s="20"/>
    </row>
    <row r="31" spans="1:13" x14ac:dyDescent="0.25">
      <c r="A31" s="189" t="s">
        <v>28</v>
      </c>
      <c r="B31" s="189"/>
      <c r="C31" s="189"/>
      <c r="D31" s="189"/>
      <c r="E31" s="189"/>
      <c r="M31" s="20"/>
    </row>
    <row r="32" spans="1:13" x14ac:dyDescent="0.25">
      <c r="A32" s="189" t="s">
        <v>60</v>
      </c>
      <c r="B32" s="189"/>
      <c r="C32" s="189"/>
      <c r="D32" s="189"/>
      <c r="E32" s="189"/>
    </row>
    <row r="34" spans="1:5" ht="15.75" thickBot="1" x14ac:dyDescent="0.3">
      <c r="A34" s="8" t="s">
        <v>33</v>
      </c>
      <c r="B34" s="9" t="s">
        <v>11</v>
      </c>
      <c r="C34" s="9" t="s">
        <v>12</v>
      </c>
      <c r="D34" s="9" t="s">
        <v>13</v>
      </c>
      <c r="E34" s="9" t="s">
        <v>50</v>
      </c>
    </row>
    <row r="35" spans="1:5" x14ac:dyDescent="0.25">
      <c r="A35" s="46"/>
      <c r="B35" s="62"/>
      <c r="C35" s="62"/>
      <c r="D35" s="62"/>
      <c r="E35" s="62"/>
    </row>
    <row r="36" spans="1:5" x14ac:dyDescent="0.25">
      <c r="A36" s="147" t="s">
        <v>66</v>
      </c>
      <c r="B36" s="100">
        <v>0</v>
      </c>
      <c r="C36" s="100">
        <v>0</v>
      </c>
      <c r="D36" s="100">
        <v>0</v>
      </c>
      <c r="E36" s="104">
        <f>SUM(B36:D36)</f>
        <v>0</v>
      </c>
    </row>
    <row r="37" spans="1:5" x14ac:dyDescent="0.25">
      <c r="A37" s="147" t="s">
        <v>98</v>
      </c>
      <c r="B37" s="100">
        <v>0</v>
      </c>
      <c r="C37" s="100">
        <v>0</v>
      </c>
      <c r="D37" s="100">
        <v>0</v>
      </c>
      <c r="E37" s="104">
        <f t="shared" ref="E37:E38" si="0">SUM(B37:D37)</f>
        <v>0</v>
      </c>
    </row>
    <row r="38" spans="1:5" x14ac:dyDescent="0.25">
      <c r="A38" s="147" t="s">
        <v>99</v>
      </c>
      <c r="B38" s="100">
        <v>0</v>
      </c>
      <c r="C38" s="100">
        <v>0</v>
      </c>
      <c r="D38" s="100">
        <v>0</v>
      </c>
      <c r="E38" s="104">
        <f t="shared" si="0"/>
        <v>0</v>
      </c>
    </row>
    <row r="39" spans="1:5" ht="15.75" thickBot="1" x14ac:dyDescent="0.3">
      <c r="A39" s="14" t="s">
        <v>25</v>
      </c>
      <c r="B39" s="101">
        <f>SUM(B36:B38)</f>
        <v>0</v>
      </c>
      <c r="C39" s="101">
        <f>SUM(C36:C38)</f>
        <v>0</v>
      </c>
      <c r="D39" s="101">
        <f>SUM(D36:D38)</f>
        <v>0</v>
      </c>
      <c r="E39" s="102">
        <f>SUM(E36:E38)</f>
        <v>0</v>
      </c>
    </row>
    <row r="40" spans="1:5" ht="15.75" thickTop="1" x14ac:dyDescent="0.25">
      <c r="A40" s="63" t="s">
        <v>48</v>
      </c>
    </row>
    <row r="42" spans="1:5" x14ac:dyDescent="0.25">
      <c r="A42" s="190" t="s">
        <v>38</v>
      </c>
      <c r="B42" s="190"/>
      <c r="C42" s="190"/>
      <c r="D42" s="190"/>
      <c r="E42" s="190"/>
    </row>
    <row r="43" spans="1:5" x14ac:dyDescent="0.25">
      <c r="A43" s="189" t="s">
        <v>39</v>
      </c>
      <c r="B43" s="189"/>
      <c r="C43" s="189"/>
      <c r="D43" s="189"/>
      <c r="E43" s="189"/>
    </row>
    <row r="44" spans="1:5" x14ac:dyDescent="0.25">
      <c r="A44" s="189" t="s">
        <v>60</v>
      </c>
      <c r="B44" s="189"/>
      <c r="C44" s="189"/>
      <c r="D44" s="189"/>
      <c r="E44" s="189"/>
    </row>
    <row r="46" spans="1:5" ht="15.75" thickBot="1" x14ac:dyDescent="0.3">
      <c r="A46" s="8" t="s">
        <v>33</v>
      </c>
      <c r="B46" s="9" t="s">
        <v>11</v>
      </c>
      <c r="C46" s="9" t="s">
        <v>12</v>
      </c>
      <c r="D46" s="9" t="s">
        <v>13</v>
      </c>
      <c r="E46" s="9" t="s">
        <v>50</v>
      </c>
    </row>
    <row r="47" spans="1:5" x14ac:dyDescent="0.25">
      <c r="A47" s="1" t="s">
        <v>55</v>
      </c>
      <c r="B47" s="100">
        <v>1470126</v>
      </c>
      <c r="C47" s="100">
        <f>+B52</f>
        <v>1470126</v>
      </c>
      <c r="D47" s="100">
        <f>+C52</f>
        <v>1470126</v>
      </c>
      <c r="E47" s="100">
        <f>B47</f>
        <v>1470126</v>
      </c>
    </row>
    <row r="48" spans="1:5" x14ac:dyDescent="0.25">
      <c r="A48" s="1" t="s">
        <v>40</v>
      </c>
      <c r="B48" s="100">
        <v>0</v>
      </c>
      <c r="C48" s="100">
        <v>0</v>
      </c>
      <c r="D48" s="100">
        <v>0</v>
      </c>
      <c r="E48" s="100">
        <f>SUM(B48:D48)</f>
        <v>0</v>
      </c>
    </row>
    <row r="49" spans="1:6" x14ac:dyDescent="0.25">
      <c r="A49" s="3" t="s">
        <v>41</v>
      </c>
      <c r="B49" s="112">
        <f>+B47+B48</f>
        <v>1470126</v>
      </c>
      <c r="C49" s="112">
        <f>+C47+C48</f>
        <v>1470126</v>
      </c>
      <c r="D49" s="112">
        <f>+D47+D48</f>
        <v>1470126</v>
      </c>
      <c r="E49" s="112">
        <f>+E47+E48</f>
        <v>1470126</v>
      </c>
    </row>
    <row r="50" spans="1:6" x14ac:dyDescent="0.25">
      <c r="A50" s="23" t="s">
        <v>42</v>
      </c>
      <c r="B50" s="100">
        <v>0</v>
      </c>
      <c r="C50" s="100">
        <v>0</v>
      </c>
      <c r="D50" s="100">
        <v>0</v>
      </c>
      <c r="E50" s="100">
        <f>SUM(B50:D50)</f>
        <v>0</v>
      </c>
    </row>
    <row r="51" spans="1:6" ht="16.5" customHeight="1" x14ac:dyDescent="0.25">
      <c r="A51" s="23" t="s">
        <v>116</v>
      </c>
      <c r="B51" s="103"/>
      <c r="C51" s="103">
        <v>0</v>
      </c>
      <c r="D51" s="103">
        <v>0</v>
      </c>
      <c r="E51" s="100">
        <f>SUM(B51:D51)</f>
        <v>0</v>
      </c>
      <c r="F51" s="19"/>
    </row>
    <row r="52" spans="1:6" ht="15.75" thickBot="1" x14ac:dyDescent="0.3">
      <c r="A52" s="182" t="s">
        <v>43</v>
      </c>
      <c r="B52" s="101">
        <f>+B49-B50-B51</f>
        <v>1470126</v>
      </c>
      <c r="C52" s="101">
        <f t="shared" ref="C52:D52" si="1">+C49-C50-C51</f>
        <v>1470126</v>
      </c>
      <c r="D52" s="101">
        <f t="shared" si="1"/>
        <v>1470126</v>
      </c>
      <c r="E52" s="101">
        <f>+E49-E50-E51</f>
        <v>1470126</v>
      </c>
    </row>
    <row r="53" spans="1:6" ht="15.75" thickTop="1" x14ac:dyDescent="0.25">
      <c r="A53" s="63" t="s">
        <v>44</v>
      </c>
    </row>
    <row r="54" spans="1:6" x14ac:dyDescent="0.25">
      <c r="A54" s="1"/>
      <c r="D54" s="19"/>
    </row>
    <row r="55" spans="1:6" x14ac:dyDescent="0.25">
      <c r="D55" s="19"/>
    </row>
    <row r="57" spans="1:6" x14ac:dyDescent="0.25">
      <c r="B57" s="19"/>
      <c r="C57" s="19"/>
    </row>
    <row r="65" spans="1:12" x14ac:dyDescent="0.25">
      <c r="A65" s="1"/>
      <c r="B65" s="19"/>
      <c r="C65" s="19"/>
    </row>
    <row r="72" spans="1:12" x14ac:dyDescent="0.25">
      <c r="A72" s="1"/>
      <c r="E72" s="44"/>
      <c r="F72" s="44"/>
      <c r="G72" s="44"/>
      <c r="H72" s="44"/>
      <c r="I72" s="44"/>
      <c r="J72" s="44"/>
      <c r="K72" s="44"/>
      <c r="L72" s="44"/>
    </row>
    <row r="73" spans="1:12" x14ac:dyDescent="0.25">
      <c r="A73" s="1"/>
      <c r="E73" s="44"/>
      <c r="F73" s="44"/>
      <c r="G73" s="44"/>
      <c r="H73" s="44"/>
      <c r="I73" s="44"/>
      <c r="J73" s="44"/>
      <c r="K73" s="44"/>
      <c r="L73" s="44"/>
    </row>
    <row r="74" spans="1:12" x14ac:dyDescent="0.25">
      <c r="A74" s="1"/>
      <c r="E74" s="44"/>
      <c r="F74" s="44"/>
      <c r="G74" s="44"/>
      <c r="H74" s="44"/>
      <c r="I74" s="44"/>
      <c r="J74" s="44"/>
      <c r="K74" s="44"/>
      <c r="L74" s="44"/>
    </row>
    <row r="75" spans="1:12" x14ac:dyDescent="0.25">
      <c r="A75" s="1"/>
      <c r="E75" s="44"/>
      <c r="F75" s="44"/>
      <c r="G75" s="44"/>
      <c r="H75" s="44"/>
      <c r="I75" s="44"/>
      <c r="J75" s="44"/>
      <c r="K75" s="44"/>
      <c r="L75" s="44"/>
    </row>
    <row r="76" spans="1:12" x14ac:dyDescent="0.25">
      <c r="A76" s="1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1"/>
      <c r="E77" s="44"/>
      <c r="F77" s="44"/>
      <c r="G77" s="44"/>
      <c r="H77" s="44"/>
      <c r="I77" s="44"/>
      <c r="J77" s="44"/>
      <c r="K77" s="44"/>
      <c r="L77" s="44"/>
    </row>
    <row r="78" spans="1:12" x14ac:dyDescent="0.25">
      <c r="A78" s="1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1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1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1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1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1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1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1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1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1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1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1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1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1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1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1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1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1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1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1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1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1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1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1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1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1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1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1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1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1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1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1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1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1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1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1"/>
      <c r="E113" s="44"/>
      <c r="F113" s="44"/>
      <c r="G113" s="44"/>
      <c r="H113" s="44"/>
      <c r="I113" s="44"/>
      <c r="J113" s="44"/>
      <c r="K113" s="44"/>
      <c r="L113" s="44"/>
    </row>
  </sheetData>
  <mergeCells count="12">
    <mergeCell ref="A1:E1"/>
    <mergeCell ref="A19:E19"/>
    <mergeCell ref="A20:E20"/>
    <mergeCell ref="A30:E30"/>
    <mergeCell ref="A44:E44"/>
    <mergeCell ref="A32:E32"/>
    <mergeCell ref="A21:E21"/>
    <mergeCell ref="A8:F8"/>
    <mergeCell ref="A7:F7"/>
    <mergeCell ref="A31:E31"/>
    <mergeCell ref="A42:E42"/>
    <mergeCell ref="A43:E43"/>
  </mergeCells>
  <pageMargins left="0.70866141732283472" right="0.70866141732283472" top="0.74803149606299213" bottom="0.74803149606299213" header="0.31496062992125984" footer="0.9055118110236221"/>
  <pageSetup scale="64" firstPageNumber="26" orientation="portrait" useFirstPageNumber="1" r:id="rId1"/>
  <headerFooter>
    <oddFooter>&amp;R&amp;"-,Negrita"&amp;12&amp;P</oddFooter>
  </headerFooter>
  <ignoredErrors>
    <ignoredError sqref="E4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5"/>
  <sheetViews>
    <sheetView zoomScale="80" zoomScaleNormal="80" workbookViewId="0">
      <selection sqref="A1:E1"/>
    </sheetView>
  </sheetViews>
  <sheetFormatPr baseColWidth="10" defaultColWidth="12.85546875" defaultRowHeight="15" x14ac:dyDescent="0.25"/>
  <cols>
    <col min="1" max="1" width="42.5703125" style="7" customWidth="1"/>
    <col min="2" max="2" width="17" style="1" customWidth="1"/>
    <col min="3" max="5" width="13.85546875" style="1" bestFit="1" customWidth="1"/>
    <col min="6" max="6" width="12.85546875" style="1"/>
    <col min="7" max="8" width="13.140625" style="1" bestFit="1" customWidth="1"/>
    <col min="9" max="16384" width="12.85546875" style="1"/>
  </cols>
  <sheetData>
    <row r="1" spans="1:7" x14ac:dyDescent="0.25">
      <c r="A1" s="189" t="s">
        <v>0</v>
      </c>
      <c r="B1" s="189"/>
      <c r="C1" s="189"/>
      <c r="D1" s="189"/>
      <c r="E1" s="189"/>
      <c r="F1" s="45"/>
      <c r="G1" s="45"/>
    </row>
    <row r="2" spans="1:7" x14ac:dyDescent="0.25">
      <c r="A2" s="2" t="s">
        <v>1</v>
      </c>
      <c r="B2" s="3" t="s">
        <v>64</v>
      </c>
      <c r="D2" s="6"/>
      <c r="E2" s="6"/>
    </row>
    <row r="3" spans="1:7" x14ac:dyDescent="0.25">
      <c r="A3" s="2" t="s">
        <v>2</v>
      </c>
      <c r="B3" s="4" t="s">
        <v>3</v>
      </c>
      <c r="C3" s="43"/>
      <c r="D3" s="43"/>
      <c r="E3" s="6"/>
    </row>
    <row r="4" spans="1:7" x14ac:dyDescent="0.25">
      <c r="A4" s="2" t="s">
        <v>4</v>
      </c>
      <c r="B4" s="3" t="s">
        <v>5</v>
      </c>
      <c r="C4" s="43"/>
      <c r="D4" s="43"/>
      <c r="E4" s="6"/>
    </row>
    <row r="5" spans="1:7" x14ac:dyDescent="0.25">
      <c r="A5" s="2" t="s">
        <v>6</v>
      </c>
      <c r="B5" s="5" t="s">
        <v>110</v>
      </c>
    </row>
    <row r="6" spans="1:7" x14ac:dyDescent="0.25">
      <c r="A6" s="2"/>
      <c r="B6" s="5"/>
    </row>
    <row r="7" spans="1:7" x14ac:dyDescent="0.25">
      <c r="A7" s="189" t="s">
        <v>7</v>
      </c>
      <c r="B7" s="189"/>
      <c r="C7" s="189"/>
      <c r="D7" s="189"/>
      <c r="E7" s="189"/>
      <c r="F7" s="189"/>
    </row>
    <row r="8" spans="1:7" x14ac:dyDescent="0.25">
      <c r="A8" s="189" t="s">
        <v>8</v>
      </c>
      <c r="B8" s="189"/>
      <c r="C8" s="189"/>
      <c r="D8" s="189"/>
      <c r="E8" s="189"/>
      <c r="F8" s="189"/>
    </row>
    <row r="10" spans="1:7" ht="15.75" thickBot="1" x14ac:dyDescent="0.3">
      <c r="A10" s="8" t="s">
        <v>9</v>
      </c>
      <c r="B10" s="9" t="s">
        <v>10</v>
      </c>
      <c r="C10" s="9" t="s">
        <v>14</v>
      </c>
      <c r="D10" s="9" t="s">
        <v>15</v>
      </c>
      <c r="E10" s="9" t="s">
        <v>16</v>
      </c>
      <c r="F10" s="9" t="s">
        <v>51</v>
      </c>
    </row>
    <row r="11" spans="1:7" x14ac:dyDescent="0.25">
      <c r="A11" s="46"/>
      <c r="B11" s="62"/>
      <c r="C11" s="62"/>
      <c r="D11" s="62"/>
      <c r="E11" s="62"/>
      <c r="F11" s="62"/>
    </row>
    <row r="12" spans="1:7" x14ac:dyDescent="0.25">
      <c r="A12" s="10" t="s">
        <v>65</v>
      </c>
      <c r="B12" s="12" t="s">
        <v>24</v>
      </c>
      <c r="C12" s="105">
        <v>0</v>
      </c>
      <c r="D12" s="105">
        <v>0</v>
      </c>
      <c r="E12" s="105">
        <v>154</v>
      </c>
      <c r="F12" s="106">
        <f>SUM(C12:E12)</f>
        <v>154</v>
      </c>
    </row>
    <row r="13" spans="1:7" x14ac:dyDescent="0.25">
      <c r="A13" s="13"/>
      <c r="C13" s="107"/>
      <c r="D13" s="107"/>
      <c r="E13" s="107"/>
      <c r="F13" s="107"/>
    </row>
    <row r="14" spans="1:7" ht="15.75" thickBot="1" x14ac:dyDescent="0.3">
      <c r="A14" s="14" t="s">
        <v>25</v>
      </c>
      <c r="B14" s="15"/>
      <c r="C14" s="108">
        <f>SUM(C12:C13)</f>
        <v>0</v>
      </c>
      <c r="D14" s="108">
        <f>SUM(D12:D13)</f>
        <v>0</v>
      </c>
      <c r="E14" s="108">
        <f>SUM(E12:E13)</f>
        <v>154</v>
      </c>
      <c r="F14" s="108">
        <f>SUM(F12:F13)</f>
        <v>154</v>
      </c>
    </row>
    <row r="15" spans="1:7" ht="15.75" thickTop="1" x14ac:dyDescent="0.25">
      <c r="A15" s="63" t="s">
        <v>47</v>
      </c>
    </row>
    <row r="16" spans="1:7" x14ac:dyDescent="0.25">
      <c r="A16" s="63" t="s">
        <v>75</v>
      </c>
    </row>
    <row r="17" spans="1:13" x14ac:dyDescent="0.25">
      <c r="A17" s="63" t="s">
        <v>74</v>
      </c>
    </row>
    <row r="19" spans="1:13" x14ac:dyDescent="0.25">
      <c r="A19" s="203" t="s">
        <v>27</v>
      </c>
      <c r="B19" s="203"/>
      <c r="C19" s="203"/>
      <c r="D19" s="203"/>
      <c r="E19" s="203"/>
      <c r="J19" s="19"/>
    </row>
    <row r="20" spans="1:13" x14ac:dyDescent="0.25">
      <c r="A20" s="189" t="s">
        <v>28</v>
      </c>
      <c r="B20" s="189"/>
      <c r="C20" s="189"/>
      <c r="D20" s="189"/>
      <c r="E20" s="189"/>
    </row>
    <row r="21" spans="1:13" x14ac:dyDescent="0.25">
      <c r="A21" s="189" t="s">
        <v>61</v>
      </c>
      <c r="B21" s="189"/>
      <c r="C21" s="189"/>
      <c r="D21" s="189"/>
      <c r="E21" s="189"/>
      <c r="I21" s="19"/>
    </row>
    <row r="23" spans="1:13" ht="15.75" thickBot="1" x14ac:dyDescent="0.3">
      <c r="A23" s="8" t="s">
        <v>9</v>
      </c>
      <c r="B23" s="9" t="s">
        <v>14</v>
      </c>
      <c r="C23" s="9" t="s">
        <v>15</v>
      </c>
      <c r="D23" s="9" t="s">
        <v>16</v>
      </c>
      <c r="E23" s="9" t="s">
        <v>51</v>
      </c>
    </row>
    <row r="24" spans="1:13" x14ac:dyDescent="0.25">
      <c r="A24" s="46"/>
      <c r="B24" s="62"/>
      <c r="C24" s="62"/>
      <c r="D24" s="62"/>
      <c r="E24" s="62"/>
    </row>
    <row r="25" spans="1:13" x14ac:dyDescent="0.25">
      <c r="A25" s="10" t="s">
        <v>65</v>
      </c>
      <c r="B25" s="100">
        <f>B39</f>
        <v>0</v>
      </c>
      <c r="C25" s="100">
        <f t="shared" ref="C25:D25" si="0">C39</f>
        <v>0</v>
      </c>
      <c r="D25" s="100">
        <f t="shared" si="0"/>
        <v>0</v>
      </c>
      <c r="E25" s="100">
        <f>SUM(B25:D25)</f>
        <v>0</v>
      </c>
    </row>
    <row r="26" spans="1:13" x14ac:dyDescent="0.25">
      <c r="A26" s="17"/>
      <c r="B26" s="100"/>
      <c r="C26" s="100"/>
      <c r="D26" s="100"/>
      <c r="E26" s="93"/>
    </row>
    <row r="27" spans="1:13" ht="15.75" thickBot="1" x14ac:dyDescent="0.3">
      <c r="A27" s="14" t="s">
        <v>25</v>
      </c>
      <c r="B27" s="101">
        <f>SUM(B25:B26)</f>
        <v>0</v>
      </c>
      <c r="C27" s="101">
        <f>SUM(C25:C26)</f>
        <v>0</v>
      </c>
      <c r="D27" s="101">
        <f>SUM(D25:D26)</f>
        <v>0</v>
      </c>
      <c r="E27" s="101">
        <f>SUM(E25:E26)</f>
        <v>0</v>
      </c>
    </row>
    <row r="28" spans="1:13" ht="15.75" thickTop="1" x14ac:dyDescent="0.25">
      <c r="A28" s="63" t="s">
        <v>48</v>
      </c>
    </row>
    <row r="30" spans="1:13" x14ac:dyDescent="0.25">
      <c r="A30" s="190" t="s">
        <v>32</v>
      </c>
      <c r="B30" s="190"/>
      <c r="C30" s="190"/>
      <c r="D30" s="190"/>
      <c r="E30" s="190"/>
      <c r="M30" s="20"/>
    </row>
    <row r="31" spans="1:13" x14ac:dyDescent="0.25">
      <c r="A31" s="189" t="s">
        <v>28</v>
      </c>
      <c r="B31" s="189"/>
      <c r="C31" s="189"/>
      <c r="D31" s="189"/>
      <c r="E31" s="189"/>
      <c r="M31" s="20"/>
    </row>
    <row r="32" spans="1:13" x14ac:dyDescent="0.25">
      <c r="A32" s="189" t="s">
        <v>60</v>
      </c>
      <c r="B32" s="189"/>
      <c r="C32" s="189"/>
      <c r="D32" s="189"/>
      <c r="E32" s="189"/>
    </row>
    <row r="34" spans="1:8" ht="15.75" thickBot="1" x14ac:dyDescent="0.3">
      <c r="A34" s="8" t="s">
        <v>33</v>
      </c>
      <c r="B34" s="9" t="s">
        <v>14</v>
      </c>
      <c r="C34" s="9" t="s">
        <v>15</v>
      </c>
      <c r="D34" s="9" t="s">
        <v>16</v>
      </c>
      <c r="E34" s="9" t="s">
        <v>51</v>
      </c>
    </row>
    <row r="35" spans="1:8" x14ac:dyDescent="0.25">
      <c r="A35" s="46"/>
      <c r="B35" s="62"/>
      <c r="C35" s="62"/>
      <c r="D35" s="62"/>
      <c r="E35" s="62"/>
    </row>
    <row r="36" spans="1:8" x14ac:dyDescent="0.25">
      <c r="A36" s="147" t="s">
        <v>66</v>
      </c>
      <c r="B36" s="100">
        <v>0</v>
      </c>
      <c r="C36" s="100">
        <v>0</v>
      </c>
      <c r="D36" s="100">
        <v>0</v>
      </c>
      <c r="E36" s="104">
        <f>SUM(B36:D36)</f>
        <v>0</v>
      </c>
    </row>
    <row r="37" spans="1:8" x14ac:dyDescent="0.25">
      <c r="A37" s="147" t="s">
        <v>98</v>
      </c>
      <c r="B37" s="100">
        <v>0</v>
      </c>
      <c r="C37" s="100">
        <v>0</v>
      </c>
      <c r="D37" s="100">
        <v>0</v>
      </c>
      <c r="E37" s="104">
        <f t="shared" ref="E37:E38" si="1">SUM(B37:D37)</f>
        <v>0</v>
      </c>
    </row>
    <row r="38" spans="1:8" x14ac:dyDescent="0.25">
      <c r="A38" s="147" t="s">
        <v>99</v>
      </c>
      <c r="B38" s="100">
        <v>0</v>
      </c>
      <c r="C38" s="100">
        <v>0</v>
      </c>
      <c r="D38" s="100">
        <v>0</v>
      </c>
      <c r="E38" s="104">
        <f t="shared" si="1"/>
        <v>0</v>
      </c>
    </row>
    <row r="39" spans="1:8" ht="15.75" thickBot="1" x14ac:dyDescent="0.3">
      <c r="A39" s="14" t="s">
        <v>25</v>
      </c>
      <c r="B39" s="101">
        <f>SUM(B36:B38)</f>
        <v>0</v>
      </c>
      <c r="C39" s="101">
        <f>SUM(C36:C38)</f>
        <v>0</v>
      </c>
      <c r="D39" s="101">
        <f>SUM(D36:D38)</f>
        <v>0</v>
      </c>
      <c r="E39" s="102">
        <f>SUM(E36:E38)</f>
        <v>0</v>
      </c>
      <c r="F39" s="163"/>
      <c r="G39" s="157"/>
      <c r="H39" s="93"/>
    </row>
    <row r="40" spans="1:8" ht="15.75" thickTop="1" x14ac:dyDescent="0.25">
      <c r="A40" s="63" t="s">
        <v>48</v>
      </c>
    </row>
    <row r="42" spans="1:8" x14ac:dyDescent="0.25">
      <c r="A42" s="190" t="s">
        <v>38</v>
      </c>
      <c r="B42" s="190"/>
      <c r="C42" s="190"/>
      <c r="D42" s="190"/>
      <c r="E42" s="190"/>
    </row>
    <row r="43" spans="1:8" x14ac:dyDescent="0.25">
      <c r="A43" s="189" t="s">
        <v>39</v>
      </c>
      <c r="B43" s="189"/>
      <c r="C43" s="189"/>
      <c r="D43" s="189"/>
      <c r="E43" s="189"/>
    </row>
    <row r="44" spans="1:8" x14ac:dyDescent="0.25">
      <c r="A44" s="189" t="s">
        <v>60</v>
      </c>
      <c r="B44" s="189"/>
      <c r="C44" s="189"/>
      <c r="D44" s="189"/>
      <c r="E44" s="189"/>
    </row>
    <row r="46" spans="1:8" ht="15.75" thickBot="1" x14ac:dyDescent="0.3">
      <c r="A46" s="8" t="s">
        <v>33</v>
      </c>
      <c r="B46" s="9" t="s">
        <v>14</v>
      </c>
      <c r="C46" s="9" t="s">
        <v>15</v>
      </c>
      <c r="D46" s="9" t="s">
        <v>16</v>
      </c>
      <c r="E46" s="9" t="s">
        <v>51</v>
      </c>
    </row>
    <row r="47" spans="1:8" x14ac:dyDescent="0.25">
      <c r="A47" s="1" t="s">
        <v>55</v>
      </c>
      <c r="B47" s="100">
        <f>'Prevención I T'!E52</f>
        <v>1470126</v>
      </c>
      <c r="C47" s="100">
        <f>B54</f>
        <v>1470126</v>
      </c>
      <c r="D47" s="100">
        <f>C54</f>
        <v>1470126</v>
      </c>
      <c r="E47" s="100">
        <f>B47</f>
        <v>1470126</v>
      </c>
    </row>
    <row r="48" spans="1:8" x14ac:dyDescent="0.25">
      <c r="A48" s="1" t="s">
        <v>40</v>
      </c>
      <c r="B48" s="100">
        <v>0</v>
      </c>
      <c r="C48" s="100">
        <v>0</v>
      </c>
      <c r="D48" s="100">
        <v>0</v>
      </c>
      <c r="E48" s="100">
        <f>SUM(B48:D48)</f>
        <v>0</v>
      </c>
    </row>
    <row r="49" spans="1:8" x14ac:dyDescent="0.25">
      <c r="A49" s="1"/>
      <c r="B49" s="100"/>
      <c r="C49" s="100"/>
      <c r="D49" s="100"/>
      <c r="E49" s="100"/>
    </row>
    <row r="50" spans="1:8" x14ac:dyDescent="0.25">
      <c r="A50" s="3" t="s">
        <v>41</v>
      </c>
      <c r="B50" s="112">
        <f>SUM(B47:B49)</f>
        <v>1470126</v>
      </c>
      <c r="C50" s="112">
        <f t="shared" ref="C50:E50" si="2">SUM(C47:C49)</f>
        <v>1470126</v>
      </c>
      <c r="D50" s="112">
        <f t="shared" si="2"/>
        <v>1470126</v>
      </c>
      <c r="E50" s="112">
        <f t="shared" si="2"/>
        <v>1470126</v>
      </c>
    </row>
    <row r="51" spans="1:8" x14ac:dyDescent="0.25">
      <c r="A51" s="23" t="s">
        <v>67</v>
      </c>
      <c r="B51" s="100">
        <v>0</v>
      </c>
      <c r="C51" s="100">
        <v>0</v>
      </c>
      <c r="D51" s="100">
        <v>0</v>
      </c>
      <c r="E51" s="100">
        <f>SUM(B51:D51)</f>
        <v>0</v>
      </c>
      <c r="H51" s="93"/>
    </row>
    <row r="52" spans="1:8" x14ac:dyDescent="0.25">
      <c r="A52" s="23" t="s">
        <v>101</v>
      </c>
      <c r="B52" s="100">
        <v>0</v>
      </c>
      <c r="C52" s="100"/>
      <c r="D52" s="100">
        <v>0</v>
      </c>
      <c r="E52" s="100">
        <f>SUM(B52:D52)</f>
        <v>0</v>
      </c>
      <c r="H52" s="93"/>
    </row>
    <row r="53" spans="1:8" ht="16.5" customHeight="1" x14ac:dyDescent="0.25">
      <c r="A53" s="23" t="s">
        <v>116</v>
      </c>
      <c r="B53" s="100">
        <v>0</v>
      </c>
      <c r="C53" s="100">
        <v>0</v>
      </c>
      <c r="D53" s="100">
        <v>0</v>
      </c>
      <c r="E53" s="100">
        <f>SUM(B53:D53)</f>
        <v>0</v>
      </c>
      <c r="F53" s="19"/>
    </row>
    <row r="54" spans="1:8" ht="15.75" thickBot="1" x14ac:dyDescent="0.3">
      <c r="A54" s="15" t="s">
        <v>43</v>
      </c>
      <c r="B54" s="101">
        <f>+B50-B51-B53-B52</f>
        <v>1470126</v>
      </c>
      <c r="C54" s="101">
        <f t="shared" ref="C54:E54" si="3">+C50-C51-C53-C52</f>
        <v>1470126</v>
      </c>
      <c r="D54" s="101">
        <f t="shared" si="3"/>
        <v>1470126</v>
      </c>
      <c r="E54" s="101">
        <f t="shared" si="3"/>
        <v>1470126</v>
      </c>
    </row>
    <row r="55" spans="1:8" ht="15.75" thickTop="1" x14ac:dyDescent="0.25">
      <c r="A55" s="155" t="s">
        <v>44</v>
      </c>
    </row>
    <row r="56" spans="1:8" x14ac:dyDescent="0.25">
      <c r="A56" s="155"/>
      <c r="D56" s="19"/>
    </row>
    <row r="57" spans="1:8" x14ac:dyDescent="0.25">
      <c r="A57" s="155"/>
    </row>
    <row r="59" spans="1:8" x14ac:dyDescent="0.25">
      <c r="B59" s="19"/>
      <c r="C59" s="19"/>
    </row>
    <row r="67" spans="1:12" x14ac:dyDescent="0.25">
      <c r="A67" s="1"/>
      <c r="B67" s="19"/>
      <c r="C67" s="19"/>
    </row>
    <row r="74" spans="1:12" x14ac:dyDescent="0.25">
      <c r="A74" s="1"/>
      <c r="E74" s="44"/>
      <c r="F74" s="44"/>
      <c r="G74" s="44"/>
      <c r="H74" s="44"/>
      <c r="I74" s="44"/>
      <c r="J74" s="44"/>
      <c r="K74" s="44"/>
      <c r="L74" s="44"/>
    </row>
    <row r="75" spans="1:12" x14ac:dyDescent="0.25">
      <c r="A75" s="1"/>
      <c r="E75" s="44"/>
      <c r="F75" s="44"/>
      <c r="G75" s="44"/>
      <c r="H75" s="44"/>
      <c r="I75" s="44"/>
      <c r="J75" s="44"/>
      <c r="K75" s="44"/>
      <c r="L75" s="44"/>
    </row>
    <row r="76" spans="1:12" x14ac:dyDescent="0.25">
      <c r="A76" s="1"/>
      <c r="E76" s="44"/>
      <c r="F76" s="44"/>
      <c r="G76" s="44"/>
      <c r="H76" s="44"/>
      <c r="I76" s="44"/>
      <c r="J76" s="44"/>
      <c r="K76" s="44"/>
      <c r="L76" s="44"/>
    </row>
    <row r="77" spans="1:12" x14ac:dyDescent="0.25">
      <c r="A77" s="1"/>
      <c r="E77" s="44"/>
      <c r="F77" s="44"/>
      <c r="G77" s="44"/>
      <c r="H77" s="44"/>
      <c r="I77" s="44"/>
      <c r="J77" s="44"/>
      <c r="K77" s="44"/>
      <c r="L77" s="44"/>
    </row>
    <row r="78" spans="1:12" x14ac:dyDescent="0.25">
      <c r="A78" s="1"/>
      <c r="E78" s="44"/>
      <c r="F78" s="44"/>
      <c r="G78" s="44"/>
      <c r="H78" s="44"/>
      <c r="I78" s="44"/>
      <c r="J78" s="44"/>
      <c r="K78" s="44"/>
      <c r="L78" s="44"/>
    </row>
    <row r="79" spans="1:12" x14ac:dyDescent="0.25">
      <c r="A79" s="1"/>
      <c r="E79" s="44"/>
      <c r="F79" s="44"/>
      <c r="G79" s="44"/>
      <c r="H79" s="44"/>
      <c r="I79" s="44"/>
      <c r="J79" s="44"/>
      <c r="K79" s="44"/>
      <c r="L79" s="44"/>
    </row>
    <row r="80" spans="1:12" x14ac:dyDescent="0.25">
      <c r="A80" s="1"/>
      <c r="E80" s="44"/>
      <c r="F80" s="44"/>
      <c r="G80" s="44"/>
      <c r="H80" s="44"/>
      <c r="I80" s="44"/>
      <c r="J80" s="44"/>
      <c r="K80" s="44"/>
      <c r="L80" s="44"/>
    </row>
    <row r="81" spans="1:12" x14ac:dyDescent="0.25">
      <c r="A81" s="1"/>
      <c r="E81" s="44"/>
      <c r="F81" s="44"/>
      <c r="G81" s="44"/>
      <c r="H81" s="44"/>
      <c r="I81" s="44"/>
      <c r="J81" s="44"/>
      <c r="K81" s="44"/>
      <c r="L81" s="44"/>
    </row>
    <row r="82" spans="1:12" x14ac:dyDescent="0.25">
      <c r="A82" s="1"/>
      <c r="E82" s="44"/>
      <c r="F82" s="44"/>
      <c r="G82" s="44"/>
      <c r="H82" s="44"/>
      <c r="I82" s="44"/>
      <c r="J82" s="44"/>
      <c r="K82" s="44"/>
      <c r="L82" s="44"/>
    </row>
    <row r="83" spans="1:12" x14ac:dyDescent="0.25">
      <c r="A83" s="1"/>
      <c r="E83" s="44"/>
      <c r="F83" s="44"/>
      <c r="G83" s="44"/>
      <c r="H83" s="44"/>
      <c r="I83" s="44"/>
      <c r="J83" s="44"/>
      <c r="K83" s="44"/>
      <c r="L83" s="44"/>
    </row>
    <row r="84" spans="1:12" x14ac:dyDescent="0.25">
      <c r="A84" s="1"/>
      <c r="E84" s="44"/>
      <c r="F84" s="44"/>
      <c r="G84" s="44"/>
      <c r="H84" s="44"/>
      <c r="I84" s="44"/>
      <c r="J84" s="44"/>
      <c r="K84" s="44"/>
      <c r="L84" s="44"/>
    </row>
    <row r="85" spans="1:12" x14ac:dyDescent="0.25">
      <c r="A85" s="1"/>
      <c r="E85" s="44"/>
      <c r="F85" s="44"/>
      <c r="G85" s="44"/>
      <c r="H85" s="44"/>
      <c r="I85" s="44"/>
      <c r="J85" s="44"/>
      <c r="K85" s="44"/>
      <c r="L85" s="44"/>
    </row>
    <row r="86" spans="1:12" x14ac:dyDescent="0.25">
      <c r="A86" s="1"/>
      <c r="E86" s="44"/>
      <c r="F86" s="44"/>
      <c r="G86" s="44"/>
      <c r="H86" s="44"/>
      <c r="I86" s="44"/>
      <c r="J86" s="44"/>
      <c r="K86" s="44"/>
      <c r="L86" s="44"/>
    </row>
    <row r="87" spans="1:12" x14ac:dyDescent="0.25">
      <c r="A87" s="1"/>
      <c r="E87" s="44"/>
      <c r="F87" s="44"/>
      <c r="G87" s="44"/>
      <c r="H87" s="44"/>
      <c r="I87" s="44"/>
      <c r="J87" s="44"/>
      <c r="K87" s="44"/>
      <c r="L87" s="44"/>
    </row>
    <row r="88" spans="1:12" x14ac:dyDescent="0.25">
      <c r="A88" s="1"/>
      <c r="E88" s="44"/>
      <c r="F88" s="44"/>
      <c r="G88" s="44"/>
      <c r="H88" s="44"/>
      <c r="I88" s="44"/>
      <c r="J88" s="44"/>
      <c r="K88" s="44"/>
      <c r="L88" s="44"/>
    </row>
    <row r="89" spans="1:12" x14ac:dyDescent="0.25">
      <c r="A89" s="1"/>
      <c r="E89" s="44"/>
      <c r="F89" s="44"/>
      <c r="G89" s="44"/>
      <c r="H89" s="44"/>
      <c r="I89" s="44"/>
      <c r="J89" s="44"/>
      <c r="K89" s="44"/>
      <c r="L89" s="44"/>
    </row>
    <row r="90" spans="1:12" x14ac:dyDescent="0.25">
      <c r="A90" s="1"/>
      <c r="E90" s="44"/>
      <c r="F90" s="44"/>
      <c r="G90" s="44"/>
      <c r="H90" s="44"/>
      <c r="I90" s="44"/>
      <c r="J90" s="44"/>
      <c r="K90" s="44"/>
      <c r="L90" s="44"/>
    </row>
    <row r="91" spans="1:12" x14ac:dyDescent="0.25">
      <c r="A91" s="1"/>
      <c r="E91" s="44"/>
      <c r="F91" s="44"/>
      <c r="G91" s="44"/>
      <c r="H91" s="44"/>
      <c r="I91" s="44"/>
      <c r="J91" s="44"/>
      <c r="K91" s="44"/>
      <c r="L91" s="44"/>
    </row>
    <row r="92" spans="1:12" x14ac:dyDescent="0.25">
      <c r="A92" s="1"/>
      <c r="E92" s="44"/>
      <c r="F92" s="44"/>
      <c r="G92" s="44"/>
      <c r="H92" s="44"/>
      <c r="I92" s="44"/>
      <c r="J92" s="44"/>
      <c r="K92" s="44"/>
      <c r="L92" s="44"/>
    </row>
    <row r="93" spans="1:12" x14ac:dyDescent="0.25">
      <c r="A93" s="1"/>
      <c r="E93" s="44"/>
      <c r="F93" s="44"/>
      <c r="G93" s="44"/>
      <c r="H93" s="44"/>
      <c r="I93" s="44"/>
      <c r="J93" s="44"/>
      <c r="K93" s="44"/>
      <c r="L93" s="44"/>
    </row>
    <row r="94" spans="1:12" x14ac:dyDescent="0.25">
      <c r="A94" s="1"/>
      <c r="E94" s="44"/>
      <c r="F94" s="44"/>
      <c r="G94" s="44"/>
      <c r="H94" s="44"/>
      <c r="I94" s="44"/>
      <c r="J94" s="44"/>
      <c r="K94" s="44"/>
      <c r="L94" s="44"/>
    </row>
    <row r="95" spans="1:12" x14ac:dyDescent="0.25">
      <c r="A95" s="1"/>
      <c r="E95" s="44"/>
      <c r="F95" s="44"/>
      <c r="G95" s="44"/>
      <c r="H95" s="44"/>
      <c r="I95" s="44"/>
      <c r="J95" s="44"/>
      <c r="K95" s="44"/>
      <c r="L95" s="44"/>
    </row>
    <row r="96" spans="1:12" x14ac:dyDescent="0.25">
      <c r="A96" s="1"/>
      <c r="E96" s="44"/>
      <c r="F96" s="44"/>
      <c r="G96" s="44"/>
      <c r="H96" s="44"/>
      <c r="I96" s="44"/>
      <c r="J96" s="44"/>
      <c r="K96" s="44"/>
      <c r="L96" s="44"/>
    </row>
    <row r="97" spans="1:12" x14ac:dyDescent="0.25">
      <c r="A97" s="1"/>
      <c r="E97" s="44"/>
      <c r="F97" s="44"/>
      <c r="G97" s="44"/>
      <c r="H97" s="44"/>
      <c r="I97" s="44"/>
      <c r="J97" s="44"/>
      <c r="K97" s="44"/>
      <c r="L97" s="44"/>
    </row>
    <row r="98" spans="1:12" x14ac:dyDescent="0.25">
      <c r="A98" s="1"/>
      <c r="E98" s="44"/>
      <c r="F98" s="44"/>
      <c r="G98" s="44"/>
      <c r="H98" s="44"/>
      <c r="I98" s="44"/>
      <c r="J98" s="44"/>
      <c r="K98" s="44"/>
      <c r="L98" s="44"/>
    </row>
    <row r="99" spans="1:12" x14ac:dyDescent="0.25">
      <c r="A99" s="1"/>
      <c r="E99" s="44"/>
      <c r="F99" s="44"/>
      <c r="G99" s="44"/>
      <c r="H99" s="44"/>
      <c r="I99" s="44"/>
      <c r="J99" s="44"/>
      <c r="K99" s="44"/>
      <c r="L99" s="44"/>
    </row>
    <row r="100" spans="1:12" x14ac:dyDescent="0.25">
      <c r="A100" s="1"/>
      <c r="E100" s="44"/>
      <c r="F100" s="44"/>
      <c r="G100" s="44"/>
      <c r="H100" s="44"/>
      <c r="I100" s="44"/>
      <c r="J100" s="44"/>
      <c r="K100" s="44"/>
      <c r="L100" s="44"/>
    </row>
    <row r="101" spans="1:12" x14ac:dyDescent="0.25">
      <c r="A101" s="1"/>
      <c r="E101" s="44"/>
      <c r="F101" s="44"/>
      <c r="G101" s="44"/>
      <c r="H101" s="44"/>
      <c r="I101" s="44"/>
      <c r="J101" s="44"/>
      <c r="K101" s="44"/>
      <c r="L101" s="44"/>
    </row>
    <row r="102" spans="1:12" x14ac:dyDescent="0.25">
      <c r="A102" s="1"/>
      <c r="E102" s="44"/>
      <c r="F102" s="44"/>
      <c r="G102" s="44"/>
      <c r="H102" s="44"/>
      <c r="I102" s="44"/>
      <c r="J102" s="44"/>
      <c r="K102" s="44"/>
      <c r="L102" s="44"/>
    </row>
    <row r="103" spans="1:12" x14ac:dyDescent="0.25">
      <c r="A103" s="1"/>
      <c r="E103" s="44"/>
      <c r="F103" s="44"/>
      <c r="G103" s="44"/>
      <c r="H103" s="44"/>
      <c r="I103" s="44"/>
      <c r="J103" s="44"/>
      <c r="K103" s="44"/>
      <c r="L103" s="44"/>
    </row>
    <row r="104" spans="1:12" x14ac:dyDescent="0.25">
      <c r="A104" s="1"/>
      <c r="E104" s="44"/>
      <c r="F104" s="44"/>
      <c r="G104" s="44"/>
      <c r="H104" s="44"/>
      <c r="I104" s="44"/>
      <c r="J104" s="44"/>
      <c r="K104" s="44"/>
      <c r="L104" s="44"/>
    </row>
    <row r="105" spans="1:12" x14ac:dyDescent="0.25">
      <c r="A105" s="1"/>
      <c r="E105" s="44"/>
      <c r="F105" s="44"/>
      <c r="G105" s="44"/>
      <c r="H105" s="44"/>
      <c r="I105" s="44"/>
      <c r="J105" s="44"/>
      <c r="K105" s="44"/>
      <c r="L105" s="44"/>
    </row>
    <row r="106" spans="1:12" x14ac:dyDescent="0.25">
      <c r="A106" s="1"/>
      <c r="E106" s="44"/>
      <c r="F106" s="44"/>
      <c r="G106" s="44"/>
      <c r="H106" s="44"/>
      <c r="I106" s="44"/>
      <c r="J106" s="44"/>
      <c r="K106" s="44"/>
      <c r="L106" s="44"/>
    </row>
    <row r="107" spans="1:12" x14ac:dyDescent="0.25">
      <c r="A107" s="1"/>
      <c r="E107" s="44"/>
      <c r="F107" s="44"/>
      <c r="G107" s="44"/>
      <c r="H107" s="44"/>
      <c r="I107" s="44"/>
      <c r="J107" s="44"/>
      <c r="K107" s="44"/>
      <c r="L107" s="44"/>
    </row>
    <row r="108" spans="1:12" x14ac:dyDescent="0.25">
      <c r="A108" s="1"/>
      <c r="E108" s="44"/>
      <c r="F108" s="44"/>
      <c r="G108" s="44"/>
      <c r="H108" s="44"/>
      <c r="I108" s="44"/>
      <c r="J108" s="44"/>
      <c r="K108" s="44"/>
      <c r="L108" s="44"/>
    </row>
    <row r="109" spans="1:12" x14ac:dyDescent="0.25">
      <c r="A109" s="1"/>
      <c r="E109" s="44"/>
      <c r="F109" s="44"/>
      <c r="G109" s="44"/>
      <c r="H109" s="44"/>
      <c r="I109" s="44"/>
      <c r="J109" s="44"/>
      <c r="K109" s="44"/>
      <c r="L109" s="44"/>
    </row>
    <row r="110" spans="1:12" x14ac:dyDescent="0.25">
      <c r="A110" s="1"/>
      <c r="E110" s="44"/>
      <c r="F110" s="44"/>
      <c r="G110" s="44"/>
      <c r="H110" s="44"/>
      <c r="I110" s="44"/>
      <c r="J110" s="44"/>
      <c r="K110" s="44"/>
      <c r="L110" s="44"/>
    </row>
    <row r="111" spans="1:12" x14ac:dyDescent="0.25">
      <c r="A111" s="1"/>
      <c r="E111" s="44"/>
      <c r="F111" s="44"/>
      <c r="G111" s="44"/>
      <c r="H111" s="44"/>
      <c r="I111" s="44"/>
      <c r="J111" s="44"/>
      <c r="K111" s="44"/>
      <c r="L111" s="44"/>
    </row>
    <row r="112" spans="1:12" x14ac:dyDescent="0.25">
      <c r="A112" s="1"/>
      <c r="E112" s="44"/>
      <c r="F112" s="44"/>
      <c r="G112" s="44"/>
      <c r="H112" s="44"/>
      <c r="I112" s="44"/>
      <c r="J112" s="44"/>
      <c r="K112" s="44"/>
      <c r="L112" s="44"/>
    </row>
    <row r="113" spans="1:12" x14ac:dyDescent="0.25">
      <c r="A113" s="1"/>
      <c r="E113" s="44"/>
      <c r="F113" s="44"/>
      <c r="G113" s="44"/>
      <c r="H113" s="44"/>
      <c r="I113" s="44"/>
      <c r="J113" s="44"/>
      <c r="K113" s="44"/>
      <c r="L113" s="44"/>
    </row>
    <row r="114" spans="1:12" x14ac:dyDescent="0.25">
      <c r="A114" s="1"/>
      <c r="E114" s="44"/>
      <c r="F114" s="44"/>
      <c r="G114" s="44"/>
      <c r="H114" s="44"/>
      <c r="I114" s="44"/>
      <c r="J114" s="44"/>
      <c r="K114" s="44"/>
      <c r="L114" s="44"/>
    </row>
    <row r="115" spans="1:12" x14ac:dyDescent="0.25">
      <c r="A115" s="1"/>
      <c r="E115" s="44"/>
      <c r="F115" s="44"/>
      <c r="G115" s="44"/>
      <c r="H115" s="44"/>
      <c r="I115" s="44"/>
      <c r="J115" s="44"/>
      <c r="K115" s="44"/>
      <c r="L115" s="44"/>
    </row>
  </sheetData>
  <mergeCells count="12">
    <mergeCell ref="A44:E44"/>
    <mergeCell ref="A31:E31"/>
    <mergeCell ref="A42:E42"/>
    <mergeCell ref="A43:E43"/>
    <mergeCell ref="A1:E1"/>
    <mergeCell ref="A19:E19"/>
    <mergeCell ref="A20:E20"/>
    <mergeCell ref="A30:E30"/>
    <mergeCell ref="A7:F7"/>
    <mergeCell ref="A8:F8"/>
    <mergeCell ref="A21:E21"/>
    <mergeCell ref="A32:E32"/>
  </mergeCells>
  <pageMargins left="0.70866141732283472" right="0.70866141732283472" top="0.74803149606299213" bottom="0.74803149606299213" header="0.31496062992125984" footer="0.9055118110236221"/>
  <pageSetup scale="64" firstPageNumber="27" orientation="portrait" useFirstPageNumber="1" r:id="rId1"/>
  <headerFooter>
    <oddFooter>&amp;R&amp;"-,Negrita"&amp;12&amp;P</oddFooter>
  </headerFooter>
  <ignoredErrors>
    <ignoredError sqref="E5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2</vt:i4>
      </vt:variant>
    </vt:vector>
  </HeadingPairs>
  <TitlesOfParts>
    <vt:vector size="16" baseType="lpstr">
      <vt:lpstr>Tratamiento 1T</vt:lpstr>
      <vt:lpstr>Tratamiento 2T</vt:lpstr>
      <vt:lpstr>Tratamiento I Semestre</vt:lpstr>
      <vt:lpstr>Tratamiento 3T</vt:lpstr>
      <vt:lpstr>Tratamiento 3T Acum.</vt:lpstr>
      <vt:lpstr>Tratamiento 4T</vt:lpstr>
      <vt:lpstr>Tratamiento Anual</vt:lpstr>
      <vt:lpstr>Prevención I T</vt:lpstr>
      <vt:lpstr>Prevención 2T</vt:lpstr>
      <vt:lpstr>Prevención Semestral</vt:lpstr>
      <vt:lpstr>Prevención 3T</vt:lpstr>
      <vt:lpstr>Prevención 3T Acum.</vt:lpstr>
      <vt:lpstr>Prevención 4T</vt:lpstr>
      <vt:lpstr>Prevención Anual</vt:lpstr>
      <vt:lpstr>'Tratamiento 2T'!Área_de_impresión</vt:lpstr>
      <vt:lpstr>'Tratamiento I Semestre'!Títulos_a_imprimir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Stephanie Tatiana Salas Soto</cp:lastModifiedBy>
  <cp:lastPrinted>2019-02-08T15:26:33Z</cp:lastPrinted>
  <dcterms:created xsi:type="dcterms:W3CDTF">2012-03-21T16:41:13Z</dcterms:created>
  <dcterms:modified xsi:type="dcterms:W3CDTF">2019-06-13T18:00:56Z</dcterms:modified>
</cp:coreProperties>
</file>