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ágina Web - Rodrigo (17-06-2019)\Año 2018\CEN CINAI\"/>
    </mc:Choice>
  </mc:AlternateContent>
  <bookViews>
    <workbookView xWindow="0" yWindow="0" windowWidth="20490" windowHeight="8460" tabRatio="780"/>
  </bookViews>
  <sheets>
    <sheet name="1 T" sheetId="14" r:id="rId1"/>
    <sheet name="2 T" sheetId="6" r:id="rId2"/>
    <sheet name="3 T" sheetId="15" r:id="rId3"/>
    <sheet name="4 T" sheetId="16" r:id="rId4"/>
    <sheet name="Semestral" sheetId="9" r:id="rId5"/>
    <sheet name="3 T acumulado" sheetId="10" r:id="rId6"/>
    <sheet name="Anual" sheetId="11" r:id="rId7"/>
  </sheets>
  <definedNames>
    <definedName name="_xlnm.Print_Area" localSheetId="2">'3 T'!$A$1:$I$98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1" l="1"/>
  <c r="E20" i="11"/>
  <c r="F20" i="11"/>
  <c r="G20" i="11"/>
  <c r="H20" i="11"/>
  <c r="D20" i="10"/>
  <c r="E20" i="10"/>
  <c r="F20" i="10"/>
  <c r="G20" i="10"/>
  <c r="F20" i="9"/>
  <c r="E20" i="9"/>
  <c r="D20" i="9"/>
  <c r="G20" i="16"/>
  <c r="G20" i="15"/>
  <c r="G20" i="6"/>
  <c r="G20" i="14"/>
  <c r="E40" i="16" l="1"/>
  <c r="D40" i="15"/>
  <c r="E41" i="6"/>
  <c r="C41" i="6"/>
  <c r="G39" i="11"/>
  <c r="F39" i="10"/>
  <c r="E40" i="9"/>
  <c r="F39" i="16"/>
  <c r="F40" i="16"/>
  <c r="F41" i="16"/>
  <c r="F42" i="16"/>
  <c r="F43" i="16"/>
  <c r="F39" i="15"/>
  <c r="F40" i="15"/>
  <c r="F41" i="15"/>
  <c r="F42" i="15"/>
  <c r="F43" i="15"/>
  <c r="F42" i="6"/>
  <c r="F43" i="6"/>
  <c r="F44" i="6"/>
  <c r="F42" i="14"/>
  <c r="F43" i="14"/>
  <c r="F44" i="14"/>
  <c r="A94" i="15" l="1"/>
  <c r="A43" i="11"/>
  <c r="A75" i="11" s="1"/>
  <c r="F41" i="11"/>
  <c r="E38" i="11"/>
  <c r="E41" i="11"/>
  <c r="E44" i="16" l="1"/>
  <c r="D44" i="16"/>
  <c r="D77" i="16"/>
  <c r="E77" i="16"/>
  <c r="C77" i="16"/>
  <c r="C44" i="16"/>
  <c r="G23" i="16" l="1"/>
  <c r="G22" i="16"/>
  <c r="G21" i="16"/>
  <c r="G19" i="16"/>
  <c r="G18" i="16"/>
  <c r="G17" i="16"/>
  <c r="F16" i="16"/>
  <c r="E16" i="16"/>
  <c r="D16" i="16"/>
  <c r="G15" i="16"/>
  <c r="G14" i="16"/>
  <c r="F13" i="16"/>
  <c r="E13" i="16"/>
  <c r="D13" i="16"/>
  <c r="G13" i="16" s="1"/>
  <c r="G16" i="16" l="1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54" i="15"/>
  <c r="D78" i="15"/>
  <c r="E78" i="15"/>
  <c r="C78" i="15"/>
  <c r="F16" i="15"/>
  <c r="E16" i="15"/>
  <c r="D16" i="15"/>
  <c r="D77" i="6" l="1"/>
  <c r="E77" i="6"/>
  <c r="C77" i="6"/>
  <c r="D45" i="6"/>
  <c r="E45" i="6"/>
  <c r="C45" i="6"/>
  <c r="H66" i="6" l="1"/>
  <c r="E55" i="14" l="1"/>
  <c r="F81" i="14" l="1"/>
  <c r="E41" i="14"/>
  <c r="E40" i="14"/>
  <c r="E70" i="14"/>
  <c r="E39" i="14" s="1"/>
  <c r="E45" i="14" s="1"/>
  <c r="D39" i="14"/>
  <c r="D55" i="14" s="1"/>
  <c r="G22" i="14"/>
  <c r="D22" i="9" s="1"/>
  <c r="D22" i="10" s="1"/>
  <c r="G23" i="14"/>
  <c r="D23" i="9" s="1"/>
  <c r="D23" i="10" s="1"/>
  <c r="G24" i="14"/>
  <c r="D24" i="9" s="1"/>
  <c r="D24" i="10" s="1"/>
  <c r="G24" i="16"/>
  <c r="G24" i="15"/>
  <c r="A73" i="14"/>
  <c r="A88" i="14" s="1"/>
  <c r="A72" i="14"/>
  <c r="A87" i="14" s="1"/>
  <c r="F82" i="14"/>
  <c r="C61" i="14"/>
  <c r="C70" i="14"/>
  <c r="C40" i="11"/>
  <c r="C40" i="10"/>
  <c r="C41" i="9"/>
  <c r="C51" i="9"/>
  <c r="C83" i="9" s="1"/>
  <c r="D51" i="9"/>
  <c r="D83" i="9" s="1"/>
  <c r="E51" i="9"/>
  <c r="E83" i="9" s="1"/>
  <c r="E41" i="10"/>
  <c r="C41" i="10"/>
  <c r="D45" i="14"/>
  <c r="C45" i="14"/>
  <c r="C86" i="9" l="1"/>
  <c r="C85" i="11"/>
  <c r="E71" i="14"/>
  <c r="E84" i="14" s="1"/>
  <c r="D41" i="10"/>
  <c r="F41" i="10" s="1"/>
  <c r="D41" i="11"/>
  <c r="C41" i="11"/>
  <c r="C42" i="9"/>
  <c r="D42" i="9"/>
  <c r="E16" i="14"/>
  <c r="F16" i="14"/>
  <c r="D16" i="14"/>
  <c r="E42" i="9" l="1"/>
  <c r="G41" i="11"/>
  <c r="G23" i="11"/>
  <c r="D23" i="11"/>
  <c r="F57" i="16" l="1"/>
  <c r="F58" i="16"/>
  <c r="F55" i="11" s="1"/>
  <c r="F59" i="16"/>
  <c r="F60" i="16"/>
  <c r="F57" i="11" s="1"/>
  <c r="F61" i="16"/>
  <c r="F58" i="11" s="1"/>
  <c r="F62" i="16"/>
  <c r="F59" i="11" s="1"/>
  <c r="F63" i="16"/>
  <c r="F60" i="11" s="1"/>
  <c r="F64" i="16"/>
  <c r="F61" i="11" s="1"/>
  <c r="F65" i="16"/>
  <c r="F66" i="16"/>
  <c r="F63" i="11" s="1"/>
  <c r="F67" i="16"/>
  <c r="F64" i="11" s="1"/>
  <c r="F68" i="16"/>
  <c r="F65" i="11" s="1"/>
  <c r="F69" i="16"/>
  <c r="F66" i="11" s="1"/>
  <c r="F70" i="16"/>
  <c r="F67" i="11" s="1"/>
  <c r="F71" i="16"/>
  <c r="F68" i="11" s="1"/>
  <c r="F72" i="16"/>
  <c r="F69" i="11" s="1"/>
  <c r="F73" i="16"/>
  <c r="F74" i="16"/>
  <c r="F71" i="11" s="1"/>
  <c r="F75" i="16"/>
  <c r="F72" i="11" s="1"/>
  <c r="F76" i="16"/>
  <c r="F73" i="11" s="1"/>
  <c r="F54" i="16"/>
  <c r="F55" i="16"/>
  <c r="F52" i="11" s="1"/>
  <c r="F55" i="6"/>
  <c r="D53" i="9" s="1"/>
  <c r="F56" i="6"/>
  <c r="F57" i="6"/>
  <c r="D55" i="9" s="1"/>
  <c r="F58" i="6"/>
  <c r="D56" i="9" s="1"/>
  <c r="F59" i="6"/>
  <c r="D57" i="9" s="1"/>
  <c r="F60" i="6"/>
  <c r="F61" i="6"/>
  <c r="D59" i="9" s="1"/>
  <c r="F62" i="6"/>
  <c r="D60" i="9" s="1"/>
  <c r="F63" i="6"/>
  <c r="D61" i="9" s="1"/>
  <c r="F64" i="6"/>
  <c r="D61" i="11" s="1"/>
  <c r="F65" i="6"/>
  <c r="D63" i="9" s="1"/>
  <c r="F66" i="6"/>
  <c r="D64" i="9" s="1"/>
  <c r="E64" i="9" s="1"/>
  <c r="F67" i="6"/>
  <c r="D65" i="9" s="1"/>
  <c r="F68" i="6"/>
  <c r="D65" i="11" s="1"/>
  <c r="F69" i="6"/>
  <c r="D67" i="9" s="1"/>
  <c r="E67" i="9" s="1"/>
  <c r="F70" i="6"/>
  <c r="D68" i="9" s="1"/>
  <c r="E68" i="9" s="1"/>
  <c r="F71" i="6"/>
  <c r="D69" i="9" s="1"/>
  <c r="E69" i="9" s="1"/>
  <c r="F72" i="6"/>
  <c r="D69" i="11" s="1"/>
  <c r="F73" i="6"/>
  <c r="D71" i="9" s="1"/>
  <c r="E71" i="9" s="1"/>
  <c r="F74" i="6"/>
  <c r="D72" i="9" s="1"/>
  <c r="E72" i="9" s="1"/>
  <c r="F75" i="6"/>
  <c r="D73" i="9" s="1"/>
  <c r="F76" i="6"/>
  <c r="E54" i="11"/>
  <c r="E55" i="11"/>
  <c r="E56" i="11"/>
  <c r="E57" i="10"/>
  <c r="E58" i="11"/>
  <c r="E61" i="10"/>
  <c r="E62" i="10"/>
  <c r="E63" i="11"/>
  <c r="E64" i="11"/>
  <c r="E65" i="10"/>
  <c r="E66" i="10"/>
  <c r="E69" i="10"/>
  <c r="E70" i="10"/>
  <c r="E71" i="10"/>
  <c r="E72" i="10"/>
  <c r="E73" i="10"/>
  <c r="F54" i="11"/>
  <c r="F56" i="11"/>
  <c r="F62" i="11"/>
  <c r="F70" i="11"/>
  <c r="E52" i="11"/>
  <c r="E59" i="11"/>
  <c r="E60" i="11"/>
  <c r="E62" i="11"/>
  <c r="E67" i="11"/>
  <c r="E68" i="11"/>
  <c r="D54" i="11"/>
  <c r="D56" i="11"/>
  <c r="D57" i="11"/>
  <c r="D58" i="11"/>
  <c r="D62" i="11"/>
  <c r="D70" i="11"/>
  <c r="D72" i="11"/>
  <c r="E52" i="10"/>
  <c r="E55" i="10"/>
  <c r="E59" i="10"/>
  <c r="E60" i="10"/>
  <c r="E67" i="10"/>
  <c r="E68" i="10"/>
  <c r="D54" i="10"/>
  <c r="D55" i="10"/>
  <c r="D56" i="10"/>
  <c r="D62" i="10"/>
  <c r="D70" i="10"/>
  <c r="D71" i="10"/>
  <c r="D72" i="10"/>
  <c r="D68" i="10" l="1"/>
  <c r="F68" i="10" s="1"/>
  <c r="D59" i="11"/>
  <c r="D60" i="11"/>
  <c r="D63" i="11"/>
  <c r="D55" i="11"/>
  <c r="D63" i="10"/>
  <c r="D71" i="11"/>
  <c r="D66" i="10"/>
  <c r="F66" i="10" s="1"/>
  <c r="D66" i="11"/>
  <c r="D67" i="10"/>
  <c r="D58" i="10"/>
  <c r="E66" i="11"/>
  <c r="E58" i="10"/>
  <c r="E56" i="10"/>
  <c r="E54" i="10"/>
  <c r="E71" i="11"/>
  <c r="E72" i="11"/>
  <c r="E70" i="11"/>
  <c r="D61" i="10"/>
  <c r="D62" i="9"/>
  <c r="D52" i="10"/>
  <c r="D67" i="11"/>
  <c r="G67" i="11" s="1"/>
  <c r="E64" i="10"/>
  <c r="D65" i="10"/>
  <c r="D66" i="9"/>
  <c r="D57" i="10"/>
  <c r="D58" i="9"/>
  <c r="D68" i="11"/>
  <c r="G68" i="11" s="1"/>
  <c r="D60" i="10"/>
  <c r="E63" i="10"/>
  <c r="F63" i="10" s="1"/>
  <c r="D59" i="10"/>
  <c r="D69" i="10"/>
  <c r="D70" i="9"/>
  <c r="D64" i="10"/>
  <c r="D64" i="11"/>
  <c r="D53" i="10"/>
  <c r="D54" i="9"/>
  <c r="D53" i="11"/>
  <c r="D52" i="11"/>
  <c r="D73" i="10"/>
  <c r="D74" i="9"/>
  <c r="D73" i="11"/>
  <c r="G70" i="11"/>
  <c r="G63" i="11"/>
  <c r="F70" i="10"/>
  <c r="F67" i="10"/>
  <c r="F71" i="10"/>
  <c r="E73" i="11"/>
  <c r="E69" i="11"/>
  <c r="E65" i="11"/>
  <c r="E61" i="11"/>
  <c r="E57" i="11"/>
  <c r="F51" i="11"/>
  <c r="G71" i="11" l="1"/>
  <c r="G66" i="11"/>
  <c r="D75" i="9"/>
  <c r="A90" i="11" l="1"/>
  <c r="E51" i="10"/>
  <c r="E51" i="11"/>
  <c r="F65" i="14"/>
  <c r="F66" i="14"/>
  <c r="F67" i="14"/>
  <c r="F68" i="14"/>
  <c r="F69" i="14"/>
  <c r="F70" i="14"/>
  <c r="C70" i="9" l="1"/>
  <c r="E70" i="9" s="1"/>
  <c r="C69" i="10"/>
  <c r="F69" i="10" s="1"/>
  <c r="C69" i="11"/>
  <c r="G69" i="11" s="1"/>
  <c r="C66" i="9"/>
  <c r="E66" i="9" s="1"/>
  <c r="C65" i="11"/>
  <c r="G65" i="11" s="1"/>
  <c r="C65" i="10"/>
  <c r="F65" i="10" s="1"/>
  <c r="C65" i="9"/>
  <c r="E65" i="9" s="1"/>
  <c r="C64" i="11"/>
  <c r="G64" i="11" s="1"/>
  <c r="C64" i="10"/>
  <c r="F64" i="10" s="1"/>
  <c r="C73" i="9"/>
  <c r="E73" i="9" s="1"/>
  <c r="C72" i="10"/>
  <c r="F72" i="10" s="1"/>
  <c r="C72" i="11"/>
  <c r="G72" i="11" s="1"/>
  <c r="C63" i="9"/>
  <c r="E63" i="9" s="1"/>
  <c r="C62" i="10"/>
  <c r="F62" i="10" s="1"/>
  <c r="C62" i="11"/>
  <c r="G62" i="11" s="1"/>
  <c r="C74" i="9"/>
  <c r="C73" i="10"/>
  <c r="F73" i="10" s="1"/>
  <c r="C73" i="11"/>
  <c r="G73" i="11" s="1"/>
  <c r="E90" i="16"/>
  <c r="C85" i="9"/>
  <c r="E85" i="9" s="1"/>
  <c r="E74" i="9" l="1"/>
  <c r="E25" i="16"/>
  <c r="F25" i="16"/>
  <c r="D25" i="16"/>
  <c r="D71" i="14"/>
  <c r="D25" i="14"/>
  <c r="E25" i="14"/>
  <c r="F25" i="14"/>
  <c r="F84" i="14" l="1"/>
  <c r="C88" i="9" l="1"/>
  <c r="C87" i="11"/>
  <c r="F55" i="14"/>
  <c r="F56" i="14"/>
  <c r="F57" i="14"/>
  <c r="F58" i="14"/>
  <c r="F59" i="14"/>
  <c r="F60" i="14"/>
  <c r="F61" i="14"/>
  <c r="F62" i="14"/>
  <c r="F63" i="14"/>
  <c r="F64" i="14"/>
  <c r="F54" i="14"/>
  <c r="F56" i="16"/>
  <c r="F53" i="11" l="1"/>
  <c r="F74" i="11" s="1"/>
  <c r="F87" i="11" s="1"/>
  <c r="F77" i="16"/>
  <c r="C52" i="9"/>
  <c r="C51" i="11"/>
  <c r="C51" i="10"/>
  <c r="C56" i="9"/>
  <c r="E56" i="9" s="1"/>
  <c r="C55" i="10"/>
  <c r="F55" i="10" s="1"/>
  <c r="C55" i="11"/>
  <c r="G55" i="11" s="1"/>
  <c r="C55" i="9"/>
  <c r="E55" i="9" s="1"/>
  <c r="C54" i="11"/>
  <c r="G54" i="11" s="1"/>
  <c r="C54" i="10"/>
  <c r="F54" i="10" s="1"/>
  <c r="C62" i="9"/>
  <c r="E62" i="9" s="1"/>
  <c r="C61" i="10"/>
  <c r="F61" i="10" s="1"/>
  <c r="C61" i="11"/>
  <c r="G61" i="11" s="1"/>
  <c r="C58" i="9"/>
  <c r="E58" i="9" s="1"/>
  <c r="C57" i="11"/>
  <c r="G57" i="11" s="1"/>
  <c r="C57" i="10"/>
  <c r="F57" i="10" s="1"/>
  <c r="C61" i="9"/>
  <c r="E61" i="9" s="1"/>
  <c r="C60" i="11"/>
  <c r="G60" i="11" s="1"/>
  <c r="C60" i="10"/>
  <c r="F60" i="10" s="1"/>
  <c r="C57" i="9"/>
  <c r="E57" i="9" s="1"/>
  <c r="C56" i="10"/>
  <c r="F56" i="10" s="1"/>
  <c r="C56" i="11"/>
  <c r="G56" i="11" s="1"/>
  <c r="C54" i="9"/>
  <c r="E54" i="9" s="1"/>
  <c r="C53" i="10"/>
  <c r="C53" i="11"/>
  <c r="C60" i="9"/>
  <c r="E60" i="9" s="1"/>
  <c r="C59" i="11"/>
  <c r="G59" i="11" s="1"/>
  <c r="C59" i="10"/>
  <c r="F59" i="10" s="1"/>
  <c r="C53" i="9"/>
  <c r="E53" i="9" s="1"/>
  <c r="C52" i="11"/>
  <c r="G52" i="11" s="1"/>
  <c r="C52" i="10"/>
  <c r="F52" i="10" s="1"/>
  <c r="C59" i="9"/>
  <c r="C58" i="10"/>
  <c r="F58" i="10" s="1"/>
  <c r="C58" i="11"/>
  <c r="G58" i="11" s="1"/>
  <c r="D24" i="11"/>
  <c r="E59" i="9" l="1"/>
  <c r="E75" i="9" s="1"/>
  <c r="C75" i="9"/>
  <c r="E38" i="10" l="1"/>
  <c r="E53" i="11" l="1"/>
  <c r="G53" i="11" s="1"/>
  <c r="E53" i="10"/>
  <c r="F53" i="10" s="1"/>
  <c r="D44" i="15"/>
  <c r="E44" i="15" l="1"/>
  <c r="C91" i="15" l="1"/>
  <c r="C44" i="15"/>
  <c r="D22" i="11" l="1"/>
  <c r="F38" i="15"/>
  <c r="E36" i="11" s="1"/>
  <c r="E40" i="10" l="1"/>
  <c r="E40" i="11"/>
  <c r="E37" i="10"/>
  <c r="E37" i="11"/>
  <c r="C74" i="10"/>
  <c r="E36" i="10"/>
  <c r="F44" i="15"/>
  <c r="F38" i="16"/>
  <c r="F36" i="11" s="1"/>
  <c r="F37" i="11"/>
  <c r="F38" i="11"/>
  <c r="F40" i="11"/>
  <c r="D90" i="16"/>
  <c r="C90" i="16"/>
  <c r="F39" i="6"/>
  <c r="F40" i="6"/>
  <c r="D37" i="11" s="1"/>
  <c r="F41" i="6"/>
  <c r="D38" i="11" s="1"/>
  <c r="D40" i="11"/>
  <c r="F54" i="6"/>
  <c r="F77" i="6" s="1"/>
  <c r="F39" i="14"/>
  <c r="C37" i="9" s="1"/>
  <c r="F40" i="14"/>
  <c r="F41" i="14"/>
  <c r="G40" i="11" l="1"/>
  <c r="F90" i="16"/>
  <c r="E42" i="10"/>
  <c r="E42" i="11"/>
  <c r="F42" i="11"/>
  <c r="F44" i="16"/>
  <c r="D37" i="9"/>
  <c r="E37" i="9" s="1"/>
  <c r="D36" i="11"/>
  <c r="D42" i="11" s="1"/>
  <c r="F45" i="6"/>
  <c r="D90" i="6"/>
  <c r="D51" i="11"/>
  <c r="G51" i="11" s="1"/>
  <c r="D52" i="9"/>
  <c r="E52" i="9" s="1"/>
  <c r="D41" i="9"/>
  <c r="E41" i="9" s="1"/>
  <c r="D40" i="10"/>
  <c r="F40" i="10" s="1"/>
  <c r="D38" i="10"/>
  <c r="D39" i="9"/>
  <c r="E39" i="9" s="1"/>
  <c r="D37" i="10"/>
  <c r="D38" i="9"/>
  <c r="C38" i="9"/>
  <c r="C37" i="11"/>
  <c r="G37" i="11" s="1"/>
  <c r="C37" i="10"/>
  <c r="C38" i="10"/>
  <c r="C38" i="11"/>
  <c r="G38" i="11" s="1"/>
  <c r="C39" i="9"/>
  <c r="D51" i="10"/>
  <c r="F51" i="10" s="1"/>
  <c r="C36" i="10"/>
  <c r="C36" i="11"/>
  <c r="F45" i="14"/>
  <c r="D36" i="10"/>
  <c r="F37" i="10" l="1"/>
  <c r="G36" i="11"/>
  <c r="G42" i="11" s="1"/>
  <c r="F38" i="10"/>
  <c r="E38" i="9"/>
  <c r="D42" i="10"/>
  <c r="D43" i="9"/>
  <c r="C42" i="11"/>
  <c r="C43" i="9"/>
  <c r="C42" i="10"/>
  <c r="C74" i="11"/>
  <c r="F36" i="10"/>
  <c r="D74" i="10"/>
  <c r="E43" i="9" l="1"/>
  <c r="F42" i="10"/>
  <c r="G24" i="11"/>
  <c r="C84" i="11" l="1"/>
  <c r="F88" i="16"/>
  <c r="F85" i="11" s="1"/>
  <c r="G22" i="11"/>
  <c r="G21" i="11"/>
  <c r="G19" i="11"/>
  <c r="G18" i="11"/>
  <c r="G17" i="11"/>
  <c r="G15" i="11"/>
  <c r="G14" i="11"/>
  <c r="C84" i="10"/>
  <c r="F13" i="14"/>
  <c r="E13" i="14"/>
  <c r="D13" i="14"/>
  <c r="G13" i="11" l="1"/>
  <c r="G25" i="11"/>
  <c r="G16" i="11"/>
  <c r="G25" i="16"/>
  <c r="F89" i="15" l="1"/>
  <c r="E85" i="11" s="1"/>
  <c r="E91" i="15"/>
  <c r="D91" i="15"/>
  <c r="C90" i="6"/>
  <c r="C71" i="14"/>
  <c r="C83" i="14"/>
  <c r="C85" i="14" s="1"/>
  <c r="D81" i="14" s="1"/>
  <c r="F83" i="14"/>
  <c r="F85" i="14" s="1"/>
  <c r="G21" i="14"/>
  <c r="G19" i="14"/>
  <c r="G18" i="14"/>
  <c r="G17" i="14"/>
  <c r="G16" i="14"/>
  <c r="G15" i="14"/>
  <c r="G14" i="14"/>
  <c r="D14" i="9" s="1"/>
  <c r="D14" i="10" s="1"/>
  <c r="G13" i="14"/>
  <c r="F88" i="6"/>
  <c r="D85" i="11" s="1"/>
  <c r="D15" i="11" l="1"/>
  <c r="D15" i="9"/>
  <c r="D15" i="10" s="1"/>
  <c r="D16" i="11"/>
  <c r="D16" i="9"/>
  <c r="D16" i="10" s="1"/>
  <c r="D21" i="11"/>
  <c r="D21" i="9"/>
  <c r="D21" i="10" s="1"/>
  <c r="D13" i="11"/>
  <c r="D13" i="9"/>
  <c r="D13" i="10" s="1"/>
  <c r="D17" i="11"/>
  <c r="D17" i="9"/>
  <c r="D17" i="10" s="1"/>
  <c r="D18" i="11"/>
  <c r="D18" i="9"/>
  <c r="D18" i="10" s="1"/>
  <c r="D19" i="11"/>
  <c r="D19" i="9"/>
  <c r="D19" i="10" s="1"/>
  <c r="D85" i="10"/>
  <c r="D86" i="9"/>
  <c r="E86" i="9" s="1"/>
  <c r="E87" i="9" s="1"/>
  <c r="C89" i="9"/>
  <c r="C87" i="9"/>
  <c r="G25" i="14"/>
  <c r="D14" i="11"/>
  <c r="F78" i="15"/>
  <c r="E85" i="10"/>
  <c r="C85" i="10"/>
  <c r="C86" i="10"/>
  <c r="C86" i="11"/>
  <c r="F91" i="15"/>
  <c r="E87" i="11" s="1"/>
  <c r="D83" i="14"/>
  <c r="D25" i="9" l="1"/>
  <c r="E74" i="10"/>
  <c r="D25" i="11"/>
  <c r="D85" i="14"/>
  <c r="E81" i="14" s="1"/>
  <c r="E83" i="14" s="1"/>
  <c r="E85" i="14" s="1"/>
  <c r="E87" i="10"/>
  <c r="F71" i="14"/>
  <c r="D25" i="10"/>
  <c r="C87" i="10" l="1"/>
  <c r="F84" i="10"/>
  <c r="E90" i="6"/>
  <c r="F35" i="11"/>
  <c r="F50" i="11" s="1"/>
  <c r="F82" i="11" s="1"/>
  <c r="E35" i="11"/>
  <c r="E50" i="11" s="1"/>
  <c r="E82" i="11" s="1"/>
  <c r="D35" i="11"/>
  <c r="D50" i="11" s="1"/>
  <c r="D82" i="11" s="1"/>
  <c r="C35" i="11"/>
  <c r="C50" i="11" s="1"/>
  <c r="C82" i="11" s="1"/>
  <c r="F50" i="10"/>
  <c r="F82" i="10" s="1"/>
  <c r="E50" i="10"/>
  <c r="E82" i="10" s="1"/>
  <c r="D50" i="10"/>
  <c r="D82" i="10" s="1"/>
  <c r="C50" i="10"/>
  <c r="C82" i="10" s="1"/>
  <c r="C88" i="11" l="1"/>
  <c r="C87" i="6"/>
  <c r="C89" i="6" s="1"/>
  <c r="C88" i="10"/>
  <c r="F90" i="6"/>
  <c r="F85" i="10"/>
  <c r="F86" i="10" s="1"/>
  <c r="G84" i="11"/>
  <c r="D88" i="9" l="1"/>
  <c r="E88" i="9" s="1"/>
  <c r="E89" i="9" s="1"/>
  <c r="D87" i="11"/>
  <c r="F87" i="6"/>
  <c r="D85" i="9" s="1"/>
  <c r="C91" i="6"/>
  <c r="D87" i="6" s="1"/>
  <c r="D87" i="10"/>
  <c r="F89" i="10"/>
  <c r="G85" i="11"/>
  <c r="G86" i="11" s="1"/>
  <c r="F74" i="10"/>
  <c r="D89" i="6" l="1"/>
  <c r="D84" i="10"/>
  <c r="F89" i="6"/>
  <c r="D87" i="9" s="1"/>
  <c r="F87" i="10"/>
  <c r="F88" i="10" s="1"/>
  <c r="D91" i="6" l="1"/>
  <c r="E87" i="6" s="1"/>
  <c r="E89" i="6" s="1"/>
  <c r="D86" i="10"/>
  <c r="D86" i="11"/>
  <c r="F91" i="6"/>
  <c r="D89" i="9" s="1"/>
  <c r="D84" i="11"/>
  <c r="E91" i="6" l="1"/>
  <c r="C88" i="15"/>
  <c r="D88" i="10"/>
  <c r="D88" i="11"/>
  <c r="C90" i="15" l="1"/>
  <c r="C92" i="15" s="1"/>
  <c r="D88" i="15" s="1"/>
  <c r="D90" i="15" s="1"/>
  <c r="D92" i="15" s="1"/>
  <c r="E88" i="15" s="1"/>
  <c r="E90" i="15" s="1"/>
  <c r="E92" i="15" s="1"/>
  <c r="F88" i="15"/>
  <c r="F90" i="15" l="1"/>
  <c r="E84" i="10"/>
  <c r="E84" i="11"/>
  <c r="F92" i="15" l="1"/>
  <c r="C87" i="16" s="1"/>
  <c r="E86" i="11"/>
  <c r="E86" i="10"/>
  <c r="F87" i="16" l="1"/>
  <c r="C89" i="16"/>
  <c r="E88" i="10"/>
  <c r="E88" i="11"/>
  <c r="C91" i="16" l="1"/>
  <c r="D87" i="16" s="1"/>
  <c r="D89" i="16" s="1"/>
  <c r="D91" i="16" s="1"/>
  <c r="F84" i="11"/>
  <c r="F89" i="16"/>
  <c r="F91" i="16" s="1"/>
  <c r="E87" i="16" l="1"/>
  <c r="E89" i="16" s="1"/>
  <c r="E91" i="16" s="1"/>
  <c r="F86" i="11"/>
  <c r="G74" i="11"/>
  <c r="F88" i="11" l="1"/>
  <c r="E74" i="11"/>
  <c r="D74" i="11"/>
  <c r="G87" i="11" l="1"/>
  <c r="G88" i="11" s="1"/>
  <c r="G16" i="6"/>
  <c r="G23" i="6"/>
  <c r="E23" i="9" s="1"/>
  <c r="F23" i="9" s="1"/>
  <c r="G24" i="6"/>
  <c r="E24" i="10" s="1"/>
  <c r="G18" i="6"/>
  <c r="E18" i="11" s="1"/>
  <c r="G21" i="6"/>
  <c r="E21" i="11" s="1"/>
  <c r="F25" i="6"/>
  <c r="E25" i="6"/>
  <c r="G19" i="6"/>
  <c r="E19" i="9" s="1"/>
  <c r="F19" i="9" s="1"/>
  <c r="G15" i="6"/>
  <c r="E15" i="11" s="1"/>
  <c r="G22" i="6"/>
  <c r="E22" i="10" s="1"/>
  <c r="G17" i="6"/>
  <c r="E17" i="9" s="1"/>
  <c r="G13" i="6"/>
  <c r="E13" i="11" s="1"/>
  <c r="D25" i="6"/>
  <c r="G14" i="6"/>
  <c r="E14" i="9" s="1"/>
  <c r="E21" i="9" l="1"/>
  <c r="F21" i="9" s="1"/>
  <c r="E19" i="11"/>
  <c r="G25" i="6"/>
  <c r="E23" i="11"/>
  <c r="E15" i="10"/>
  <c r="E18" i="9"/>
  <c r="F18" i="9" s="1"/>
  <c r="E15" i="9"/>
  <c r="F15" i="9" s="1"/>
  <c r="E23" i="10"/>
  <c r="E17" i="11"/>
  <c r="E14" i="11"/>
  <c r="F14" i="9"/>
  <c r="F17" i="9"/>
  <c r="E16" i="9"/>
  <c r="F16" i="9" s="1"/>
  <c r="E24" i="9"/>
  <c r="F24" i="9" s="1"/>
  <c r="E24" i="11"/>
  <c r="E22" i="11"/>
  <c r="E19" i="10"/>
  <c r="E14" i="10"/>
  <c r="E21" i="10"/>
  <c r="E17" i="10"/>
  <c r="E22" i="9"/>
  <c r="F22" i="9" s="1"/>
  <c r="E18" i="10"/>
  <c r="E16" i="11" l="1"/>
  <c r="E25" i="9"/>
  <c r="F25" i="9"/>
  <c r="E25" i="11"/>
  <c r="E13" i="9"/>
  <c r="F13" i="9" s="1"/>
  <c r="E25" i="10"/>
  <c r="E13" i="10"/>
  <c r="E16" i="10"/>
  <c r="G16" i="15"/>
  <c r="G18" i="15"/>
  <c r="F18" i="11" s="1"/>
  <c r="H18" i="11" s="1"/>
  <c r="G14" i="15"/>
  <c r="F14" i="10" s="1"/>
  <c r="G14" i="10" s="1"/>
  <c r="E25" i="15"/>
  <c r="F25" i="15"/>
  <c r="G21" i="15"/>
  <c r="F21" i="10" s="1"/>
  <c r="G21" i="10" s="1"/>
  <c r="D25" i="15"/>
  <c r="G15" i="15" s="1"/>
  <c r="G23" i="15"/>
  <c r="F23" i="11" s="1"/>
  <c r="H23" i="11" s="1"/>
  <c r="F23" i="10" l="1"/>
  <c r="G23" i="10" s="1"/>
  <c r="G25" i="10"/>
  <c r="F14" i="11"/>
  <c r="H14" i="11" s="1"/>
  <c r="F21" i="11"/>
  <c r="H21" i="11" s="1"/>
  <c r="F15" i="10"/>
  <c r="G15" i="10" s="1"/>
  <c r="F15" i="11"/>
  <c r="H15" i="11" s="1"/>
  <c r="G13" i="15"/>
  <c r="F18" i="10"/>
  <c r="G18" i="10" s="1"/>
  <c r="G19" i="15"/>
  <c r="F25" i="10"/>
  <c r="G22" i="15"/>
  <c r="G17" i="15"/>
  <c r="G25" i="15"/>
  <c r="F13" i="11" l="1"/>
  <c r="H13" i="11" s="1"/>
  <c r="F25" i="11"/>
  <c r="H25" i="11" s="1"/>
  <c r="F17" i="10"/>
  <c r="G17" i="10" s="1"/>
  <c r="F17" i="11"/>
  <c r="H17" i="11" s="1"/>
  <c r="F22" i="10"/>
  <c r="G22" i="10" s="1"/>
  <c r="F22" i="11"/>
  <c r="H22" i="11" s="1"/>
  <c r="F19" i="10"/>
  <c r="G19" i="10" s="1"/>
  <c r="F19" i="11"/>
  <c r="H19" i="11" s="1"/>
  <c r="F24" i="11"/>
  <c r="H24" i="11" s="1"/>
  <c r="F24" i="10"/>
  <c r="G24" i="10" s="1"/>
  <c r="F16" i="11" l="1"/>
  <c r="H16" i="11" s="1"/>
  <c r="F13" i="10"/>
  <c r="G13" i="10" s="1"/>
  <c r="F16" i="10"/>
  <c r="G16" i="10" s="1"/>
</calcChain>
</file>

<file path=xl/sharedStrings.xml><?xml version="1.0" encoding="utf-8"?>
<sst xmlns="http://schemas.openxmlformats.org/spreadsheetml/2006/main" count="1043" uniqueCount="170">
  <si>
    <t>N°</t>
  </si>
  <si>
    <t>TOTAL</t>
  </si>
  <si>
    <t>2.02.03.01</t>
  </si>
  <si>
    <t>2.02.03.02</t>
  </si>
  <si>
    <t>Compra de Leche en Polvo</t>
  </si>
  <si>
    <t>Distribución de Alimentos a Familias DAF</t>
  </si>
  <si>
    <t>clientes</t>
  </si>
  <si>
    <t>Beneficiarias</t>
  </si>
  <si>
    <t>Familias</t>
  </si>
  <si>
    <t>Atención Extramuros</t>
  </si>
  <si>
    <t>Abril</t>
  </si>
  <si>
    <t>Mayo</t>
  </si>
  <si>
    <t>Junio</t>
  </si>
  <si>
    <t>Beneficiarios extramuros (1600grs.)</t>
  </si>
  <si>
    <t>Julio</t>
  </si>
  <si>
    <t>Agosto</t>
  </si>
  <si>
    <t>Setiembre</t>
  </si>
  <si>
    <t>I Trimestre</t>
  </si>
  <si>
    <t>II Trimestre</t>
  </si>
  <si>
    <t>III Trimestre</t>
  </si>
  <si>
    <t>Total Anual</t>
  </si>
  <si>
    <t>Anual</t>
  </si>
  <si>
    <t>Comidas servidas</t>
  </si>
  <si>
    <t xml:space="preserve">Distribución de Leche Integra en Polvo  </t>
  </si>
  <si>
    <t>Beneficiarios Intramuros (800 grs.)</t>
  </si>
  <si>
    <r>
      <t xml:space="preserve">clientes </t>
    </r>
    <r>
      <rPr>
        <vertAlign val="superscript"/>
        <sz val="11"/>
        <color indexed="8"/>
        <rFont val="Calibri"/>
        <family val="2"/>
      </rPr>
      <t>2</t>
    </r>
  </si>
  <si>
    <t>1/ Se refiere al promedio mensual de beneficiarios.</t>
  </si>
  <si>
    <t>3/ Para no duplicar se cuentan los beneficiarios de comidas servidas intramuros y los que reciben bolsa de 1600 grs de leche (extramuros).</t>
  </si>
  <si>
    <t>Unidad:  Colones</t>
  </si>
  <si>
    <t>Paquetes de alimentos (DAF)</t>
  </si>
  <si>
    <t>Leche en Polvo</t>
  </si>
  <si>
    <t xml:space="preserve">I Semestre </t>
  </si>
  <si>
    <t xml:space="preserve">ACUMULADO </t>
  </si>
  <si>
    <t>FODESAF</t>
  </si>
  <si>
    <t>2.99.99</t>
  </si>
  <si>
    <t xml:space="preserve">Período: </t>
  </si>
  <si>
    <t xml:space="preserve">Unidad Ejecutora: </t>
  </si>
  <si>
    <t>Cuadro N° 1</t>
  </si>
  <si>
    <t>Producto</t>
  </si>
  <si>
    <t>Unidad</t>
  </si>
  <si>
    <t>Enero</t>
  </si>
  <si>
    <t>Febrero</t>
  </si>
  <si>
    <t>Marzo</t>
  </si>
  <si>
    <t>Código</t>
  </si>
  <si>
    <t>Concepto</t>
  </si>
  <si>
    <t>Cuadro N° 2</t>
  </si>
  <si>
    <t>Cuadro N° 3</t>
  </si>
  <si>
    <t>Reporte de gastos efectivos por producto, financiados por el FODESAF</t>
  </si>
  <si>
    <t>Reporte de gastos efectivos por rubro, financiados por el FODESAF</t>
  </si>
  <si>
    <t>Saldo inicial de caja</t>
  </si>
  <si>
    <t>Ingresos efectivos</t>
  </si>
  <si>
    <t>Recursos disponibles</t>
  </si>
  <si>
    <t>Egresos efectivos</t>
  </si>
  <si>
    <t>Saldo final de caja</t>
  </si>
  <si>
    <t>IV Trimestre</t>
  </si>
  <si>
    <t>Reporte de ingresos efectivos, financiados por el  FODESAF</t>
  </si>
  <si>
    <t>Cuadro N° 4</t>
  </si>
  <si>
    <t>Reporte de beneficiarios efectivos por producto financiados por el FODESAF</t>
  </si>
  <si>
    <r>
      <t>Total beneficiarios</t>
    </r>
    <r>
      <rPr>
        <sz val="11"/>
        <color indexed="8"/>
        <rFont val="Calibri"/>
        <family val="2"/>
      </rPr>
      <t>³</t>
    </r>
  </si>
  <si>
    <r>
      <t>II Trimestre</t>
    </r>
    <r>
      <rPr>
        <b/>
        <sz val="11"/>
        <color indexed="8"/>
        <rFont val="Calibri"/>
        <family val="2"/>
      </rPr>
      <t>¹</t>
    </r>
  </si>
  <si>
    <r>
      <t>I Semestre</t>
    </r>
    <r>
      <rPr>
        <b/>
        <sz val="11"/>
        <color indexed="8"/>
        <rFont val="Calibri"/>
        <family val="2"/>
      </rPr>
      <t>¹</t>
    </r>
  </si>
  <si>
    <r>
      <t>ACUMULADO</t>
    </r>
    <r>
      <rPr>
        <b/>
        <sz val="11"/>
        <color indexed="8"/>
        <rFont val="Calibri"/>
        <family val="2"/>
      </rPr>
      <t>¹</t>
    </r>
  </si>
  <si>
    <r>
      <t>Anual</t>
    </r>
    <r>
      <rPr>
        <b/>
        <sz val="11"/>
        <color indexed="8"/>
        <rFont val="Calibri"/>
        <family val="2"/>
      </rPr>
      <t>¹</t>
    </r>
  </si>
  <si>
    <t>Beneficio</t>
  </si>
  <si>
    <t>Unidad: Colones</t>
  </si>
  <si>
    <t>Otros productos quìmicos</t>
  </si>
  <si>
    <t>Otros útiles, materiales y Suministros</t>
  </si>
  <si>
    <t xml:space="preserve">Fecha de actualización: </t>
  </si>
  <si>
    <t xml:space="preserve">Fuente: </t>
  </si>
  <si>
    <t>Fuente:</t>
  </si>
  <si>
    <t>Beneficiarios Intramuros (320 grs.)</t>
  </si>
  <si>
    <t>Beneficiarios Intramuros (640 grs.)</t>
  </si>
  <si>
    <t xml:space="preserve">Nota: </t>
  </si>
  <si>
    <t>Atención Intramuros
(niños y niñas de 3 meses a menos de 13 años y Madres en período de gestación o lactancia)</t>
  </si>
  <si>
    <t>Compra material odontológico</t>
  </si>
  <si>
    <t>Utiles y materiales médico, hospitalario y de investigación</t>
  </si>
  <si>
    <t>Mantenimiento y reparación de edificios</t>
  </si>
  <si>
    <t>Edificios</t>
  </si>
  <si>
    <t>2.01.02</t>
  </si>
  <si>
    <t>Productos farmacéuticos y medicinales</t>
  </si>
  <si>
    <t>2.01.99</t>
  </si>
  <si>
    <t>2.03.03</t>
  </si>
  <si>
    <t>Alimentos y bebidas (compra de alimentos)</t>
  </si>
  <si>
    <t>2.99.02</t>
  </si>
  <si>
    <t>5.02.99</t>
  </si>
  <si>
    <t>5.02..01</t>
  </si>
  <si>
    <t>1.08.01</t>
  </si>
  <si>
    <t>Otras construcciones, adiciones y mejoras</t>
  </si>
  <si>
    <t>Fuente: Informe de ejecución al 30 de junio del 2016</t>
  </si>
  <si>
    <r>
      <rPr>
        <b/>
        <sz val="11"/>
        <color indexed="8"/>
        <rFont val="Calibri"/>
        <family val="2"/>
      </rPr>
      <t>Fuente</t>
    </r>
    <r>
      <rPr>
        <sz val="11"/>
        <color indexed="8"/>
        <rFont val="Calibri"/>
        <family val="2"/>
      </rPr>
      <t>:  Información suministrada por Dirección Nacional CEN CINAI.</t>
    </r>
  </si>
  <si>
    <t>III Trimestre¹</t>
  </si>
  <si>
    <t>-</t>
  </si>
  <si>
    <t>2/ Los beneficiarios de 800 grs son los mismos que reciben 320 grs o 640 g. por lo que se cuentan solo una vez.</t>
  </si>
  <si>
    <t>2/ Los beneficiarios de 800 grs son los mismos que reciben 320 grs 0 640g. por lo que se cuentan solo una vez.</t>
  </si>
  <si>
    <t>2/ Los beneficiarios de 800 grs son los mismos que reciben 320 grs o 640 g.  por lo que se cuentan solo una vez.</t>
  </si>
  <si>
    <t>2/ Los beneficiarios de 800 grs son los mismos que reciben 320 grs. o 640 g.  por lo que se cuentan solo una vez.</t>
  </si>
  <si>
    <t>IV Trimestre¹</t>
  </si>
  <si>
    <t xml:space="preserve"> Dirección Nacional de CEN CINAI</t>
  </si>
  <si>
    <t xml:space="preserve"> Dirección Nacional CEN CINAI</t>
  </si>
  <si>
    <t xml:space="preserve">  Dirección Nacional CEN CINAI</t>
  </si>
  <si>
    <t>Atención preventiva en Salud Oral</t>
  </si>
  <si>
    <t>controles</t>
  </si>
  <si>
    <t>Octubre</t>
  </si>
  <si>
    <t>Noviembre</t>
  </si>
  <si>
    <t>Diciembre</t>
  </si>
  <si>
    <t>1.03.03</t>
  </si>
  <si>
    <t>Impresión, encuadernación y otros</t>
  </si>
  <si>
    <t>Compra de Raciones de Alimentos (DAF)</t>
  </si>
  <si>
    <t>2.04.02</t>
  </si>
  <si>
    <t>Repuestos y Accesorios</t>
  </si>
  <si>
    <t>6.01.03</t>
  </si>
  <si>
    <t>Transferencias corrientes a Intituciones Descentralizadas no Empresariales</t>
  </si>
  <si>
    <t>Comidas Servidas (Transferencia a Comité)</t>
  </si>
  <si>
    <t>Institución</t>
  </si>
  <si>
    <t>Dirección Nacional de CEN CINAI</t>
  </si>
  <si>
    <t>Programa</t>
  </si>
  <si>
    <t>Nutrición y Desarrollo Infantil</t>
  </si>
  <si>
    <r>
      <t>I Trimestre</t>
    </r>
    <r>
      <rPr>
        <b/>
        <sz val="12"/>
        <color indexed="8"/>
        <rFont val="Calibri"/>
        <family val="2"/>
      </rPr>
      <t>¹</t>
    </r>
  </si>
  <si>
    <r>
      <t xml:space="preserve">clientes </t>
    </r>
    <r>
      <rPr>
        <vertAlign val="superscript"/>
        <sz val="12"/>
        <color indexed="8"/>
        <rFont val="Calibri"/>
        <family val="2"/>
      </rPr>
      <t>2</t>
    </r>
  </si>
  <si>
    <r>
      <t>Total beneficiarios</t>
    </r>
    <r>
      <rPr>
        <sz val="12"/>
        <color indexed="8"/>
        <rFont val="Calibri"/>
        <family val="2"/>
      </rPr>
      <t>³</t>
    </r>
  </si>
  <si>
    <t>Primer trimestre 2018</t>
  </si>
  <si>
    <t>Segundo trimestre 2018</t>
  </si>
  <si>
    <t>Tercer trimestre 2018</t>
  </si>
  <si>
    <t>Cuarto trimestre 2018</t>
  </si>
  <si>
    <t>1.01.01</t>
  </si>
  <si>
    <t>Alquiler de edificios, locales y terrenos</t>
  </si>
  <si>
    <t>1.02.02</t>
  </si>
  <si>
    <t>Servicio de energía electrica</t>
  </si>
  <si>
    <t>1.08.05</t>
  </si>
  <si>
    <t>Mantenimiento y reparación Equipo de transporte</t>
  </si>
  <si>
    <t>5.01.02</t>
  </si>
  <si>
    <t>Equipo de Transporte</t>
  </si>
  <si>
    <t>2.99.04</t>
  </si>
  <si>
    <t>Textiles y Vestuarios</t>
  </si>
  <si>
    <t>5.01.05</t>
  </si>
  <si>
    <t>5.01.06</t>
  </si>
  <si>
    <t>5.01.07</t>
  </si>
  <si>
    <t>Equipo y Programas de Cómputo</t>
  </si>
  <si>
    <t>Equipo sanitario, de laboratorio e investigación</t>
  </si>
  <si>
    <t>Equipo y Mobiliario Educacional, Deportivo y Recreativo</t>
  </si>
  <si>
    <t>5.02.02</t>
  </si>
  <si>
    <t>5.02.07</t>
  </si>
  <si>
    <t>Vías de comunicación terrestre</t>
  </si>
  <si>
    <t>Instalaciones</t>
  </si>
  <si>
    <t>5.02.01</t>
  </si>
  <si>
    <t>Beneficiarios DAF 400grs leche de cabra</t>
  </si>
  <si>
    <t>Edificio</t>
  </si>
  <si>
    <t xml:space="preserve">Fuente:   Informe de Ejecución Presupuestaria 31 03 2018,lo  gastos reportados en Enero 2018  corresponden a cuentas por pagar del 2017 y cancelados según el Estado de </t>
  </si>
  <si>
    <t>Cuenta de Caja Unica en el mes de enero 2018 (movimiento 418478 y 419574)</t>
  </si>
  <si>
    <t>4/ Queda pendiente reporte de clientes con atención preventiva en salud oral, dado que se están recolectando los datos, se informarán en cuanto se cuente con la información.</t>
  </si>
  <si>
    <t>Fuente:   Informe de Ejecución Presupuestaria 30 de junio del 2018 y  Estado de Cuenta de la Caja Unica , el movimiento 439531 por ¢14,825,631,33 corresponde</t>
  </si>
  <si>
    <t>a un depósito efectuado por OCIS correspondiente a devolucion de Superavit Cómites 2017.</t>
  </si>
  <si>
    <r>
      <t xml:space="preserve">Fecha de actualización:  </t>
    </r>
    <r>
      <rPr>
        <sz val="11"/>
        <color theme="1"/>
        <rFont val="Calibri"/>
        <family val="2"/>
        <scheme val="minor"/>
      </rPr>
      <t>31 de julio del 2018.</t>
    </r>
  </si>
  <si>
    <t>6.01.02</t>
  </si>
  <si>
    <t>Transferencias corrientes a organos desconcentrados (FODESAF)</t>
  </si>
  <si>
    <t>Fecha de actualización:  30 setiembre del 2018</t>
  </si>
  <si>
    <r>
      <t xml:space="preserve">Nota:  </t>
    </r>
    <r>
      <rPr>
        <sz val="11"/>
        <color rgb="FF000000"/>
        <rFont val="Calibri"/>
        <family val="2"/>
      </rPr>
      <t>Estado de Cuenta Caja Unica al 30 de setiembre del 2018 de ¢10,269,244,551,51.,  se refleja una diferencia entre los cuadros 2 y 3 de ¢3,447,440,157,00  por concepto de la trasferencia por devolución a devolución recursos no ejecutados 2017 por los comités de CEN CINAI por la suma de ¢1,454,414,238,09 y la devolución de recursos por parte de la Dirección Nacional CEN CINAI por la suma de ¢1,993,025,919.00.</t>
    </r>
  </si>
  <si>
    <t>Fecha de actualización: 31 diciembre 2018</t>
  </si>
  <si>
    <t xml:space="preserve">Nota:  </t>
  </si>
  <si>
    <t>Fuente: Estado de Caja Única en moneda nacional # 73911121100032280 DN</t>
  </si>
  <si>
    <t>Fuente: Estado de Caja Única en moneda nacional # 73911121100032280 DN y Informe de Ejecución Presupuestaria SIF</t>
  </si>
  <si>
    <t>Fuente: Estado de Caja Única en moneda nacional # 73911121100032280 DN y Informe de Ejecución Presupuestaria SIF, en diciembre el movimiento 493701 corresponde un depósito del CEN CINAI Pozos por un monto de 91.748.</t>
  </si>
  <si>
    <t>Fecha de actualización: 31 de diciembre 2018.</t>
  </si>
  <si>
    <t>Primer Semestre 2018</t>
  </si>
  <si>
    <t>Tercer Trimestre Acumulado 2018</t>
  </si>
  <si>
    <t xml:space="preserve">Leche de cabra </t>
  </si>
  <si>
    <t>A  partir  del  mes de abril se realiza el pago de la leche de cabra.</t>
  </si>
  <si>
    <t xml:space="preserve">clientes </t>
  </si>
  <si>
    <t>Beneficiarios Intramuros (60 grs.)</t>
  </si>
  <si>
    <t xml:space="preserve">Nota: Para la elaboración de los indicadores, para los ingresos efectivos recibidos fueron utilizados los montos que registraba el Departamento de Presupuesto de Fodesaf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</si>
</sst>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(* #,##0_);_(* \(#,##0\);_(* &quot;-&quot;??_);_(@_)"/>
    <numFmt numFmtId="166" formatCode="&quot;₡&quot;#,##0.00"/>
    <numFmt numFmtId="167" formatCode="_(* #,##0.000_);_(* \(#,##0.000\);_(* &quot;-&quot;??_);_(@_)"/>
    <numFmt numFmtId="168" formatCode="_(* #,##0.0000_);_(* \(#,##0.0000\);_(* &quot;-&quot;??_);_(@_)"/>
    <numFmt numFmtId="169" formatCode="_(* #,##0.00000_);_(* \(#,##0.000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vertAlign val="superscript"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vertAlign val="superscript"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8">
    <xf numFmtId="0" fontId="0" fillId="0" borderId="0"/>
    <xf numFmtId="0" fontId="3" fillId="0" borderId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6" fillId="0" borderId="0"/>
    <xf numFmtId="9" fontId="12" fillId="0" borderId="0" applyFont="0" applyFill="0" applyBorder="0" applyAlignment="0" applyProtection="0"/>
    <xf numFmtId="0" fontId="1" fillId="0" borderId="0"/>
    <xf numFmtId="164" fontId="12" fillId="0" borderId="0" applyFont="0" applyFill="0" applyBorder="0" applyAlignment="0" applyProtection="0"/>
  </cellStyleXfs>
  <cellXfs count="226">
    <xf numFmtId="0" fontId="0" fillId="0" borderId="0" xfId="0"/>
    <xf numFmtId="165" fontId="1" fillId="0" borderId="0" xfId="2" applyNumberFormat="1" applyFont="1" applyFill="1" applyAlignment="1">
      <alignment horizontal="left"/>
    </xf>
    <xf numFmtId="165" fontId="10" fillId="0" borderId="0" xfId="2" applyNumberFormat="1" applyFont="1" applyFill="1" applyAlignment="1"/>
    <xf numFmtId="165" fontId="10" fillId="0" borderId="0" xfId="2" applyNumberFormat="1" applyFont="1" applyFill="1"/>
    <xf numFmtId="165" fontId="1" fillId="0" borderId="0" xfId="2" applyNumberFormat="1" applyFont="1" applyFill="1"/>
    <xf numFmtId="165" fontId="1" fillId="0" borderId="0" xfId="2" applyNumberFormat="1" applyFont="1" applyFill="1" applyAlignment="1"/>
    <xf numFmtId="164" fontId="1" fillId="0" borderId="0" xfId="2" applyFont="1" applyFill="1"/>
    <xf numFmtId="165" fontId="1" fillId="0" borderId="0" xfId="2" applyNumberFormat="1" applyFont="1" applyFill="1" applyBorder="1" applyAlignment="1">
      <alignment horizontal="left"/>
    </xf>
    <xf numFmtId="165" fontId="10" fillId="0" borderId="0" xfId="2" applyNumberFormat="1" applyFont="1" applyFill="1" applyBorder="1" applyAlignment="1"/>
    <xf numFmtId="165" fontId="10" fillId="0" borderId="0" xfId="2" applyNumberFormat="1" applyFont="1" applyFill="1" applyBorder="1"/>
    <xf numFmtId="165" fontId="1" fillId="0" borderId="0" xfId="2" applyNumberFormat="1" applyFont="1" applyFill="1" applyBorder="1"/>
    <xf numFmtId="164" fontId="1" fillId="0" borderId="0" xfId="2" applyFont="1" applyFill="1" applyBorder="1"/>
    <xf numFmtId="165" fontId="3" fillId="0" borderId="0" xfId="2" applyNumberFormat="1" applyFont="1" applyFill="1"/>
    <xf numFmtId="164" fontId="3" fillId="0" borderId="0" xfId="2" applyFont="1" applyFill="1"/>
    <xf numFmtId="0" fontId="8" fillId="0" borderId="0" xfId="0" applyFont="1" applyFill="1" applyAlignment="1"/>
    <xf numFmtId="0" fontId="8" fillId="0" borderId="0" xfId="0" applyFont="1" applyFill="1" applyAlignment="1">
      <alignment horizontal="right"/>
    </xf>
    <xf numFmtId="165" fontId="3" fillId="0" borderId="0" xfId="2" applyNumberFormat="1" applyFont="1" applyFill="1" applyAlignment="1"/>
    <xf numFmtId="165" fontId="10" fillId="0" borderId="0" xfId="2" applyNumberFormat="1" applyFont="1" applyFill="1" applyAlignment="1">
      <alignment horizontal="left"/>
    </xf>
    <xf numFmtId="165" fontId="15" fillId="0" borderId="1" xfId="2" applyNumberFormat="1" applyFont="1" applyFill="1" applyBorder="1" applyAlignment="1">
      <alignment horizontal="center"/>
    </xf>
    <xf numFmtId="165" fontId="3" fillId="0" borderId="0" xfId="2" applyNumberFormat="1" applyFont="1" applyFill="1" applyAlignment="1">
      <alignment horizontal="center"/>
    </xf>
    <xf numFmtId="164" fontId="3" fillId="0" borderId="0" xfId="2" applyFont="1" applyFill="1" applyAlignment="1">
      <alignment horizontal="center"/>
    </xf>
    <xf numFmtId="165" fontId="10" fillId="0" borderId="0" xfId="2" applyNumberFormat="1" applyFont="1" applyFill="1" applyBorder="1" applyAlignment="1">
      <alignment horizontal="left"/>
    </xf>
    <xf numFmtId="165" fontId="10" fillId="0" borderId="0" xfId="2" applyNumberFormat="1" applyFont="1" applyFill="1" applyBorder="1" applyAlignment="1">
      <alignment horizontal="center"/>
    </xf>
    <xf numFmtId="165" fontId="10" fillId="0" borderId="0" xfId="2" applyNumberFormat="1" applyFont="1" applyFill="1" applyBorder="1" applyAlignment="1">
      <alignment horizontal="right"/>
    </xf>
    <xf numFmtId="165" fontId="8" fillId="0" borderId="0" xfId="2" applyNumberFormat="1" applyFont="1" applyFill="1" applyBorder="1" applyAlignment="1"/>
    <xf numFmtId="165" fontId="10" fillId="0" borderId="0" xfId="2" applyNumberFormat="1" applyFont="1" applyFill="1" applyBorder="1" applyAlignment="1">
      <alignment horizontal="left" wrapText="1" indent="2"/>
    </xf>
    <xf numFmtId="165" fontId="16" fillId="0" borderId="0" xfId="2" applyNumberFormat="1" applyFont="1" applyFill="1" applyBorder="1" applyAlignment="1">
      <alignment horizontal="left" vertical="center" wrapText="1" indent="2"/>
    </xf>
    <xf numFmtId="0" fontId="9" fillId="0" borderId="0" xfId="0" applyFont="1" applyFill="1" applyBorder="1" applyAlignment="1">
      <alignment horizontal="left" vertical="center" wrapText="1"/>
    </xf>
    <xf numFmtId="4" fontId="10" fillId="0" borderId="0" xfId="0" applyNumberFormat="1" applyFont="1" applyFill="1" applyBorder="1"/>
    <xf numFmtId="0" fontId="16" fillId="0" borderId="0" xfId="0" applyFont="1" applyFill="1" applyBorder="1" applyAlignment="1">
      <alignment horizontal="left" vertical="center" wrapText="1" indent="2"/>
    </xf>
    <xf numFmtId="3" fontId="10" fillId="0" borderId="0" xfId="2" applyNumberFormat="1" applyFont="1" applyFill="1"/>
    <xf numFmtId="165" fontId="10" fillId="0" borderId="0" xfId="2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165" fontId="15" fillId="0" borderId="2" xfId="2" applyNumberFormat="1" applyFont="1" applyFill="1" applyBorder="1" applyAlignment="1">
      <alignment horizontal="left" vertical="center" wrapText="1"/>
    </xf>
    <xf numFmtId="165" fontId="18" fillId="0" borderId="2" xfId="2" applyNumberFormat="1" applyFont="1" applyFill="1" applyBorder="1" applyAlignment="1">
      <alignment vertical="center" wrapText="1"/>
    </xf>
    <xf numFmtId="165" fontId="18" fillId="0" borderId="2" xfId="2" applyNumberFormat="1" applyFont="1" applyFill="1" applyBorder="1" applyAlignment="1">
      <alignment horizontal="center" vertical="center" wrapText="1"/>
    </xf>
    <xf numFmtId="165" fontId="15" fillId="0" borderId="2" xfId="2" applyNumberFormat="1" applyFont="1" applyFill="1" applyBorder="1"/>
    <xf numFmtId="165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/>
    <xf numFmtId="4" fontId="5" fillId="0" borderId="0" xfId="0" applyNumberFormat="1" applyFont="1" applyFill="1" applyAlignment="1"/>
    <xf numFmtId="164" fontId="5" fillId="0" borderId="0" xfId="2" applyFont="1" applyFill="1" applyAlignment="1"/>
    <xf numFmtId="164" fontId="15" fillId="0" borderId="1" xfId="2" applyFont="1" applyFill="1" applyBorder="1" applyAlignment="1">
      <alignment horizontal="center"/>
    </xf>
    <xf numFmtId="39" fontId="10" fillId="0" borderId="0" xfId="2" applyNumberFormat="1" applyFont="1" applyFill="1"/>
    <xf numFmtId="164" fontId="10" fillId="0" borderId="0" xfId="2" applyFont="1" applyFill="1"/>
    <xf numFmtId="164" fontId="8" fillId="0" borderId="0" xfId="2" applyFont="1" applyFill="1"/>
    <xf numFmtId="39" fontId="8" fillId="0" borderId="0" xfId="2" applyNumberFormat="1" applyFont="1" applyFill="1"/>
    <xf numFmtId="4" fontId="5" fillId="0" borderId="0" xfId="2" applyNumberFormat="1" applyFont="1" applyFill="1"/>
    <xf numFmtId="164" fontId="5" fillId="0" borderId="0" xfId="2" applyFont="1" applyFill="1"/>
    <xf numFmtId="165" fontId="5" fillId="0" borderId="0" xfId="2" applyNumberFormat="1" applyFont="1" applyFill="1"/>
    <xf numFmtId="164" fontId="18" fillId="0" borderId="2" xfId="2" applyFont="1" applyFill="1" applyBorder="1" applyAlignment="1">
      <alignment horizontal="center" vertical="center" wrapText="1"/>
    </xf>
    <xf numFmtId="0" fontId="10" fillId="0" borderId="0" xfId="2" applyNumberFormat="1" applyFont="1" applyFill="1" applyBorder="1" applyAlignment="1"/>
    <xf numFmtId="0" fontId="3" fillId="0" borderId="0" xfId="2" applyNumberFormat="1" applyFont="1" applyFill="1" applyBorder="1" applyAlignment="1"/>
    <xf numFmtId="164" fontId="3" fillId="0" borderId="0" xfId="2" applyFont="1" applyFill="1" applyBorder="1" applyAlignment="1"/>
    <xf numFmtId="0" fontId="5" fillId="0" borderId="0" xfId="0" applyFont="1" applyFill="1" applyAlignment="1"/>
    <xf numFmtId="165" fontId="12" fillId="0" borderId="0" xfId="2" applyNumberFormat="1" applyFont="1" applyFill="1" applyBorder="1" applyAlignment="1">
      <alignment horizontal="left"/>
    </xf>
    <xf numFmtId="164" fontId="15" fillId="0" borderId="0" xfId="2" applyFont="1" applyFill="1" applyBorder="1" applyAlignment="1">
      <alignment horizontal="center"/>
    </xf>
    <xf numFmtId="165" fontId="18" fillId="0" borderId="0" xfId="2" applyNumberFormat="1" applyFont="1" applyFill="1" applyBorder="1" applyAlignment="1">
      <alignment horizontal="center"/>
    </xf>
    <xf numFmtId="165" fontId="0" fillId="0" borderId="0" xfId="2" applyNumberFormat="1" applyFont="1" applyFill="1" applyBorder="1" applyAlignment="1">
      <alignment horizontal="left"/>
    </xf>
    <xf numFmtId="164" fontId="10" fillId="0" borderId="0" xfId="2" applyFont="1" applyFill="1" applyAlignment="1">
      <alignment horizontal="center"/>
    </xf>
    <xf numFmtId="165" fontId="4" fillId="0" borderId="0" xfId="2" applyNumberFormat="1" applyFont="1" applyFill="1" applyBorder="1" applyAlignment="1">
      <alignment horizontal="left"/>
    </xf>
    <xf numFmtId="165" fontId="4" fillId="0" borderId="0" xfId="2" applyNumberFormat="1" applyFont="1" applyFill="1" applyBorder="1" applyAlignment="1">
      <alignment horizontal="left" vertical="center" wrapText="1"/>
    </xf>
    <xf numFmtId="0" fontId="10" fillId="0" borderId="0" xfId="2" applyNumberFormat="1" applyFont="1" applyFill="1"/>
    <xf numFmtId="0" fontId="3" fillId="0" borderId="0" xfId="2" applyNumberFormat="1" applyFont="1" applyFill="1"/>
    <xf numFmtId="165" fontId="10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164" fontId="10" fillId="0" borderId="0" xfId="2" applyFont="1" applyFill="1" applyBorder="1"/>
    <xf numFmtId="165" fontId="14" fillId="0" borderId="0" xfId="2" applyNumberFormat="1" applyFont="1" applyFill="1"/>
    <xf numFmtId="0" fontId="10" fillId="0" borderId="0" xfId="0" applyFont="1" applyFill="1" applyBorder="1" applyAlignment="1">
      <alignment horizontal="right"/>
    </xf>
    <xf numFmtId="3" fontId="10" fillId="0" borderId="0" xfId="0" applyNumberFormat="1" applyFont="1" applyFill="1" applyBorder="1"/>
    <xf numFmtId="4" fontId="11" fillId="0" borderId="0" xfId="1" applyNumberFormat="1" applyFont="1" applyFill="1"/>
    <xf numFmtId="0" fontId="10" fillId="0" borderId="0" xfId="0" applyFont="1" applyFill="1" applyBorder="1" applyAlignment="1">
      <alignment horizontal="left"/>
    </xf>
    <xf numFmtId="165" fontId="18" fillId="0" borderId="2" xfId="2" applyNumberFormat="1" applyFont="1" applyFill="1" applyBorder="1"/>
    <xf numFmtId="165" fontId="18" fillId="0" borderId="2" xfId="2" applyNumberFormat="1" applyFont="1" applyFill="1" applyBorder="1" applyAlignment="1">
      <alignment horizontal="left" vertical="center" wrapText="1"/>
    </xf>
    <xf numFmtId="164" fontId="3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3" fillId="0" borderId="0" xfId="2" applyFont="1" applyFill="1" applyBorder="1" applyAlignment="1">
      <alignment horizontal="left"/>
    </xf>
    <xf numFmtId="165" fontId="0" fillId="0" borderId="0" xfId="2" applyNumberFormat="1" applyFont="1" applyFill="1" applyAlignment="1">
      <alignment horizontal="left"/>
    </xf>
    <xf numFmtId="165" fontId="12" fillId="0" borderId="0" xfId="3" applyNumberFormat="1" applyFont="1" applyFill="1"/>
    <xf numFmtId="165" fontId="3" fillId="0" borderId="0" xfId="2" applyNumberFormat="1" applyFont="1" applyFill="1" applyAlignment="1">
      <alignment horizontal="left"/>
    </xf>
    <xf numFmtId="0" fontId="5" fillId="0" borderId="0" xfId="0" applyFont="1" applyFill="1" applyAlignment="1">
      <alignment horizontal="right"/>
    </xf>
    <xf numFmtId="165" fontId="13" fillId="0" borderId="1" xfId="2" applyNumberFormat="1" applyFont="1" applyFill="1" applyBorder="1" applyAlignment="1">
      <alignment horizontal="center"/>
    </xf>
    <xf numFmtId="165" fontId="3" fillId="0" borderId="0" xfId="2" applyNumberFormat="1" applyFont="1" applyFill="1" applyBorder="1" applyAlignment="1">
      <alignment horizontal="left"/>
    </xf>
    <xf numFmtId="165" fontId="3" fillId="0" borderId="0" xfId="2" applyNumberFormat="1" applyFont="1" applyFill="1" applyBorder="1" applyAlignment="1"/>
    <xf numFmtId="165" fontId="3" fillId="0" borderId="0" xfId="2" applyNumberFormat="1" applyFont="1" applyFill="1" applyBorder="1" applyAlignment="1">
      <alignment horizontal="right"/>
    </xf>
    <xf numFmtId="165" fontId="3" fillId="0" borderId="0" xfId="2" applyNumberFormat="1" applyFont="1" applyFill="1" applyBorder="1"/>
    <xf numFmtId="165" fontId="1" fillId="0" borderId="0" xfId="2" applyNumberFormat="1" applyFont="1" applyFill="1" applyBorder="1" applyAlignment="1">
      <alignment horizontal="left" wrapText="1" indent="2"/>
    </xf>
    <xf numFmtId="165" fontId="4" fillId="0" borderId="0" xfId="2" applyNumberFormat="1" applyFont="1" applyFill="1" applyBorder="1" applyAlignment="1">
      <alignment horizontal="left" vertical="center" wrapText="1" indent="2"/>
    </xf>
    <xf numFmtId="4" fontId="3" fillId="0" borderId="0" xfId="0" applyNumberFormat="1" applyFont="1" applyFill="1" applyBorder="1"/>
    <xf numFmtId="0" fontId="4" fillId="0" borderId="0" xfId="0" applyFont="1" applyFill="1" applyBorder="1" applyAlignment="1">
      <alignment horizontal="left" vertical="center" wrapText="1" indent="2"/>
    </xf>
    <xf numFmtId="4" fontId="1" fillId="0" borderId="0" xfId="0" applyNumberFormat="1" applyFont="1" applyFill="1" applyBorder="1"/>
    <xf numFmtId="165" fontId="13" fillId="0" borderId="2" xfId="2" applyNumberFormat="1" applyFont="1" applyFill="1" applyBorder="1" applyAlignment="1">
      <alignment horizontal="left" vertical="center" wrapText="1"/>
    </xf>
    <xf numFmtId="165" fontId="12" fillId="0" borderId="2" xfId="2" applyNumberFormat="1" applyFont="1" applyFill="1" applyBorder="1" applyAlignment="1">
      <alignment vertical="center" wrapText="1"/>
    </xf>
    <xf numFmtId="165" fontId="12" fillId="0" borderId="2" xfId="2" applyNumberFormat="1" applyFont="1" applyFill="1" applyBorder="1" applyAlignment="1">
      <alignment horizontal="center" vertical="center" wrapText="1"/>
    </xf>
    <xf numFmtId="165" fontId="12" fillId="0" borderId="2" xfId="2" applyNumberFormat="1" applyFont="1" applyFill="1" applyBorder="1"/>
    <xf numFmtId="165" fontId="1" fillId="0" borderId="0" xfId="2" applyNumberFormat="1" applyFont="1" applyFill="1" applyBorder="1" applyAlignment="1"/>
    <xf numFmtId="164" fontId="1" fillId="0" borderId="0" xfId="2" applyFont="1" applyFill="1" applyAlignment="1">
      <alignment horizontal="center"/>
    </xf>
    <xf numFmtId="39" fontId="3" fillId="0" borderId="0" xfId="2" applyNumberFormat="1" applyFont="1" applyFill="1"/>
    <xf numFmtId="4" fontId="0" fillId="0" borderId="0" xfId="0" applyNumberFormat="1" applyFill="1"/>
    <xf numFmtId="164" fontId="0" fillId="0" borderId="2" xfId="2" applyNumberFormat="1" applyFont="1" applyFill="1" applyBorder="1" applyAlignment="1">
      <alignment horizontal="center" vertical="center" wrapText="1"/>
    </xf>
    <xf numFmtId="164" fontId="0" fillId="0" borderId="2" xfId="2" applyFont="1" applyFill="1" applyBorder="1" applyAlignment="1">
      <alignment horizontal="center" vertical="center" wrapText="1"/>
    </xf>
    <xf numFmtId="39" fontId="1" fillId="0" borderId="0" xfId="2" applyNumberFormat="1" applyFont="1" applyFill="1"/>
    <xf numFmtId="0" fontId="3" fillId="0" borderId="0" xfId="2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164" fontId="3" fillId="0" borderId="0" xfId="2" applyFont="1" applyFill="1" applyBorder="1"/>
    <xf numFmtId="0" fontId="3" fillId="0" borderId="0" xfId="0" applyFont="1" applyFill="1" applyBorder="1" applyAlignment="1">
      <alignment horizontal="right"/>
    </xf>
    <xf numFmtId="165" fontId="12" fillId="0" borderId="2" xfId="2" applyNumberFormat="1" applyFont="1" applyFill="1" applyBorder="1" applyAlignment="1">
      <alignment horizontal="left" vertical="center" wrapText="1"/>
    </xf>
    <xf numFmtId="0" fontId="3" fillId="0" borderId="0" xfId="0" applyFont="1" applyFill="1"/>
    <xf numFmtId="165" fontId="13" fillId="0" borderId="0" xfId="2" applyNumberFormat="1" applyFont="1" applyFill="1" applyAlignment="1">
      <alignment horizontal="left"/>
    </xf>
    <xf numFmtId="164" fontId="13" fillId="0" borderId="1" xfId="2" applyFont="1" applyFill="1" applyBorder="1" applyAlignment="1">
      <alignment horizontal="center"/>
    </xf>
    <xf numFmtId="165" fontId="1" fillId="0" borderId="0" xfId="2" applyNumberFormat="1" applyFont="1" applyFill="1" applyAlignment="1">
      <alignment horizontal="center"/>
    </xf>
    <xf numFmtId="165" fontId="1" fillId="0" borderId="0" xfId="2" applyNumberFormat="1" applyFont="1" applyFill="1" applyBorder="1" applyAlignment="1">
      <alignment horizontal="center"/>
    </xf>
    <xf numFmtId="164" fontId="1" fillId="0" borderId="0" xfId="2" applyFont="1" applyFill="1" applyBorder="1" applyAlignment="1">
      <alignment horizontal="center"/>
    </xf>
    <xf numFmtId="165" fontId="5" fillId="0" borderId="0" xfId="2" applyNumberFormat="1" applyFont="1" applyFill="1" applyBorder="1" applyAlignment="1"/>
    <xf numFmtId="165" fontId="1" fillId="0" borderId="0" xfId="2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left" vertical="center" wrapText="1"/>
    </xf>
    <xf numFmtId="165" fontId="1" fillId="0" borderId="0" xfId="2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165" fontId="0" fillId="0" borderId="2" xfId="2" applyNumberFormat="1" applyFont="1" applyFill="1" applyBorder="1" applyAlignment="1">
      <alignment vertical="center" wrapText="1"/>
    </xf>
    <xf numFmtId="165" fontId="0" fillId="0" borderId="2" xfId="2" applyNumberFormat="1" applyFont="1" applyFill="1" applyBorder="1" applyAlignment="1">
      <alignment horizontal="center" vertical="center" wrapText="1"/>
    </xf>
    <xf numFmtId="165" fontId="0" fillId="0" borderId="2" xfId="2" applyNumberFormat="1" applyFont="1" applyFill="1" applyBorder="1" applyAlignment="1">
      <alignment vertical="center"/>
    </xf>
    <xf numFmtId="164" fontId="13" fillId="0" borderId="1" xfId="2" applyFont="1" applyFill="1" applyBorder="1" applyAlignment="1">
      <alignment horizontal="right"/>
    </xf>
    <xf numFmtId="4" fontId="1" fillId="0" borderId="0" xfId="2" applyNumberFormat="1" applyFont="1" applyFill="1" applyBorder="1" applyAlignment="1"/>
    <xf numFmtId="39" fontId="1" fillId="0" borderId="0" xfId="2" applyNumberFormat="1" applyFont="1" applyFill="1" applyBorder="1" applyAlignment="1">
      <alignment horizontal="right"/>
    </xf>
    <xf numFmtId="4" fontId="1" fillId="0" borderId="0" xfId="2" applyNumberFormat="1" applyFont="1" applyFill="1" applyBorder="1" applyAlignment="1">
      <alignment horizontal="right"/>
    </xf>
    <xf numFmtId="4" fontId="0" fillId="0" borderId="0" xfId="0" applyNumberFormat="1" applyFont="1" applyFill="1"/>
    <xf numFmtId="164" fontId="12" fillId="0" borderId="0" xfId="2" applyFont="1" applyFill="1" applyBorder="1" applyAlignment="1">
      <alignment horizontal="center"/>
    </xf>
    <xf numFmtId="4" fontId="0" fillId="0" borderId="2" xfId="2" applyNumberFormat="1" applyFont="1" applyFill="1" applyBorder="1" applyAlignment="1">
      <alignment horizontal="center" vertical="center" wrapText="1"/>
    </xf>
    <xf numFmtId="164" fontId="1" fillId="0" borderId="0" xfId="2" applyFont="1" applyFill="1" applyBorder="1" applyAlignment="1"/>
    <xf numFmtId="0" fontId="1" fillId="0" borderId="0" xfId="2" applyNumberFormat="1" applyFont="1" applyFill="1" applyBorder="1" applyAlignment="1"/>
    <xf numFmtId="164" fontId="0" fillId="0" borderId="0" xfId="2" applyFont="1" applyFill="1" applyBorder="1" applyAlignment="1">
      <alignment horizontal="center"/>
    </xf>
    <xf numFmtId="4" fontId="1" fillId="0" borderId="0" xfId="2" applyNumberFormat="1" applyFont="1" applyFill="1"/>
    <xf numFmtId="0" fontId="1" fillId="0" borderId="0" xfId="2" applyNumberFormat="1" applyFont="1" applyFill="1"/>
    <xf numFmtId="165" fontId="1" fillId="0" borderId="0" xfId="2" applyNumberFormat="1" applyFont="1" applyFill="1" applyBorder="1" applyAlignment="1">
      <alignment vertical="center"/>
    </xf>
    <xf numFmtId="0" fontId="1" fillId="0" borderId="0" xfId="2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164" fontId="21" fillId="0" borderId="0" xfId="2" applyFont="1" applyFill="1" applyBorder="1"/>
    <xf numFmtId="165" fontId="0" fillId="0" borderId="2" xfId="2" applyNumberFormat="1" applyFont="1" applyFill="1" applyBorder="1"/>
    <xf numFmtId="165" fontId="0" fillId="0" borderId="2" xfId="2" applyNumberFormat="1" applyFont="1" applyFill="1" applyBorder="1" applyAlignment="1">
      <alignment horizontal="left" vertical="center" wrapText="1"/>
    </xf>
    <xf numFmtId="0" fontId="1" fillId="0" borderId="0" xfId="0" applyFont="1" applyFill="1"/>
    <xf numFmtId="164" fontId="19" fillId="0" borderId="0" xfId="2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164" fontId="19" fillId="0" borderId="0" xfId="2" applyFont="1" applyFill="1"/>
    <xf numFmtId="165" fontId="19" fillId="0" borderId="0" xfId="2" applyNumberFormat="1" applyFont="1" applyFill="1"/>
    <xf numFmtId="164" fontId="3" fillId="0" borderId="0" xfId="2" applyFont="1" applyFill="1" applyBorder="1" applyAlignment="1">
      <alignment horizontal="center"/>
    </xf>
    <xf numFmtId="165" fontId="1" fillId="0" borderId="0" xfId="2" applyNumberFormat="1" applyFont="1" applyFill="1" applyAlignment="1">
      <alignment horizontal="right"/>
    </xf>
    <xf numFmtId="164" fontId="1" fillId="0" borderId="0" xfId="2" applyFont="1" applyFill="1" applyAlignment="1">
      <alignment horizontal="right"/>
    </xf>
    <xf numFmtId="165" fontId="10" fillId="0" borderId="0" xfId="2" applyNumberFormat="1" applyFont="1" applyFill="1" applyAlignment="1">
      <alignment horizontal="right"/>
    </xf>
    <xf numFmtId="164" fontId="3" fillId="0" borderId="0" xfId="2" applyFont="1" applyFill="1" applyBorder="1" applyAlignment="1">
      <alignment horizontal="right"/>
    </xf>
    <xf numFmtId="164" fontId="12" fillId="0" borderId="2" xfId="2" applyFont="1" applyFill="1" applyBorder="1" applyAlignment="1">
      <alignment horizontal="center" vertical="center" wrapText="1"/>
    </xf>
    <xf numFmtId="164" fontId="12" fillId="0" borderId="2" xfId="2" applyFont="1" applyFill="1" applyBorder="1"/>
    <xf numFmtId="164" fontId="1" fillId="0" borderId="0" xfId="7" applyFont="1" applyFill="1" applyBorder="1" applyAlignment="1">
      <alignment horizontal="right"/>
    </xf>
    <xf numFmtId="164" fontId="12" fillId="0" borderId="0" xfId="7" applyFont="1" applyFill="1" applyBorder="1" applyAlignment="1">
      <alignment horizontal="center"/>
    </xf>
    <xf numFmtId="39" fontId="5" fillId="0" borderId="0" xfId="2" applyNumberFormat="1" applyFont="1" applyFill="1"/>
    <xf numFmtId="164" fontId="1" fillId="0" borderId="0" xfId="7" applyFont="1" applyFill="1" applyBorder="1" applyAlignment="1">
      <alignment horizontal="center"/>
    </xf>
    <xf numFmtId="164" fontId="12" fillId="0" borderId="0" xfId="2" applyFill="1" applyAlignment="1">
      <alignment horizontal="center"/>
    </xf>
    <xf numFmtId="164" fontId="10" fillId="0" borderId="0" xfId="7" applyFont="1" applyFill="1"/>
    <xf numFmtId="164" fontId="3" fillId="0" borderId="0" xfId="2" applyFont="1" applyFill="1" applyAlignment="1">
      <alignment horizontal="left"/>
    </xf>
    <xf numFmtId="164" fontId="13" fillId="0" borderId="0" xfId="2" applyFont="1" applyFill="1" applyAlignment="1">
      <alignment horizontal="center"/>
    </xf>
    <xf numFmtId="164" fontId="3" fillId="0" borderId="0" xfId="2" applyFont="1" applyFill="1" applyBorder="1" applyAlignment="1">
      <alignment vertical="center"/>
    </xf>
    <xf numFmtId="3" fontId="3" fillId="0" borderId="0" xfId="0" applyNumberFormat="1" applyFont="1" applyFill="1" applyBorder="1"/>
    <xf numFmtId="164" fontId="12" fillId="0" borderId="2" xfId="2" applyFont="1" applyFill="1" applyBorder="1" applyAlignment="1">
      <alignment horizontal="left" vertical="center" wrapText="1"/>
    </xf>
    <xf numFmtId="164" fontId="12" fillId="0" borderId="2" xfId="2" applyFont="1" applyFill="1" applyBorder="1" applyAlignment="1">
      <alignment vertical="center" wrapText="1"/>
    </xf>
    <xf numFmtId="166" fontId="3" fillId="0" borderId="0" xfId="0" applyNumberFormat="1" applyFont="1" applyFill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horizontal="left"/>
    </xf>
    <xf numFmtId="165" fontId="5" fillId="0" borderId="0" xfId="2" applyNumberFormat="1" applyFont="1" applyFill="1" applyAlignment="1">
      <alignment horizontal="left"/>
    </xf>
    <xf numFmtId="165" fontId="5" fillId="0" borderId="0" xfId="2" applyNumberFormat="1" applyFont="1" applyFill="1" applyAlignment="1"/>
    <xf numFmtId="165" fontId="4" fillId="0" borderId="0" xfId="2" applyNumberFormat="1" applyFont="1" applyFill="1" applyBorder="1" applyAlignment="1">
      <alignment horizontal="center" vertical="center" wrapText="1"/>
    </xf>
    <xf numFmtId="165" fontId="12" fillId="0" borderId="0" xfId="2" applyNumberFormat="1" applyFont="1" applyFill="1" applyAlignment="1">
      <alignment horizontal="left"/>
    </xf>
    <xf numFmtId="165" fontId="12" fillId="0" borderId="0" xfId="2" applyNumberFormat="1" applyFont="1" applyFill="1" applyAlignment="1"/>
    <xf numFmtId="165" fontId="12" fillId="0" borderId="0" xfId="2" applyNumberFormat="1" applyFont="1" applyFill="1"/>
    <xf numFmtId="165" fontId="12" fillId="0" borderId="0" xfId="2" applyNumberFormat="1" applyFont="1" applyFill="1" applyBorder="1" applyAlignment="1"/>
    <xf numFmtId="165" fontId="12" fillId="0" borderId="0" xfId="2" applyNumberFormat="1" applyFont="1" applyFill="1" applyBorder="1" applyAlignment="1">
      <alignment horizontal="center"/>
    </xf>
    <xf numFmtId="165" fontId="16" fillId="0" borderId="0" xfId="2" applyNumberFormat="1" applyFont="1" applyFill="1" applyBorder="1" applyAlignment="1">
      <alignment horizontal="left"/>
    </xf>
    <xf numFmtId="165" fontId="16" fillId="0" borderId="0" xfId="2" applyNumberFormat="1" applyFont="1" applyFill="1" applyBorder="1" applyAlignment="1"/>
    <xf numFmtId="165" fontId="16" fillId="0" borderId="0" xfId="2" applyNumberFormat="1" applyFont="1" applyFill="1" applyBorder="1" applyAlignment="1">
      <alignment vertical="center" wrapText="1"/>
    </xf>
    <xf numFmtId="165" fontId="12" fillId="0" borderId="0" xfId="2" applyNumberFormat="1" applyFont="1" applyFill="1" applyBorder="1"/>
    <xf numFmtId="164" fontId="13" fillId="0" borderId="2" xfId="2" applyFont="1" applyFill="1" applyBorder="1" applyAlignment="1">
      <alignment horizontal="left" vertical="center" wrapText="1"/>
    </xf>
    <xf numFmtId="164" fontId="5" fillId="0" borderId="0" xfId="0" applyNumberFormat="1" applyFont="1" applyFill="1" applyAlignment="1"/>
    <xf numFmtId="0" fontId="5" fillId="0" borderId="0" xfId="0" applyFont="1" applyFill="1" applyAlignment="1">
      <alignment horizontal="left"/>
    </xf>
    <xf numFmtId="164" fontId="5" fillId="0" borderId="0" xfId="2" applyNumberFormat="1" applyFont="1" applyFill="1"/>
    <xf numFmtId="164" fontId="5" fillId="0" borderId="0" xfId="2" applyNumberFormat="1" applyFont="1" applyFill="1" applyAlignment="1">
      <alignment horizontal="left"/>
    </xf>
    <xf numFmtId="164" fontId="13" fillId="0" borderId="1" xfId="2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right"/>
    </xf>
    <xf numFmtId="165" fontId="1" fillId="0" borderId="0" xfId="2" applyNumberFormat="1" applyFont="1" applyFill="1" applyBorder="1" applyAlignment="1">
      <alignment horizontal="left" vertical="center" wrapText="1" indent="2"/>
    </xf>
    <xf numFmtId="164" fontId="12" fillId="0" borderId="2" xfId="2" applyNumberFormat="1" applyFont="1" applyFill="1" applyBorder="1"/>
    <xf numFmtId="165" fontId="13" fillId="0" borderId="2" xfId="2" applyNumberFormat="1" applyFont="1" applyFill="1" applyBorder="1" applyAlignment="1">
      <alignment vertical="center" wrapText="1"/>
    </xf>
    <xf numFmtId="164" fontId="3" fillId="0" borderId="0" xfId="2" applyNumberFormat="1" applyFont="1" applyFill="1" applyBorder="1"/>
    <xf numFmtId="164" fontId="3" fillId="0" borderId="0" xfId="2" applyNumberFormat="1" applyFont="1" applyFill="1"/>
    <xf numFmtId="167" fontId="4" fillId="0" borderId="0" xfId="2" applyNumberFormat="1" applyFont="1" applyFill="1"/>
    <xf numFmtId="165" fontId="4" fillId="0" borderId="0" xfId="2" applyNumberFormat="1" applyFont="1" applyFill="1"/>
    <xf numFmtId="168" fontId="4" fillId="0" borderId="0" xfId="2" applyNumberFormat="1" applyFont="1" applyFill="1"/>
    <xf numFmtId="169" fontId="4" fillId="0" borderId="0" xfId="2" applyNumberFormat="1" applyFont="1" applyFill="1"/>
    <xf numFmtId="168" fontId="3" fillId="0" borderId="0" xfId="2" applyNumberFormat="1" applyFont="1" applyFill="1"/>
    <xf numFmtId="164" fontId="12" fillId="0" borderId="0" xfId="2" applyNumberFormat="1" applyFont="1" applyFill="1"/>
    <xf numFmtId="164" fontId="12" fillId="0" borderId="2" xfId="2" applyNumberFormat="1" applyFont="1" applyFill="1" applyBorder="1" applyAlignment="1">
      <alignment horizontal="center" vertical="center" wrapText="1"/>
    </xf>
    <xf numFmtId="9" fontId="3" fillId="0" borderId="0" xfId="5" applyFont="1" applyFill="1"/>
    <xf numFmtId="164" fontId="13" fillId="0" borderId="2" xfId="2" applyNumberFormat="1" applyFont="1" applyFill="1" applyBorder="1" applyAlignment="1">
      <alignment horizontal="left" vertical="center" wrapText="1"/>
    </xf>
    <xf numFmtId="164" fontId="12" fillId="0" borderId="0" xfId="2" applyFont="1" applyFill="1"/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8" fillId="0" borderId="0" xfId="0" applyFont="1" applyFill="1" applyAlignment="1">
      <alignment horizontal="center"/>
    </xf>
    <xf numFmtId="0" fontId="10" fillId="0" borderId="0" xfId="2" applyNumberFormat="1" applyFont="1" applyFill="1" applyBorder="1" applyAlignment="1">
      <alignment horizontal="left"/>
    </xf>
    <xf numFmtId="165" fontId="8" fillId="0" borderId="0" xfId="2" applyNumberFormat="1" applyFont="1" applyFill="1" applyAlignment="1">
      <alignment horizontal="center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5" fontId="10" fillId="0" borderId="0" xfId="2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65" fontId="5" fillId="0" borderId="0" xfId="2" applyNumberFormat="1" applyFont="1" applyFill="1" applyAlignment="1">
      <alignment horizontal="center"/>
    </xf>
    <xf numFmtId="0" fontId="1" fillId="0" borderId="0" xfId="2" applyNumberFormat="1" applyFont="1" applyFill="1" applyBorder="1" applyAlignment="1">
      <alignment horizontal="left"/>
    </xf>
    <xf numFmtId="0" fontId="3" fillId="0" borderId="0" xfId="2" applyNumberFormat="1" applyFont="1" applyFill="1" applyBorder="1" applyAlignment="1">
      <alignment horizontal="left"/>
    </xf>
    <xf numFmtId="165" fontId="1" fillId="0" borderId="0" xfId="2" applyNumberFormat="1" applyFont="1" applyFill="1" applyAlignment="1">
      <alignment horizontal="center" wrapText="1"/>
    </xf>
    <xf numFmtId="165" fontId="3" fillId="0" borderId="0" xfId="2" applyNumberFormat="1" applyFont="1" applyFill="1" applyAlignment="1">
      <alignment horizontal="center"/>
    </xf>
    <xf numFmtId="165" fontId="0" fillId="0" borderId="0" xfId="3" applyNumberFormat="1" applyFont="1" applyFill="1" applyAlignment="1">
      <alignment horizontal="center"/>
    </xf>
    <xf numFmtId="165" fontId="1" fillId="0" borderId="0" xfId="2" applyNumberFormat="1" applyFont="1" applyFill="1" applyAlignment="1">
      <alignment horizontal="center"/>
    </xf>
    <xf numFmtId="164" fontId="5" fillId="0" borderId="0" xfId="2" applyNumberFormat="1" applyFont="1" applyFill="1" applyAlignment="1">
      <alignment horizontal="center"/>
    </xf>
    <xf numFmtId="165" fontId="1" fillId="0" borderId="3" xfId="0" applyNumberFormat="1" applyFont="1" applyFill="1" applyBorder="1" applyAlignment="1">
      <alignment horizontal="left" wrapText="1"/>
    </xf>
    <xf numFmtId="165" fontId="13" fillId="0" borderId="0" xfId="2" applyNumberFormat="1" applyFont="1" applyFill="1" applyAlignment="1">
      <alignment horizontal="center"/>
    </xf>
    <xf numFmtId="165" fontId="12" fillId="0" borderId="0" xfId="2" applyNumberFormat="1" applyFont="1" applyFill="1" applyBorder="1" applyAlignment="1">
      <alignment horizontal="left"/>
    </xf>
  </cellXfs>
  <cellStyles count="8">
    <cellStyle name="Excel Built-in Normal" xfId="1"/>
    <cellStyle name="Excel Built-in Normal 2" xfId="6"/>
    <cellStyle name="Millares" xfId="2" builtinId="3"/>
    <cellStyle name="Millares 2" xfId="3"/>
    <cellStyle name="Millares 3" xfId="7"/>
    <cellStyle name="Normal" xfId="0" builtinId="0"/>
    <cellStyle name="Normal 2" xfId="4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tabSelected="1" zoomScale="80" zoomScaleNormal="80" workbookViewId="0">
      <selection sqref="A1:G1"/>
    </sheetView>
  </sheetViews>
  <sheetFormatPr baseColWidth="10" defaultColWidth="11.5703125" defaultRowHeight="15" x14ac:dyDescent="0.25"/>
  <cols>
    <col min="1" max="1" width="10.7109375" style="81" customWidth="1"/>
    <col min="2" max="2" width="53.85546875" style="16" customWidth="1"/>
    <col min="3" max="3" width="33.140625" style="12" bestFit="1" customWidth="1"/>
    <col min="4" max="5" width="21.28515625" style="12" bestFit="1" customWidth="1"/>
    <col min="6" max="6" width="22.85546875" style="12" customWidth="1"/>
    <col min="7" max="7" width="20" style="12" customWidth="1"/>
    <col min="8" max="8" width="15.28515625" style="12" customWidth="1"/>
    <col min="9" max="9" width="16.85546875" style="13" bestFit="1" customWidth="1"/>
    <col min="10" max="10" width="15.140625" style="12" bestFit="1" customWidth="1"/>
    <col min="11" max="11" width="15" style="12" customWidth="1"/>
    <col min="12" max="16384" width="11.5703125" style="12"/>
  </cols>
  <sheetData>
    <row r="1" spans="1:9" ht="15.75" x14ac:dyDescent="0.25">
      <c r="A1" s="206" t="s">
        <v>33</v>
      </c>
      <c r="B1" s="206"/>
      <c r="C1" s="206"/>
      <c r="D1" s="206"/>
      <c r="E1" s="206"/>
      <c r="F1" s="206"/>
      <c r="G1" s="206"/>
    </row>
    <row r="2" spans="1:9" ht="15.75" x14ac:dyDescent="0.25">
      <c r="A2" s="14"/>
      <c r="B2" s="15" t="s">
        <v>113</v>
      </c>
      <c r="C2" s="14" t="s">
        <v>114</v>
      </c>
      <c r="D2" s="14"/>
      <c r="E2" s="14"/>
      <c r="F2" s="14"/>
      <c r="G2" s="14"/>
    </row>
    <row r="3" spans="1:9" ht="15.75" x14ac:dyDescent="0.25">
      <c r="A3" s="14"/>
      <c r="B3" s="15" t="s">
        <v>115</v>
      </c>
      <c r="C3" s="14" t="s">
        <v>116</v>
      </c>
      <c r="D3" s="14"/>
      <c r="E3" s="14"/>
      <c r="F3" s="14"/>
      <c r="G3" s="14"/>
      <c r="H3" s="16"/>
    </row>
    <row r="4" spans="1:9" ht="15.75" x14ac:dyDescent="0.25">
      <c r="A4" s="14"/>
      <c r="B4" s="15" t="s">
        <v>36</v>
      </c>
      <c r="C4" s="14" t="s">
        <v>99</v>
      </c>
      <c r="D4" s="14"/>
      <c r="E4" s="14"/>
      <c r="F4" s="14"/>
      <c r="G4" s="14"/>
    </row>
    <row r="5" spans="1:9" ht="15.75" x14ac:dyDescent="0.25">
      <c r="A5" s="14"/>
      <c r="B5" s="15" t="s">
        <v>35</v>
      </c>
      <c r="C5" s="14" t="s">
        <v>120</v>
      </c>
      <c r="D5" s="14"/>
      <c r="E5" s="14"/>
      <c r="F5" s="14"/>
      <c r="G5" s="14"/>
    </row>
    <row r="6" spans="1:9" ht="15.75" x14ac:dyDescent="0.25">
      <c r="A6" s="211"/>
      <c r="B6" s="211"/>
      <c r="C6" s="211"/>
      <c r="D6" s="211"/>
      <c r="E6" s="211"/>
      <c r="F6" s="211"/>
      <c r="G6" s="211"/>
    </row>
    <row r="7" spans="1:9" ht="15.75" x14ac:dyDescent="0.25">
      <c r="A7" s="17"/>
      <c r="B7" s="2"/>
      <c r="C7" s="3"/>
      <c r="D7" s="3"/>
      <c r="E7" s="3"/>
      <c r="F7" s="3"/>
      <c r="G7" s="3"/>
    </row>
    <row r="8" spans="1:9" ht="15.75" x14ac:dyDescent="0.25">
      <c r="A8" s="208" t="s">
        <v>37</v>
      </c>
      <c r="B8" s="208"/>
      <c r="C8" s="208"/>
      <c r="D8" s="208"/>
      <c r="E8" s="208"/>
      <c r="F8" s="208"/>
      <c r="G8" s="208"/>
    </row>
    <row r="9" spans="1:9" ht="15.75" x14ac:dyDescent="0.25">
      <c r="A9" s="208" t="s">
        <v>57</v>
      </c>
      <c r="B9" s="208"/>
      <c r="C9" s="208"/>
      <c r="D9" s="208"/>
      <c r="E9" s="208"/>
      <c r="F9" s="208"/>
      <c r="G9" s="208"/>
    </row>
    <row r="10" spans="1:9" ht="15.75" x14ac:dyDescent="0.25">
      <c r="A10" s="17"/>
      <c r="B10" s="2"/>
      <c r="C10" s="3"/>
      <c r="D10" s="3"/>
      <c r="E10" s="3"/>
      <c r="F10" s="3"/>
      <c r="G10" s="3"/>
    </row>
    <row r="11" spans="1:9" s="19" customFormat="1" ht="16.5" thickBot="1" x14ac:dyDescent="0.3">
      <c r="A11" s="18" t="s">
        <v>0</v>
      </c>
      <c r="B11" s="18" t="s">
        <v>63</v>
      </c>
      <c r="C11" s="18" t="s">
        <v>39</v>
      </c>
      <c r="D11" s="18" t="s">
        <v>40</v>
      </c>
      <c r="E11" s="18" t="s">
        <v>41</v>
      </c>
      <c r="F11" s="18" t="s">
        <v>42</v>
      </c>
      <c r="G11" s="18" t="s">
        <v>117</v>
      </c>
      <c r="I11" s="20"/>
    </row>
    <row r="12" spans="1:9" s="19" customFormat="1" ht="15.75" x14ac:dyDescent="0.25">
      <c r="A12" s="21"/>
      <c r="B12" s="8"/>
      <c r="C12" s="22"/>
      <c r="D12" s="22"/>
      <c r="E12" s="22"/>
      <c r="F12" s="22"/>
      <c r="G12" s="23"/>
      <c r="I12" s="20"/>
    </row>
    <row r="13" spans="1:9" s="19" customFormat="1" ht="15.75" x14ac:dyDescent="0.25">
      <c r="A13" s="22">
        <v>1</v>
      </c>
      <c r="B13" s="24" t="s">
        <v>22</v>
      </c>
      <c r="C13" s="9" t="s">
        <v>6</v>
      </c>
      <c r="D13" s="23">
        <f>D14+D15</f>
        <v>8838</v>
      </c>
      <c r="E13" s="23">
        <f>E14+E15</f>
        <v>26848</v>
      </c>
      <c r="F13" s="23">
        <f>F14+F15</f>
        <v>34279</v>
      </c>
      <c r="G13" s="23">
        <f>AVERAGE(D13:F13)</f>
        <v>23321.666666666668</v>
      </c>
      <c r="I13" s="20"/>
    </row>
    <row r="14" spans="1:9" s="19" customFormat="1" ht="47.25" x14ac:dyDescent="0.25">
      <c r="A14" s="22"/>
      <c r="B14" s="25" t="s">
        <v>73</v>
      </c>
      <c r="C14" s="9" t="s">
        <v>6</v>
      </c>
      <c r="D14" s="23">
        <v>8171</v>
      </c>
      <c r="E14" s="23">
        <v>18817</v>
      </c>
      <c r="F14" s="23">
        <v>21850</v>
      </c>
      <c r="G14" s="23">
        <f t="shared" ref="G14:G24" si="0">AVERAGE(D14:F14)</f>
        <v>16279.333333333334</v>
      </c>
      <c r="I14" s="20"/>
    </row>
    <row r="15" spans="1:9" ht="15.75" x14ac:dyDescent="0.25">
      <c r="A15" s="22"/>
      <c r="B15" s="26" t="s">
        <v>9</v>
      </c>
      <c r="C15" s="9" t="s">
        <v>6</v>
      </c>
      <c r="D15" s="23">
        <v>667</v>
      </c>
      <c r="E15" s="23">
        <v>8031</v>
      </c>
      <c r="F15" s="23">
        <v>12429</v>
      </c>
      <c r="G15" s="23">
        <f t="shared" si="0"/>
        <v>7042.333333333333</v>
      </c>
    </row>
    <row r="16" spans="1:9" ht="18" x14ac:dyDescent="0.25">
      <c r="A16" s="22">
        <v>2</v>
      </c>
      <c r="B16" s="27" t="s">
        <v>23</v>
      </c>
      <c r="C16" s="28" t="s">
        <v>118</v>
      </c>
      <c r="D16" s="23">
        <f>D17+D19+D21</f>
        <v>81063</v>
      </c>
      <c r="E16" s="23">
        <f>E17+E19+E21</f>
        <v>106598</v>
      </c>
      <c r="F16" s="23">
        <f>F17+F19+F21</f>
        <v>115235</v>
      </c>
      <c r="G16" s="23">
        <f t="shared" si="0"/>
        <v>100965.33333333333</v>
      </c>
    </row>
    <row r="17" spans="1:9" ht="15.75" x14ac:dyDescent="0.25">
      <c r="A17" s="22"/>
      <c r="B17" s="29" t="s">
        <v>70</v>
      </c>
      <c r="C17" s="28" t="s">
        <v>6</v>
      </c>
      <c r="D17" s="23">
        <v>6324</v>
      </c>
      <c r="E17" s="23">
        <v>14237</v>
      </c>
      <c r="F17" s="23">
        <v>16949</v>
      </c>
      <c r="G17" s="23">
        <f t="shared" si="0"/>
        <v>12503.333333333334</v>
      </c>
    </row>
    <row r="18" spans="1:9" ht="15.75" x14ac:dyDescent="0.25">
      <c r="A18" s="22"/>
      <c r="B18" s="29" t="s">
        <v>24</v>
      </c>
      <c r="C18" s="28" t="s">
        <v>6</v>
      </c>
      <c r="D18" s="30">
        <v>14890</v>
      </c>
      <c r="E18" s="30">
        <v>23356</v>
      </c>
      <c r="F18" s="30">
        <v>25632</v>
      </c>
      <c r="G18" s="23">
        <f t="shared" si="0"/>
        <v>21292.666666666668</v>
      </c>
    </row>
    <row r="19" spans="1:9" ht="15.75" x14ac:dyDescent="0.25">
      <c r="A19" s="22"/>
      <c r="B19" s="29" t="s">
        <v>71</v>
      </c>
      <c r="C19" s="28" t="s">
        <v>6</v>
      </c>
      <c r="D19" s="23">
        <v>1092</v>
      </c>
      <c r="E19" s="23">
        <v>2936</v>
      </c>
      <c r="F19" s="23">
        <v>3785</v>
      </c>
      <c r="G19" s="23">
        <f t="shared" si="0"/>
        <v>2604.3333333333335</v>
      </c>
    </row>
    <row r="20" spans="1:9" ht="15.75" x14ac:dyDescent="0.25">
      <c r="A20" s="22"/>
      <c r="B20" s="29" t="s">
        <v>168</v>
      </c>
      <c r="C20" s="28" t="s">
        <v>167</v>
      </c>
      <c r="D20" s="23">
        <v>5033</v>
      </c>
      <c r="E20" s="23">
        <v>8812</v>
      </c>
      <c r="F20" s="23">
        <v>9993</v>
      </c>
      <c r="G20" s="23">
        <f t="shared" si="0"/>
        <v>7946</v>
      </c>
    </row>
    <row r="21" spans="1:9" ht="15.75" x14ac:dyDescent="0.25">
      <c r="A21" s="31"/>
      <c r="B21" s="29" t="s">
        <v>13</v>
      </c>
      <c r="C21" s="28" t="s">
        <v>6</v>
      </c>
      <c r="D21" s="23">
        <v>73647</v>
      </c>
      <c r="E21" s="23">
        <v>89425</v>
      </c>
      <c r="F21" s="23">
        <v>94501</v>
      </c>
      <c r="G21" s="23">
        <f t="shared" si="0"/>
        <v>85857.666666666672</v>
      </c>
    </row>
    <row r="22" spans="1:9" ht="15.75" x14ac:dyDescent="0.25">
      <c r="A22" s="22">
        <v>3</v>
      </c>
      <c r="B22" s="32" t="s">
        <v>5</v>
      </c>
      <c r="C22" s="28" t="s">
        <v>8</v>
      </c>
      <c r="D22" s="3">
        <v>6717</v>
      </c>
      <c r="E22" s="3">
        <v>8296</v>
      </c>
      <c r="F22" s="3">
        <v>7801</v>
      </c>
      <c r="G22" s="23">
        <f t="shared" si="0"/>
        <v>7604.666666666667</v>
      </c>
    </row>
    <row r="23" spans="1:9" ht="15.75" x14ac:dyDescent="0.25">
      <c r="A23" s="22"/>
      <c r="B23" s="33" t="s">
        <v>145</v>
      </c>
      <c r="C23" s="28" t="s">
        <v>8</v>
      </c>
      <c r="D23" s="3">
        <v>487</v>
      </c>
      <c r="E23" s="3">
        <v>555</v>
      </c>
      <c r="F23" s="3">
        <v>564</v>
      </c>
      <c r="G23" s="23">
        <f t="shared" si="0"/>
        <v>535.33333333333337</v>
      </c>
    </row>
    <row r="24" spans="1:9" ht="15.75" x14ac:dyDescent="0.25">
      <c r="A24" s="22">
        <v>4</v>
      </c>
      <c r="B24" s="32" t="s">
        <v>100</v>
      </c>
      <c r="C24" s="28" t="s">
        <v>101</v>
      </c>
      <c r="D24" s="3">
        <v>0</v>
      </c>
      <c r="E24" s="3">
        <v>0</v>
      </c>
      <c r="F24" s="3">
        <v>0</v>
      </c>
      <c r="G24" s="23">
        <f t="shared" si="0"/>
        <v>0</v>
      </c>
    </row>
    <row r="25" spans="1:9" ht="15.75" customHeight="1" thickBot="1" x14ac:dyDescent="0.3">
      <c r="A25" s="34"/>
      <c r="B25" s="35" t="s">
        <v>119</v>
      </c>
      <c r="C25" s="36" t="s">
        <v>6</v>
      </c>
      <c r="D25" s="37">
        <f>+D14+D21</f>
        <v>81818</v>
      </c>
      <c r="E25" s="37">
        <f>+E14+E21</f>
        <v>108242</v>
      </c>
      <c r="F25" s="37">
        <f>+F14+F21</f>
        <v>116351</v>
      </c>
      <c r="G25" s="37">
        <f>+G14+G21</f>
        <v>102137</v>
      </c>
    </row>
    <row r="26" spans="1:9" ht="15.75" customHeight="1" thickTop="1" x14ac:dyDescent="0.25">
      <c r="A26" s="8" t="s">
        <v>26</v>
      </c>
      <c r="B26" s="2"/>
      <c r="C26" s="9"/>
      <c r="D26" s="9"/>
      <c r="E26" s="9"/>
      <c r="F26" s="9"/>
      <c r="G26" s="9"/>
    </row>
    <row r="27" spans="1:9" ht="15.75" customHeight="1" x14ac:dyDescent="0.25">
      <c r="A27" s="8" t="s">
        <v>93</v>
      </c>
      <c r="B27" s="2"/>
      <c r="C27" s="9"/>
      <c r="D27" s="9"/>
      <c r="E27" s="9"/>
      <c r="F27" s="9"/>
      <c r="G27" s="9"/>
      <c r="H27" s="38"/>
    </row>
    <row r="28" spans="1:9" ht="15.75" customHeight="1" x14ac:dyDescent="0.25">
      <c r="A28" s="8" t="s">
        <v>27</v>
      </c>
      <c r="B28" s="2"/>
      <c r="C28" s="9"/>
      <c r="D28" s="9"/>
      <c r="E28" s="9"/>
      <c r="F28" s="9"/>
      <c r="G28" s="9"/>
      <c r="H28" s="38"/>
    </row>
    <row r="29" spans="1:9" s="4" customFormat="1" ht="15.75" x14ac:dyDescent="0.25">
      <c r="A29" s="1" t="s">
        <v>149</v>
      </c>
      <c r="B29" s="2"/>
      <c r="C29" s="3"/>
      <c r="D29" s="3"/>
      <c r="E29" s="3"/>
      <c r="F29" s="3"/>
      <c r="G29" s="3"/>
      <c r="I29" s="6"/>
    </row>
    <row r="30" spans="1:9" ht="15.75" x14ac:dyDescent="0.25">
      <c r="A30" s="2"/>
      <c r="B30" s="2"/>
      <c r="C30" s="3"/>
      <c r="D30" s="3"/>
      <c r="E30" s="3"/>
      <c r="F30" s="3"/>
      <c r="G30" s="3"/>
    </row>
    <row r="31" spans="1:9" ht="15.75" x14ac:dyDescent="0.25">
      <c r="A31" s="17"/>
      <c r="B31" s="2"/>
      <c r="C31" s="3"/>
      <c r="D31" s="3"/>
      <c r="E31" s="3"/>
      <c r="F31" s="3"/>
      <c r="G31" s="3"/>
    </row>
    <row r="32" spans="1:9" ht="15.75" x14ac:dyDescent="0.25">
      <c r="A32" s="17"/>
      <c r="B32" s="2"/>
      <c r="C32" s="9"/>
      <c r="D32" s="3"/>
      <c r="E32" s="3"/>
      <c r="F32" s="3"/>
      <c r="G32" s="3"/>
    </row>
    <row r="33" spans="1:9" ht="15.75" x14ac:dyDescent="0.25">
      <c r="A33" s="208" t="s">
        <v>45</v>
      </c>
      <c r="B33" s="208"/>
      <c r="C33" s="208"/>
      <c r="D33" s="208"/>
      <c r="E33" s="208"/>
      <c r="F33" s="208"/>
      <c r="G33" s="3"/>
      <c r="H33" s="39"/>
    </row>
    <row r="34" spans="1:9" ht="15.75" x14ac:dyDescent="0.25">
      <c r="A34" s="208" t="s">
        <v>47</v>
      </c>
      <c r="B34" s="208"/>
      <c r="C34" s="208"/>
      <c r="D34" s="208"/>
      <c r="E34" s="208"/>
      <c r="F34" s="208"/>
      <c r="G34" s="3"/>
      <c r="H34" s="39"/>
    </row>
    <row r="35" spans="1:9" ht="15.75" x14ac:dyDescent="0.25">
      <c r="A35" s="206" t="s">
        <v>64</v>
      </c>
      <c r="B35" s="206"/>
      <c r="C35" s="206"/>
      <c r="D35" s="206"/>
      <c r="E35" s="206"/>
      <c r="F35" s="206"/>
      <c r="G35" s="14"/>
      <c r="H35" s="40"/>
      <c r="I35" s="41"/>
    </row>
    <row r="36" spans="1:9" ht="15.75" x14ac:dyDescent="0.25">
      <c r="A36" s="17"/>
      <c r="B36" s="2"/>
      <c r="C36" s="3"/>
      <c r="D36" s="3"/>
      <c r="E36" s="3"/>
      <c r="F36" s="3"/>
      <c r="G36" s="3"/>
      <c r="H36" s="39"/>
    </row>
    <row r="37" spans="1:9" ht="16.5" thickBot="1" x14ac:dyDescent="0.3">
      <c r="A37" s="18" t="s">
        <v>0</v>
      </c>
      <c r="B37" s="18" t="s">
        <v>63</v>
      </c>
      <c r="C37" s="42" t="s">
        <v>40</v>
      </c>
      <c r="D37" s="42" t="s">
        <v>41</v>
      </c>
      <c r="E37" s="42" t="s">
        <v>42</v>
      </c>
      <c r="F37" s="18" t="s">
        <v>17</v>
      </c>
      <c r="G37" s="3"/>
      <c r="H37" s="39"/>
    </row>
    <row r="38" spans="1:9" ht="15.75" x14ac:dyDescent="0.25">
      <c r="A38" s="21"/>
      <c r="B38" s="8"/>
      <c r="C38" s="22"/>
      <c r="D38" s="22"/>
      <c r="E38" s="22"/>
      <c r="F38" s="22"/>
      <c r="G38" s="43"/>
      <c r="H38" s="39"/>
    </row>
    <row r="39" spans="1:9" ht="15.75" x14ac:dyDescent="0.25">
      <c r="A39" s="21">
        <v>1</v>
      </c>
      <c r="B39" s="8" t="s">
        <v>112</v>
      </c>
      <c r="C39" s="44">
        <v>23941974</v>
      </c>
      <c r="D39" s="44">
        <f>177810+459959+124029.1+76898.25+16312.12</f>
        <v>855008.47</v>
      </c>
      <c r="E39" s="44">
        <f>+E55+E56+E70</f>
        <v>2080656384.47</v>
      </c>
      <c r="F39" s="3">
        <f t="shared" ref="F39:F44" si="1">SUM(C39:E39)</f>
        <v>2105453366.9400001</v>
      </c>
      <c r="G39" s="43"/>
      <c r="H39" s="39"/>
    </row>
    <row r="40" spans="1:9" ht="15.75" x14ac:dyDescent="0.25">
      <c r="A40" s="21">
        <v>2</v>
      </c>
      <c r="B40" s="8" t="s">
        <v>30</v>
      </c>
      <c r="C40" s="44">
        <v>0</v>
      </c>
      <c r="D40" s="44">
        <v>0</v>
      </c>
      <c r="E40" s="44">
        <f>+E62</f>
        <v>622923274</v>
      </c>
      <c r="F40" s="3">
        <f t="shared" si="1"/>
        <v>622923274</v>
      </c>
      <c r="G40" s="43"/>
      <c r="H40" s="39"/>
    </row>
    <row r="41" spans="1:9" ht="15.75" x14ac:dyDescent="0.25">
      <c r="A41" s="21">
        <v>3</v>
      </c>
      <c r="B41" s="8" t="s">
        <v>29</v>
      </c>
      <c r="C41" s="44">
        <v>9336668</v>
      </c>
      <c r="D41" s="44">
        <v>0</v>
      </c>
      <c r="E41" s="44">
        <f>+E61</f>
        <v>338911525.69999999</v>
      </c>
      <c r="F41" s="3">
        <f t="shared" si="1"/>
        <v>348248193.69999999</v>
      </c>
      <c r="G41" s="43"/>
      <c r="H41" s="39"/>
    </row>
    <row r="42" spans="1:9" ht="15.75" x14ac:dyDescent="0.25">
      <c r="A42" s="21">
        <v>4</v>
      </c>
      <c r="B42" s="8" t="s">
        <v>165</v>
      </c>
      <c r="C42" s="44">
        <v>0</v>
      </c>
      <c r="D42" s="44">
        <v>0</v>
      </c>
      <c r="E42" s="44">
        <v>0</v>
      </c>
      <c r="F42" s="3">
        <f t="shared" si="1"/>
        <v>0</v>
      </c>
      <c r="G42" s="43"/>
      <c r="H42" s="39"/>
    </row>
    <row r="43" spans="1:9" s="49" customFormat="1" ht="15.75" x14ac:dyDescent="0.25">
      <c r="A43" s="21">
        <v>5</v>
      </c>
      <c r="B43" s="8" t="s">
        <v>74</v>
      </c>
      <c r="C43" s="45">
        <v>0</v>
      </c>
      <c r="D43" s="45">
        <v>0</v>
      </c>
      <c r="E43" s="45">
        <v>0</v>
      </c>
      <c r="F43" s="3">
        <f t="shared" si="1"/>
        <v>0</v>
      </c>
      <c r="G43" s="46"/>
      <c r="H43" s="47"/>
      <c r="I43" s="48"/>
    </row>
    <row r="44" spans="1:9" s="49" customFormat="1" ht="15.75" x14ac:dyDescent="0.25">
      <c r="A44" s="21">
        <v>6</v>
      </c>
      <c r="B44" s="8" t="s">
        <v>146</v>
      </c>
      <c r="C44" s="45">
        <v>0</v>
      </c>
      <c r="D44" s="45">
        <v>0</v>
      </c>
      <c r="E44" s="45">
        <v>0</v>
      </c>
      <c r="F44" s="3">
        <f t="shared" si="1"/>
        <v>0</v>
      </c>
      <c r="G44" s="46"/>
      <c r="H44" s="47"/>
      <c r="I44" s="48"/>
    </row>
    <row r="45" spans="1:9" ht="16.5" thickBot="1" x14ac:dyDescent="0.3">
      <c r="A45" s="34"/>
      <c r="B45" s="35" t="s">
        <v>1</v>
      </c>
      <c r="C45" s="50">
        <f>SUM(C38:C44)</f>
        <v>33278642</v>
      </c>
      <c r="D45" s="50">
        <f>SUM(D38:D44)</f>
        <v>855008.47</v>
      </c>
      <c r="E45" s="50">
        <f>SUM(E38:E44)</f>
        <v>3042491184.1700001</v>
      </c>
      <c r="F45" s="50">
        <f>+F39+F40+F41+F43</f>
        <v>3076624834.6399999</v>
      </c>
      <c r="G45" s="3"/>
    </row>
    <row r="46" spans="1:9" ht="16.5" thickTop="1" x14ac:dyDescent="0.25">
      <c r="A46" s="207" t="s">
        <v>147</v>
      </c>
      <c r="B46" s="207" t="s">
        <v>88</v>
      </c>
      <c r="C46" s="207" t="s">
        <v>88</v>
      </c>
      <c r="D46" s="207" t="s">
        <v>88</v>
      </c>
      <c r="E46" s="207" t="s">
        <v>88</v>
      </c>
      <c r="F46" s="207" t="s">
        <v>88</v>
      </c>
      <c r="G46" s="51"/>
      <c r="H46" s="52"/>
      <c r="I46" s="53"/>
    </row>
    <row r="47" spans="1:9" ht="15.75" x14ac:dyDescent="0.25">
      <c r="A47" s="17" t="s">
        <v>148</v>
      </c>
      <c r="B47" s="2"/>
      <c r="C47" s="3"/>
      <c r="D47" s="3"/>
      <c r="E47" s="3"/>
      <c r="F47" s="3"/>
      <c r="G47" s="3"/>
    </row>
    <row r="48" spans="1:9" ht="15.75" x14ac:dyDescent="0.25">
      <c r="A48" s="17" t="s">
        <v>166</v>
      </c>
      <c r="B48" s="17"/>
      <c r="C48" s="17"/>
      <c r="D48" s="17"/>
      <c r="E48" s="3"/>
      <c r="F48" s="17"/>
      <c r="G48" s="3"/>
    </row>
    <row r="49" spans="1:9" ht="15.75" x14ac:dyDescent="0.25">
      <c r="A49" s="208" t="s">
        <v>46</v>
      </c>
      <c r="B49" s="208"/>
      <c r="C49" s="208"/>
      <c r="D49" s="208"/>
      <c r="E49" s="208"/>
      <c r="F49" s="208"/>
      <c r="G49" s="3"/>
    </row>
    <row r="50" spans="1:9" ht="15.75" x14ac:dyDescent="0.25">
      <c r="A50" s="208" t="s">
        <v>48</v>
      </c>
      <c r="B50" s="208"/>
      <c r="C50" s="208"/>
      <c r="D50" s="208"/>
      <c r="E50" s="208"/>
      <c r="F50" s="208"/>
      <c r="G50" s="3"/>
    </row>
    <row r="51" spans="1:9" ht="15.75" x14ac:dyDescent="0.25">
      <c r="A51" s="206" t="s">
        <v>64</v>
      </c>
      <c r="B51" s="206"/>
      <c r="C51" s="206"/>
      <c r="D51" s="206"/>
      <c r="E51" s="206"/>
      <c r="F51" s="206"/>
      <c r="G51" s="14"/>
      <c r="H51" s="54"/>
      <c r="I51" s="41"/>
    </row>
    <row r="52" spans="1:9" ht="15.75" x14ac:dyDescent="0.25">
      <c r="A52" s="17"/>
      <c r="B52" s="2"/>
      <c r="C52" s="3"/>
      <c r="D52" s="3"/>
      <c r="E52" s="3"/>
      <c r="F52" s="3"/>
      <c r="G52" s="3"/>
    </row>
    <row r="53" spans="1:9" ht="16.5" thickBot="1" x14ac:dyDescent="0.3">
      <c r="A53" s="18" t="s">
        <v>43</v>
      </c>
      <c r="B53" s="18" t="s">
        <v>44</v>
      </c>
      <c r="C53" s="42" t="s">
        <v>40</v>
      </c>
      <c r="D53" s="42" t="s">
        <v>41</v>
      </c>
      <c r="E53" s="42" t="s">
        <v>42</v>
      </c>
      <c r="F53" s="18" t="s">
        <v>17</v>
      </c>
      <c r="G53" s="3"/>
    </row>
    <row r="54" spans="1:9" ht="15.75" x14ac:dyDescent="0.25">
      <c r="A54" s="55" t="s">
        <v>124</v>
      </c>
      <c r="B54" s="55" t="s">
        <v>125</v>
      </c>
      <c r="C54" s="56"/>
      <c r="D54" s="56"/>
      <c r="E54" s="56"/>
      <c r="F54" s="57">
        <f>SUM(C54:E54)</f>
        <v>0</v>
      </c>
      <c r="G54" s="3"/>
    </row>
    <row r="55" spans="1:9" ht="15.75" x14ac:dyDescent="0.25">
      <c r="A55" s="58" t="s">
        <v>126</v>
      </c>
      <c r="B55" s="58" t="s">
        <v>127</v>
      </c>
      <c r="C55" s="59" t="s">
        <v>91</v>
      </c>
      <c r="D55" s="59">
        <f>+D39</f>
        <v>855008.47</v>
      </c>
      <c r="E55" s="12">
        <f>39799.55+107672.36+325970+1714280+359225+189077.65+99202.95+470459.96</f>
        <v>3305687.47</v>
      </c>
      <c r="F55" s="57">
        <f t="shared" ref="F55:F69" si="2">SUM(C55:E55)</f>
        <v>4160695.9400000004</v>
      </c>
      <c r="G55" s="3"/>
    </row>
    <row r="56" spans="1:9" ht="15.75" x14ac:dyDescent="0.25">
      <c r="A56" s="55" t="s">
        <v>105</v>
      </c>
      <c r="B56" s="55" t="s">
        <v>106</v>
      </c>
      <c r="C56" s="59" t="s">
        <v>91</v>
      </c>
      <c r="D56" s="59" t="s">
        <v>91</v>
      </c>
      <c r="E56" s="59">
        <v>124000</v>
      </c>
      <c r="F56" s="57">
        <f t="shared" si="2"/>
        <v>124000</v>
      </c>
      <c r="G56" s="3"/>
    </row>
    <row r="57" spans="1:9" ht="15.75" x14ac:dyDescent="0.25">
      <c r="A57" s="55" t="s">
        <v>86</v>
      </c>
      <c r="B57" s="55" t="s">
        <v>76</v>
      </c>
      <c r="C57" s="59" t="s">
        <v>91</v>
      </c>
      <c r="D57" s="59" t="s">
        <v>91</v>
      </c>
      <c r="E57" s="59" t="s">
        <v>91</v>
      </c>
      <c r="F57" s="57">
        <f t="shared" si="2"/>
        <v>0</v>
      </c>
      <c r="G57" s="3"/>
    </row>
    <row r="58" spans="1:9" ht="15.75" x14ac:dyDescent="0.25">
      <c r="A58" s="58" t="s">
        <v>128</v>
      </c>
      <c r="B58" s="58" t="s">
        <v>129</v>
      </c>
      <c r="C58" s="59" t="s">
        <v>91</v>
      </c>
      <c r="D58" s="59" t="s">
        <v>91</v>
      </c>
      <c r="E58" s="59">
        <v>0</v>
      </c>
      <c r="F58" s="57">
        <f t="shared" si="2"/>
        <v>0</v>
      </c>
      <c r="G58" s="3"/>
    </row>
    <row r="59" spans="1:9" ht="15.75" x14ac:dyDescent="0.25">
      <c r="A59" s="55" t="s">
        <v>78</v>
      </c>
      <c r="B59" s="55" t="s">
        <v>79</v>
      </c>
      <c r="C59" s="59" t="s">
        <v>91</v>
      </c>
      <c r="D59" s="59" t="s">
        <v>91</v>
      </c>
      <c r="E59" s="59" t="s">
        <v>91</v>
      </c>
      <c r="F59" s="57">
        <f t="shared" si="2"/>
        <v>0</v>
      </c>
      <c r="G59" s="3"/>
    </row>
    <row r="60" spans="1:9" ht="15.75" x14ac:dyDescent="0.25">
      <c r="A60" s="55" t="s">
        <v>80</v>
      </c>
      <c r="B60" s="55" t="s">
        <v>65</v>
      </c>
      <c r="C60" s="59" t="s">
        <v>91</v>
      </c>
      <c r="D60" s="59" t="s">
        <v>91</v>
      </c>
      <c r="E60" s="59" t="s">
        <v>91</v>
      </c>
      <c r="F60" s="57">
        <f t="shared" si="2"/>
        <v>0</v>
      </c>
      <c r="G60" s="3"/>
    </row>
    <row r="61" spans="1:9" ht="15.75" x14ac:dyDescent="0.25">
      <c r="A61" s="55" t="s">
        <v>2</v>
      </c>
      <c r="B61" s="55" t="s">
        <v>107</v>
      </c>
      <c r="C61" s="59">
        <f>+C41</f>
        <v>9336668</v>
      </c>
      <c r="D61" s="59" t="s">
        <v>91</v>
      </c>
      <c r="E61" s="59">
        <v>338911525.69999999</v>
      </c>
      <c r="F61" s="57">
        <f t="shared" si="2"/>
        <v>348248193.69999999</v>
      </c>
      <c r="G61" s="3"/>
    </row>
    <row r="62" spans="1:9" ht="15.75" x14ac:dyDescent="0.25">
      <c r="A62" s="55" t="s">
        <v>3</v>
      </c>
      <c r="B62" s="55" t="s">
        <v>4</v>
      </c>
      <c r="C62" s="59" t="s">
        <v>91</v>
      </c>
      <c r="D62" s="59" t="s">
        <v>91</v>
      </c>
      <c r="E62" s="59">
        <v>622923274</v>
      </c>
      <c r="F62" s="57">
        <f t="shared" si="2"/>
        <v>622923274</v>
      </c>
      <c r="G62" s="3"/>
    </row>
    <row r="63" spans="1:9" ht="15.75" x14ac:dyDescent="0.25">
      <c r="A63" s="55" t="s">
        <v>81</v>
      </c>
      <c r="B63" s="55" t="s">
        <v>82</v>
      </c>
      <c r="C63" s="59"/>
      <c r="D63" s="59" t="s">
        <v>91</v>
      </c>
      <c r="E63" s="59" t="s">
        <v>91</v>
      </c>
      <c r="F63" s="57">
        <f t="shared" si="2"/>
        <v>0</v>
      </c>
      <c r="G63" s="3"/>
    </row>
    <row r="64" spans="1:9" ht="15.75" x14ac:dyDescent="0.25">
      <c r="A64" s="55" t="s">
        <v>108</v>
      </c>
      <c r="B64" s="55" t="s">
        <v>109</v>
      </c>
      <c r="C64" s="59"/>
      <c r="D64" s="59" t="s">
        <v>91</v>
      </c>
      <c r="E64" s="59" t="s">
        <v>91</v>
      </c>
      <c r="F64" s="57">
        <f t="shared" si="2"/>
        <v>0</v>
      </c>
      <c r="G64" s="3"/>
    </row>
    <row r="65" spans="1:9" ht="15.75" x14ac:dyDescent="0.25">
      <c r="A65" s="55" t="s">
        <v>83</v>
      </c>
      <c r="B65" s="55" t="s">
        <v>75</v>
      </c>
      <c r="C65" s="59" t="s">
        <v>91</v>
      </c>
      <c r="D65" s="59" t="s">
        <v>91</v>
      </c>
      <c r="E65" s="59" t="s">
        <v>91</v>
      </c>
      <c r="F65" s="57">
        <f t="shared" si="2"/>
        <v>0</v>
      </c>
      <c r="G65" s="3"/>
    </row>
    <row r="66" spans="1:9" ht="15.75" x14ac:dyDescent="0.25">
      <c r="A66" s="7" t="s">
        <v>34</v>
      </c>
      <c r="B66" s="7" t="s">
        <v>66</v>
      </c>
      <c r="C66" s="59"/>
      <c r="D66" s="59" t="s">
        <v>91</v>
      </c>
      <c r="E66" s="59" t="s">
        <v>91</v>
      </c>
      <c r="F66" s="57">
        <f t="shared" si="2"/>
        <v>0</v>
      </c>
      <c r="G66" s="3"/>
    </row>
    <row r="67" spans="1:9" ht="15.75" x14ac:dyDescent="0.25">
      <c r="A67" s="60" t="s">
        <v>130</v>
      </c>
      <c r="B67" s="60" t="s">
        <v>131</v>
      </c>
      <c r="C67" s="59"/>
      <c r="D67" s="59"/>
      <c r="E67" s="59"/>
      <c r="F67" s="57">
        <f t="shared" si="2"/>
        <v>0</v>
      </c>
      <c r="G67" s="3"/>
    </row>
    <row r="68" spans="1:9" ht="15.75" x14ac:dyDescent="0.25">
      <c r="A68" s="60" t="s">
        <v>144</v>
      </c>
      <c r="B68" s="60" t="s">
        <v>77</v>
      </c>
      <c r="C68" s="59" t="s">
        <v>91</v>
      </c>
      <c r="D68" s="59" t="s">
        <v>91</v>
      </c>
      <c r="E68" s="59" t="s">
        <v>91</v>
      </c>
      <c r="F68" s="57">
        <f t="shared" si="2"/>
        <v>0</v>
      </c>
      <c r="G68" s="3"/>
    </row>
    <row r="69" spans="1:9" ht="15.75" x14ac:dyDescent="0.25">
      <c r="A69" s="60" t="s">
        <v>84</v>
      </c>
      <c r="B69" s="60" t="s">
        <v>87</v>
      </c>
      <c r="C69" s="59"/>
      <c r="D69" s="59"/>
      <c r="E69" s="59"/>
      <c r="F69" s="57">
        <f t="shared" si="2"/>
        <v>0</v>
      </c>
      <c r="G69" s="3"/>
    </row>
    <row r="70" spans="1:9" ht="30" x14ac:dyDescent="0.25">
      <c r="A70" s="60" t="s">
        <v>110</v>
      </c>
      <c r="B70" s="61" t="s">
        <v>111</v>
      </c>
      <c r="C70" s="59">
        <f>+C39</f>
        <v>23941974</v>
      </c>
      <c r="D70" s="59" t="s">
        <v>91</v>
      </c>
      <c r="E70" s="59">
        <f>1395274450+273325944+391925645+5275636+11425022</f>
        <v>2077226697</v>
      </c>
      <c r="F70" s="57">
        <f>SUM(C70:E70)</f>
        <v>2101168671</v>
      </c>
      <c r="G70" s="3"/>
    </row>
    <row r="71" spans="1:9" ht="16.5" thickBot="1" x14ac:dyDescent="0.3">
      <c r="A71" s="34"/>
      <c r="B71" s="35" t="s">
        <v>1</v>
      </c>
      <c r="C71" s="50">
        <f>SUM(C55:C70)</f>
        <v>33278642</v>
      </c>
      <c r="D71" s="50">
        <f>SUM(D54:D70)</f>
        <v>855008.47</v>
      </c>
      <c r="E71" s="50">
        <f>SUM(E55:E70)</f>
        <v>3042491184.1700001</v>
      </c>
      <c r="F71" s="50">
        <f>SUM(F55:F70)</f>
        <v>3076624834.6399999</v>
      </c>
      <c r="G71" s="3"/>
    </row>
    <row r="72" spans="1:9" ht="21.75" customHeight="1" thickTop="1" x14ac:dyDescent="0.25">
      <c r="A72" s="207" t="str">
        <f>+A46</f>
        <v xml:space="preserve">Fuente:   Informe de Ejecución Presupuestaria 31 03 2018,lo  gastos reportados en Enero 2018  corresponden a cuentas por pagar del 2017 y cancelados según el Estado de </v>
      </c>
      <c r="B72" s="207" t="s">
        <v>88</v>
      </c>
      <c r="C72" s="207" t="s">
        <v>88</v>
      </c>
      <c r="D72" s="207" t="s">
        <v>88</v>
      </c>
      <c r="E72" s="207" t="s">
        <v>88</v>
      </c>
      <c r="F72" s="207" t="s">
        <v>88</v>
      </c>
      <c r="G72" s="62"/>
      <c r="H72" s="63"/>
    </row>
    <row r="73" spans="1:9" ht="15.75" customHeight="1" x14ac:dyDescent="0.25">
      <c r="A73" s="51" t="str">
        <f>+A47</f>
        <v>Cuenta de Caja Unica en el mes de enero 2018 (movimiento 418478 y 419574)</v>
      </c>
      <c r="B73" s="51"/>
      <c r="C73" s="3"/>
      <c r="D73" s="64"/>
      <c r="E73" s="3"/>
      <c r="F73" s="3"/>
      <c r="G73" s="3"/>
    </row>
    <row r="74" spans="1:9" ht="15.75" x14ac:dyDescent="0.25">
      <c r="A74" s="17"/>
      <c r="B74" s="2"/>
      <c r="C74" s="3"/>
      <c r="D74" s="3"/>
      <c r="E74" s="3"/>
      <c r="F74" s="3"/>
      <c r="G74" s="3"/>
    </row>
    <row r="75" spans="1:9" ht="15.75" x14ac:dyDescent="0.25">
      <c r="A75" s="208" t="s">
        <v>56</v>
      </c>
      <c r="B75" s="208"/>
      <c r="C75" s="208"/>
      <c r="D75" s="208"/>
      <c r="E75" s="208"/>
      <c r="F75" s="208"/>
      <c r="G75" s="3"/>
    </row>
    <row r="76" spans="1:9" ht="15.75" x14ac:dyDescent="0.25">
      <c r="A76" s="208" t="s">
        <v>55</v>
      </c>
      <c r="B76" s="208"/>
      <c r="C76" s="208"/>
      <c r="D76" s="208"/>
      <c r="E76" s="208"/>
      <c r="F76" s="208"/>
      <c r="G76" s="3"/>
    </row>
    <row r="77" spans="1:9" ht="15.75" x14ac:dyDescent="0.25">
      <c r="A77" s="206" t="s">
        <v>64</v>
      </c>
      <c r="B77" s="206"/>
      <c r="C77" s="206"/>
      <c r="D77" s="206"/>
      <c r="E77" s="206"/>
      <c r="F77" s="206"/>
      <c r="G77" s="14"/>
      <c r="H77" s="54"/>
      <c r="I77" s="41"/>
    </row>
    <row r="78" spans="1:9" ht="15.75" x14ac:dyDescent="0.25">
      <c r="A78" s="17"/>
      <c r="B78" s="2"/>
      <c r="C78" s="3"/>
      <c r="D78" s="3"/>
      <c r="E78" s="3"/>
      <c r="F78" s="3"/>
      <c r="G78" s="3"/>
    </row>
    <row r="79" spans="1:9" ht="16.5" thickBot="1" x14ac:dyDescent="0.3">
      <c r="A79" s="18" t="s">
        <v>0</v>
      </c>
      <c r="B79" s="18" t="s">
        <v>38</v>
      </c>
      <c r="C79" s="42" t="s">
        <v>40</v>
      </c>
      <c r="D79" s="42" t="s">
        <v>41</v>
      </c>
      <c r="E79" s="42" t="s">
        <v>42</v>
      </c>
      <c r="F79" s="18" t="s">
        <v>17</v>
      </c>
      <c r="G79" s="3"/>
    </row>
    <row r="80" spans="1:9" ht="15.75" x14ac:dyDescent="0.25">
      <c r="A80" s="21"/>
      <c r="B80" s="8"/>
      <c r="C80" s="9"/>
      <c r="D80" s="9"/>
      <c r="E80" s="9"/>
      <c r="F80" s="9"/>
      <c r="G80" s="3"/>
    </row>
    <row r="81" spans="1:10" ht="15.75" x14ac:dyDescent="0.25">
      <c r="A81" s="65">
        <v>1</v>
      </c>
      <c r="B81" s="66" t="s">
        <v>49</v>
      </c>
      <c r="C81" s="67">
        <v>8105975530.8999996</v>
      </c>
      <c r="D81" s="67">
        <f>+C85</f>
        <v>9925780087.8999996</v>
      </c>
      <c r="E81" s="67">
        <f>+D85</f>
        <v>12345751410.43</v>
      </c>
      <c r="F81" s="67">
        <f>C81</f>
        <v>8105975530.8999996</v>
      </c>
      <c r="G81" s="3"/>
      <c r="H81" s="68"/>
    </row>
    <row r="82" spans="1:10" ht="15.75" x14ac:dyDescent="0.25">
      <c r="A82" s="69">
        <v>2</v>
      </c>
      <c r="B82" s="66" t="s">
        <v>50</v>
      </c>
      <c r="C82" s="67">
        <v>1853083199</v>
      </c>
      <c r="D82" s="67">
        <v>2420826331</v>
      </c>
      <c r="E82" s="67">
        <v>4841517142.1999998</v>
      </c>
      <c r="F82" s="67">
        <f>SUM(C82:E82)</f>
        <v>9115426672.2000008</v>
      </c>
      <c r="G82" s="70"/>
      <c r="J82" s="71"/>
    </row>
    <row r="83" spans="1:10" ht="15.75" x14ac:dyDescent="0.25">
      <c r="A83" s="69">
        <v>3</v>
      </c>
      <c r="B83" s="72" t="s">
        <v>51</v>
      </c>
      <c r="C83" s="67">
        <f>+C81+C82</f>
        <v>9959058729.8999996</v>
      </c>
      <c r="D83" s="67">
        <f t="shared" ref="D83" si="3">+D81+D82</f>
        <v>12346606418.9</v>
      </c>
      <c r="E83" s="67">
        <f>+E81+E82</f>
        <v>17187268552.630001</v>
      </c>
      <c r="F83" s="67">
        <f>+F81+F82</f>
        <v>17221402203.099998</v>
      </c>
      <c r="G83" s="70"/>
      <c r="J83" s="71"/>
    </row>
    <row r="84" spans="1:10" ht="15.75" x14ac:dyDescent="0.25">
      <c r="A84" s="69">
        <v>4</v>
      </c>
      <c r="B84" s="72" t="s">
        <v>52</v>
      </c>
      <c r="C84" s="67">
        <v>33278642</v>
      </c>
      <c r="D84" s="67">
        <v>855008.47</v>
      </c>
      <c r="E84" s="67">
        <f>+E71</f>
        <v>3042491184.1700001</v>
      </c>
      <c r="F84" s="67">
        <f>SUM(C84:E84)</f>
        <v>3076624834.6399999</v>
      </c>
      <c r="G84" s="70"/>
    </row>
    <row r="85" spans="1:10" ht="15.75" x14ac:dyDescent="0.25">
      <c r="A85" s="69">
        <v>5</v>
      </c>
      <c r="B85" s="66" t="s">
        <v>53</v>
      </c>
      <c r="C85" s="67">
        <f>+C83-C84</f>
        <v>9925780087.8999996</v>
      </c>
      <c r="D85" s="67">
        <f>+D83-D84</f>
        <v>12345751410.43</v>
      </c>
      <c r="E85" s="67">
        <f>+E83-E84</f>
        <v>14144777368.460001</v>
      </c>
      <c r="F85" s="67">
        <f>+F83-F84</f>
        <v>14144777368.459999</v>
      </c>
      <c r="G85" s="70"/>
    </row>
    <row r="86" spans="1:10" ht="16.5" thickBot="1" x14ac:dyDescent="0.3">
      <c r="A86" s="34"/>
      <c r="B86" s="35"/>
      <c r="C86" s="36"/>
      <c r="D86" s="73"/>
      <c r="E86" s="74"/>
      <c r="F86" s="35"/>
      <c r="G86" s="28"/>
      <c r="H86" s="75"/>
    </row>
    <row r="87" spans="1:10" ht="15.75" thickTop="1" x14ac:dyDescent="0.25">
      <c r="A87" s="209" t="str">
        <f>+A72</f>
        <v xml:space="preserve">Fuente:   Informe de Ejecución Presupuestaria 31 03 2018,lo  gastos reportados en Enero 2018  corresponden a cuentas por pagar del 2017 y cancelados según el Estado de </v>
      </c>
      <c r="B87" s="210" t="s">
        <v>88</v>
      </c>
      <c r="C87" s="210" t="s">
        <v>88</v>
      </c>
      <c r="D87" s="210" t="s">
        <v>88</v>
      </c>
      <c r="E87" s="210" t="s">
        <v>88</v>
      </c>
      <c r="F87" s="210" t="s">
        <v>88</v>
      </c>
      <c r="G87" s="210" t="s">
        <v>88</v>
      </c>
      <c r="H87" s="210" t="s">
        <v>88</v>
      </c>
      <c r="I87" s="210" t="s">
        <v>88</v>
      </c>
    </row>
    <row r="88" spans="1:10" x14ac:dyDescent="0.25">
      <c r="A88" s="76" t="str">
        <f>+A73</f>
        <v>Cuenta de Caja Unica en el mes de enero 2018 (movimiento 418478 y 419574)</v>
      </c>
      <c r="B88" s="77"/>
      <c r="C88" s="77"/>
      <c r="D88" s="77"/>
      <c r="E88" s="77"/>
      <c r="F88" s="77"/>
      <c r="G88" s="77"/>
      <c r="H88" s="77"/>
      <c r="I88" s="78"/>
    </row>
    <row r="89" spans="1:10" x14ac:dyDescent="0.25">
      <c r="A89" s="204" t="s">
        <v>72</v>
      </c>
      <c r="B89" s="205"/>
      <c r="C89" s="205"/>
      <c r="D89" s="205"/>
      <c r="E89" s="205"/>
      <c r="F89" s="205"/>
      <c r="G89" s="77"/>
      <c r="H89" s="77"/>
      <c r="I89" s="78"/>
    </row>
    <row r="90" spans="1:10" x14ac:dyDescent="0.25">
      <c r="A90" s="79" t="s">
        <v>67</v>
      </c>
    </row>
    <row r="91" spans="1:10" x14ac:dyDescent="0.25">
      <c r="A91" s="80"/>
    </row>
    <row r="92" spans="1:10" x14ac:dyDescent="0.25">
      <c r="A92" s="80"/>
      <c r="C92" s="13"/>
      <c r="D92" s="13"/>
      <c r="E92" s="13"/>
      <c r="F92" s="13"/>
    </row>
    <row r="93" spans="1:10" x14ac:dyDescent="0.25">
      <c r="A93" s="80"/>
      <c r="C93" s="13"/>
      <c r="D93" s="13"/>
      <c r="E93" s="13"/>
      <c r="F93" s="13"/>
    </row>
    <row r="94" spans="1:10" x14ac:dyDescent="0.25">
      <c r="C94" s="13"/>
      <c r="D94" s="13"/>
      <c r="E94" s="13"/>
      <c r="F94" s="13"/>
    </row>
  </sheetData>
  <mergeCells count="17">
    <mergeCell ref="A34:F34"/>
    <mergeCell ref="A1:G1"/>
    <mergeCell ref="A6:G6"/>
    <mergeCell ref="A8:G8"/>
    <mergeCell ref="A9:G9"/>
    <mergeCell ref="A33:F33"/>
    <mergeCell ref="A89:F89"/>
    <mergeCell ref="A35:F35"/>
    <mergeCell ref="A46:F46"/>
    <mergeCell ref="A49:F49"/>
    <mergeCell ref="A50:F50"/>
    <mergeCell ref="A51:F51"/>
    <mergeCell ref="A72:F72"/>
    <mergeCell ref="A75:F75"/>
    <mergeCell ref="A76:F76"/>
    <mergeCell ref="A77:F77"/>
    <mergeCell ref="A87:I87"/>
  </mergeCells>
  <pageMargins left="0.5" right="0.28000000000000003" top="0.74803149606299213" bottom="0.74803149606299213" header="0.31496062992125984" footer="0.31496062992125984"/>
  <pageSetup scale="30" orientation="landscape" r:id="rId1"/>
  <ignoredErrors>
    <ignoredError sqref="F8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zoomScale="80" zoomScaleNormal="80" workbookViewId="0">
      <selection sqref="A1:G1"/>
    </sheetView>
  </sheetViews>
  <sheetFormatPr baseColWidth="10" defaultColWidth="11.5703125" defaultRowHeight="15" x14ac:dyDescent="0.25"/>
  <cols>
    <col min="1" max="1" width="12.28515625" style="81" customWidth="1"/>
    <col min="2" max="2" width="56.140625" style="16" bestFit="1" customWidth="1"/>
    <col min="3" max="3" width="18.5703125" style="12" customWidth="1"/>
    <col min="4" max="4" width="20.140625" style="12" customWidth="1"/>
    <col min="5" max="5" width="19.85546875" style="12" customWidth="1"/>
    <col min="6" max="6" width="19" style="12" customWidth="1"/>
    <col min="7" max="7" width="17" style="12" bestFit="1" customWidth="1"/>
    <col min="8" max="8" width="17.5703125" style="12" bestFit="1" customWidth="1"/>
    <col min="9" max="9" width="17.42578125" style="12" bestFit="1" customWidth="1"/>
    <col min="10" max="10" width="17.5703125" style="12" bestFit="1" customWidth="1"/>
    <col min="11" max="11" width="16" style="12" bestFit="1" customWidth="1"/>
    <col min="12" max="13" width="14.85546875" style="12" bestFit="1" customWidth="1"/>
    <col min="14" max="16384" width="11.5703125" style="12"/>
  </cols>
  <sheetData>
    <row r="1" spans="1:8" x14ac:dyDescent="0.25">
      <c r="A1" s="212" t="s">
        <v>33</v>
      </c>
      <c r="B1" s="212"/>
      <c r="C1" s="212"/>
      <c r="D1" s="212"/>
      <c r="E1" s="212"/>
      <c r="F1" s="212"/>
      <c r="G1" s="212"/>
    </row>
    <row r="2" spans="1:8" x14ac:dyDescent="0.25">
      <c r="A2" s="54"/>
      <c r="B2" s="82" t="s">
        <v>113</v>
      </c>
      <c r="C2" s="54" t="s">
        <v>114</v>
      </c>
      <c r="D2" s="54"/>
      <c r="E2" s="54"/>
      <c r="F2" s="54"/>
      <c r="G2" s="54"/>
    </row>
    <row r="3" spans="1:8" x14ac:dyDescent="0.25">
      <c r="A3" s="54"/>
      <c r="B3" s="82" t="s">
        <v>115</v>
      </c>
      <c r="C3" s="54" t="s">
        <v>116</v>
      </c>
      <c r="D3" s="54"/>
      <c r="E3" s="54"/>
      <c r="F3" s="54"/>
      <c r="G3" s="54"/>
      <c r="H3" s="16"/>
    </row>
    <row r="4" spans="1:8" x14ac:dyDescent="0.25">
      <c r="A4" s="54"/>
      <c r="B4" s="82" t="s">
        <v>36</v>
      </c>
      <c r="C4" s="54" t="s">
        <v>99</v>
      </c>
      <c r="D4" s="54"/>
      <c r="E4" s="54"/>
      <c r="F4" s="54"/>
      <c r="G4" s="54"/>
    </row>
    <row r="5" spans="1:8" x14ac:dyDescent="0.25">
      <c r="A5" s="54"/>
      <c r="B5" s="82" t="s">
        <v>35</v>
      </c>
      <c r="C5" s="54" t="s">
        <v>121</v>
      </c>
      <c r="D5" s="54"/>
      <c r="E5" s="54"/>
      <c r="F5" s="54"/>
      <c r="G5" s="54"/>
    </row>
    <row r="6" spans="1:8" x14ac:dyDescent="0.25">
      <c r="A6" s="219"/>
      <c r="B6" s="219"/>
      <c r="C6" s="219"/>
      <c r="D6" s="219"/>
      <c r="E6" s="219"/>
      <c r="F6" s="219"/>
      <c r="G6" s="219"/>
    </row>
    <row r="8" spans="1:8" x14ac:dyDescent="0.25">
      <c r="A8" s="215" t="s">
        <v>37</v>
      </c>
      <c r="B8" s="215"/>
      <c r="C8" s="215"/>
      <c r="D8" s="215"/>
      <c r="E8" s="215"/>
      <c r="F8" s="215"/>
      <c r="G8" s="215"/>
    </row>
    <row r="9" spans="1:8" x14ac:dyDescent="0.25">
      <c r="A9" s="215" t="s">
        <v>57</v>
      </c>
      <c r="B9" s="215"/>
      <c r="C9" s="215"/>
      <c r="D9" s="215"/>
      <c r="E9" s="215"/>
      <c r="F9" s="215"/>
      <c r="G9" s="215"/>
    </row>
    <row r="11" spans="1:8" s="19" customFormat="1" ht="15.75" thickBot="1" x14ac:dyDescent="0.3">
      <c r="A11" s="83" t="s">
        <v>0</v>
      </c>
      <c r="B11" s="83" t="s">
        <v>63</v>
      </c>
      <c r="C11" s="83" t="s">
        <v>39</v>
      </c>
      <c r="D11" s="83" t="s">
        <v>10</v>
      </c>
      <c r="E11" s="83" t="s">
        <v>11</v>
      </c>
      <c r="F11" s="83" t="s">
        <v>12</v>
      </c>
      <c r="G11" s="83" t="s">
        <v>59</v>
      </c>
    </row>
    <row r="12" spans="1:8" s="19" customFormat="1" x14ac:dyDescent="0.25">
      <c r="A12" s="84"/>
      <c r="B12" s="85"/>
      <c r="C12" s="38"/>
      <c r="D12" s="38"/>
      <c r="E12" s="38"/>
      <c r="F12" s="38"/>
      <c r="G12" s="86"/>
    </row>
    <row r="13" spans="1:8" s="19" customFormat="1" ht="15.75" x14ac:dyDescent="0.25">
      <c r="A13" s="22">
        <v>1</v>
      </c>
      <c r="B13" s="24" t="s">
        <v>22</v>
      </c>
      <c r="C13" s="87" t="s">
        <v>6</v>
      </c>
      <c r="D13" s="86">
        <v>35694</v>
      </c>
      <c r="E13" s="86">
        <v>37434</v>
      </c>
      <c r="F13" s="86">
        <v>42317</v>
      </c>
      <c r="G13" s="86">
        <f>AVERAGE(D13:F13)</f>
        <v>38481.666666666664</v>
      </c>
    </row>
    <row r="14" spans="1:8" s="19" customFormat="1" ht="45" x14ac:dyDescent="0.25">
      <c r="A14" s="22"/>
      <c r="B14" s="88" t="s">
        <v>73</v>
      </c>
      <c r="C14" s="87" t="s">
        <v>6</v>
      </c>
      <c r="D14" s="86">
        <v>21869</v>
      </c>
      <c r="E14" s="86">
        <v>23338</v>
      </c>
      <c r="F14" s="86">
        <v>24905</v>
      </c>
      <c r="G14" s="86">
        <f t="shared" ref="G14:G24" si="0">AVERAGE(D14:F14)</f>
        <v>23370.666666666668</v>
      </c>
    </row>
    <row r="15" spans="1:8" ht="15.75" x14ac:dyDescent="0.25">
      <c r="A15" s="22"/>
      <c r="B15" s="89" t="s">
        <v>9</v>
      </c>
      <c r="C15" s="87" t="s">
        <v>6</v>
      </c>
      <c r="D15" s="86">
        <v>13825</v>
      </c>
      <c r="E15" s="86">
        <v>14096</v>
      </c>
      <c r="F15" s="86">
        <v>17412</v>
      </c>
      <c r="G15" s="86">
        <f t="shared" si="0"/>
        <v>15111</v>
      </c>
    </row>
    <row r="16" spans="1:8" ht="17.25" x14ac:dyDescent="0.25">
      <c r="A16" s="22">
        <v>2</v>
      </c>
      <c r="B16" s="27" t="s">
        <v>23</v>
      </c>
      <c r="C16" s="90" t="s">
        <v>25</v>
      </c>
      <c r="D16" s="86">
        <v>116440</v>
      </c>
      <c r="E16" s="86">
        <v>120460</v>
      </c>
      <c r="F16" s="86">
        <v>123121</v>
      </c>
      <c r="G16" s="86">
        <f t="shared" si="0"/>
        <v>120007</v>
      </c>
    </row>
    <row r="17" spans="1:8" ht="15.75" x14ac:dyDescent="0.25">
      <c r="A17" s="22"/>
      <c r="B17" s="91" t="s">
        <v>70</v>
      </c>
      <c r="C17" s="90" t="s">
        <v>6</v>
      </c>
      <c r="D17" s="86">
        <v>12566</v>
      </c>
      <c r="E17" s="86">
        <v>12909</v>
      </c>
      <c r="F17" s="86">
        <v>13872</v>
      </c>
      <c r="G17" s="86">
        <f t="shared" si="0"/>
        <v>13115.666666666666</v>
      </c>
    </row>
    <row r="18" spans="1:8" ht="15.75" x14ac:dyDescent="0.25">
      <c r="A18" s="22"/>
      <c r="B18" s="91" t="s">
        <v>24</v>
      </c>
      <c r="C18" s="90" t="s">
        <v>6</v>
      </c>
      <c r="D18" s="86">
        <v>26669</v>
      </c>
      <c r="E18" s="86">
        <v>27909</v>
      </c>
      <c r="F18" s="86">
        <v>30105</v>
      </c>
      <c r="G18" s="86">
        <f t="shared" si="0"/>
        <v>28227.666666666668</v>
      </c>
    </row>
    <row r="19" spans="1:8" ht="15.75" x14ac:dyDescent="0.25">
      <c r="A19" s="22"/>
      <c r="B19" s="91" t="s">
        <v>71</v>
      </c>
      <c r="C19" s="90" t="s">
        <v>6</v>
      </c>
      <c r="D19" s="86">
        <v>6934</v>
      </c>
      <c r="E19" s="86">
        <v>7551</v>
      </c>
      <c r="F19" s="86">
        <v>8307</v>
      </c>
      <c r="G19" s="86">
        <f t="shared" si="0"/>
        <v>7597.333333333333</v>
      </c>
    </row>
    <row r="20" spans="1:8" ht="15.75" x14ac:dyDescent="0.25">
      <c r="A20" s="22"/>
      <c r="B20" s="91" t="s">
        <v>168</v>
      </c>
      <c r="C20" s="90" t="s">
        <v>6</v>
      </c>
      <c r="D20" s="86">
        <v>10336</v>
      </c>
      <c r="E20" s="86">
        <v>10889</v>
      </c>
      <c r="F20" s="86">
        <v>11167</v>
      </c>
      <c r="G20" s="86">
        <f t="shared" si="0"/>
        <v>10797.333333333334</v>
      </c>
    </row>
    <row r="21" spans="1:8" ht="15.75" x14ac:dyDescent="0.25">
      <c r="A21" s="31"/>
      <c r="B21" s="91" t="s">
        <v>13</v>
      </c>
      <c r="C21" s="90" t="s">
        <v>6</v>
      </c>
      <c r="D21" s="86">
        <v>96940</v>
      </c>
      <c r="E21" s="86">
        <v>100000</v>
      </c>
      <c r="F21" s="86">
        <v>100942</v>
      </c>
      <c r="G21" s="86">
        <f t="shared" si="0"/>
        <v>99294</v>
      </c>
    </row>
    <row r="22" spans="1:8" ht="15.75" x14ac:dyDescent="0.25">
      <c r="A22" s="22">
        <v>3</v>
      </c>
      <c r="B22" s="32" t="s">
        <v>5</v>
      </c>
      <c r="C22" s="90" t="s">
        <v>8</v>
      </c>
      <c r="D22" s="86">
        <v>8918</v>
      </c>
      <c r="E22" s="86">
        <v>8724</v>
      </c>
      <c r="F22" s="86">
        <v>9022</v>
      </c>
      <c r="G22" s="86">
        <f t="shared" si="0"/>
        <v>8888</v>
      </c>
    </row>
    <row r="23" spans="1:8" ht="15.75" x14ac:dyDescent="0.25">
      <c r="A23" s="22"/>
      <c r="B23" s="33" t="s">
        <v>145</v>
      </c>
      <c r="C23" s="28" t="s">
        <v>8</v>
      </c>
      <c r="D23" s="86">
        <v>548</v>
      </c>
      <c r="E23" s="86">
        <v>576</v>
      </c>
      <c r="F23" s="86">
        <v>607</v>
      </c>
      <c r="G23" s="86">
        <f t="shared" si="0"/>
        <v>577</v>
      </c>
    </row>
    <row r="24" spans="1:8" ht="15.75" x14ac:dyDescent="0.25">
      <c r="A24" s="22">
        <v>4</v>
      </c>
      <c r="B24" s="32" t="s">
        <v>100</v>
      </c>
      <c r="C24" s="92" t="s">
        <v>101</v>
      </c>
      <c r="D24" s="86">
        <v>0</v>
      </c>
      <c r="E24" s="86">
        <v>0</v>
      </c>
      <c r="F24" s="86">
        <v>0</v>
      </c>
      <c r="G24" s="86">
        <f t="shared" si="0"/>
        <v>0</v>
      </c>
    </row>
    <row r="25" spans="1:8" ht="15.75" customHeight="1" thickBot="1" x14ac:dyDescent="0.3">
      <c r="A25" s="93"/>
      <c r="B25" s="94" t="s">
        <v>58</v>
      </c>
      <c r="C25" s="95" t="s">
        <v>6</v>
      </c>
      <c r="D25" s="96">
        <f>D14+D21</f>
        <v>118809</v>
      </c>
      <c r="E25" s="96">
        <f>E14+E21</f>
        <v>123338</v>
      </c>
      <c r="F25" s="96">
        <f>F14+F21</f>
        <v>125847</v>
      </c>
      <c r="G25" s="93">
        <f>AVERAGE(D25:F25)</f>
        <v>122664.66666666667</v>
      </c>
    </row>
    <row r="26" spans="1:8" ht="15.75" customHeight="1" thickTop="1" x14ac:dyDescent="0.25">
      <c r="A26" s="85" t="s">
        <v>26</v>
      </c>
      <c r="C26" s="87"/>
      <c r="D26" s="87"/>
      <c r="E26" s="87"/>
      <c r="F26" s="87"/>
      <c r="G26" s="87"/>
    </row>
    <row r="27" spans="1:8" ht="15.75" customHeight="1" x14ac:dyDescent="0.25">
      <c r="A27" s="97" t="s">
        <v>92</v>
      </c>
      <c r="C27" s="87"/>
      <c r="D27" s="87"/>
      <c r="E27" s="87"/>
      <c r="F27" s="87"/>
      <c r="G27" s="87"/>
      <c r="H27" s="38"/>
    </row>
    <row r="28" spans="1:8" ht="15.75" customHeight="1" x14ac:dyDescent="0.25">
      <c r="A28" s="85" t="s">
        <v>27</v>
      </c>
      <c r="C28" s="87"/>
      <c r="D28" s="87"/>
      <c r="E28" s="87"/>
      <c r="F28" s="87"/>
      <c r="G28" s="87"/>
      <c r="H28" s="38"/>
    </row>
    <row r="29" spans="1:8" s="4" customFormat="1" x14ac:dyDescent="0.25">
      <c r="A29" s="1"/>
      <c r="B29" s="5"/>
    </row>
    <row r="30" spans="1:8" x14ac:dyDescent="0.25">
      <c r="A30" s="5" t="s">
        <v>89</v>
      </c>
    </row>
    <row r="32" spans="1:8" x14ac:dyDescent="0.25">
      <c r="C32" s="87"/>
    </row>
    <row r="33" spans="1:9" x14ac:dyDescent="0.25">
      <c r="A33" s="215" t="s">
        <v>45</v>
      </c>
      <c r="B33" s="215"/>
      <c r="C33" s="215"/>
      <c r="D33" s="215"/>
      <c r="E33" s="215"/>
      <c r="F33" s="215"/>
    </row>
    <row r="34" spans="1:9" x14ac:dyDescent="0.25">
      <c r="A34" s="215" t="s">
        <v>47</v>
      </c>
      <c r="B34" s="215"/>
      <c r="C34" s="215"/>
      <c r="D34" s="215"/>
      <c r="E34" s="215"/>
      <c r="F34" s="215"/>
    </row>
    <row r="35" spans="1:9" x14ac:dyDescent="0.25">
      <c r="A35" s="212" t="s">
        <v>64</v>
      </c>
      <c r="B35" s="212"/>
      <c r="C35" s="212"/>
      <c r="D35" s="212"/>
      <c r="E35" s="212"/>
      <c r="F35" s="212"/>
      <c r="G35" s="54"/>
      <c r="H35" s="54"/>
      <c r="I35" s="54"/>
    </row>
    <row r="37" spans="1:9" ht="15.75" thickBot="1" x14ac:dyDescent="0.3">
      <c r="A37" s="83" t="s">
        <v>0</v>
      </c>
      <c r="B37" s="83" t="s">
        <v>63</v>
      </c>
      <c r="C37" s="83" t="s">
        <v>10</v>
      </c>
      <c r="D37" s="83" t="s">
        <v>11</v>
      </c>
      <c r="E37" s="83" t="s">
        <v>12</v>
      </c>
      <c r="F37" s="83" t="s">
        <v>18</v>
      </c>
    </row>
    <row r="38" spans="1:9" x14ac:dyDescent="0.25">
      <c r="A38" s="84"/>
      <c r="B38" s="85"/>
      <c r="C38" s="38"/>
      <c r="D38" s="38"/>
      <c r="E38" s="38"/>
      <c r="F38" s="38"/>
    </row>
    <row r="39" spans="1:9" ht="15.75" x14ac:dyDescent="0.25">
      <c r="A39" s="21">
        <v>1</v>
      </c>
      <c r="B39" s="8" t="s">
        <v>112</v>
      </c>
      <c r="C39" s="98">
        <v>423674386.31999999</v>
      </c>
      <c r="D39" s="98">
        <v>1736099702.51</v>
      </c>
      <c r="E39" s="98">
        <v>1123453832.51</v>
      </c>
      <c r="F39" s="13">
        <f t="shared" ref="F39:F44" si="1">SUM(C39:E39)</f>
        <v>3283227921.3400002</v>
      </c>
      <c r="G39" s="99"/>
    </row>
    <row r="40" spans="1:9" ht="15.75" x14ac:dyDescent="0.25">
      <c r="A40" s="21">
        <v>2</v>
      </c>
      <c r="B40" s="8" t="s">
        <v>30</v>
      </c>
      <c r="C40" s="100">
        <v>381144060</v>
      </c>
      <c r="D40" s="98">
        <v>1327608596.24</v>
      </c>
      <c r="E40" s="98">
        <v>25121924</v>
      </c>
      <c r="F40" s="13">
        <f t="shared" si="1"/>
        <v>1733874580.24</v>
      </c>
    </row>
    <row r="41" spans="1:9" ht="15.75" x14ac:dyDescent="0.25">
      <c r="A41" s="21">
        <v>3</v>
      </c>
      <c r="B41" s="8" t="s">
        <v>29</v>
      </c>
      <c r="C41" s="100">
        <f>12791320-5940000</f>
        <v>6851320</v>
      </c>
      <c r="D41" s="98">
        <v>300253459.38</v>
      </c>
      <c r="E41" s="98">
        <f>367699867.07-6200000</f>
        <v>361499867.06999999</v>
      </c>
      <c r="F41" s="13">
        <f t="shared" si="1"/>
        <v>668604646.45000005</v>
      </c>
    </row>
    <row r="42" spans="1:9" ht="15.75" x14ac:dyDescent="0.25">
      <c r="A42" s="21">
        <v>4</v>
      </c>
      <c r="B42" s="8" t="s">
        <v>165</v>
      </c>
      <c r="C42" s="100">
        <v>5940000</v>
      </c>
      <c r="D42" s="98">
        <v>0</v>
      </c>
      <c r="E42" s="98">
        <v>6200000</v>
      </c>
      <c r="F42" s="13">
        <f t="shared" si="1"/>
        <v>12140000</v>
      </c>
    </row>
    <row r="43" spans="1:9" ht="15.75" x14ac:dyDescent="0.25">
      <c r="A43" s="21">
        <v>5</v>
      </c>
      <c r="B43" s="8" t="s">
        <v>74</v>
      </c>
      <c r="C43" s="98">
        <v>1021062</v>
      </c>
      <c r="D43" s="98">
        <v>3717931.84</v>
      </c>
      <c r="E43" s="98">
        <v>22961719.800000001</v>
      </c>
      <c r="F43" s="13">
        <f t="shared" si="1"/>
        <v>27700713.640000001</v>
      </c>
    </row>
    <row r="44" spans="1:9" s="49" customFormat="1" ht="15.75" x14ac:dyDescent="0.25">
      <c r="A44" s="21">
        <v>6</v>
      </c>
      <c r="B44" s="8" t="s">
        <v>146</v>
      </c>
      <c r="C44" s="44">
        <v>233812983.46000001</v>
      </c>
      <c r="D44" s="44">
        <v>2193693</v>
      </c>
      <c r="E44" s="44">
        <v>0</v>
      </c>
      <c r="F44" s="13">
        <f t="shared" si="1"/>
        <v>236006676.46000001</v>
      </c>
      <c r="G44" s="46"/>
      <c r="H44" s="47"/>
    </row>
    <row r="45" spans="1:9" ht="15.75" thickBot="1" x14ac:dyDescent="0.3">
      <c r="A45" s="93"/>
      <c r="B45" s="94" t="s">
        <v>1</v>
      </c>
      <c r="C45" s="101">
        <f>SUM(C39:C44)</f>
        <v>1052443811.78</v>
      </c>
      <c r="D45" s="101">
        <f t="shared" ref="D45:F45" si="2">SUM(D39:D44)</f>
        <v>3369873382.9700003</v>
      </c>
      <c r="E45" s="101">
        <f t="shared" si="2"/>
        <v>1539237343.3799999</v>
      </c>
      <c r="F45" s="101">
        <f t="shared" si="2"/>
        <v>5961554538.1300001</v>
      </c>
      <c r="G45" s="99"/>
      <c r="H45" s="99"/>
    </row>
    <row r="46" spans="1:9" ht="15.75" thickTop="1" x14ac:dyDescent="0.25">
      <c r="A46" s="216" t="s">
        <v>159</v>
      </c>
      <c r="B46" s="217" t="s">
        <v>88</v>
      </c>
      <c r="C46" s="217" t="s">
        <v>88</v>
      </c>
      <c r="D46" s="217" t="s">
        <v>88</v>
      </c>
      <c r="E46" s="217" t="s">
        <v>88</v>
      </c>
      <c r="F46" s="217" t="s">
        <v>88</v>
      </c>
      <c r="G46" s="52"/>
      <c r="H46" s="52"/>
      <c r="I46" s="52"/>
    </row>
    <row r="48" spans="1:9" x14ac:dyDescent="0.25">
      <c r="B48" s="81"/>
      <c r="C48" s="81"/>
      <c r="D48" s="81"/>
      <c r="F48" s="81"/>
    </row>
    <row r="49" spans="1:9" x14ac:dyDescent="0.25">
      <c r="A49" s="215" t="s">
        <v>46</v>
      </c>
      <c r="B49" s="215"/>
      <c r="C49" s="215"/>
      <c r="D49" s="215"/>
      <c r="E49" s="215"/>
      <c r="F49" s="215"/>
    </row>
    <row r="50" spans="1:9" x14ac:dyDescent="0.25">
      <c r="A50" s="215" t="s">
        <v>48</v>
      </c>
      <c r="B50" s="215"/>
      <c r="C50" s="215"/>
      <c r="D50" s="215"/>
      <c r="E50" s="215"/>
      <c r="F50" s="215"/>
    </row>
    <row r="51" spans="1:9" x14ac:dyDescent="0.25">
      <c r="A51" s="212" t="s">
        <v>64</v>
      </c>
      <c r="B51" s="212"/>
      <c r="C51" s="212"/>
      <c r="D51" s="212"/>
      <c r="E51" s="212"/>
      <c r="F51" s="212"/>
      <c r="G51" s="54"/>
      <c r="H51" s="54"/>
      <c r="I51" s="54"/>
    </row>
    <row r="53" spans="1:9" ht="15.75" thickBot="1" x14ac:dyDescent="0.3">
      <c r="A53" s="83" t="s">
        <v>43</v>
      </c>
      <c r="B53" s="83" t="s">
        <v>44</v>
      </c>
      <c r="C53" s="83" t="s">
        <v>10</v>
      </c>
      <c r="D53" s="83" t="s">
        <v>11</v>
      </c>
      <c r="E53" s="83" t="s">
        <v>12</v>
      </c>
      <c r="F53" s="83" t="s">
        <v>18</v>
      </c>
    </row>
    <row r="54" spans="1:9" x14ac:dyDescent="0.25">
      <c r="A54" s="55" t="s">
        <v>124</v>
      </c>
      <c r="B54" s="55" t="s">
        <v>125</v>
      </c>
      <c r="C54" s="98">
        <v>1091960</v>
      </c>
      <c r="D54" s="98">
        <v>753500</v>
      </c>
      <c r="E54" s="98">
        <v>4403000</v>
      </c>
      <c r="F54" s="13">
        <f t="shared" ref="F54:F76" si="3">SUM(C54:E54)</f>
        <v>6248460</v>
      </c>
    </row>
    <row r="55" spans="1:9" x14ac:dyDescent="0.25">
      <c r="A55" s="58" t="s">
        <v>126</v>
      </c>
      <c r="B55" s="58" t="s">
        <v>127</v>
      </c>
      <c r="C55" s="98">
        <v>335570</v>
      </c>
      <c r="D55" s="98">
        <v>11353973.51</v>
      </c>
      <c r="E55" s="98">
        <v>6032178.5099999998</v>
      </c>
      <c r="F55" s="13">
        <f t="shared" si="3"/>
        <v>17721722.02</v>
      </c>
    </row>
    <row r="56" spans="1:9" x14ac:dyDescent="0.25">
      <c r="A56" s="55" t="s">
        <v>105</v>
      </c>
      <c r="B56" s="55" t="s">
        <v>106</v>
      </c>
      <c r="C56" s="98" t="s">
        <v>91</v>
      </c>
      <c r="D56" s="98">
        <v>334000</v>
      </c>
      <c r="E56" s="98" t="s">
        <v>91</v>
      </c>
      <c r="F56" s="13">
        <f t="shared" si="3"/>
        <v>334000</v>
      </c>
    </row>
    <row r="57" spans="1:9" x14ac:dyDescent="0.25">
      <c r="A57" s="55" t="s">
        <v>86</v>
      </c>
      <c r="B57" s="55" t="s">
        <v>76</v>
      </c>
      <c r="C57" s="98" t="s">
        <v>91</v>
      </c>
      <c r="D57" s="98" t="s">
        <v>91</v>
      </c>
      <c r="E57" s="98">
        <v>12340160</v>
      </c>
      <c r="F57" s="13">
        <f t="shared" si="3"/>
        <v>12340160</v>
      </c>
    </row>
    <row r="58" spans="1:9" x14ac:dyDescent="0.25">
      <c r="A58" s="58" t="s">
        <v>128</v>
      </c>
      <c r="B58" s="58" t="s">
        <v>129</v>
      </c>
      <c r="C58" s="100"/>
      <c r="D58" s="98">
        <v>0</v>
      </c>
      <c r="E58" s="98">
        <v>0</v>
      </c>
      <c r="F58" s="13">
        <f t="shared" si="3"/>
        <v>0</v>
      </c>
    </row>
    <row r="59" spans="1:9" x14ac:dyDescent="0.25">
      <c r="A59" s="55" t="s">
        <v>78</v>
      </c>
      <c r="B59" s="55" t="s">
        <v>79</v>
      </c>
      <c r="C59" s="100"/>
      <c r="D59" s="98" t="s">
        <v>91</v>
      </c>
      <c r="E59" s="98">
        <v>0</v>
      </c>
      <c r="F59" s="13">
        <f t="shared" si="3"/>
        <v>0</v>
      </c>
    </row>
    <row r="60" spans="1:9" x14ac:dyDescent="0.25">
      <c r="A60" s="55" t="s">
        <v>80</v>
      </c>
      <c r="B60" s="55" t="s">
        <v>65</v>
      </c>
      <c r="C60" s="98" t="s">
        <v>91</v>
      </c>
      <c r="D60" s="98" t="s">
        <v>91</v>
      </c>
      <c r="E60" s="98" t="s">
        <v>91</v>
      </c>
      <c r="F60" s="13">
        <f t="shared" si="3"/>
        <v>0</v>
      </c>
    </row>
    <row r="61" spans="1:9" x14ac:dyDescent="0.25">
      <c r="A61" s="55" t="s">
        <v>2</v>
      </c>
      <c r="B61" s="55" t="s">
        <v>107</v>
      </c>
      <c r="C61" s="98">
        <v>12791320</v>
      </c>
      <c r="D61" s="98">
        <v>300253459.38</v>
      </c>
      <c r="E61" s="98">
        <v>367699867.06999999</v>
      </c>
      <c r="F61" s="13">
        <f t="shared" si="3"/>
        <v>680744646.45000005</v>
      </c>
    </row>
    <row r="62" spans="1:9" x14ac:dyDescent="0.25">
      <c r="A62" s="55" t="s">
        <v>3</v>
      </c>
      <c r="B62" s="55" t="s">
        <v>4</v>
      </c>
      <c r="C62" s="98">
        <v>381144060</v>
      </c>
      <c r="D62" s="98">
        <v>1327608596.24</v>
      </c>
      <c r="E62" s="98">
        <v>25121924</v>
      </c>
      <c r="F62" s="13">
        <f t="shared" si="3"/>
        <v>1733874580.24</v>
      </c>
    </row>
    <row r="63" spans="1:9" x14ac:dyDescent="0.25">
      <c r="A63" s="55" t="s">
        <v>81</v>
      </c>
      <c r="B63" s="55" t="s">
        <v>82</v>
      </c>
      <c r="C63" s="98" t="s">
        <v>91</v>
      </c>
      <c r="D63" s="98" t="s">
        <v>91</v>
      </c>
      <c r="E63" s="98" t="s">
        <v>91</v>
      </c>
      <c r="F63" s="13">
        <f t="shared" si="3"/>
        <v>0</v>
      </c>
    </row>
    <row r="64" spans="1:9" x14ac:dyDescent="0.25">
      <c r="A64" s="55" t="s">
        <v>108</v>
      </c>
      <c r="B64" s="55" t="s">
        <v>109</v>
      </c>
      <c r="C64" s="98" t="s">
        <v>91</v>
      </c>
      <c r="D64" s="98" t="s">
        <v>91</v>
      </c>
      <c r="E64" s="98" t="s">
        <v>91</v>
      </c>
      <c r="F64" s="13">
        <f t="shared" si="3"/>
        <v>0</v>
      </c>
    </row>
    <row r="65" spans="1:11" x14ac:dyDescent="0.25">
      <c r="A65" s="55" t="s">
        <v>83</v>
      </c>
      <c r="B65" s="55" t="s">
        <v>75</v>
      </c>
      <c r="C65" s="98">
        <v>1021062</v>
      </c>
      <c r="D65" s="98">
        <v>3738770</v>
      </c>
      <c r="E65" s="98" t="s">
        <v>91</v>
      </c>
      <c r="F65" s="13">
        <f t="shared" si="3"/>
        <v>4759832</v>
      </c>
      <c r="G65" s="4"/>
      <c r="I65" s="39"/>
      <c r="J65" s="39"/>
    </row>
    <row r="66" spans="1:11" x14ac:dyDescent="0.25">
      <c r="A66" s="58" t="s">
        <v>132</v>
      </c>
      <c r="B66" s="58" t="s">
        <v>133</v>
      </c>
      <c r="C66" s="98"/>
      <c r="D66" s="98"/>
      <c r="E66" s="98"/>
      <c r="F66" s="13">
        <f t="shared" si="3"/>
        <v>0</v>
      </c>
      <c r="H66" s="12">
        <f>+C45-C77</f>
        <v>0</v>
      </c>
      <c r="I66" s="39"/>
      <c r="J66" s="39"/>
    </row>
    <row r="67" spans="1:11" x14ac:dyDescent="0.25">
      <c r="A67" s="7" t="s">
        <v>34</v>
      </c>
      <c r="B67" s="7" t="s">
        <v>66</v>
      </c>
      <c r="C67" s="98">
        <v>39905829.32</v>
      </c>
      <c r="D67" s="98">
        <v>3437007</v>
      </c>
      <c r="E67" s="98" t="s">
        <v>91</v>
      </c>
      <c r="F67" s="13">
        <f t="shared" si="3"/>
        <v>43342836.32</v>
      </c>
      <c r="H67" s="99"/>
      <c r="I67" s="39"/>
      <c r="J67" s="39"/>
    </row>
    <row r="68" spans="1:11" x14ac:dyDescent="0.25">
      <c r="A68" s="60" t="s">
        <v>130</v>
      </c>
      <c r="B68" s="60" t="s">
        <v>131</v>
      </c>
      <c r="C68" s="98"/>
      <c r="D68" s="98"/>
      <c r="E68" s="98"/>
      <c r="F68" s="13">
        <f t="shared" si="3"/>
        <v>0</v>
      </c>
      <c r="H68" s="99"/>
      <c r="I68" s="39"/>
      <c r="J68" s="39"/>
    </row>
    <row r="69" spans="1:11" x14ac:dyDescent="0.25">
      <c r="A69" s="60" t="s">
        <v>134</v>
      </c>
      <c r="B69" s="60" t="s">
        <v>137</v>
      </c>
      <c r="C69" s="98"/>
      <c r="D69" s="98"/>
      <c r="E69" s="98"/>
      <c r="F69" s="13">
        <f t="shared" si="3"/>
        <v>0</v>
      </c>
      <c r="I69" s="39"/>
      <c r="J69" s="39"/>
    </row>
    <row r="70" spans="1:11" x14ac:dyDescent="0.25">
      <c r="A70" s="60" t="s">
        <v>135</v>
      </c>
      <c r="B70" s="60" t="s">
        <v>138</v>
      </c>
      <c r="C70" s="98"/>
      <c r="D70" s="98"/>
      <c r="E70" s="98"/>
      <c r="F70" s="13">
        <f t="shared" si="3"/>
        <v>0</v>
      </c>
    </row>
    <row r="71" spans="1:11" x14ac:dyDescent="0.25">
      <c r="A71" s="60" t="s">
        <v>136</v>
      </c>
      <c r="B71" s="60" t="s">
        <v>139</v>
      </c>
      <c r="C71" s="98"/>
      <c r="D71" s="98"/>
      <c r="E71" s="98"/>
      <c r="F71" s="13">
        <f t="shared" si="3"/>
        <v>0</v>
      </c>
    </row>
    <row r="72" spans="1:11" ht="15.75" customHeight="1" x14ac:dyDescent="0.25">
      <c r="A72" s="60" t="s">
        <v>85</v>
      </c>
      <c r="B72" s="60" t="s">
        <v>77</v>
      </c>
      <c r="C72" s="98" t="s">
        <v>91</v>
      </c>
      <c r="D72" s="98" t="s">
        <v>91</v>
      </c>
      <c r="E72" s="98" t="s">
        <v>91</v>
      </c>
      <c r="F72" s="13">
        <f t="shared" si="3"/>
        <v>0</v>
      </c>
    </row>
    <row r="73" spans="1:11" ht="15.75" customHeight="1" x14ac:dyDescent="0.25">
      <c r="A73" s="60" t="s">
        <v>140</v>
      </c>
      <c r="B73" s="60" t="s">
        <v>142</v>
      </c>
      <c r="C73" s="98"/>
      <c r="D73" s="98"/>
      <c r="E73" s="98"/>
      <c r="F73" s="13">
        <f t="shared" si="3"/>
        <v>0</v>
      </c>
    </row>
    <row r="74" spans="1:11" ht="15.75" customHeight="1" x14ac:dyDescent="0.25">
      <c r="A74" s="60" t="s">
        <v>141</v>
      </c>
      <c r="B74" s="60" t="s">
        <v>143</v>
      </c>
      <c r="C74" s="98"/>
      <c r="D74" s="98"/>
      <c r="E74" s="98"/>
      <c r="F74" s="13">
        <f t="shared" si="3"/>
        <v>0</v>
      </c>
    </row>
    <row r="75" spans="1:11" x14ac:dyDescent="0.25">
      <c r="A75" s="60" t="s">
        <v>84</v>
      </c>
      <c r="B75" s="60" t="s">
        <v>87</v>
      </c>
      <c r="C75" s="98">
        <v>233812983.46000001</v>
      </c>
      <c r="D75" s="98">
        <v>2193693</v>
      </c>
      <c r="E75" s="98" t="s">
        <v>91</v>
      </c>
      <c r="F75" s="13">
        <f t="shared" si="3"/>
        <v>236006676.46000001</v>
      </c>
    </row>
    <row r="76" spans="1:11" ht="30" x14ac:dyDescent="0.25">
      <c r="A76" s="60" t="s">
        <v>110</v>
      </c>
      <c r="B76" s="61" t="s">
        <v>111</v>
      </c>
      <c r="C76" s="98">
        <v>382341027</v>
      </c>
      <c r="D76" s="98">
        <v>1720200383.8399999</v>
      </c>
      <c r="E76" s="98">
        <v>1123640213.8</v>
      </c>
      <c r="F76" s="13">
        <f t="shared" si="3"/>
        <v>3226181624.6399999</v>
      </c>
    </row>
    <row r="77" spans="1:11" ht="15.75" thickBot="1" x14ac:dyDescent="0.3">
      <c r="A77" s="93"/>
      <c r="B77" s="94" t="s">
        <v>1</v>
      </c>
      <c r="C77" s="102">
        <f>SUM(C54:C76)</f>
        <v>1052443811.78</v>
      </c>
      <c r="D77" s="102">
        <f t="shared" ref="D77:E77" si="4">SUM(D54:D76)</f>
        <v>3369873382.9700003</v>
      </c>
      <c r="E77" s="102">
        <f t="shared" si="4"/>
        <v>1539237343.3799999</v>
      </c>
      <c r="F77" s="102">
        <f>SUM(F54:F76)</f>
        <v>5961554538.1300001</v>
      </c>
      <c r="H77" s="13"/>
      <c r="I77" s="13"/>
      <c r="J77" s="13"/>
      <c r="K77" s="13"/>
    </row>
    <row r="78" spans="1:11" ht="21.75" customHeight="1" thickTop="1" x14ac:dyDescent="0.25">
      <c r="A78" s="216" t="s">
        <v>159</v>
      </c>
      <c r="B78" s="217" t="s">
        <v>88</v>
      </c>
      <c r="C78" s="217" t="s">
        <v>88</v>
      </c>
      <c r="D78" s="217" t="s">
        <v>88</v>
      </c>
      <c r="E78" s="217" t="s">
        <v>88</v>
      </c>
      <c r="F78" s="217" t="s">
        <v>88</v>
      </c>
      <c r="G78" s="63"/>
      <c r="H78" s="103"/>
      <c r="I78" s="13"/>
      <c r="J78" s="13"/>
      <c r="K78" s="13"/>
    </row>
    <row r="79" spans="1:11" ht="21" customHeight="1" x14ac:dyDescent="0.25">
      <c r="A79" s="218"/>
      <c r="B79" s="218"/>
      <c r="H79" s="13"/>
      <c r="I79" s="13"/>
      <c r="J79" s="13"/>
      <c r="K79" s="13"/>
    </row>
    <row r="80" spans="1:11" x14ac:dyDescent="0.25">
      <c r="H80" s="13"/>
      <c r="I80" s="13"/>
      <c r="J80" s="13"/>
      <c r="K80" s="13"/>
    </row>
    <row r="81" spans="1:11" x14ac:dyDescent="0.25">
      <c r="A81" s="215" t="s">
        <v>56</v>
      </c>
      <c r="B81" s="215"/>
      <c r="C81" s="215"/>
      <c r="D81" s="215"/>
      <c r="E81" s="215"/>
      <c r="F81" s="215"/>
      <c r="H81" s="13"/>
      <c r="I81" s="13"/>
      <c r="J81" s="13"/>
      <c r="K81" s="13"/>
    </row>
    <row r="82" spans="1:11" x14ac:dyDescent="0.25">
      <c r="A82" s="215" t="s">
        <v>55</v>
      </c>
      <c r="B82" s="215"/>
      <c r="C82" s="215"/>
      <c r="D82" s="215"/>
      <c r="E82" s="215"/>
      <c r="F82" s="215"/>
      <c r="H82" s="13"/>
      <c r="I82" s="13"/>
      <c r="J82" s="13"/>
      <c r="K82" s="13"/>
    </row>
    <row r="83" spans="1:11" x14ac:dyDescent="0.25">
      <c r="A83" s="212" t="s">
        <v>64</v>
      </c>
      <c r="B83" s="212"/>
      <c r="C83" s="212"/>
      <c r="D83" s="212"/>
      <c r="E83" s="212"/>
      <c r="F83" s="212"/>
      <c r="G83" s="54"/>
      <c r="H83" s="54"/>
      <c r="I83" s="54"/>
    </row>
    <row r="85" spans="1:11" ht="15.75" thickBot="1" x14ac:dyDescent="0.3">
      <c r="A85" s="83" t="s">
        <v>0</v>
      </c>
      <c r="B85" s="83" t="s">
        <v>38</v>
      </c>
      <c r="C85" s="83" t="s">
        <v>10</v>
      </c>
      <c r="D85" s="83" t="s">
        <v>11</v>
      </c>
      <c r="E85" s="83" t="s">
        <v>12</v>
      </c>
      <c r="F85" s="83" t="s">
        <v>18</v>
      </c>
    </row>
    <row r="86" spans="1:11" x14ac:dyDescent="0.25">
      <c r="A86" s="84"/>
      <c r="B86" s="85"/>
      <c r="C86" s="87"/>
      <c r="D86" s="87"/>
      <c r="E86" s="87"/>
      <c r="F86" s="87"/>
    </row>
    <row r="87" spans="1:11" x14ac:dyDescent="0.25">
      <c r="A87" s="104">
        <v>1</v>
      </c>
      <c r="B87" s="105" t="s">
        <v>49</v>
      </c>
      <c r="C87" s="106">
        <f>+'1 T'!F85</f>
        <v>14144777368.459999</v>
      </c>
      <c r="D87" s="106">
        <f>+C91</f>
        <v>16041046497.009998</v>
      </c>
      <c r="E87" s="106">
        <f>+D91</f>
        <v>15833228349.039997</v>
      </c>
      <c r="F87" s="106">
        <f>+C87</f>
        <v>14144777368.459999</v>
      </c>
      <c r="H87" s="68"/>
    </row>
    <row r="88" spans="1:11" x14ac:dyDescent="0.25">
      <c r="A88" s="107">
        <v>2</v>
      </c>
      <c r="B88" s="105" t="s">
        <v>50</v>
      </c>
      <c r="C88" s="106">
        <v>2948712940.3299999</v>
      </c>
      <c r="D88" s="106">
        <v>3162055235</v>
      </c>
      <c r="E88" s="106">
        <v>2985277840.8899999</v>
      </c>
      <c r="F88" s="106">
        <f>SUM(C88:E88)</f>
        <v>9096046016.2199993</v>
      </c>
      <c r="G88" s="90"/>
      <c r="J88" s="71"/>
    </row>
    <row r="89" spans="1:11" x14ac:dyDescent="0.25">
      <c r="A89" s="107">
        <v>3</v>
      </c>
      <c r="B89" s="76" t="s">
        <v>51</v>
      </c>
      <c r="C89" s="106">
        <f>+C88+C87</f>
        <v>17093490308.789999</v>
      </c>
      <c r="D89" s="106">
        <f>+D87+D88</f>
        <v>19203101732.009998</v>
      </c>
      <c r="E89" s="106">
        <f t="shared" ref="E89" si="5">+E87+E88</f>
        <v>18818506189.929996</v>
      </c>
      <c r="F89" s="106">
        <f>+F87+F88</f>
        <v>23240823384.68</v>
      </c>
      <c r="G89" s="90"/>
      <c r="J89" s="71"/>
    </row>
    <row r="90" spans="1:11" x14ac:dyDescent="0.25">
      <c r="A90" s="107">
        <v>4</v>
      </c>
      <c r="B90" s="76" t="s">
        <v>52</v>
      </c>
      <c r="C90" s="106">
        <f>+C77</f>
        <v>1052443811.78</v>
      </c>
      <c r="D90" s="106">
        <f t="shared" ref="D90:E90" si="6">+D77</f>
        <v>3369873382.9700003</v>
      </c>
      <c r="E90" s="106">
        <f t="shared" si="6"/>
        <v>1539237343.3799999</v>
      </c>
      <c r="F90" s="106">
        <f>+E90+D90+C90</f>
        <v>5961554538.1300001</v>
      </c>
      <c r="G90" s="90"/>
      <c r="I90" s="99"/>
      <c r="J90" s="99"/>
    </row>
    <row r="91" spans="1:11" x14ac:dyDescent="0.25">
      <c r="A91" s="107">
        <v>5</v>
      </c>
      <c r="B91" s="105" t="s">
        <v>53</v>
      </c>
      <c r="C91" s="106">
        <f>+C89-C90</f>
        <v>16041046497.009998</v>
      </c>
      <c r="D91" s="106">
        <f t="shared" ref="D91:E91" si="7">+D89-D90</f>
        <v>15833228349.039997</v>
      </c>
      <c r="E91" s="106">
        <f t="shared" si="7"/>
        <v>17279268846.549995</v>
      </c>
      <c r="F91" s="106">
        <f>+F89-F90</f>
        <v>17279268846.549999</v>
      </c>
      <c r="G91" s="90"/>
    </row>
    <row r="92" spans="1:11" ht="15.75" thickBot="1" x14ac:dyDescent="0.3">
      <c r="A92" s="93"/>
      <c r="B92" s="94"/>
      <c r="C92" s="95"/>
      <c r="D92" s="96"/>
      <c r="E92" s="108"/>
      <c r="F92" s="94"/>
      <c r="G92" s="90"/>
      <c r="H92" s="109"/>
      <c r="I92" s="109"/>
    </row>
    <row r="93" spans="1:11" ht="15.75" thickTop="1" x14ac:dyDescent="0.25">
      <c r="A93" s="209" t="s">
        <v>150</v>
      </c>
      <c r="B93" s="209" t="s">
        <v>88</v>
      </c>
      <c r="C93" s="209" t="s">
        <v>88</v>
      </c>
      <c r="D93" s="209" t="s">
        <v>88</v>
      </c>
      <c r="E93" s="209" t="s">
        <v>88</v>
      </c>
      <c r="F93" s="209" t="s">
        <v>88</v>
      </c>
      <c r="G93" s="209" t="s">
        <v>88</v>
      </c>
      <c r="H93" s="209" t="s">
        <v>88</v>
      </c>
      <c r="I93" s="209" t="s">
        <v>88</v>
      </c>
    </row>
    <row r="94" spans="1:11" x14ac:dyDescent="0.25">
      <c r="A94" s="213" t="s">
        <v>151</v>
      </c>
      <c r="B94" s="214"/>
      <c r="C94" s="214"/>
      <c r="D94" s="214"/>
      <c r="E94" s="214"/>
      <c r="F94" s="214"/>
      <c r="G94" s="76"/>
      <c r="H94" s="76"/>
      <c r="I94" s="76"/>
    </row>
    <row r="95" spans="1:11" x14ac:dyDescent="0.25">
      <c r="A95" s="110" t="s">
        <v>152</v>
      </c>
    </row>
    <row r="96" spans="1:11" x14ac:dyDescent="0.25">
      <c r="A96" s="80"/>
    </row>
    <row r="97" spans="1:1" x14ac:dyDescent="0.25">
      <c r="A97" s="80"/>
    </row>
    <row r="98" spans="1:1" x14ac:dyDescent="0.25">
      <c r="A98" s="80"/>
    </row>
  </sheetData>
  <mergeCells count="18">
    <mergeCell ref="A1:G1"/>
    <mergeCell ref="A6:G6"/>
    <mergeCell ref="A8:G8"/>
    <mergeCell ref="A50:F50"/>
    <mergeCell ref="A33:F33"/>
    <mergeCell ref="A34:F34"/>
    <mergeCell ref="A35:F35"/>
    <mergeCell ref="A46:F46"/>
    <mergeCell ref="A49:F49"/>
    <mergeCell ref="A83:F83"/>
    <mergeCell ref="A93:I93"/>
    <mergeCell ref="A94:F94"/>
    <mergeCell ref="A51:F51"/>
    <mergeCell ref="A9:G9"/>
    <mergeCell ref="A78:F78"/>
    <mergeCell ref="A81:F81"/>
    <mergeCell ref="A82:F82"/>
    <mergeCell ref="A79:B79"/>
  </mergeCells>
  <phoneticPr fontId="2" type="noConversion"/>
  <pageMargins left="0.5" right="0.28000000000000003" top="0.74803149606299213" bottom="0.74803149606299213" header="0.31496062992125984" footer="0.31496062992125984"/>
  <pageSetup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zoomScale="80" zoomScaleNormal="80" workbookViewId="0">
      <selection sqref="A1:G1"/>
    </sheetView>
  </sheetViews>
  <sheetFormatPr baseColWidth="10" defaultColWidth="11.5703125" defaultRowHeight="15" x14ac:dyDescent="0.25"/>
  <cols>
    <col min="1" max="1" width="12.28515625" style="81" customWidth="1"/>
    <col min="2" max="2" width="56.140625" style="16" bestFit="1" customWidth="1"/>
    <col min="3" max="3" width="22" style="12" customWidth="1"/>
    <col min="4" max="4" width="18.42578125" style="12" customWidth="1"/>
    <col min="5" max="5" width="22.85546875" style="12" customWidth="1"/>
    <col min="6" max="6" width="22.140625" style="12" customWidth="1"/>
    <col min="7" max="7" width="21.7109375" style="13" bestFit="1" customWidth="1"/>
    <col min="8" max="8" width="17" style="12" customWidth="1"/>
    <col min="9" max="9" width="14.5703125" style="12" customWidth="1"/>
    <col min="10" max="10" width="15.140625" style="12" bestFit="1" customWidth="1"/>
    <col min="11" max="11" width="15" style="12" customWidth="1"/>
    <col min="12" max="16384" width="11.5703125" style="12"/>
  </cols>
  <sheetData>
    <row r="1" spans="1:9" x14ac:dyDescent="0.25">
      <c r="A1" s="212" t="s">
        <v>33</v>
      </c>
      <c r="B1" s="212"/>
      <c r="C1" s="212"/>
      <c r="D1" s="212"/>
      <c r="E1" s="212"/>
      <c r="F1" s="212"/>
      <c r="G1" s="212"/>
      <c r="H1" s="4"/>
      <c r="I1" s="4"/>
    </row>
    <row r="2" spans="1:9" x14ac:dyDescent="0.25">
      <c r="A2" s="54"/>
      <c r="B2" s="82" t="s">
        <v>113</v>
      </c>
      <c r="C2" s="54" t="s">
        <v>114</v>
      </c>
      <c r="D2" s="54"/>
      <c r="E2" s="54"/>
      <c r="F2" s="54"/>
      <c r="G2" s="41"/>
      <c r="H2" s="4"/>
      <c r="I2" s="4"/>
    </row>
    <row r="3" spans="1:9" x14ac:dyDescent="0.25">
      <c r="A3" s="54"/>
      <c r="B3" s="82" t="s">
        <v>115</v>
      </c>
      <c r="C3" s="54" t="s">
        <v>116</v>
      </c>
      <c r="D3" s="54"/>
      <c r="E3" s="54"/>
      <c r="F3" s="54"/>
      <c r="G3" s="41"/>
      <c r="H3" s="5"/>
      <c r="I3" s="4"/>
    </row>
    <row r="4" spans="1:9" x14ac:dyDescent="0.25">
      <c r="A4" s="54"/>
      <c r="B4" s="82" t="s">
        <v>36</v>
      </c>
      <c r="C4" s="54" t="s">
        <v>98</v>
      </c>
      <c r="D4" s="54"/>
      <c r="E4" s="54"/>
      <c r="F4" s="54"/>
      <c r="G4" s="41"/>
      <c r="H4" s="4"/>
      <c r="I4" s="4"/>
    </row>
    <row r="5" spans="1:9" x14ac:dyDescent="0.25">
      <c r="A5" s="54"/>
      <c r="B5" s="82" t="s">
        <v>35</v>
      </c>
      <c r="C5" s="54" t="s">
        <v>122</v>
      </c>
      <c r="D5" s="54"/>
      <c r="E5" s="54"/>
      <c r="F5" s="54"/>
      <c r="G5" s="41"/>
      <c r="H5" s="4"/>
      <c r="I5" s="4"/>
    </row>
    <row r="6" spans="1:9" x14ac:dyDescent="0.25">
      <c r="A6" s="221"/>
      <c r="B6" s="221"/>
      <c r="C6" s="221"/>
      <c r="D6" s="221"/>
      <c r="E6" s="221"/>
      <c r="F6" s="221"/>
      <c r="G6" s="221"/>
      <c r="H6" s="4"/>
      <c r="I6" s="4"/>
    </row>
    <row r="7" spans="1:9" x14ac:dyDescent="0.25">
      <c r="A7" s="1"/>
      <c r="B7" s="5"/>
      <c r="C7" s="4"/>
      <c r="D7" s="4"/>
      <c r="E7" s="4"/>
      <c r="F7" s="4"/>
      <c r="G7" s="6"/>
      <c r="H7" s="4"/>
      <c r="I7" s="4"/>
    </row>
    <row r="8" spans="1:9" x14ac:dyDescent="0.25">
      <c r="A8" s="215" t="s">
        <v>37</v>
      </c>
      <c r="B8" s="215"/>
      <c r="C8" s="215"/>
      <c r="D8" s="215"/>
      <c r="E8" s="215"/>
      <c r="F8" s="215"/>
      <c r="G8" s="215"/>
      <c r="H8" s="4"/>
      <c r="I8" s="4"/>
    </row>
    <row r="9" spans="1:9" x14ac:dyDescent="0.25">
      <c r="A9" s="215" t="s">
        <v>57</v>
      </c>
      <c r="B9" s="215"/>
      <c r="C9" s="215"/>
      <c r="D9" s="215"/>
      <c r="E9" s="215"/>
      <c r="F9" s="215"/>
      <c r="G9" s="215"/>
      <c r="H9" s="4"/>
      <c r="I9" s="4"/>
    </row>
    <row r="10" spans="1:9" x14ac:dyDescent="0.25">
      <c r="A10" s="1"/>
      <c r="B10" s="5"/>
      <c r="C10" s="4"/>
      <c r="D10" s="4"/>
      <c r="E10" s="4"/>
      <c r="F10" s="4"/>
      <c r="G10" s="6"/>
      <c r="H10" s="4"/>
      <c r="I10" s="4"/>
    </row>
    <row r="11" spans="1:9" s="19" customFormat="1" ht="15.75" thickBot="1" x14ac:dyDescent="0.3">
      <c r="A11" s="83" t="s">
        <v>0</v>
      </c>
      <c r="B11" s="83" t="s">
        <v>63</v>
      </c>
      <c r="C11" s="83" t="s">
        <v>39</v>
      </c>
      <c r="D11" s="111" t="s">
        <v>14</v>
      </c>
      <c r="E11" s="111" t="s">
        <v>15</v>
      </c>
      <c r="F11" s="111" t="s">
        <v>16</v>
      </c>
      <c r="G11" s="111" t="s">
        <v>90</v>
      </c>
      <c r="H11" s="112"/>
      <c r="I11" s="112"/>
    </row>
    <row r="12" spans="1:9" s="19" customFormat="1" x14ac:dyDescent="0.25">
      <c r="A12" s="113"/>
      <c r="B12" s="97"/>
      <c r="C12" s="113"/>
      <c r="D12" s="113"/>
      <c r="E12" s="113"/>
      <c r="F12" s="113"/>
      <c r="G12" s="114"/>
      <c r="H12" s="112"/>
      <c r="I12" s="112"/>
    </row>
    <row r="13" spans="1:9" s="19" customFormat="1" x14ac:dyDescent="0.25">
      <c r="A13" s="113">
        <v>1</v>
      </c>
      <c r="B13" s="115" t="s">
        <v>22</v>
      </c>
      <c r="C13" s="10" t="s">
        <v>6</v>
      </c>
      <c r="D13" s="116">
        <v>0</v>
      </c>
      <c r="E13" s="116">
        <v>0</v>
      </c>
      <c r="F13" s="116">
        <v>0</v>
      </c>
      <c r="G13" s="116">
        <f>AVERAGE(D13:F13)</f>
        <v>0</v>
      </c>
      <c r="H13" s="112"/>
      <c r="I13" s="112"/>
    </row>
    <row r="14" spans="1:9" s="19" customFormat="1" ht="45" x14ac:dyDescent="0.25">
      <c r="A14" s="113"/>
      <c r="B14" s="88" t="s">
        <v>73</v>
      </c>
      <c r="C14" s="10" t="s">
        <v>6</v>
      </c>
      <c r="D14" s="116">
        <v>21990</v>
      </c>
      <c r="E14" s="116">
        <v>26678</v>
      </c>
      <c r="F14" s="116">
        <v>26482</v>
      </c>
      <c r="G14" s="116">
        <f t="shared" ref="G14:G25" si="0">AVERAGE(D14:F14)</f>
        <v>25050</v>
      </c>
      <c r="H14" s="112"/>
      <c r="I14" s="112"/>
    </row>
    <row r="15" spans="1:9" x14ac:dyDescent="0.25">
      <c r="A15" s="113"/>
      <c r="B15" s="89" t="s">
        <v>9</v>
      </c>
      <c r="C15" s="10" t="s">
        <v>6</v>
      </c>
      <c r="D15" s="116">
        <v>17040</v>
      </c>
      <c r="E15" s="116">
        <v>18657</v>
      </c>
      <c r="F15" s="116">
        <v>17558</v>
      </c>
      <c r="G15" s="116">
        <f t="shared" si="0"/>
        <v>17751.666666666668</v>
      </c>
      <c r="H15" s="4"/>
      <c r="I15" s="4"/>
    </row>
    <row r="16" spans="1:9" ht="17.25" x14ac:dyDescent="0.25">
      <c r="A16" s="113">
        <v>2</v>
      </c>
      <c r="B16" s="117" t="s">
        <v>23</v>
      </c>
      <c r="C16" s="92" t="s">
        <v>25</v>
      </c>
      <c r="D16" s="116">
        <f>D17+D19+D21</f>
        <v>125555</v>
      </c>
      <c r="E16" s="116">
        <f>E17+E19+E21</f>
        <v>127546</v>
      </c>
      <c r="F16" s="116">
        <f>F17+F19+F21</f>
        <v>128057</v>
      </c>
      <c r="G16" s="116">
        <f t="shared" si="0"/>
        <v>127052.66666666667</v>
      </c>
      <c r="H16" s="4"/>
      <c r="I16" s="4"/>
    </row>
    <row r="17" spans="1:9" x14ac:dyDescent="0.25">
      <c r="A17" s="113"/>
      <c r="B17" s="91" t="s">
        <v>70</v>
      </c>
      <c r="C17" s="92" t="s">
        <v>6</v>
      </c>
      <c r="D17" s="116">
        <v>14281</v>
      </c>
      <c r="E17" s="116">
        <v>14565</v>
      </c>
      <c r="F17" s="116">
        <v>14692</v>
      </c>
      <c r="G17" s="116">
        <f t="shared" si="0"/>
        <v>14512.666666666666</v>
      </c>
      <c r="H17" s="4"/>
      <c r="I17" s="4"/>
    </row>
    <row r="18" spans="1:9" x14ac:dyDescent="0.25">
      <c r="A18" s="113"/>
      <c r="B18" s="91" t="s">
        <v>24</v>
      </c>
      <c r="C18" s="92" t="s">
        <v>6</v>
      </c>
      <c r="D18" s="116">
        <v>30914</v>
      </c>
      <c r="E18" s="116">
        <v>32085</v>
      </c>
      <c r="F18" s="116">
        <v>32102</v>
      </c>
      <c r="G18" s="116">
        <f t="shared" si="0"/>
        <v>31700.333333333332</v>
      </c>
      <c r="H18" s="4"/>
      <c r="I18" s="4"/>
    </row>
    <row r="19" spans="1:9" x14ac:dyDescent="0.25">
      <c r="A19" s="113"/>
      <c r="B19" s="91" t="s">
        <v>71</v>
      </c>
      <c r="C19" s="92" t="s">
        <v>6</v>
      </c>
      <c r="D19" s="116">
        <v>8695</v>
      </c>
      <c r="E19" s="116">
        <v>8977</v>
      </c>
      <c r="F19" s="116">
        <v>9368</v>
      </c>
      <c r="G19" s="116">
        <f t="shared" si="0"/>
        <v>9013.3333333333339</v>
      </c>
      <c r="H19" s="4"/>
      <c r="I19" s="4"/>
    </row>
    <row r="20" spans="1:9" x14ac:dyDescent="0.25">
      <c r="A20" s="113"/>
      <c r="B20" s="91" t="s">
        <v>168</v>
      </c>
      <c r="C20" s="92" t="s">
        <v>6</v>
      </c>
      <c r="D20" s="116">
        <v>10234</v>
      </c>
      <c r="E20" s="116">
        <v>11300</v>
      </c>
      <c r="F20" s="116">
        <v>11300</v>
      </c>
      <c r="G20" s="116">
        <f t="shared" si="0"/>
        <v>10944.666666666666</v>
      </c>
      <c r="H20" s="4"/>
      <c r="I20" s="4"/>
    </row>
    <row r="21" spans="1:9" x14ac:dyDescent="0.25">
      <c r="A21" s="118"/>
      <c r="B21" s="91" t="s">
        <v>13</v>
      </c>
      <c r="C21" s="92" t="s">
        <v>6</v>
      </c>
      <c r="D21" s="116">
        <v>102579</v>
      </c>
      <c r="E21" s="116">
        <v>104004</v>
      </c>
      <c r="F21" s="116">
        <v>103997</v>
      </c>
      <c r="G21" s="116">
        <f t="shared" si="0"/>
        <v>103526.66666666667</v>
      </c>
      <c r="H21" s="4"/>
      <c r="I21" s="4"/>
    </row>
    <row r="22" spans="1:9" x14ac:dyDescent="0.25">
      <c r="A22" s="113">
        <v>3</v>
      </c>
      <c r="B22" s="119" t="s">
        <v>5</v>
      </c>
      <c r="C22" s="92" t="s">
        <v>8</v>
      </c>
      <c r="D22" s="116">
        <v>8951</v>
      </c>
      <c r="E22" s="116">
        <v>9395</v>
      </c>
      <c r="F22" s="116">
        <v>9423</v>
      </c>
      <c r="G22" s="116">
        <f t="shared" si="0"/>
        <v>9256.3333333333339</v>
      </c>
      <c r="H22" s="4"/>
      <c r="I22" s="4"/>
    </row>
    <row r="23" spans="1:9" ht="15.75" x14ac:dyDescent="0.25">
      <c r="A23" s="22"/>
      <c r="B23" s="33" t="s">
        <v>145</v>
      </c>
      <c r="C23" s="28" t="s">
        <v>8</v>
      </c>
      <c r="D23" s="116">
        <v>828</v>
      </c>
      <c r="E23" s="116">
        <v>841</v>
      </c>
      <c r="F23" s="116">
        <v>831</v>
      </c>
      <c r="G23" s="23">
        <f t="shared" si="0"/>
        <v>833.33333333333337</v>
      </c>
    </row>
    <row r="24" spans="1:9" ht="31.5" customHeight="1" x14ac:dyDescent="0.25">
      <c r="A24" s="113">
        <v>4</v>
      </c>
      <c r="B24" s="119" t="s">
        <v>100</v>
      </c>
      <c r="C24" s="92" t="s">
        <v>101</v>
      </c>
      <c r="D24" s="116">
        <v>0</v>
      </c>
      <c r="E24" s="116">
        <v>0</v>
      </c>
      <c r="F24" s="116">
        <v>0</v>
      </c>
      <c r="G24" s="23">
        <f t="shared" si="0"/>
        <v>0</v>
      </c>
      <c r="H24" s="4"/>
      <c r="I24" s="4"/>
    </row>
    <row r="25" spans="1:9" ht="29.25" customHeight="1" thickBot="1" x14ac:dyDescent="0.3">
      <c r="A25" s="93"/>
      <c r="B25" s="120" t="s">
        <v>58</v>
      </c>
      <c r="C25" s="121" t="s">
        <v>6</v>
      </c>
      <c r="D25" s="122">
        <f>D14+D21</f>
        <v>124569</v>
      </c>
      <c r="E25" s="122">
        <f t="shared" ref="E25:F25" si="1">E14+E21</f>
        <v>130682</v>
      </c>
      <c r="F25" s="122">
        <f t="shared" si="1"/>
        <v>130479</v>
      </c>
      <c r="G25" s="93">
        <f t="shared" si="0"/>
        <v>128576.66666666667</v>
      </c>
      <c r="H25" s="4"/>
      <c r="I25" s="4"/>
    </row>
    <row r="26" spans="1:9" ht="15.75" customHeight="1" thickTop="1" x14ac:dyDescent="0.25">
      <c r="A26" s="97" t="s">
        <v>26</v>
      </c>
      <c r="B26" s="5"/>
      <c r="C26" s="10"/>
      <c r="D26" s="10"/>
      <c r="E26" s="10"/>
      <c r="F26" s="10"/>
      <c r="G26" s="11"/>
      <c r="H26" s="4"/>
      <c r="I26" s="4"/>
    </row>
    <row r="27" spans="1:9" ht="15.75" customHeight="1" x14ac:dyDescent="0.25">
      <c r="A27" s="97" t="s">
        <v>92</v>
      </c>
      <c r="B27" s="5"/>
      <c r="C27" s="10"/>
      <c r="D27" s="10"/>
      <c r="E27" s="10"/>
      <c r="F27" s="10"/>
      <c r="G27" s="11"/>
      <c r="H27" s="113"/>
      <c r="I27" s="4"/>
    </row>
    <row r="28" spans="1:9" ht="15.75" customHeight="1" x14ac:dyDescent="0.25">
      <c r="A28" s="97" t="s">
        <v>27</v>
      </c>
      <c r="B28" s="5"/>
      <c r="C28" s="10"/>
      <c r="D28" s="10"/>
      <c r="E28" s="10"/>
      <c r="F28" s="10"/>
      <c r="G28" s="11"/>
      <c r="H28" s="113"/>
      <c r="I28" s="4"/>
    </row>
    <row r="29" spans="1:9" s="4" customFormat="1" x14ac:dyDescent="0.25">
      <c r="A29" s="1"/>
      <c r="B29" s="5"/>
    </row>
    <row r="30" spans="1:9" x14ac:dyDescent="0.25">
      <c r="A30" s="5" t="s">
        <v>89</v>
      </c>
      <c r="B30" s="5"/>
      <c r="C30" s="4"/>
      <c r="D30" s="4"/>
      <c r="E30" s="4"/>
      <c r="F30" s="4"/>
      <c r="G30" s="6"/>
      <c r="H30" s="4"/>
      <c r="I30" s="4"/>
    </row>
    <row r="31" spans="1:9" x14ac:dyDescent="0.25">
      <c r="A31" s="1"/>
      <c r="B31" s="5"/>
      <c r="C31" s="4"/>
      <c r="D31" s="4"/>
      <c r="E31" s="4"/>
      <c r="F31" s="4"/>
      <c r="G31" s="6"/>
      <c r="H31" s="4"/>
      <c r="I31" s="4"/>
    </row>
    <row r="32" spans="1:9" x14ac:dyDescent="0.25">
      <c r="A32" s="1"/>
      <c r="B32" s="5"/>
      <c r="C32" s="10"/>
      <c r="D32" s="4"/>
      <c r="E32" s="4"/>
      <c r="F32" s="4"/>
      <c r="G32" s="6"/>
      <c r="H32" s="4"/>
      <c r="I32" s="4"/>
    </row>
    <row r="33" spans="1:9" x14ac:dyDescent="0.25">
      <c r="A33" s="215" t="s">
        <v>45</v>
      </c>
      <c r="B33" s="215"/>
      <c r="C33" s="215"/>
      <c r="D33" s="215"/>
      <c r="E33" s="215"/>
      <c r="F33" s="215"/>
      <c r="G33" s="6"/>
      <c r="H33" s="4"/>
      <c r="I33" s="4"/>
    </row>
    <row r="34" spans="1:9" x14ac:dyDescent="0.25">
      <c r="A34" s="215" t="s">
        <v>47</v>
      </c>
      <c r="B34" s="215"/>
      <c r="C34" s="215"/>
      <c r="D34" s="215"/>
      <c r="E34" s="215"/>
      <c r="F34" s="215"/>
      <c r="G34" s="6"/>
      <c r="H34" s="4"/>
      <c r="I34" s="4"/>
    </row>
    <row r="35" spans="1:9" x14ac:dyDescent="0.25">
      <c r="A35" s="212" t="s">
        <v>64</v>
      </c>
      <c r="B35" s="212"/>
      <c r="C35" s="212"/>
      <c r="D35" s="212"/>
      <c r="E35" s="212"/>
      <c r="F35" s="212"/>
      <c r="G35" s="41"/>
      <c r="H35" s="54"/>
      <c r="I35" s="54"/>
    </row>
    <row r="36" spans="1:9" x14ac:dyDescent="0.25">
      <c r="A36" s="1"/>
      <c r="B36" s="5"/>
      <c r="C36" s="4"/>
      <c r="D36" s="4"/>
      <c r="E36" s="4"/>
      <c r="F36" s="4"/>
      <c r="G36" s="6"/>
      <c r="H36" s="4"/>
      <c r="I36" s="4"/>
    </row>
    <row r="37" spans="1:9" ht="15.75" thickBot="1" x14ac:dyDescent="0.3">
      <c r="A37" s="83" t="s">
        <v>0</v>
      </c>
      <c r="B37" s="83" t="s">
        <v>63</v>
      </c>
      <c r="C37" s="123" t="s">
        <v>14</v>
      </c>
      <c r="D37" s="111" t="s">
        <v>15</v>
      </c>
      <c r="E37" s="111" t="s">
        <v>16</v>
      </c>
      <c r="F37" s="111" t="s">
        <v>90</v>
      </c>
      <c r="G37" s="6"/>
      <c r="H37" s="4"/>
      <c r="I37" s="4"/>
    </row>
    <row r="38" spans="1:9" s="49" customFormat="1" ht="15.75" x14ac:dyDescent="0.25">
      <c r="A38" s="21">
        <v>1</v>
      </c>
      <c r="B38" s="8" t="s">
        <v>112</v>
      </c>
      <c r="C38" s="6">
        <v>1145654994.04</v>
      </c>
      <c r="D38" s="6">
        <v>1279885280.6199999</v>
      </c>
      <c r="E38" s="6">
        <v>1595082242.9300001</v>
      </c>
      <c r="F38" s="48">
        <f t="shared" ref="F38:F43" si="2">SUM(C38:E38)</f>
        <v>4020622517.5900002</v>
      </c>
      <c r="G38" s="48"/>
      <c r="H38" s="47"/>
    </row>
    <row r="39" spans="1:9" s="49" customFormat="1" ht="15.75" x14ac:dyDescent="0.25">
      <c r="A39" s="21">
        <v>2</v>
      </c>
      <c r="B39" s="8" t="s">
        <v>30</v>
      </c>
      <c r="C39" s="124">
        <v>1129564782</v>
      </c>
      <c r="D39" s="125">
        <v>656264502</v>
      </c>
      <c r="E39" s="126">
        <v>319341114</v>
      </c>
      <c r="F39" s="48">
        <f t="shared" si="2"/>
        <v>2105170398</v>
      </c>
      <c r="G39" s="48"/>
      <c r="H39" s="47"/>
    </row>
    <row r="40" spans="1:9" s="49" customFormat="1" ht="15.75" x14ac:dyDescent="0.25">
      <c r="A40" s="21">
        <v>3</v>
      </c>
      <c r="B40" s="8" t="s">
        <v>29</v>
      </c>
      <c r="C40" s="127">
        <v>7379025.4299999997</v>
      </c>
      <c r="D40" s="128">
        <f>521361582.5-3245000</f>
        <v>518116582.5</v>
      </c>
      <c r="E40" s="128">
        <v>173652985.50999999</v>
      </c>
      <c r="F40" s="48">
        <f t="shared" si="2"/>
        <v>699148593.44000006</v>
      </c>
      <c r="G40" s="48"/>
      <c r="H40" s="47"/>
    </row>
    <row r="41" spans="1:9" s="49" customFormat="1" ht="15.75" x14ac:dyDescent="0.25">
      <c r="A41" s="21">
        <v>4</v>
      </c>
      <c r="B41" s="8" t="s">
        <v>165</v>
      </c>
      <c r="C41" s="127">
        <v>0</v>
      </c>
      <c r="D41" s="128">
        <v>3245000</v>
      </c>
      <c r="E41" s="128">
        <v>0</v>
      </c>
      <c r="F41" s="48">
        <f t="shared" si="2"/>
        <v>3245000</v>
      </c>
      <c r="G41" s="48"/>
      <c r="H41" s="47"/>
    </row>
    <row r="42" spans="1:9" s="49" customFormat="1" ht="15.75" x14ac:dyDescent="0.25">
      <c r="A42" s="21">
        <v>5</v>
      </c>
      <c r="B42" s="8" t="s">
        <v>74</v>
      </c>
      <c r="C42" s="124">
        <v>3504370</v>
      </c>
      <c r="D42" s="125">
        <v>13368955.449999999</v>
      </c>
      <c r="E42" s="126">
        <v>5813290.25</v>
      </c>
      <c r="F42" s="48">
        <f t="shared" si="2"/>
        <v>22686615.699999999</v>
      </c>
      <c r="G42" s="48"/>
      <c r="H42" s="47"/>
    </row>
    <row r="43" spans="1:9" s="49" customFormat="1" ht="15.75" x14ac:dyDescent="0.25">
      <c r="A43" s="21">
        <v>6</v>
      </c>
      <c r="B43" s="8" t="s">
        <v>146</v>
      </c>
      <c r="C43" s="6">
        <v>144766300.72</v>
      </c>
      <c r="D43" s="44">
        <v>2939819.97</v>
      </c>
      <c r="E43" s="44">
        <v>0</v>
      </c>
      <c r="F43" s="48">
        <f t="shared" si="2"/>
        <v>147706120.69</v>
      </c>
      <c r="G43" s="46"/>
      <c r="H43" s="47"/>
    </row>
    <row r="44" spans="1:9" ht="15.75" thickBot="1" x14ac:dyDescent="0.3">
      <c r="A44" s="93"/>
      <c r="B44" s="120" t="s">
        <v>1</v>
      </c>
      <c r="C44" s="101">
        <f>SUM(C38:C42)</f>
        <v>2286103171.4699998</v>
      </c>
      <c r="D44" s="129">
        <f>SUM(D38:D42)</f>
        <v>2470880320.5699997</v>
      </c>
      <c r="E44" s="101">
        <f>SUM(E38:E42)</f>
        <v>2093889632.6900001</v>
      </c>
      <c r="F44" s="102">
        <f>SUM(F38:F42)</f>
        <v>6850873124.7300005</v>
      </c>
      <c r="G44" s="6"/>
      <c r="H44" s="4"/>
      <c r="I44" s="4"/>
    </row>
    <row r="45" spans="1:9" ht="15.75" thickTop="1" x14ac:dyDescent="0.25">
      <c r="A45" s="216" t="s">
        <v>160</v>
      </c>
      <c r="B45" s="217" t="s">
        <v>88</v>
      </c>
      <c r="C45" s="217" t="s">
        <v>88</v>
      </c>
      <c r="D45" s="217" t="s">
        <v>88</v>
      </c>
      <c r="E45" s="217" t="s">
        <v>88</v>
      </c>
      <c r="F45" s="217" t="s">
        <v>88</v>
      </c>
      <c r="G45" s="130"/>
      <c r="H45" s="131"/>
      <c r="I45" s="131"/>
    </row>
    <row r="46" spans="1:9" x14ac:dyDescent="0.25">
      <c r="A46" s="1"/>
      <c r="B46" s="5"/>
      <c r="C46" s="4"/>
      <c r="D46" s="4"/>
      <c r="E46" s="4"/>
      <c r="F46" s="4"/>
      <c r="G46" s="6"/>
      <c r="H46" s="4"/>
      <c r="I46" s="4"/>
    </row>
    <row r="47" spans="1:9" x14ac:dyDescent="0.25">
      <c r="A47" s="1"/>
      <c r="B47" s="1"/>
      <c r="C47" s="1"/>
      <c r="D47" s="1"/>
      <c r="E47" s="4"/>
      <c r="F47" s="1"/>
      <c r="G47" s="6"/>
      <c r="H47" s="4"/>
      <c r="I47" s="4"/>
    </row>
    <row r="48" spans="1:9" x14ac:dyDescent="0.25">
      <c r="A48" s="215" t="s">
        <v>46</v>
      </c>
      <c r="B48" s="215"/>
      <c r="C48" s="215"/>
      <c r="D48" s="215"/>
      <c r="E48" s="215"/>
      <c r="F48" s="215"/>
      <c r="G48" s="6"/>
      <c r="H48" s="4"/>
      <c r="I48" s="4"/>
    </row>
    <row r="49" spans="1:9" x14ac:dyDescent="0.25">
      <c r="A49" s="215" t="s">
        <v>48</v>
      </c>
      <c r="B49" s="215"/>
      <c r="C49" s="215"/>
      <c r="D49" s="215"/>
      <c r="E49" s="215"/>
      <c r="F49" s="215"/>
      <c r="G49" s="6"/>
      <c r="H49" s="4"/>
      <c r="I49" s="4"/>
    </row>
    <row r="50" spans="1:9" x14ac:dyDescent="0.25">
      <c r="A50" s="212" t="s">
        <v>64</v>
      </c>
      <c r="B50" s="212"/>
      <c r="C50" s="212"/>
      <c r="D50" s="212"/>
      <c r="E50" s="212"/>
      <c r="F50" s="212"/>
      <c r="G50" s="41"/>
      <c r="H50" s="54"/>
      <c r="I50" s="54"/>
    </row>
    <row r="51" spans="1:9" x14ac:dyDescent="0.25">
      <c r="A51" s="1"/>
      <c r="B51" s="5"/>
      <c r="C51" s="4"/>
      <c r="D51" s="4"/>
      <c r="E51" s="4"/>
      <c r="F51" s="4"/>
      <c r="G51" s="6"/>
      <c r="H51" s="4"/>
      <c r="I51" s="4"/>
    </row>
    <row r="52" spans="1:9" x14ac:dyDescent="0.25">
      <c r="A52" s="1"/>
      <c r="B52" s="5"/>
      <c r="C52" s="4"/>
      <c r="D52" s="4"/>
      <c r="E52" s="4"/>
      <c r="F52" s="4"/>
      <c r="G52" s="6"/>
      <c r="H52" s="4"/>
      <c r="I52" s="4"/>
    </row>
    <row r="53" spans="1:9" ht="15.75" thickBot="1" x14ac:dyDescent="0.3">
      <c r="A53" s="83" t="s">
        <v>43</v>
      </c>
      <c r="B53" s="83" t="s">
        <v>44</v>
      </c>
      <c r="C53" s="111" t="s">
        <v>14</v>
      </c>
      <c r="D53" s="111" t="s">
        <v>15</v>
      </c>
      <c r="E53" s="111" t="s">
        <v>16</v>
      </c>
      <c r="F53" s="111" t="s">
        <v>90</v>
      </c>
      <c r="G53" s="6"/>
      <c r="H53" s="4"/>
      <c r="I53" s="4"/>
    </row>
    <row r="54" spans="1:9" x14ac:dyDescent="0.25">
      <c r="A54" s="55" t="s">
        <v>124</v>
      </c>
      <c r="B54" s="55" t="s">
        <v>125</v>
      </c>
      <c r="C54" s="6">
        <v>2882000</v>
      </c>
      <c r="D54" s="6">
        <v>1630000</v>
      </c>
      <c r="E54" s="6">
        <v>2252000</v>
      </c>
      <c r="F54" s="132">
        <f>+C54+D54+E54</f>
        <v>6764000</v>
      </c>
      <c r="G54" s="6"/>
      <c r="H54" s="4"/>
      <c r="I54" s="4"/>
    </row>
    <row r="55" spans="1:9" x14ac:dyDescent="0.25">
      <c r="A55" s="58" t="s">
        <v>126</v>
      </c>
      <c r="B55" s="58" t="s">
        <v>127</v>
      </c>
      <c r="C55" s="6">
        <v>6029340.6600000001</v>
      </c>
      <c r="D55" s="6">
        <v>4891870.6100000003</v>
      </c>
      <c r="E55" s="6">
        <v>18714140.210000001</v>
      </c>
      <c r="F55" s="132">
        <f t="shared" ref="F55:F77" si="3">+C55+D55+E55</f>
        <v>29635351.48</v>
      </c>
      <c r="G55" s="6"/>
      <c r="H55" s="4"/>
      <c r="I55" s="4"/>
    </row>
    <row r="56" spans="1:9" x14ac:dyDescent="0.25">
      <c r="A56" s="55" t="s">
        <v>105</v>
      </c>
      <c r="B56" s="55" t="s">
        <v>106</v>
      </c>
      <c r="C56" s="6"/>
      <c r="D56" s="6">
        <v>582000</v>
      </c>
      <c r="E56" s="6"/>
      <c r="F56" s="132">
        <f t="shared" si="3"/>
        <v>582000</v>
      </c>
      <c r="G56" s="6"/>
      <c r="H56" s="4"/>
      <c r="I56" s="4"/>
    </row>
    <row r="57" spans="1:9" x14ac:dyDescent="0.25">
      <c r="A57" s="55" t="s">
        <v>86</v>
      </c>
      <c r="B57" s="55" t="s">
        <v>76</v>
      </c>
      <c r="C57" s="6"/>
      <c r="D57" s="6"/>
      <c r="E57" s="6"/>
      <c r="F57" s="132">
        <f t="shared" si="3"/>
        <v>0</v>
      </c>
      <c r="G57" s="6"/>
      <c r="H57" s="4"/>
      <c r="I57" s="4"/>
    </row>
    <row r="58" spans="1:9" x14ac:dyDescent="0.25">
      <c r="A58" s="58" t="s">
        <v>128</v>
      </c>
      <c r="B58" s="58" t="s">
        <v>129</v>
      </c>
      <c r="C58" s="6"/>
      <c r="D58" s="6"/>
      <c r="E58" s="6"/>
      <c r="F58" s="132">
        <f t="shared" si="3"/>
        <v>0</v>
      </c>
      <c r="G58" s="6"/>
      <c r="H58" s="4"/>
      <c r="I58" s="4"/>
    </row>
    <row r="59" spans="1:9" x14ac:dyDescent="0.25">
      <c r="A59" s="55" t="s">
        <v>78</v>
      </c>
      <c r="B59" s="55" t="s">
        <v>79</v>
      </c>
      <c r="C59" s="6"/>
      <c r="D59" s="6"/>
      <c r="E59" s="6"/>
      <c r="F59" s="132">
        <f t="shared" si="3"/>
        <v>0</v>
      </c>
      <c r="G59" s="6"/>
      <c r="H59" s="133"/>
      <c r="I59" s="4"/>
    </row>
    <row r="60" spans="1:9" x14ac:dyDescent="0.25">
      <c r="A60" s="55" t="s">
        <v>80</v>
      </c>
      <c r="B60" s="55" t="s">
        <v>65</v>
      </c>
      <c r="C60" s="6"/>
      <c r="D60" s="6"/>
      <c r="E60" s="6"/>
      <c r="F60" s="132">
        <f t="shared" si="3"/>
        <v>0</v>
      </c>
      <c r="G60" s="6"/>
      <c r="H60" s="133"/>
      <c r="I60" s="4"/>
    </row>
    <row r="61" spans="1:9" x14ac:dyDescent="0.25">
      <c r="A61" s="55" t="s">
        <v>2</v>
      </c>
      <c r="B61" s="55" t="s">
        <v>107</v>
      </c>
      <c r="C61" s="6">
        <v>7379025.4299999997</v>
      </c>
      <c r="D61" s="6">
        <v>521361582.5</v>
      </c>
      <c r="E61" s="6">
        <v>170407985.21000001</v>
      </c>
      <c r="F61" s="132">
        <f t="shared" si="3"/>
        <v>699148593.13999999</v>
      </c>
      <c r="G61" s="6"/>
      <c r="H61" s="133"/>
      <c r="I61" s="4"/>
    </row>
    <row r="62" spans="1:9" x14ac:dyDescent="0.25">
      <c r="A62" s="55" t="s">
        <v>3</v>
      </c>
      <c r="B62" s="55" t="s">
        <v>4</v>
      </c>
      <c r="C62" s="6">
        <v>1129564782</v>
      </c>
      <c r="D62" s="6">
        <v>656264502</v>
      </c>
      <c r="E62" s="6">
        <v>319341114</v>
      </c>
      <c r="F62" s="132">
        <f t="shared" si="3"/>
        <v>2105170398</v>
      </c>
      <c r="G62" s="6"/>
      <c r="H62" s="133"/>
      <c r="I62" s="4"/>
    </row>
    <row r="63" spans="1:9" x14ac:dyDescent="0.25">
      <c r="A63" s="55" t="s">
        <v>81</v>
      </c>
      <c r="B63" s="55" t="s">
        <v>82</v>
      </c>
      <c r="C63" s="6"/>
      <c r="D63" s="6"/>
      <c r="E63" s="6"/>
      <c r="F63" s="132">
        <f t="shared" si="3"/>
        <v>0</v>
      </c>
      <c r="G63" s="6"/>
      <c r="H63" s="133"/>
      <c r="I63" s="4"/>
    </row>
    <row r="64" spans="1:9" x14ac:dyDescent="0.25">
      <c r="A64" s="55" t="s">
        <v>108</v>
      </c>
      <c r="B64" s="55" t="s">
        <v>109</v>
      </c>
      <c r="C64" s="6"/>
      <c r="D64" s="6"/>
      <c r="E64" s="6"/>
      <c r="F64" s="132">
        <f t="shared" si="3"/>
        <v>0</v>
      </c>
      <c r="G64" s="6"/>
      <c r="H64" s="133"/>
      <c r="I64" s="4"/>
    </row>
    <row r="65" spans="1:9" x14ac:dyDescent="0.25">
      <c r="A65" s="55" t="s">
        <v>83</v>
      </c>
      <c r="B65" s="55" t="s">
        <v>75</v>
      </c>
      <c r="C65" s="6">
        <v>3504370</v>
      </c>
      <c r="D65" s="6">
        <v>13368955.449999999</v>
      </c>
      <c r="E65" s="6">
        <v>3898764.03</v>
      </c>
      <c r="F65" s="132">
        <f t="shared" si="3"/>
        <v>20772089.48</v>
      </c>
      <c r="G65" s="6"/>
      <c r="H65" s="4"/>
      <c r="I65" s="4"/>
    </row>
    <row r="66" spans="1:9" x14ac:dyDescent="0.25">
      <c r="A66" s="58" t="s">
        <v>132</v>
      </c>
      <c r="B66" s="58" t="s">
        <v>133</v>
      </c>
      <c r="C66" s="6"/>
      <c r="D66" s="6"/>
      <c r="E66" s="6"/>
      <c r="F66" s="132">
        <f t="shared" si="3"/>
        <v>0</v>
      </c>
      <c r="G66" s="6"/>
      <c r="H66" s="4"/>
      <c r="I66" s="4"/>
    </row>
    <row r="67" spans="1:9" x14ac:dyDescent="0.25">
      <c r="A67" s="7" t="s">
        <v>34</v>
      </c>
      <c r="B67" s="7" t="s">
        <v>66</v>
      </c>
      <c r="C67" s="6"/>
      <c r="D67" s="6"/>
      <c r="E67" s="6"/>
      <c r="F67" s="132">
        <f t="shared" si="3"/>
        <v>0</v>
      </c>
      <c r="G67" s="6"/>
      <c r="H67" s="4"/>
      <c r="I67" s="4"/>
    </row>
    <row r="68" spans="1:9" x14ac:dyDescent="0.25">
      <c r="A68" s="60" t="s">
        <v>130</v>
      </c>
      <c r="B68" s="60" t="s">
        <v>131</v>
      </c>
      <c r="C68" s="6"/>
      <c r="D68" s="6"/>
      <c r="E68" s="6"/>
      <c r="F68" s="132">
        <f t="shared" si="3"/>
        <v>0</v>
      </c>
      <c r="G68" s="6"/>
      <c r="H68" s="4"/>
      <c r="I68" s="4"/>
    </row>
    <row r="69" spans="1:9" x14ac:dyDescent="0.25">
      <c r="A69" s="60" t="s">
        <v>134</v>
      </c>
      <c r="B69" s="60" t="s">
        <v>137</v>
      </c>
      <c r="C69" s="6">
        <v>38950270.579999998</v>
      </c>
      <c r="D69" s="6">
        <v>90147641.109999999</v>
      </c>
      <c r="E69" s="6">
        <v>1823526.22</v>
      </c>
      <c r="F69" s="132">
        <f t="shared" si="3"/>
        <v>130921437.91</v>
      </c>
      <c r="G69" s="6"/>
      <c r="H69" s="4"/>
      <c r="I69" s="4"/>
    </row>
    <row r="70" spans="1:9" x14ac:dyDescent="0.25">
      <c r="A70" s="60" t="s">
        <v>135</v>
      </c>
      <c r="B70" s="60" t="s">
        <v>138</v>
      </c>
      <c r="C70" s="6"/>
      <c r="D70" s="6"/>
      <c r="E70" s="6"/>
      <c r="F70" s="132">
        <f t="shared" si="3"/>
        <v>0</v>
      </c>
      <c r="G70" s="6"/>
      <c r="H70" s="4"/>
      <c r="I70" s="4"/>
    </row>
    <row r="71" spans="1:9" x14ac:dyDescent="0.25">
      <c r="A71" s="60" t="s">
        <v>136</v>
      </c>
      <c r="B71" s="60" t="s">
        <v>139</v>
      </c>
      <c r="C71" s="6"/>
      <c r="D71" s="6"/>
      <c r="E71" s="6"/>
      <c r="F71" s="132">
        <f t="shared" si="3"/>
        <v>0</v>
      </c>
      <c r="G71" s="6"/>
      <c r="H71" s="4"/>
      <c r="I71" s="4"/>
    </row>
    <row r="72" spans="1:9" x14ac:dyDescent="0.25">
      <c r="A72" s="60" t="s">
        <v>85</v>
      </c>
      <c r="B72" s="60" t="s">
        <v>77</v>
      </c>
      <c r="C72" s="6"/>
      <c r="D72" s="6"/>
      <c r="E72" s="6"/>
      <c r="F72" s="132">
        <f t="shared" si="3"/>
        <v>0</v>
      </c>
      <c r="G72" s="6"/>
      <c r="H72" s="4"/>
      <c r="I72" s="4"/>
    </row>
    <row r="73" spans="1:9" x14ac:dyDescent="0.25">
      <c r="A73" s="60" t="s">
        <v>140</v>
      </c>
      <c r="B73" s="60" t="s">
        <v>142</v>
      </c>
      <c r="C73" s="6"/>
      <c r="D73" s="6"/>
      <c r="E73" s="6"/>
      <c r="F73" s="132">
        <f t="shared" si="3"/>
        <v>0</v>
      </c>
      <c r="G73" s="6"/>
      <c r="H73" s="4"/>
      <c r="I73" s="4"/>
    </row>
    <row r="74" spans="1:9" x14ac:dyDescent="0.25">
      <c r="A74" s="60" t="s">
        <v>141</v>
      </c>
      <c r="B74" s="60" t="s">
        <v>143</v>
      </c>
      <c r="C74" s="6"/>
      <c r="D74" s="6"/>
      <c r="E74" s="6"/>
      <c r="F74" s="132">
        <f t="shared" si="3"/>
        <v>0</v>
      </c>
      <c r="G74" s="6"/>
      <c r="H74" s="4"/>
      <c r="I74" s="4"/>
    </row>
    <row r="75" spans="1:9" x14ac:dyDescent="0.25">
      <c r="A75" s="60" t="s">
        <v>84</v>
      </c>
      <c r="B75" s="60" t="s">
        <v>87</v>
      </c>
      <c r="C75" s="6">
        <v>144766300.72</v>
      </c>
      <c r="D75" s="6">
        <v>2939819.87</v>
      </c>
      <c r="E75" s="6">
        <v>7112840</v>
      </c>
      <c r="F75" s="132">
        <f t="shared" si="3"/>
        <v>154818960.59</v>
      </c>
      <c r="G75" s="6"/>
      <c r="H75" s="4"/>
      <c r="I75" s="4"/>
    </row>
    <row r="76" spans="1:9" ht="30" x14ac:dyDescent="0.25">
      <c r="A76" s="60" t="s">
        <v>110</v>
      </c>
      <c r="B76" s="61" t="s">
        <v>111</v>
      </c>
      <c r="C76" s="6">
        <v>1097793383</v>
      </c>
      <c r="D76" s="6">
        <v>1182633769</v>
      </c>
      <c r="E76" s="6">
        <v>1570339263.02</v>
      </c>
      <c r="F76" s="132">
        <f t="shared" si="3"/>
        <v>3850766415.02</v>
      </c>
      <c r="G76" s="6"/>
      <c r="H76" s="4"/>
      <c r="I76" s="4"/>
    </row>
    <row r="77" spans="1:9" ht="30" x14ac:dyDescent="0.25">
      <c r="A77" s="60" t="s">
        <v>153</v>
      </c>
      <c r="B77" s="61" t="s">
        <v>154</v>
      </c>
      <c r="C77" s="6"/>
      <c r="D77" s="6">
        <v>3447440157</v>
      </c>
      <c r="E77" s="6"/>
      <c r="F77" s="132">
        <f t="shared" si="3"/>
        <v>3447440157</v>
      </c>
      <c r="G77" s="6"/>
      <c r="H77" s="4"/>
      <c r="I77" s="4"/>
    </row>
    <row r="78" spans="1:9" ht="15.75" thickBot="1" x14ac:dyDescent="0.3">
      <c r="A78" s="93"/>
      <c r="B78" s="120" t="s">
        <v>1</v>
      </c>
      <c r="C78" s="102">
        <f>SUM(C54:C77)</f>
        <v>2430869472.3899999</v>
      </c>
      <c r="D78" s="102">
        <f t="shared" ref="D78:E78" si="4">SUM(D54:D77)</f>
        <v>5921260297.54</v>
      </c>
      <c r="E78" s="102">
        <f t="shared" si="4"/>
        <v>2093889632.6900001</v>
      </c>
      <c r="F78" s="102">
        <f>SUM(F54:F76)</f>
        <v>6998579245.6199999</v>
      </c>
      <c r="G78" s="6"/>
      <c r="H78" s="133"/>
      <c r="I78" s="4"/>
    </row>
    <row r="79" spans="1:9" ht="21.75" customHeight="1" thickTop="1" x14ac:dyDescent="0.25">
      <c r="A79" s="216" t="s">
        <v>160</v>
      </c>
      <c r="B79" s="217" t="s">
        <v>88</v>
      </c>
      <c r="C79" s="217" t="s">
        <v>88</v>
      </c>
      <c r="D79" s="217" t="s">
        <v>88</v>
      </c>
      <c r="E79" s="217" t="s">
        <v>88</v>
      </c>
      <c r="F79" s="217" t="s">
        <v>88</v>
      </c>
      <c r="G79" s="6"/>
      <c r="H79" s="133"/>
      <c r="I79" s="134"/>
    </row>
    <row r="80" spans="1:9" ht="21" customHeight="1" x14ac:dyDescent="0.25">
      <c r="A80" s="218"/>
      <c r="B80" s="218"/>
      <c r="C80" s="4"/>
      <c r="D80" s="135"/>
      <c r="E80" s="4"/>
      <c r="F80" s="4"/>
      <c r="G80" s="6"/>
      <c r="H80" s="4"/>
      <c r="I80" s="4"/>
    </row>
    <row r="81" spans="1:10" x14ac:dyDescent="0.25">
      <c r="A81" s="1"/>
      <c r="B81" s="5"/>
      <c r="C81" s="4"/>
      <c r="D81" s="4"/>
      <c r="E81" s="4"/>
      <c r="F81" s="4"/>
      <c r="G81" s="6"/>
      <c r="H81" s="4"/>
      <c r="I81" s="4"/>
    </row>
    <row r="82" spans="1:10" x14ac:dyDescent="0.25">
      <c r="A82" s="215" t="s">
        <v>56</v>
      </c>
      <c r="B82" s="215"/>
      <c r="C82" s="215"/>
      <c r="D82" s="215"/>
      <c r="E82" s="215"/>
      <c r="F82" s="215"/>
      <c r="G82" s="6"/>
      <c r="H82" s="4"/>
      <c r="I82" s="4"/>
    </row>
    <row r="83" spans="1:10" x14ac:dyDescent="0.25">
      <c r="A83" s="215" t="s">
        <v>55</v>
      </c>
      <c r="B83" s="215"/>
      <c r="C83" s="215"/>
      <c r="D83" s="215"/>
      <c r="E83" s="215"/>
      <c r="F83" s="215"/>
      <c r="G83" s="6"/>
      <c r="H83" s="4"/>
      <c r="I83" s="4"/>
    </row>
    <row r="84" spans="1:10" x14ac:dyDescent="0.25">
      <c r="A84" s="212" t="s">
        <v>64</v>
      </c>
      <c r="B84" s="212"/>
      <c r="C84" s="212"/>
      <c r="D84" s="212"/>
      <c r="E84" s="212"/>
      <c r="F84" s="212"/>
      <c r="G84" s="41"/>
      <c r="H84" s="54"/>
      <c r="I84" s="54"/>
    </row>
    <row r="85" spans="1:10" x14ac:dyDescent="0.25">
      <c r="A85" s="1"/>
      <c r="B85" s="5"/>
      <c r="C85" s="4"/>
      <c r="D85" s="4"/>
      <c r="E85" s="4"/>
      <c r="F85" s="4"/>
      <c r="G85" s="6"/>
      <c r="H85" s="4"/>
      <c r="I85" s="4"/>
    </row>
    <row r="86" spans="1:10" ht="15.75" thickBot="1" x14ac:dyDescent="0.3">
      <c r="A86" s="83" t="s">
        <v>0</v>
      </c>
      <c r="B86" s="83" t="s">
        <v>38</v>
      </c>
      <c r="C86" s="111" t="s">
        <v>14</v>
      </c>
      <c r="D86" s="111" t="s">
        <v>15</v>
      </c>
      <c r="E86" s="111" t="s">
        <v>16</v>
      </c>
      <c r="F86" s="111" t="s">
        <v>90</v>
      </c>
      <c r="G86" s="6"/>
      <c r="H86" s="4"/>
      <c r="I86" s="4"/>
    </row>
    <row r="87" spans="1:10" x14ac:dyDescent="0.25">
      <c r="A87" s="7"/>
      <c r="B87" s="97"/>
      <c r="C87" s="10"/>
      <c r="D87" s="10"/>
      <c r="E87" s="10"/>
      <c r="F87" s="10"/>
      <c r="G87" s="6"/>
      <c r="H87" s="4"/>
      <c r="I87" s="4"/>
    </row>
    <row r="88" spans="1:10" x14ac:dyDescent="0.25">
      <c r="A88" s="136">
        <v>1</v>
      </c>
      <c r="B88" s="137" t="s">
        <v>49</v>
      </c>
      <c r="C88" s="11">
        <f>+'2 T'!F91</f>
        <v>17279268846.549999</v>
      </c>
      <c r="D88" s="11">
        <f>+C92</f>
        <v>17817771234.16</v>
      </c>
      <c r="E88" s="11">
        <f>+D92</f>
        <v>12325947775.239998</v>
      </c>
      <c r="F88" s="11">
        <f>+C88</f>
        <v>17279268846.549999</v>
      </c>
      <c r="G88" s="6"/>
      <c r="H88" s="68"/>
      <c r="I88" s="4"/>
    </row>
    <row r="89" spans="1:10" x14ac:dyDescent="0.25">
      <c r="A89" s="138">
        <v>2</v>
      </c>
      <c r="B89" s="137" t="s">
        <v>50</v>
      </c>
      <c r="C89" s="11">
        <v>2969371860</v>
      </c>
      <c r="D89" s="139">
        <v>429436838.62</v>
      </c>
      <c r="E89" s="11">
        <v>37186409.039999999</v>
      </c>
      <c r="F89" s="11">
        <f>SUM(C89:E89)</f>
        <v>3435995107.6599998</v>
      </c>
      <c r="G89" s="11"/>
      <c r="H89" s="4"/>
      <c r="I89" s="4"/>
      <c r="J89" s="71"/>
    </row>
    <row r="90" spans="1:10" x14ac:dyDescent="0.25">
      <c r="A90" s="138">
        <v>3</v>
      </c>
      <c r="B90" s="76" t="s">
        <v>51</v>
      </c>
      <c r="C90" s="11">
        <f>+C88+C89</f>
        <v>20248640706.549999</v>
      </c>
      <c r="D90" s="11">
        <f t="shared" ref="D90:E90" si="5">+D88+D89</f>
        <v>18247208072.779999</v>
      </c>
      <c r="E90" s="11">
        <f t="shared" si="5"/>
        <v>12363134184.279999</v>
      </c>
      <c r="F90" s="11">
        <f>+F88+F89</f>
        <v>20715263954.209999</v>
      </c>
      <c r="G90" s="11"/>
      <c r="H90" s="4"/>
      <c r="I90" s="4"/>
      <c r="J90" s="71"/>
    </row>
    <row r="91" spans="1:10" x14ac:dyDescent="0.25">
      <c r="A91" s="138">
        <v>4</v>
      </c>
      <c r="B91" s="76" t="s">
        <v>52</v>
      </c>
      <c r="C91" s="11">
        <f>+C78</f>
        <v>2430869472.3899999</v>
      </c>
      <c r="D91" s="11">
        <f t="shared" ref="D91:E91" si="6">+D78</f>
        <v>5921260297.54</v>
      </c>
      <c r="E91" s="11">
        <f t="shared" si="6"/>
        <v>2093889632.6900001</v>
      </c>
      <c r="F91" s="11">
        <f>+E91+D91+C91</f>
        <v>10446019402.619999</v>
      </c>
      <c r="G91" s="11"/>
      <c r="H91" s="4"/>
      <c r="I91" s="4"/>
    </row>
    <row r="92" spans="1:10" x14ac:dyDescent="0.25">
      <c r="A92" s="138">
        <v>5</v>
      </c>
      <c r="B92" s="137" t="s">
        <v>53</v>
      </c>
      <c r="C92" s="11">
        <f>+C90-C91</f>
        <v>17817771234.16</v>
      </c>
      <c r="D92" s="11">
        <f t="shared" ref="D92:E92" si="7">+D90-D91</f>
        <v>12325947775.239998</v>
      </c>
      <c r="E92" s="11">
        <f t="shared" si="7"/>
        <v>10269244551.589998</v>
      </c>
      <c r="F92" s="11">
        <f>+F90-F91</f>
        <v>10269244551.59</v>
      </c>
      <c r="G92" s="11"/>
      <c r="H92" s="4"/>
      <c r="I92" s="4"/>
    </row>
    <row r="93" spans="1:10" ht="15.75" thickBot="1" x14ac:dyDescent="0.3">
      <c r="A93" s="93"/>
      <c r="B93" s="120"/>
      <c r="C93" s="121"/>
      <c r="D93" s="140"/>
      <c r="E93" s="141"/>
      <c r="F93" s="120"/>
      <c r="G93" s="11"/>
      <c r="H93" s="142"/>
      <c r="I93" s="142"/>
    </row>
    <row r="94" spans="1:10" ht="15.75" thickTop="1" x14ac:dyDescent="0.25">
      <c r="A94" s="209" t="str">
        <f>+A79</f>
        <v>Fuente: Estado de Caja Única en moneda nacional # 73911121100032280 DN y Informe de Ejecución Presupuestaria SIF</v>
      </c>
      <c r="B94" s="209" t="s">
        <v>88</v>
      </c>
      <c r="C94" s="209" t="s">
        <v>88</v>
      </c>
      <c r="D94" s="209" t="s">
        <v>88</v>
      </c>
      <c r="E94" s="209" t="s">
        <v>88</v>
      </c>
      <c r="F94" s="209" t="s">
        <v>88</v>
      </c>
      <c r="G94" s="209" t="s">
        <v>88</v>
      </c>
      <c r="H94" s="209" t="s">
        <v>88</v>
      </c>
      <c r="I94" s="209" t="s">
        <v>88</v>
      </c>
    </row>
    <row r="95" spans="1:10" ht="60" customHeight="1" x14ac:dyDescent="0.3">
      <c r="A95" s="204" t="s">
        <v>156</v>
      </c>
      <c r="B95" s="214"/>
      <c r="C95" s="214"/>
      <c r="D95" s="214"/>
      <c r="E95" s="214"/>
      <c r="F95" s="214"/>
      <c r="G95" s="143"/>
      <c r="H95" s="144"/>
      <c r="I95" s="144"/>
    </row>
    <row r="96" spans="1:10" ht="18.75" x14ac:dyDescent="0.3">
      <c r="A96" s="79" t="s">
        <v>155</v>
      </c>
      <c r="B96" s="5"/>
      <c r="C96" s="4"/>
      <c r="D96" s="4"/>
      <c r="E96" s="4"/>
      <c r="F96" s="4"/>
      <c r="G96" s="145"/>
      <c r="H96" s="146"/>
      <c r="I96" s="146"/>
    </row>
    <row r="97" spans="1:10" ht="18.75" x14ac:dyDescent="0.3">
      <c r="A97" s="220"/>
      <c r="B97" s="220"/>
      <c r="C97" s="220"/>
      <c r="D97" s="220"/>
      <c r="E97" s="4"/>
      <c r="F97" s="4"/>
      <c r="G97" s="145"/>
      <c r="H97" s="146"/>
      <c r="I97" s="146"/>
    </row>
    <row r="98" spans="1:10" s="16" customFormat="1" x14ac:dyDescent="0.25">
      <c r="A98" s="80"/>
      <c r="C98" s="12"/>
      <c r="D98" s="12"/>
      <c r="E98" s="12"/>
      <c r="F98" s="12"/>
      <c r="G98" s="13"/>
      <c r="H98" s="12"/>
      <c r="I98" s="12"/>
      <c r="J98" s="12"/>
    </row>
    <row r="99" spans="1:10" s="16" customFormat="1" x14ac:dyDescent="0.25">
      <c r="A99" s="80"/>
      <c r="C99" s="12"/>
      <c r="D99" s="12"/>
      <c r="E99" s="12"/>
      <c r="F99" s="12"/>
      <c r="G99" s="13"/>
      <c r="H99" s="12"/>
      <c r="I99" s="12"/>
      <c r="J99" s="12"/>
    </row>
  </sheetData>
  <mergeCells count="19">
    <mergeCell ref="A34:F34"/>
    <mergeCell ref="A1:G1"/>
    <mergeCell ref="A6:G6"/>
    <mergeCell ref="A8:G8"/>
    <mergeCell ref="A9:G9"/>
    <mergeCell ref="A33:F33"/>
    <mergeCell ref="A97:D97"/>
    <mergeCell ref="A95:F95"/>
    <mergeCell ref="A35:F35"/>
    <mergeCell ref="A45:F45"/>
    <mergeCell ref="A48:F48"/>
    <mergeCell ref="A49:F49"/>
    <mergeCell ref="A50:F50"/>
    <mergeCell ref="A79:F79"/>
    <mergeCell ref="A80:B80"/>
    <mergeCell ref="A82:F82"/>
    <mergeCell ref="A83:F83"/>
    <mergeCell ref="A84:F84"/>
    <mergeCell ref="A94:I94"/>
  </mergeCells>
  <pageMargins left="0.25" right="0.25" top="0.75" bottom="0.75" header="0.3" footer="0.3"/>
  <pageSetup scale="50" fitToHeight="0" orientation="portrait" r:id="rId1"/>
  <rowBreaks count="1" manualBreakCount="1">
    <brk id="4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zoomScale="80" zoomScaleNormal="80" workbookViewId="0">
      <selection sqref="A1:G1"/>
    </sheetView>
  </sheetViews>
  <sheetFormatPr baseColWidth="10" defaultColWidth="11.5703125" defaultRowHeight="15" x14ac:dyDescent="0.25"/>
  <cols>
    <col min="1" max="1" width="12.28515625" style="81" customWidth="1"/>
    <col min="2" max="2" width="48.85546875" style="16" customWidth="1"/>
    <col min="3" max="3" width="18.5703125" style="13" customWidth="1"/>
    <col min="4" max="4" width="20.140625" style="13" customWidth="1"/>
    <col min="5" max="5" width="19.85546875" style="13" customWidth="1"/>
    <col min="6" max="6" width="19" style="13" customWidth="1"/>
    <col min="7" max="7" width="17.42578125" style="12" bestFit="1" customWidth="1"/>
    <col min="8" max="10" width="19.28515625" style="12" customWidth="1"/>
    <col min="11" max="11" width="15.140625" style="12" bestFit="1" customWidth="1"/>
    <col min="12" max="12" width="15" style="12" customWidth="1"/>
    <col min="13" max="16384" width="11.5703125" style="12"/>
  </cols>
  <sheetData>
    <row r="1" spans="1:9" x14ac:dyDescent="0.25">
      <c r="A1" s="212" t="s">
        <v>33</v>
      </c>
      <c r="B1" s="212"/>
      <c r="C1" s="212"/>
      <c r="D1" s="212"/>
      <c r="E1" s="212"/>
      <c r="F1" s="212"/>
      <c r="G1" s="212"/>
    </row>
    <row r="2" spans="1:9" x14ac:dyDescent="0.25">
      <c r="A2" s="54"/>
      <c r="B2" s="82" t="s">
        <v>113</v>
      </c>
      <c r="C2" s="41" t="s">
        <v>114</v>
      </c>
      <c r="D2" s="41"/>
      <c r="E2" s="41"/>
      <c r="F2" s="41"/>
      <c r="G2" s="54"/>
    </row>
    <row r="3" spans="1:9" x14ac:dyDescent="0.25">
      <c r="A3" s="54"/>
      <c r="B3" s="82" t="s">
        <v>115</v>
      </c>
      <c r="C3" s="41" t="s">
        <v>116</v>
      </c>
      <c r="D3" s="41"/>
      <c r="E3" s="41"/>
      <c r="F3" s="41"/>
      <c r="G3" s="54"/>
      <c r="H3" s="16"/>
      <c r="I3" s="16"/>
    </row>
    <row r="4" spans="1:9" x14ac:dyDescent="0.25">
      <c r="A4" s="54"/>
      <c r="B4" s="82" t="s">
        <v>36</v>
      </c>
      <c r="C4" s="41" t="s">
        <v>98</v>
      </c>
      <c r="D4" s="41"/>
      <c r="E4" s="41"/>
      <c r="F4" s="41"/>
      <c r="G4" s="54"/>
    </row>
    <row r="5" spans="1:9" x14ac:dyDescent="0.25">
      <c r="A5" s="54"/>
      <c r="B5" s="82" t="s">
        <v>35</v>
      </c>
      <c r="C5" s="41" t="s">
        <v>123</v>
      </c>
      <c r="D5" s="41"/>
      <c r="E5" s="41"/>
      <c r="F5" s="41"/>
      <c r="G5" s="54"/>
    </row>
    <row r="6" spans="1:9" x14ac:dyDescent="0.25">
      <c r="A6" s="219"/>
      <c r="B6" s="219"/>
      <c r="C6" s="219"/>
      <c r="D6" s="219"/>
      <c r="E6" s="219"/>
      <c r="F6" s="219"/>
      <c r="G6" s="219"/>
    </row>
    <row r="8" spans="1:9" x14ac:dyDescent="0.25">
      <c r="A8" s="215" t="s">
        <v>37</v>
      </c>
      <c r="B8" s="215"/>
      <c r="C8" s="215"/>
      <c r="D8" s="215"/>
      <c r="E8" s="215"/>
      <c r="F8" s="215"/>
      <c r="G8" s="215"/>
    </row>
    <row r="9" spans="1:9" x14ac:dyDescent="0.25">
      <c r="A9" s="215" t="s">
        <v>57</v>
      </c>
      <c r="B9" s="215"/>
      <c r="C9" s="215"/>
      <c r="D9" s="215"/>
      <c r="E9" s="215"/>
      <c r="F9" s="215"/>
      <c r="G9" s="215"/>
    </row>
    <row r="11" spans="1:9" s="19" customFormat="1" ht="15.75" thickBot="1" x14ac:dyDescent="0.3">
      <c r="A11" s="83" t="s">
        <v>0</v>
      </c>
      <c r="B11" s="83" t="s">
        <v>63</v>
      </c>
      <c r="C11" s="111" t="s">
        <v>39</v>
      </c>
      <c r="D11" s="111" t="s">
        <v>102</v>
      </c>
      <c r="E11" s="111" t="s">
        <v>103</v>
      </c>
      <c r="F11" s="111" t="s">
        <v>104</v>
      </c>
      <c r="G11" s="83" t="s">
        <v>96</v>
      </c>
    </row>
    <row r="12" spans="1:9" s="19" customFormat="1" x14ac:dyDescent="0.25">
      <c r="A12" s="38"/>
      <c r="B12" s="85"/>
      <c r="C12" s="147"/>
      <c r="D12" s="147"/>
      <c r="E12" s="147"/>
      <c r="F12" s="147"/>
      <c r="G12" s="38"/>
    </row>
    <row r="13" spans="1:9" s="19" customFormat="1" ht="15.75" x14ac:dyDescent="0.25">
      <c r="A13" s="22">
        <v>1</v>
      </c>
      <c r="B13" s="24" t="s">
        <v>22</v>
      </c>
      <c r="C13" s="106" t="s">
        <v>6</v>
      </c>
      <c r="D13" s="148">
        <f>D14+D15</f>
        <v>43827</v>
      </c>
      <c r="E13" s="148">
        <f t="shared" ref="E13:F13" si="0">E14+E15</f>
        <v>44780</v>
      </c>
      <c r="F13" s="148">
        <f t="shared" si="0"/>
        <v>39264</v>
      </c>
      <c r="G13" s="148">
        <f>AVERAGE(D13:F13)</f>
        <v>42623.666666666664</v>
      </c>
    </row>
    <row r="14" spans="1:9" s="19" customFormat="1" ht="45" x14ac:dyDescent="0.25">
      <c r="A14" s="22"/>
      <c r="B14" s="88" t="s">
        <v>73</v>
      </c>
      <c r="C14" s="106" t="s">
        <v>6</v>
      </c>
      <c r="D14" s="148">
        <v>25893</v>
      </c>
      <c r="E14" s="148">
        <v>26361</v>
      </c>
      <c r="F14" s="148">
        <v>24864</v>
      </c>
      <c r="G14" s="148">
        <f t="shared" ref="G14:G23" si="1">AVERAGE(D14:F14)</f>
        <v>25706</v>
      </c>
    </row>
    <row r="15" spans="1:9" ht="15.75" x14ac:dyDescent="0.25">
      <c r="A15" s="22"/>
      <c r="B15" s="89" t="s">
        <v>9</v>
      </c>
      <c r="C15" s="106" t="s">
        <v>6</v>
      </c>
      <c r="D15" s="148">
        <v>17934</v>
      </c>
      <c r="E15" s="148">
        <v>18419</v>
      </c>
      <c r="F15" s="148">
        <v>14400</v>
      </c>
      <c r="G15" s="148">
        <f t="shared" si="1"/>
        <v>16917.666666666668</v>
      </c>
    </row>
    <row r="16" spans="1:9" ht="17.25" x14ac:dyDescent="0.25">
      <c r="A16" s="22">
        <v>2</v>
      </c>
      <c r="B16" s="27" t="s">
        <v>23</v>
      </c>
      <c r="C16" s="106" t="s">
        <v>25</v>
      </c>
      <c r="D16" s="148">
        <f>D17+D19+D21</f>
        <v>129467</v>
      </c>
      <c r="E16" s="148">
        <f>E17+E19+E21</f>
        <v>129492</v>
      </c>
      <c r="F16" s="148">
        <f>F17+F19+F21</f>
        <v>127574</v>
      </c>
      <c r="G16" s="148">
        <f t="shared" si="1"/>
        <v>128844.33333333333</v>
      </c>
    </row>
    <row r="17" spans="1:9" ht="15.75" x14ac:dyDescent="0.25">
      <c r="A17" s="22"/>
      <c r="B17" s="91" t="s">
        <v>70</v>
      </c>
      <c r="C17" s="106" t="s">
        <v>6</v>
      </c>
      <c r="D17" s="148">
        <v>14668</v>
      </c>
      <c r="E17" s="148">
        <v>14589</v>
      </c>
      <c r="F17" s="148">
        <v>13946</v>
      </c>
      <c r="G17" s="148">
        <f t="shared" si="1"/>
        <v>14401</v>
      </c>
    </row>
    <row r="18" spans="1:9" ht="15.75" x14ac:dyDescent="0.25">
      <c r="A18" s="22"/>
      <c r="B18" s="91" t="s">
        <v>24</v>
      </c>
      <c r="C18" s="106" t="s">
        <v>6</v>
      </c>
      <c r="D18" s="148">
        <v>32747</v>
      </c>
      <c r="E18" s="148">
        <v>32608</v>
      </c>
      <c r="F18" s="148">
        <v>31606</v>
      </c>
      <c r="G18" s="148">
        <f t="shared" si="1"/>
        <v>32320.333333333332</v>
      </c>
    </row>
    <row r="19" spans="1:9" ht="15.75" x14ac:dyDescent="0.25">
      <c r="A19" s="22"/>
      <c r="B19" s="91" t="s">
        <v>71</v>
      </c>
      <c r="C19" s="106" t="s">
        <v>6</v>
      </c>
      <c r="D19" s="148">
        <v>9777</v>
      </c>
      <c r="E19" s="148">
        <v>9662</v>
      </c>
      <c r="F19" s="148">
        <v>9313</v>
      </c>
      <c r="G19" s="148">
        <f t="shared" si="1"/>
        <v>9584</v>
      </c>
    </row>
    <row r="20" spans="1:9" ht="15.75" x14ac:dyDescent="0.25">
      <c r="A20" s="22"/>
      <c r="B20" s="91" t="s">
        <v>168</v>
      </c>
      <c r="C20" s="106" t="s">
        <v>6</v>
      </c>
      <c r="D20" s="148">
        <v>6783</v>
      </c>
      <c r="E20" s="148">
        <v>11049</v>
      </c>
      <c r="F20" s="148">
        <v>10662</v>
      </c>
      <c r="G20" s="148">
        <f t="shared" si="1"/>
        <v>9498</v>
      </c>
    </row>
    <row r="21" spans="1:9" ht="15.75" x14ac:dyDescent="0.25">
      <c r="A21" s="31"/>
      <c r="B21" s="91" t="s">
        <v>13</v>
      </c>
      <c r="C21" s="106" t="s">
        <v>6</v>
      </c>
      <c r="D21" s="148">
        <v>105022</v>
      </c>
      <c r="E21" s="148">
        <v>105241</v>
      </c>
      <c r="F21" s="148">
        <v>104315</v>
      </c>
      <c r="G21" s="148">
        <f t="shared" si="1"/>
        <v>104859.33333333333</v>
      </c>
    </row>
    <row r="22" spans="1:9" ht="15.75" x14ac:dyDescent="0.25">
      <c r="A22" s="22">
        <v>3</v>
      </c>
      <c r="B22" s="32" t="s">
        <v>5</v>
      </c>
      <c r="C22" s="106" t="s">
        <v>8</v>
      </c>
      <c r="D22" s="148">
        <v>9249</v>
      </c>
      <c r="E22" s="148">
        <v>9870</v>
      </c>
      <c r="F22" s="148">
        <v>9711</v>
      </c>
      <c r="G22" s="148">
        <f t="shared" si="1"/>
        <v>9610</v>
      </c>
    </row>
    <row r="23" spans="1:9" ht="15.75" x14ac:dyDescent="0.25">
      <c r="A23" s="22"/>
      <c r="B23" s="33" t="s">
        <v>145</v>
      </c>
      <c r="C23" s="28" t="s">
        <v>8</v>
      </c>
      <c r="D23" s="149">
        <v>853</v>
      </c>
      <c r="E23" s="149">
        <v>859</v>
      </c>
      <c r="F23" s="149">
        <v>0</v>
      </c>
      <c r="G23" s="150">
        <f t="shared" si="1"/>
        <v>570.66666666666663</v>
      </c>
    </row>
    <row r="24" spans="1:9" ht="15.75" x14ac:dyDescent="0.25">
      <c r="A24" s="22">
        <v>4</v>
      </c>
      <c r="B24" s="32" t="s">
        <v>100</v>
      </c>
      <c r="C24" s="11" t="s">
        <v>101</v>
      </c>
      <c r="D24" s="151">
        <v>0</v>
      </c>
      <c r="E24" s="151">
        <v>0</v>
      </c>
      <c r="F24" s="151">
        <v>0</v>
      </c>
      <c r="G24" s="23">
        <f t="shared" ref="G24:G25" si="2">AVERAGE(D24:F24)</f>
        <v>0</v>
      </c>
    </row>
    <row r="25" spans="1:9" ht="15.75" customHeight="1" thickBot="1" x14ac:dyDescent="0.3">
      <c r="A25" s="93"/>
      <c r="B25" s="94" t="s">
        <v>58</v>
      </c>
      <c r="C25" s="152" t="s">
        <v>6</v>
      </c>
      <c r="D25" s="153">
        <f>D14+D21</f>
        <v>130915</v>
      </c>
      <c r="E25" s="153">
        <f t="shared" ref="E25:F25" si="3">E14+E21</f>
        <v>131602</v>
      </c>
      <c r="F25" s="153">
        <f t="shared" si="3"/>
        <v>129179</v>
      </c>
      <c r="G25" s="93">
        <f t="shared" si="2"/>
        <v>130565.33333333333</v>
      </c>
    </row>
    <row r="26" spans="1:9" ht="15.75" customHeight="1" thickTop="1" x14ac:dyDescent="0.25">
      <c r="A26" s="85" t="s">
        <v>26</v>
      </c>
      <c r="C26" s="106"/>
      <c r="D26" s="106"/>
      <c r="E26" s="106"/>
      <c r="F26" s="106"/>
      <c r="G26" s="87"/>
    </row>
    <row r="27" spans="1:9" ht="15.75" customHeight="1" x14ac:dyDescent="0.25">
      <c r="A27" s="97" t="s">
        <v>92</v>
      </c>
      <c r="C27" s="106"/>
      <c r="D27" s="106"/>
      <c r="E27" s="106"/>
      <c r="F27" s="106"/>
      <c r="G27" s="87"/>
      <c r="H27" s="38"/>
      <c r="I27" s="38"/>
    </row>
    <row r="28" spans="1:9" ht="15.75" customHeight="1" x14ac:dyDescent="0.25">
      <c r="A28" s="85" t="s">
        <v>27</v>
      </c>
      <c r="C28" s="106"/>
      <c r="D28" s="106"/>
      <c r="E28" s="106"/>
      <c r="F28" s="106"/>
      <c r="G28" s="87"/>
      <c r="H28" s="38"/>
      <c r="I28" s="38"/>
    </row>
    <row r="29" spans="1:9" s="4" customFormat="1" x14ac:dyDescent="0.25">
      <c r="A29" s="1"/>
      <c r="B29" s="5"/>
    </row>
    <row r="30" spans="1:9" x14ac:dyDescent="0.25">
      <c r="A30" s="5" t="s">
        <v>89</v>
      </c>
    </row>
    <row r="32" spans="1:9" x14ac:dyDescent="0.25">
      <c r="C32" s="106"/>
    </row>
    <row r="33" spans="1:10" x14ac:dyDescent="0.25">
      <c r="A33" s="215" t="s">
        <v>45</v>
      </c>
      <c r="B33" s="215"/>
      <c r="C33" s="215"/>
      <c r="D33" s="215"/>
      <c r="E33" s="215"/>
      <c r="F33" s="215"/>
    </row>
    <row r="34" spans="1:10" x14ac:dyDescent="0.25">
      <c r="A34" s="215" t="s">
        <v>47</v>
      </c>
      <c r="B34" s="215"/>
      <c r="C34" s="215"/>
      <c r="D34" s="215"/>
      <c r="E34" s="215"/>
      <c r="F34" s="215"/>
    </row>
    <row r="35" spans="1:10" x14ac:dyDescent="0.25">
      <c r="A35" s="212" t="s">
        <v>64</v>
      </c>
      <c r="B35" s="212"/>
      <c r="C35" s="212"/>
      <c r="D35" s="212"/>
      <c r="E35" s="212"/>
      <c r="F35" s="212"/>
      <c r="G35" s="54"/>
      <c r="H35" s="40"/>
      <c r="I35" s="40"/>
      <c r="J35" s="40"/>
    </row>
    <row r="37" spans="1:10" ht="15.75" thickBot="1" x14ac:dyDescent="0.3">
      <c r="A37" s="83" t="s">
        <v>0</v>
      </c>
      <c r="B37" s="83" t="s">
        <v>63</v>
      </c>
      <c r="C37" s="111" t="s">
        <v>102</v>
      </c>
      <c r="D37" s="111" t="s">
        <v>103</v>
      </c>
      <c r="E37" s="111" t="s">
        <v>104</v>
      </c>
      <c r="F37" s="111" t="s">
        <v>96</v>
      </c>
      <c r="G37" s="39"/>
      <c r="H37" s="39"/>
      <c r="I37" s="39"/>
      <c r="J37" s="39"/>
    </row>
    <row r="38" spans="1:10" s="49" customFormat="1" ht="15.75" x14ac:dyDescent="0.25">
      <c r="A38" s="21">
        <v>1</v>
      </c>
      <c r="B38" s="8" t="s">
        <v>112</v>
      </c>
      <c r="C38" s="154">
        <v>1679325875.95</v>
      </c>
      <c r="D38" s="155">
        <v>1514213064.46</v>
      </c>
      <c r="E38" s="6">
        <v>1450409712.5</v>
      </c>
      <c r="F38" s="48">
        <f t="shared" ref="F38:F43" si="4">SUM(C38:E38)</f>
        <v>4643948652.9099998</v>
      </c>
      <c r="G38" s="156"/>
      <c r="H38" s="156"/>
      <c r="I38" s="156"/>
      <c r="J38" s="156"/>
    </row>
    <row r="39" spans="1:10" s="49" customFormat="1" ht="15.75" x14ac:dyDescent="0.25">
      <c r="A39" s="21">
        <v>2</v>
      </c>
      <c r="B39" s="8" t="s">
        <v>30</v>
      </c>
      <c r="C39" s="155">
        <v>821625262</v>
      </c>
      <c r="D39" s="155"/>
      <c r="E39" s="149">
        <v>1542577215</v>
      </c>
      <c r="F39" s="48">
        <f t="shared" si="4"/>
        <v>2364202477</v>
      </c>
      <c r="G39" s="156"/>
      <c r="H39" s="156"/>
      <c r="I39" s="156"/>
      <c r="J39" s="156"/>
    </row>
    <row r="40" spans="1:10" s="49" customFormat="1" ht="15.75" x14ac:dyDescent="0.25">
      <c r="A40" s="21">
        <v>3</v>
      </c>
      <c r="B40" s="8" t="s">
        <v>29</v>
      </c>
      <c r="C40" s="155">
        <v>3477712</v>
      </c>
      <c r="D40" s="157"/>
      <c r="E40" s="158">
        <f>539507199.89-12090000</f>
        <v>527417199.88999999</v>
      </c>
      <c r="F40" s="48">
        <f t="shared" si="4"/>
        <v>530894911.88999999</v>
      </c>
      <c r="G40" s="156"/>
      <c r="H40" s="156"/>
      <c r="I40" s="156"/>
      <c r="J40" s="156"/>
    </row>
    <row r="41" spans="1:10" s="49" customFormat="1" ht="15.75" x14ac:dyDescent="0.25">
      <c r="A41" s="21">
        <v>4</v>
      </c>
      <c r="B41" s="8" t="s">
        <v>165</v>
      </c>
      <c r="C41" s="155"/>
      <c r="D41" s="157"/>
      <c r="E41" s="158">
        <v>12090000</v>
      </c>
      <c r="F41" s="48">
        <f t="shared" si="4"/>
        <v>12090000</v>
      </c>
      <c r="G41" s="156"/>
      <c r="H41" s="156"/>
      <c r="I41" s="156"/>
      <c r="J41" s="156"/>
    </row>
    <row r="42" spans="1:10" s="49" customFormat="1" ht="15.75" x14ac:dyDescent="0.25">
      <c r="A42" s="21">
        <v>5</v>
      </c>
      <c r="B42" s="8" t="s">
        <v>74</v>
      </c>
      <c r="C42" s="157">
        <v>24968296.120000001</v>
      </c>
      <c r="D42" s="98">
        <v>1296816.8400000001</v>
      </c>
      <c r="E42" s="98">
        <v>440971.51</v>
      </c>
      <c r="F42" s="48">
        <f t="shared" si="4"/>
        <v>26706084.470000003</v>
      </c>
      <c r="G42" s="156"/>
      <c r="H42" s="156"/>
      <c r="I42" s="156"/>
      <c r="J42" s="156"/>
    </row>
    <row r="43" spans="1:10" s="49" customFormat="1" ht="15.75" x14ac:dyDescent="0.25">
      <c r="A43" s="21">
        <v>6</v>
      </c>
      <c r="B43" s="8" t="s">
        <v>146</v>
      </c>
      <c r="C43" s="159">
        <v>21906803.809999999</v>
      </c>
      <c r="D43" s="44"/>
      <c r="E43" s="44">
        <v>113435902.13</v>
      </c>
      <c r="F43" s="48">
        <f t="shared" si="4"/>
        <v>135342705.94</v>
      </c>
      <c r="G43" s="46"/>
      <c r="H43" s="47"/>
    </row>
    <row r="44" spans="1:10" ht="15.75" thickBot="1" x14ac:dyDescent="0.3">
      <c r="A44" s="93"/>
      <c r="B44" s="94" t="s">
        <v>1</v>
      </c>
      <c r="C44" s="102">
        <f>SUM(C38:C43)</f>
        <v>2551303949.8799996</v>
      </c>
      <c r="D44" s="102">
        <f t="shared" ref="D44:F44" si="5">SUM(D38:D43)</f>
        <v>1515509881.3</v>
      </c>
      <c r="E44" s="102">
        <f t="shared" si="5"/>
        <v>3646371001.0300002</v>
      </c>
      <c r="F44" s="102">
        <f t="shared" si="5"/>
        <v>7713184832.21</v>
      </c>
    </row>
    <row r="45" spans="1:10" ht="15.75" thickTop="1" x14ac:dyDescent="0.25">
      <c r="A45" s="216" t="s">
        <v>160</v>
      </c>
      <c r="B45" s="217" t="s">
        <v>88</v>
      </c>
      <c r="C45" s="217" t="s">
        <v>88</v>
      </c>
      <c r="D45" s="217" t="s">
        <v>88</v>
      </c>
      <c r="E45" s="217" t="s">
        <v>88</v>
      </c>
      <c r="F45" s="217" t="s">
        <v>88</v>
      </c>
      <c r="G45" s="52"/>
      <c r="H45" s="52"/>
      <c r="I45" s="52"/>
      <c r="J45" s="52"/>
    </row>
    <row r="47" spans="1:10" x14ac:dyDescent="0.25">
      <c r="B47" s="81"/>
      <c r="C47" s="160"/>
      <c r="D47" s="160"/>
      <c r="F47" s="160"/>
    </row>
    <row r="48" spans="1:10" x14ac:dyDescent="0.25">
      <c r="A48" s="215" t="s">
        <v>46</v>
      </c>
      <c r="B48" s="215"/>
      <c r="C48" s="215"/>
      <c r="D48" s="215"/>
      <c r="E48" s="215"/>
      <c r="F48" s="215"/>
    </row>
    <row r="49" spans="1:10" x14ac:dyDescent="0.25">
      <c r="A49" s="215" t="s">
        <v>48</v>
      </c>
      <c r="B49" s="215"/>
      <c r="C49" s="215"/>
      <c r="D49" s="215"/>
      <c r="E49" s="215"/>
      <c r="F49" s="215"/>
    </row>
    <row r="50" spans="1:10" x14ac:dyDescent="0.25">
      <c r="A50" s="212" t="s">
        <v>64</v>
      </c>
      <c r="B50" s="212"/>
      <c r="C50" s="212"/>
      <c r="D50" s="212"/>
      <c r="E50" s="212"/>
      <c r="F50" s="212"/>
      <c r="G50" s="54"/>
      <c r="H50" s="54"/>
      <c r="I50" s="54"/>
      <c r="J50" s="54"/>
    </row>
    <row r="53" spans="1:10" ht="15.75" thickBot="1" x14ac:dyDescent="0.3">
      <c r="A53" s="83" t="s">
        <v>43</v>
      </c>
      <c r="B53" s="83" t="s">
        <v>44</v>
      </c>
      <c r="C53" s="111" t="s">
        <v>102</v>
      </c>
      <c r="D53" s="111" t="s">
        <v>103</v>
      </c>
      <c r="E53" s="111" t="s">
        <v>104</v>
      </c>
      <c r="F53" s="111" t="s">
        <v>96</v>
      </c>
    </row>
    <row r="54" spans="1:10" x14ac:dyDescent="0.25">
      <c r="A54" s="55" t="s">
        <v>124</v>
      </c>
      <c r="B54" s="55" t="s">
        <v>125</v>
      </c>
      <c r="C54" s="158">
        <v>3360000</v>
      </c>
      <c r="D54" s="158">
        <v>2095000</v>
      </c>
      <c r="E54" s="158">
        <v>2078000</v>
      </c>
      <c r="F54" s="13">
        <f t="shared" ref="F54:F76" si="6">SUM(C54:E54)</f>
        <v>7533000</v>
      </c>
    </row>
    <row r="55" spans="1:10" x14ac:dyDescent="0.25">
      <c r="A55" s="58" t="s">
        <v>126</v>
      </c>
      <c r="B55" s="58" t="s">
        <v>127</v>
      </c>
      <c r="C55" s="158">
        <v>4756778.18</v>
      </c>
      <c r="D55" s="158">
        <v>8915247.1999999993</v>
      </c>
      <c r="E55" s="158">
        <v>11009946.560000001</v>
      </c>
      <c r="F55" s="13">
        <f t="shared" si="6"/>
        <v>24681971.939999998</v>
      </c>
    </row>
    <row r="56" spans="1:10" x14ac:dyDescent="0.25">
      <c r="A56" s="55" t="s">
        <v>105</v>
      </c>
      <c r="B56" s="55" t="s">
        <v>106</v>
      </c>
      <c r="C56" s="158">
        <v>3824000</v>
      </c>
      <c r="D56" s="161"/>
      <c r="E56" s="158">
        <v>4708000</v>
      </c>
      <c r="F56" s="13">
        <f>SUM(C56:E56)</f>
        <v>8532000</v>
      </c>
      <c r="I56" s="99"/>
    </row>
    <row r="57" spans="1:10" x14ac:dyDescent="0.25">
      <c r="A57" s="55" t="s">
        <v>86</v>
      </c>
      <c r="B57" s="55" t="s">
        <v>76</v>
      </c>
      <c r="C57" s="158"/>
      <c r="D57" s="161"/>
      <c r="E57" s="158">
        <v>29341315.129999999</v>
      </c>
      <c r="F57" s="13">
        <f t="shared" si="6"/>
        <v>29341315.129999999</v>
      </c>
    </row>
    <row r="58" spans="1:10" x14ac:dyDescent="0.25">
      <c r="A58" s="58" t="s">
        <v>128</v>
      </c>
      <c r="B58" s="58" t="s">
        <v>129</v>
      </c>
      <c r="C58" s="158">
        <v>8752724.8399999999</v>
      </c>
      <c r="D58" s="161"/>
      <c r="E58" s="158">
        <v>1981414.01</v>
      </c>
      <c r="F58" s="13">
        <f t="shared" si="6"/>
        <v>10734138.85</v>
      </c>
    </row>
    <row r="59" spans="1:10" x14ac:dyDescent="0.25">
      <c r="A59" s="55" t="s">
        <v>78</v>
      </c>
      <c r="B59" s="55" t="s">
        <v>79</v>
      </c>
      <c r="C59" s="158"/>
      <c r="D59" s="161"/>
      <c r="E59" s="158"/>
      <c r="F59" s="13">
        <f t="shared" si="6"/>
        <v>0</v>
      </c>
    </row>
    <row r="60" spans="1:10" x14ac:dyDescent="0.25">
      <c r="A60" s="55" t="s">
        <v>80</v>
      </c>
      <c r="B60" s="55" t="s">
        <v>65</v>
      </c>
      <c r="C60" s="158"/>
      <c r="D60" s="161"/>
      <c r="E60" s="161"/>
      <c r="F60" s="13">
        <f t="shared" si="6"/>
        <v>0</v>
      </c>
      <c r="G60" s="39"/>
      <c r="H60" s="39"/>
    </row>
    <row r="61" spans="1:10" x14ac:dyDescent="0.25">
      <c r="A61" s="55" t="s">
        <v>2</v>
      </c>
      <c r="B61" s="55" t="s">
        <v>107</v>
      </c>
      <c r="C61" s="158">
        <v>3477712</v>
      </c>
      <c r="D61" s="158"/>
      <c r="E61" s="158">
        <v>539507199.88999999</v>
      </c>
      <c r="F61" s="13">
        <f t="shared" si="6"/>
        <v>542984911.88999999</v>
      </c>
      <c r="G61" s="39"/>
      <c r="H61" s="133"/>
      <c r="I61" s="103"/>
    </row>
    <row r="62" spans="1:10" x14ac:dyDescent="0.25">
      <c r="A62" s="55" t="s">
        <v>3</v>
      </c>
      <c r="B62" s="55" t="s">
        <v>4</v>
      </c>
      <c r="C62" s="158">
        <v>821625262</v>
      </c>
      <c r="D62" s="158"/>
      <c r="E62" s="149">
        <v>1542577215</v>
      </c>
      <c r="F62" s="13">
        <f t="shared" si="6"/>
        <v>2364202477</v>
      </c>
      <c r="G62" s="133"/>
      <c r="H62" s="39"/>
      <c r="I62" s="6"/>
    </row>
    <row r="63" spans="1:10" x14ac:dyDescent="0.25">
      <c r="A63" s="55" t="s">
        <v>81</v>
      </c>
      <c r="B63" s="55" t="s">
        <v>82</v>
      </c>
      <c r="C63" s="161"/>
      <c r="D63" s="158"/>
      <c r="E63" s="161"/>
      <c r="F63" s="13">
        <f t="shared" si="6"/>
        <v>0</v>
      </c>
      <c r="G63" s="39"/>
      <c r="H63" s="39"/>
      <c r="I63" s="13"/>
      <c r="J63" s="99"/>
    </row>
    <row r="64" spans="1:10" x14ac:dyDescent="0.25">
      <c r="A64" s="55" t="s">
        <v>108</v>
      </c>
      <c r="B64" s="55" t="s">
        <v>109</v>
      </c>
      <c r="C64" s="161"/>
      <c r="D64" s="158"/>
      <c r="E64" s="161"/>
      <c r="F64" s="13">
        <f t="shared" si="6"/>
        <v>0</v>
      </c>
      <c r="G64" s="39"/>
      <c r="H64" s="39"/>
      <c r="I64" s="13"/>
      <c r="J64" s="99"/>
    </row>
    <row r="65" spans="1:11" x14ac:dyDescent="0.25">
      <c r="A65" s="55" t="s">
        <v>83</v>
      </c>
      <c r="B65" s="55" t="s">
        <v>75</v>
      </c>
      <c r="C65" s="161"/>
      <c r="D65" s="158"/>
      <c r="E65" s="161"/>
      <c r="F65" s="13">
        <f t="shared" si="6"/>
        <v>0</v>
      </c>
      <c r="G65" s="39"/>
      <c r="H65" s="39"/>
      <c r="I65" s="13"/>
      <c r="J65" s="99"/>
    </row>
    <row r="66" spans="1:11" x14ac:dyDescent="0.25">
      <c r="A66" s="58" t="s">
        <v>132</v>
      </c>
      <c r="B66" s="58" t="s">
        <v>133</v>
      </c>
      <c r="C66" s="161"/>
      <c r="D66" s="158"/>
      <c r="E66" s="161"/>
      <c r="F66" s="13">
        <f t="shared" si="6"/>
        <v>0</v>
      </c>
      <c r="G66" s="39"/>
      <c r="H66" s="39"/>
      <c r="I66" s="13"/>
      <c r="J66" s="99"/>
    </row>
    <row r="67" spans="1:11" x14ac:dyDescent="0.25">
      <c r="A67" s="7" t="s">
        <v>34</v>
      </c>
      <c r="B67" s="7" t="s">
        <v>66</v>
      </c>
      <c r="C67" s="161"/>
      <c r="D67" s="158"/>
      <c r="E67" s="158">
        <v>14708943.800000001</v>
      </c>
      <c r="F67" s="13">
        <f t="shared" si="6"/>
        <v>14708943.800000001</v>
      </c>
      <c r="G67" s="39"/>
      <c r="H67" s="39"/>
      <c r="I67" s="13"/>
      <c r="J67" s="99"/>
    </row>
    <row r="68" spans="1:11" x14ac:dyDescent="0.25">
      <c r="A68" s="60" t="s">
        <v>130</v>
      </c>
      <c r="B68" s="60" t="s">
        <v>131</v>
      </c>
      <c r="C68" s="158">
        <v>16574740</v>
      </c>
      <c r="D68" s="158">
        <v>1896741.26</v>
      </c>
      <c r="E68" s="161"/>
      <c r="F68" s="13">
        <f t="shared" si="6"/>
        <v>18471481.260000002</v>
      </c>
      <c r="G68" s="39"/>
      <c r="H68" s="39"/>
      <c r="I68" s="13"/>
      <c r="J68" s="99"/>
    </row>
    <row r="69" spans="1:11" x14ac:dyDescent="0.25">
      <c r="A69" s="60" t="s">
        <v>134</v>
      </c>
      <c r="B69" s="60" t="s">
        <v>137</v>
      </c>
      <c r="C69" s="161"/>
      <c r="D69" s="158"/>
      <c r="E69" s="161"/>
      <c r="F69" s="13">
        <f t="shared" si="6"/>
        <v>0</v>
      </c>
      <c r="G69" s="39"/>
      <c r="H69" s="39"/>
      <c r="I69" s="13"/>
      <c r="J69" s="99"/>
    </row>
    <row r="70" spans="1:11" ht="15.75" x14ac:dyDescent="0.25">
      <c r="A70" s="60" t="s">
        <v>135</v>
      </c>
      <c r="B70" s="60" t="s">
        <v>138</v>
      </c>
      <c r="C70" s="6">
        <v>24968296.120000001</v>
      </c>
      <c r="D70" s="158">
        <v>1296816.8400000001</v>
      </c>
      <c r="E70" s="158">
        <v>440971.51</v>
      </c>
      <c r="F70" s="13">
        <f t="shared" si="6"/>
        <v>26706084.470000003</v>
      </c>
      <c r="G70" s="39"/>
      <c r="H70" s="39"/>
      <c r="I70" s="3"/>
    </row>
    <row r="71" spans="1:11" x14ac:dyDescent="0.25">
      <c r="A71" s="60" t="s">
        <v>136</v>
      </c>
      <c r="B71" s="60" t="s">
        <v>139</v>
      </c>
      <c r="C71" s="158"/>
      <c r="D71" s="6"/>
      <c r="E71" s="6"/>
      <c r="F71" s="13">
        <f t="shared" si="6"/>
        <v>0</v>
      </c>
      <c r="G71" s="39"/>
      <c r="H71" s="39"/>
      <c r="I71" s="99"/>
      <c r="J71" s="99"/>
      <c r="K71" s="99"/>
    </row>
    <row r="72" spans="1:11" x14ac:dyDescent="0.25">
      <c r="A72" s="60" t="s">
        <v>85</v>
      </c>
      <c r="B72" s="60" t="s">
        <v>77</v>
      </c>
      <c r="C72" s="6"/>
      <c r="D72" s="6"/>
      <c r="E72" s="6"/>
      <c r="F72" s="13">
        <f t="shared" si="6"/>
        <v>0</v>
      </c>
      <c r="G72" s="39"/>
      <c r="H72" s="39"/>
    </row>
    <row r="73" spans="1:11" x14ac:dyDescent="0.25">
      <c r="A73" s="60" t="s">
        <v>140</v>
      </c>
      <c r="B73" s="60" t="s">
        <v>142</v>
      </c>
      <c r="C73" s="6"/>
      <c r="D73" s="6"/>
      <c r="E73" s="6">
        <v>113435902.13</v>
      </c>
      <c r="F73" s="13">
        <f t="shared" si="6"/>
        <v>113435902.13</v>
      </c>
      <c r="G73" s="4"/>
      <c r="H73" s="133"/>
      <c r="I73" s="99"/>
    </row>
    <row r="74" spans="1:11" x14ac:dyDescent="0.25">
      <c r="A74" s="60" t="s">
        <v>141</v>
      </c>
      <c r="B74" s="60" t="s">
        <v>143</v>
      </c>
      <c r="C74" s="6"/>
      <c r="D74" s="6"/>
      <c r="E74" s="6"/>
      <c r="F74" s="13">
        <f t="shared" si="6"/>
        <v>0</v>
      </c>
      <c r="H74" s="39"/>
      <c r="I74" s="99"/>
    </row>
    <row r="75" spans="1:11" x14ac:dyDescent="0.25">
      <c r="A75" s="60" t="s">
        <v>84</v>
      </c>
      <c r="B75" s="60" t="s">
        <v>87</v>
      </c>
      <c r="C75" s="6">
        <v>63689160.740000002</v>
      </c>
      <c r="D75" s="6"/>
      <c r="E75" s="6"/>
      <c r="F75" s="13">
        <f t="shared" si="6"/>
        <v>63689160.740000002</v>
      </c>
      <c r="H75" s="39"/>
      <c r="I75" s="99"/>
    </row>
    <row r="76" spans="1:11" ht="30" x14ac:dyDescent="0.25">
      <c r="A76" s="60" t="s">
        <v>110</v>
      </c>
      <c r="B76" s="61" t="s">
        <v>111</v>
      </c>
      <c r="C76" s="156">
        <v>1600275276</v>
      </c>
      <c r="D76" s="6">
        <v>1501306076</v>
      </c>
      <c r="E76" s="6">
        <v>1386582093</v>
      </c>
      <c r="F76" s="13">
        <f t="shared" si="6"/>
        <v>4488163445</v>
      </c>
      <c r="G76" s="39"/>
      <c r="H76" s="39"/>
      <c r="I76" s="99"/>
    </row>
    <row r="77" spans="1:11" ht="15.75" thickBot="1" x14ac:dyDescent="0.3">
      <c r="A77" s="93"/>
      <c r="B77" s="94" t="s">
        <v>1</v>
      </c>
      <c r="C77" s="102">
        <f>SUM(C54:C76)</f>
        <v>2551303949.8800001</v>
      </c>
      <c r="D77" s="102">
        <f t="shared" ref="D77:F77" si="7">SUM(D54:D76)</f>
        <v>1515509881.3</v>
      </c>
      <c r="E77" s="102">
        <f t="shared" si="7"/>
        <v>3646371001.0300002</v>
      </c>
      <c r="F77" s="102">
        <f t="shared" si="7"/>
        <v>7713184832.21</v>
      </c>
      <c r="G77" s="39"/>
      <c r="H77" s="39"/>
    </row>
    <row r="78" spans="1:11" ht="21.75" customHeight="1" thickTop="1" x14ac:dyDescent="0.25">
      <c r="A78" s="216" t="s">
        <v>160</v>
      </c>
      <c r="B78" s="217" t="s">
        <v>88</v>
      </c>
      <c r="C78" s="217" t="s">
        <v>88</v>
      </c>
      <c r="D78" s="217" t="s">
        <v>88</v>
      </c>
      <c r="E78" s="217" t="s">
        <v>88</v>
      </c>
      <c r="F78" s="217" t="s">
        <v>88</v>
      </c>
      <c r="G78" s="39"/>
      <c r="H78" s="39"/>
      <c r="I78" s="63"/>
    </row>
    <row r="79" spans="1:11" ht="21" customHeight="1" x14ac:dyDescent="0.25">
      <c r="A79" s="218"/>
      <c r="B79" s="218"/>
      <c r="D79" s="162"/>
      <c r="H79" s="39"/>
    </row>
    <row r="80" spans="1:11" x14ac:dyDescent="0.25">
      <c r="H80" s="39"/>
    </row>
    <row r="81" spans="1:11" x14ac:dyDescent="0.25">
      <c r="A81" s="222"/>
      <c r="B81" s="222"/>
      <c r="C81" s="222"/>
      <c r="D81" s="222"/>
      <c r="E81" s="222"/>
      <c r="F81" s="222"/>
    </row>
    <row r="82" spans="1:11" x14ac:dyDescent="0.25">
      <c r="A82" s="215" t="s">
        <v>55</v>
      </c>
      <c r="B82" s="215"/>
      <c r="C82" s="215"/>
      <c r="D82" s="215"/>
      <c r="E82" s="215"/>
      <c r="F82" s="215"/>
    </row>
    <row r="83" spans="1:11" x14ac:dyDescent="0.25">
      <c r="A83" s="212" t="s">
        <v>64</v>
      </c>
      <c r="B83" s="212"/>
      <c r="C83" s="212"/>
      <c r="D83" s="212"/>
      <c r="E83" s="212"/>
      <c r="F83" s="212"/>
      <c r="G83" s="54"/>
      <c r="H83" s="54"/>
      <c r="I83" s="54"/>
      <c r="J83" s="54"/>
    </row>
    <row r="85" spans="1:11" ht="15.75" thickBot="1" x14ac:dyDescent="0.3">
      <c r="A85" s="83" t="s">
        <v>0</v>
      </c>
      <c r="B85" s="83" t="s">
        <v>38</v>
      </c>
      <c r="C85" s="111" t="s">
        <v>102</v>
      </c>
      <c r="D85" s="111" t="s">
        <v>103</v>
      </c>
      <c r="E85" s="111" t="s">
        <v>104</v>
      </c>
      <c r="F85" s="111" t="s">
        <v>96</v>
      </c>
    </row>
    <row r="86" spans="1:11" x14ac:dyDescent="0.25">
      <c r="A86" s="84"/>
      <c r="B86" s="85"/>
      <c r="C86" s="106"/>
      <c r="D86" s="106"/>
      <c r="E86" s="106"/>
      <c r="F86" s="106"/>
    </row>
    <row r="87" spans="1:11" x14ac:dyDescent="0.25">
      <c r="A87" s="104">
        <v>1</v>
      </c>
      <c r="B87" s="105" t="s">
        <v>49</v>
      </c>
      <c r="C87" s="106">
        <f>+'3 T'!F92</f>
        <v>10269244551.59</v>
      </c>
      <c r="D87" s="106">
        <f>+C91</f>
        <v>7717940601.71</v>
      </c>
      <c r="E87" s="106">
        <f>+D91</f>
        <v>6202430720.4099998</v>
      </c>
      <c r="F87" s="106">
        <f>+C87</f>
        <v>10269244551.59</v>
      </c>
      <c r="H87" s="68"/>
      <c r="I87" s="68"/>
    </row>
    <row r="88" spans="1:11" x14ac:dyDescent="0.25">
      <c r="A88" s="107">
        <v>2</v>
      </c>
      <c r="B88" s="105" t="s">
        <v>50</v>
      </c>
      <c r="C88" s="106"/>
      <c r="D88" s="106"/>
      <c r="E88" s="106">
        <v>4526604660</v>
      </c>
      <c r="F88" s="106">
        <f>SUM(C88:E88)</f>
        <v>4526604660</v>
      </c>
      <c r="G88" s="163"/>
      <c r="K88" s="71"/>
    </row>
    <row r="89" spans="1:11" x14ac:dyDescent="0.25">
      <c r="A89" s="107">
        <v>3</v>
      </c>
      <c r="B89" s="76" t="s">
        <v>51</v>
      </c>
      <c r="C89" s="106">
        <f>+C87+C88</f>
        <v>10269244551.59</v>
      </c>
      <c r="D89" s="106">
        <f t="shared" ref="D89:E89" si="8">+D87+D88</f>
        <v>7717940601.71</v>
      </c>
      <c r="E89" s="106">
        <f t="shared" si="8"/>
        <v>10729035380.41</v>
      </c>
      <c r="F89" s="106">
        <f>+F87+F88</f>
        <v>14795849211.59</v>
      </c>
      <c r="G89" s="90"/>
      <c r="H89" s="99"/>
      <c r="K89" s="71"/>
    </row>
    <row r="90" spans="1:11" x14ac:dyDescent="0.25">
      <c r="A90" s="107">
        <v>4</v>
      </c>
      <c r="B90" s="76" t="s">
        <v>52</v>
      </c>
      <c r="C90" s="106">
        <f>+C77</f>
        <v>2551303949.8800001</v>
      </c>
      <c r="D90" s="106">
        <f t="shared" ref="D90:E90" si="9">+D77</f>
        <v>1515509881.3</v>
      </c>
      <c r="E90" s="106">
        <f t="shared" si="9"/>
        <v>3646371001.0300002</v>
      </c>
      <c r="F90" s="106">
        <f>+C90+D90+E90</f>
        <v>7713184832.210001</v>
      </c>
      <c r="G90" s="163"/>
      <c r="H90" s="99"/>
    </row>
    <row r="91" spans="1:11" x14ac:dyDescent="0.25">
      <c r="A91" s="107">
        <v>5</v>
      </c>
      <c r="B91" s="105" t="s">
        <v>53</v>
      </c>
      <c r="C91" s="106">
        <f>+C89-C90</f>
        <v>7717940601.71</v>
      </c>
      <c r="D91" s="106">
        <f t="shared" ref="D91:E91" si="10">+D89-D90</f>
        <v>6202430720.4099998</v>
      </c>
      <c r="E91" s="106">
        <f t="shared" si="10"/>
        <v>7082664379.3799992</v>
      </c>
      <c r="F91" s="106">
        <f>+F89-F90</f>
        <v>7082664379.3799992</v>
      </c>
      <c r="G91" s="163"/>
    </row>
    <row r="92" spans="1:11" ht="15.75" thickBot="1" x14ac:dyDescent="0.3">
      <c r="A92" s="93"/>
      <c r="B92" s="94"/>
      <c r="C92" s="152"/>
      <c r="D92" s="153"/>
      <c r="E92" s="164"/>
      <c r="F92" s="165"/>
      <c r="G92" s="90"/>
      <c r="H92" s="109"/>
      <c r="I92" s="166"/>
      <c r="J92" s="109"/>
    </row>
    <row r="93" spans="1:11" ht="29.1" customHeight="1" thickTop="1" x14ac:dyDescent="0.25">
      <c r="A93" s="223" t="s">
        <v>161</v>
      </c>
      <c r="B93" s="223"/>
      <c r="C93" s="223"/>
      <c r="D93" s="223"/>
      <c r="E93" s="223"/>
      <c r="F93" s="223"/>
      <c r="G93" s="167"/>
      <c r="H93" s="167"/>
      <c r="I93" s="167"/>
      <c r="J93" s="167"/>
    </row>
    <row r="94" spans="1:11" x14ac:dyDescent="0.25">
      <c r="A94" s="204" t="s">
        <v>158</v>
      </c>
      <c r="B94" s="205"/>
      <c r="C94" s="205"/>
      <c r="D94" s="205"/>
      <c r="E94" s="205"/>
      <c r="F94" s="205"/>
      <c r="G94" s="77"/>
      <c r="H94" s="77"/>
      <c r="I94" s="77"/>
      <c r="J94" s="168"/>
    </row>
    <row r="95" spans="1:11" x14ac:dyDescent="0.25">
      <c r="A95" s="79" t="s">
        <v>157</v>
      </c>
    </row>
    <row r="96" spans="1:11" x14ac:dyDescent="0.25">
      <c r="A96" s="80"/>
    </row>
    <row r="97" spans="1:11" s="16" customFormat="1" x14ac:dyDescent="0.25">
      <c r="A97" s="80"/>
      <c r="C97" s="13"/>
      <c r="D97" s="13"/>
      <c r="E97" s="13"/>
      <c r="F97" s="13"/>
      <c r="G97" s="12"/>
      <c r="H97" s="12"/>
      <c r="I97" s="12"/>
      <c r="J97" s="12"/>
      <c r="K97" s="12"/>
    </row>
    <row r="98" spans="1:11" s="16" customFormat="1" x14ac:dyDescent="0.25">
      <c r="A98" s="80"/>
      <c r="C98" s="13"/>
      <c r="D98" s="13"/>
      <c r="E98" s="13"/>
      <c r="F98" s="13"/>
      <c r="G98" s="12"/>
      <c r="H98" s="12"/>
      <c r="I98" s="12"/>
      <c r="J98" s="12"/>
      <c r="K98" s="12"/>
    </row>
  </sheetData>
  <mergeCells count="18">
    <mergeCell ref="A34:F34"/>
    <mergeCell ref="A1:G1"/>
    <mergeCell ref="A6:G6"/>
    <mergeCell ref="A8:G8"/>
    <mergeCell ref="A9:G9"/>
    <mergeCell ref="A33:F33"/>
    <mergeCell ref="A94:F94"/>
    <mergeCell ref="A35:F35"/>
    <mergeCell ref="A45:F45"/>
    <mergeCell ref="A48:F48"/>
    <mergeCell ref="A49:F49"/>
    <mergeCell ref="A50:F50"/>
    <mergeCell ref="A78:F78"/>
    <mergeCell ref="A79:B79"/>
    <mergeCell ref="A81:F81"/>
    <mergeCell ref="A82:F82"/>
    <mergeCell ref="A83:F83"/>
    <mergeCell ref="A93:F93"/>
  </mergeCells>
  <pageMargins left="0.7" right="0.7" top="0.75" bottom="0.75" header="0.3" footer="0.3"/>
  <pageSetup scale="48" orientation="portrait" r:id="rId1"/>
  <ignoredErrors>
    <ignoredError sqref="E9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zoomScale="80" zoomScaleNormal="80" workbookViewId="0">
      <selection sqref="A1:G1"/>
    </sheetView>
  </sheetViews>
  <sheetFormatPr baseColWidth="10" defaultColWidth="26.28515625" defaultRowHeight="15" x14ac:dyDescent="0.25"/>
  <cols>
    <col min="1" max="1" width="26.28515625" style="81"/>
    <col min="2" max="2" width="56.140625" style="16" bestFit="1" customWidth="1"/>
    <col min="3" max="16384" width="26.28515625" style="12"/>
  </cols>
  <sheetData>
    <row r="1" spans="1:7" x14ac:dyDescent="0.25">
      <c r="A1" s="212" t="s">
        <v>33</v>
      </c>
      <c r="B1" s="212"/>
      <c r="C1" s="212"/>
      <c r="D1" s="212"/>
      <c r="E1" s="212"/>
      <c r="F1" s="212"/>
      <c r="G1" s="212"/>
    </row>
    <row r="2" spans="1:7" s="19" customFormat="1" x14ac:dyDescent="0.25">
      <c r="A2" s="54"/>
      <c r="B2" s="82" t="s">
        <v>113</v>
      </c>
      <c r="C2" s="54" t="s">
        <v>114</v>
      </c>
      <c r="D2" s="54"/>
      <c r="E2" s="54"/>
      <c r="F2" s="54"/>
      <c r="G2" s="54"/>
    </row>
    <row r="3" spans="1:7" s="19" customFormat="1" x14ac:dyDescent="0.25">
      <c r="A3" s="54"/>
      <c r="B3" s="82" t="s">
        <v>115</v>
      </c>
      <c r="C3" s="54" t="s">
        <v>116</v>
      </c>
      <c r="D3" s="54"/>
      <c r="E3" s="54"/>
      <c r="F3" s="54"/>
      <c r="G3" s="54"/>
    </row>
    <row r="4" spans="1:7" s="19" customFormat="1" x14ac:dyDescent="0.25">
      <c r="A4" s="54"/>
      <c r="B4" s="82" t="s">
        <v>36</v>
      </c>
      <c r="C4" s="54" t="s">
        <v>98</v>
      </c>
      <c r="D4" s="54"/>
      <c r="E4" s="54"/>
      <c r="F4" s="54"/>
      <c r="G4" s="54"/>
    </row>
    <row r="5" spans="1:7" s="19" customFormat="1" x14ac:dyDescent="0.25">
      <c r="A5" s="54"/>
      <c r="B5" s="82" t="s">
        <v>35</v>
      </c>
      <c r="C5" s="54" t="s">
        <v>163</v>
      </c>
      <c r="D5" s="54"/>
      <c r="E5" s="54"/>
      <c r="F5" s="54"/>
      <c r="G5" s="54"/>
    </row>
    <row r="6" spans="1:7" s="19" customFormat="1" x14ac:dyDescent="0.25">
      <c r="A6" s="215"/>
      <c r="B6" s="215"/>
      <c r="C6" s="215"/>
      <c r="D6" s="215"/>
      <c r="E6" s="215"/>
      <c r="F6" s="215"/>
      <c r="G6" s="215"/>
    </row>
    <row r="7" spans="1:7" x14ac:dyDescent="0.25">
      <c r="A7" s="169"/>
      <c r="B7" s="170"/>
      <c r="C7" s="49"/>
      <c r="D7" s="49"/>
      <c r="E7" s="49"/>
      <c r="F7" s="49"/>
      <c r="G7" s="49"/>
    </row>
    <row r="8" spans="1:7" x14ac:dyDescent="0.25">
      <c r="A8" s="215" t="s">
        <v>37</v>
      </c>
      <c r="B8" s="215"/>
      <c r="C8" s="215"/>
      <c r="D8" s="215"/>
      <c r="E8" s="215"/>
      <c r="F8" s="215"/>
      <c r="G8" s="215"/>
    </row>
    <row r="9" spans="1:7" x14ac:dyDescent="0.25">
      <c r="A9" s="215" t="s">
        <v>57</v>
      </c>
      <c r="B9" s="215"/>
      <c r="C9" s="215"/>
      <c r="D9" s="215"/>
      <c r="E9" s="215"/>
      <c r="F9" s="215"/>
      <c r="G9" s="215"/>
    </row>
    <row r="10" spans="1:7" x14ac:dyDescent="0.25">
      <c r="A10" s="169"/>
      <c r="B10" s="170"/>
      <c r="C10" s="169"/>
      <c r="D10" s="169"/>
      <c r="E10" s="169"/>
      <c r="F10" s="169"/>
      <c r="G10" s="169"/>
    </row>
    <row r="11" spans="1:7" s="19" customFormat="1" ht="15.75" thickBot="1" x14ac:dyDescent="0.3">
      <c r="A11" s="83" t="s">
        <v>0</v>
      </c>
      <c r="B11" s="83" t="s">
        <v>63</v>
      </c>
      <c r="C11" s="83" t="s">
        <v>39</v>
      </c>
      <c r="D11" s="83" t="s">
        <v>17</v>
      </c>
      <c r="E11" s="83" t="s">
        <v>18</v>
      </c>
      <c r="F11" s="83" t="s">
        <v>60</v>
      </c>
    </row>
    <row r="12" spans="1:7" s="19" customFormat="1" x14ac:dyDescent="0.25">
      <c r="A12" s="84"/>
      <c r="B12" s="85"/>
      <c r="C12" s="38"/>
      <c r="D12" s="38"/>
      <c r="E12" s="38"/>
      <c r="F12" s="86"/>
    </row>
    <row r="13" spans="1:7" s="19" customFormat="1" ht="15.75" x14ac:dyDescent="0.25">
      <c r="A13" s="22">
        <v>1</v>
      </c>
      <c r="B13" s="24" t="s">
        <v>22</v>
      </c>
      <c r="C13" s="87" t="s">
        <v>6</v>
      </c>
      <c r="D13" s="86">
        <f>+'1 T'!G13</f>
        <v>23321.666666666668</v>
      </c>
      <c r="E13" s="86">
        <f>E14+E15</f>
        <v>38481.666666666672</v>
      </c>
      <c r="F13" s="86">
        <f>AVERAGE(D13:E13)</f>
        <v>30901.666666666672</v>
      </c>
    </row>
    <row r="14" spans="1:7" s="19" customFormat="1" ht="45" x14ac:dyDescent="0.25">
      <c r="A14" s="22"/>
      <c r="B14" s="88" t="s">
        <v>73</v>
      </c>
      <c r="C14" s="87" t="s">
        <v>6</v>
      </c>
      <c r="D14" s="86">
        <f>+'1 T'!G14</f>
        <v>16279.333333333334</v>
      </c>
      <c r="E14" s="86">
        <f>'2 T'!G14</f>
        <v>23370.666666666668</v>
      </c>
      <c r="F14" s="86">
        <f t="shared" ref="F14:F24" si="0">AVERAGE(D14:E14)</f>
        <v>19825</v>
      </c>
      <c r="G14" s="12"/>
    </row>
    <row r="15" spans="1:7" ht="15.75" x14ac:dyDescent="0.25">
      <c r="A15" s="22"/>
      <c r="B15" s="89" t="s">
        <v>9</v>
      </c>
      <c r="C15" s="87" t="s">
        <v>6</v>
      </c>
      <c r="D15" s="86">
        <f>+'1 T'!G15</f>
        <v>7042.333333333333</v>
      </c>
      <c r="E15" s="86">
        <f>'2 T'!G15</f>
        <v>15111</v>
      </c>
      <c r="F15" s="86">
        <f t="shared" si="0"/>
        <v>11076.666666666666</v>
      </c>
    </row>
    <row r="16" spans="1:7" ht="17.25" x14ac:dyDescent="0.25">
      <c r="A16" s="22">
        <v>2</v>
      </c>
      <c r="B16" s="27" t="s">
        <v>23</v>
      </c>
      <c r="C16" s="90" t="s">
        <v>25</v>
      </c>
      <c r="D16" s="86">
        <f>+'1 T'!G16</f>
        <v>100965.33333333333</v>
      </c>
      <c r="E16" s="86">
        <f>E17+E19+E21</f>
        <v>120007</v>
      </c>
      <c r="F16" s="86">
        <f t="shared" si="0"/>
        <v>110486.16666666666</v>
      </c>
    </row>
    <row r="17" spans="1:7" ht="15.75" x14ac:dyDescent="0.25">
      <c r="A17" s="22"/>
      <c r="B17" s="91" t="s">
        <v>70</v>
      </c>
      <c r="C17" s="90" t="s">
        <v>6</v>
      </c>
      <c r="D17" s="86">
        <f>+'1 T'!G17</f>
        <v>12503.333333333334</v>
      </c>
      <c r="E17" s="86">
        <f>'2 T'!G17</f>
        <v>13115.666666666666</v>
      </c>
      <c r="F17" s="86">
        <f t="shared" si="0"/>
        <v>12809.5</v>
      </c>
    </row>
    <row r="18" spans="1:7" ht="15.75" x14ac:dyDescent="0.25">
      <c r="A18" s="22"/>
      <c r="B18" s="91" t="s">
        <v>24</v>
      </c>
      <c r="C18" s="90" t="s">
        <v>6</v>
      </c>
      <c r="D18" s="86">
        <f>+'1 T'!G18</f>
        <v>21292.666666666668</v>
      </c>
      <c r="E18" s="86">
        <f>'2 T'!G18</f>
        <v>28227.666666666668</v>
      </c>
      <c r="F18" s="86">
        <f t="shared" si="0"/>
        <v>24760.166666666668</v>
      </c>
    </row>
    <row r="19" spans="1:7" ht="15.75" x14ac:dyDescent="0.25">
      <c r="A19" s="22"/>
      <c r="B19" s="91" t="s">
        <v>71</v>
      </c>
      <c r="C19" s="90" t="s">
        <v>6</v>
      </c>
      <c r="D19" s="86">
        <f>+'1 T'!G19</f>
        <v>2604.3333333333335</v>
      </c>
      <c r="E19" s="86">
        <f>'2 T'!G19</f>
        <v>7597.333333333333</v>
      </c>
      <c r="F19" s="86">
        <f t="shared" si="0"/>
        <v>5100.833333333333</v>
      </c>
    </row>
    <row r="20" spans="1:7" ht="15.75" x14ac:dyDescent="0.25">
      <c r="A20" s="22"/>
      <c r="B20" s="91" t="s">
        <v>168</v>
      </c>
      <c r="C20" s="90" t="s">
        <v>6</v>
      </c>
      <c r="D20" s="86">
        <f>+'1 T'!G20</f>
        <v>7946</v>
      </c>
      <c r="E20" s="86">
        <f>'2 T'!G20</f>
        <v>10797.333333333334</v>
      </c>
      <c r="F20" s="86">
        <f t="shared" si="0"/>
        <v>9371.6666666666679</v>
      </c>
    </row>
    <row r="21" spans="1:7" ht="15.75" x14ac:dyDescent="0.25">
      <c r="A21" s="31"/>
      <c r="B21" s="91" t="s">
        <v>13</v>
      </c>
      <c r="C21" s="90" t="s">
        <v>6</v>
      </c>
      <c r="D21" s="86">
        <f>+'1 T'!G21</f>
        <v>85857.666666666672</v>
      </c>
      <c r="E21" s="86">
        <f>'2 T'!G21</f>
        <v>99294</v>
      </c>
      <c r="F21" s="86">
        <f t="shared" si="0"/>
        <v>92575.833333333343</v>
      </c>
    </row>
    <row r="22" spans="1:7" ht="15.75" x14ac:dyDescent="0.25">
      <c r="A22" s="22">
        <v>3</v>
      </c>
      <c r="B22" s="32" t="s">
        <v>5</v>
      </c>
      <c r="C22" s="90" t="s">
        <v>8</v>
      </c>
      <c r="D22" s="86">
        <f>+'1 T'!G22</f>
        <v>7604.666666666667</v>
      </c>
      <c r="E22" s="86">
        <f>'2 T'!G22</f>
        <v>8888</v>
      </c>
      <c r="F22" s="86">
        <f t="shared" si="0"/>
        <v>8246.3333333333339</v>
      </c>
    </row>
    <row r="23" spans="1:7" ht="15.75" x14ac:dyDescent="0.25">
      <c r="A23" s="22"/>
      <c r="B23" s="33" t="s">
        <v>145</v>
      </c>
      <c r="C23" s="28" t="s">
        <v>8</v>
      </c>
      <c r="D23" s="86">
        <f>+'1 T'!G23</f>
        <v>535.33333333333337</v>
      </c>
      <c r="E23" s="86">
        <f>'2 T'!G23</f>
        <v>577</v>
      </c>
      <c r="F23" s="86">
        <f t="shared" si="0"/>
        <v>556.16666666666674</v>
      </c>
      <c r="G23" s="23"/>
    </row>
    <row r="24" spans="1:7" ht="15.75" x14ac:dyDescent="0.25">
      <c r="A24" s="22">
        <v>4</v>
      </c>
      <c r="B24" s="32" t="s">
        <v>100</v>
      </c>
      <c r="C24" s="92" t="s">
        <v>101</v>
      </c>
      <c r="D24" s="86">
        <f>+'1 T'!G24</f>
        <v>0</v>
      </c>
      <c r="E24" s="86">
        <f>'2 T'!G24</f>
        <v>0</v>
      </c>
      <c r="F24" s="86">
        <f t="shared" si="0"/>
        <v>0</v>
      </c>
    </row>
    <row r="25" spans="1:7" ht="15.75" thickBot="1" x14ac:dyDescent="0.3">
      <c r="A25" s="93"/>
      <c r="B25" s="94" t="s">
        <v>58</v>
      </c>
      <c r="C25" s="95" t="s">
        <v>6</v>
      </c>
      <c r="D25" s="96">
        <f>D14+D21</f>
        <v>102137</v>
      </c>
      <c r="E25" s="96">
        <f t="shared" ref="E25:F25" si="1">E14+E21</f>
        <v>122664.66666666667</v>
      </c>
      <c r="F25" s="96">
        <f t="shared" si="1"/>
        <v>112400.83333333334</v>
      </c>
    </row>
    <row r="26" spans="1:7" ht="15.75" thickTop="1" x14ac:dyDescent="0.25">
      <c r="A26" s="85" t="s">
        <v>26</v>
      </c>
      <c r="C26" s="87"/>
      <c r="D26" s="171"/>
      <c r="E26" s="171"/>
      <c r="F26" s="171"/>
      <c r="G26" s="87"/>
    </row>
    <row r="27" spans="1:7" x14ac:dyDescent="0.25">
      <c r="A27" s="97" t="s">
        <v>92</v>
      </c>
      <c r="C27" s="87"/>
      <c r="D27" s="171"/>
      <c r="E27" s="171"/>
      <c r="F27" s="171"/>
      <c r="G27" s="87"/>
    </row>
    <row r="28" spans="1:7" x14ac:dyDescent="0.25">
      <c r="A28" s="85" t="s">
        <v>27</v>
      </c>
      <c r="C28" s="87"/>
      <c r="D28" s="171"/>
      <c r="E28" s="171"/>
      <c r="F28" s="171"/>
      <c r="G28" s="87"/>
    </row>
    <row r="29" spans="1:7" x14ac:dyDescent="0.25">
      <c r="A29" s="16" t="s">
        <v>68</v>
      </c>
    </row>
    <row r="30" spans="1:7" x14ac:dyDescent="0.25">
      <c r="A30" s="16"/>
      <c r="C30" s="87"/>
    </row>
    <row r="31" spans="1:7" x14ac:dyDescent="0.25">
      <c r="A31" s="224" t="s">
        <v>45</v>
      </c>
      <c r="B31" s="224"/>
      <c r="C31" s="224"/>
      <c r="D31" s="224"/>
      <c r="E31" s="224"/>
      <c r="F31" s="224"/>
    </row>
    <row r="32" spans="1:7" x14ac:dyDescent="0.25">
      <c r="A32" s="215" t="s">
        <v>47</v>
      </c>
      <c r="B32" s="215"/>
      <c r="C32" s="215"/>
      <c r="D32" s="215"/>
      <c r="E32" s="215"/>
      <c r="F32" s="215"/>
    </row>
    <row r="33" spans="1:8" x14ac:dyDescent="0.25">
      <c r="A33" s="212" t="s">
        <v>64</v>
      </c>
      <c r="B33" s="212"/>
      <c r="C33" s="212"/>
      <c r="D33" s="212"/>
      <c r="E33" s="212"/>
      <c r="F33" s="212"/>
    </row>
    <row r="34" spans="1:8" x14ac:dyDescent="0.25">
      <c r="A34" s="172"/>
      <c r="B34" s="173"/>
      <c r="C34" s="174"/>
      <c r="D34" s="174"/>
      <c r="E34" s="174"/>
      <c r="F34" s="174"/>
    </row>
    <row r="35" spans="1:8" ht="15.75" thickBot="1" x14ac:dyDescent="0.3">
      <c r="A35" s="83" t="s">
        <v>0</v>
      </c>
      <c r="B35" s="83" t="s">
        <v>63</v>
      </c>
      <c r="C35" s="83" t="s">
        <v>17</v>
      </c>
      <c r="D35" s="83" t="s">
        <v>18</v>
      </c>
      <c r="E35" s="83" t="s">
        <v>31</v>
      </c>
    </row>
    <row r="36" spans="1:8" x14ac:dyDescent="0.25">
      <c r="A36" s="55"/>
      <c r="B36" s="175"/>
      <c r="C36" s="176"/>
      <c r="D36" s="176"/>
      <c r="E36" s="176"/>
    </row>
    <row r="37" spans="1:8" ht="15.75" x14ac:dyDescent="0.25">
      <c r="A37" s="21">
        <v>1</v>
      </c>
      <c r="B37" s="8" t="s">
        <v>112</v>
      </c>
      <c r="C37" s="13">
        <f>+'1 T'!F39</f>
        <v>2105453366.9400001</v>
      </c>
      <c r="D37" s="13">
        <f>+'2 T'!F39</f>
        <v>3283227921.3400002</v>
      </c>
      <c r="E37" s="13">
        <f t="shared" ref="E37:E42" si="2">SUM(C37:D37)</f>
        <v>5388681288.2800007</v>
      </c>
    </row>
    <row r="38" spans="1:8" ht="15.75" x14ac:dyDescent="0.25">
      <c r="A38" s="21">
        <v>2</v>
      </c>
      <c r="B38" s="8" t="s">
        <v>30</v>
      </c>
      <c r="C38" s="13">
        <f>+'1 T'!F40</f>
        <v>622923274</v>
      </c>
      <c r="D38" s="13">
        <f>+'2 T'!F40</f>
        <v>1733874580.24</v>
      </c>
      <c r="E38" s="13">
        <f t="shared" si="2"/>
        <v>2356797854.2399998</v>
      </c>
    </row>
    <row r="39" spans="1:8" ht="15.75" x14ac:dyDescent="0.25">
      <c r="A39" s="21">
        <v>3</v>
      </c>
      <c r="B39" s="8" t="s">
        <v>29</v>
      </c>
      <c r="C39" s="13">
        <f>+'1 T'!F41</f>
        <v>348248193.69999999</v>
      </c>
      <c r="D39" s="13">
        <f>+'2 T'!F41</f>
        <v>668604646.45000005</v>
      </c>
      <c r="E39" s="13">
        <f t="shared" si="2"/>
        <v>1016852840.1500001</v>
      </c>
    </row>
    <row r="40" spans="1:8" ht="15.75" x14ac:dyDescent="0.25">
      <c r="A40" s="21">
        <v>4</v>
      </c>
      <c r="B40" s="8" t="s">
        <v>165</v>
      </c>
      <c r="C40" s="13"/>
      <c r="D40" s="13"/>
      <c r="E40" s="13">
        <f t="shared" si="2"/>
        <v>0</v>
      </c>
    </row>
    <row r="41" spans="1:8" ht="15.75" x14ac:dyDescent="0.25">
      <c r="A41" s="21">
        <v>5</v>
      </c>
      <c r="B41" s="8" t="s">
        <v>74</v>
      </c>
      <c r="C41" s="13">
        <f>+'1 T'!F43</f>
        <v>0</v>
      </c>
      <c r="D41" s="13">
        <f>+'2 T'!F43</f>
        <v>27700713.640000001</v>
      </c>
      <c r="E41" s="13">
        <f t="shared" si="2"/>
        <v>27700713.640000001</v>
      </c>
    </row>
    <row r="42" spans="1:8" s="49" customFormat="1" ht="15.75" x14ac:dyDescent="0.25">
      <c r="A42" s="21">
        <v>6</v>
      </c>
      <c r="B42" s="8" t="s">
        <v>146</v>
      </c>
      <c r="C42" s="13">
        <f>+'1 T'!F44</f>
        <v>0</v>
      </c>
      <c r="D42" s="13">
        <f>+'2 T'!F44</f>
        <v>236006676.46000001</v>
      </c>
      <c r="E42" s="13">
        <f t="shared" si="2"/>
        <v>236006676.46000001</v>
      </c>
      <c r="F42" s="45"/>
      <c r="G42" s="46"/>
      <c r="H42" s="47"/>
    </row>
    <row r="43" spans="1:8" ht="15.75" thickBot="1" x14ac:dyDescent="0.3">
      <c r="A43" s="93"/>
      <c r="B43" s="94" t="s">
        <v>1</v>
      </c>
      <c r="C43" s="164">
        <f>SUM(C37:C42)</f>
        <v>3076624834.6399999</v>
      </c>
      <c r="D43" s="164">
        <f t="shared" ref="D43:E43" si="3">SUM(D37:D42)</f>
        <v>5949414538.1300001</v>
      </c>
      <c r="E43" s="164">
        <f t="shared" si="3"/>
        <v>9026039372.7699986</v>
      </c>
    </row>
    <row r="44" spans="1:8" ht="15.75" thickTop="1" x14ac:dyDescent="0.25">
      <c r="A44" s="225" t="s">
        <v>69</v>
      </c>
      <c r="B44" s="225"/>
      <c r="C44" s="225"/>
      <c r="D44" s="225"/>
      <c r="E44" s="225"/>
      <c r="F44" s="225"/>
    </row>
    <row r="45" spans="1:8" x14ac:dyDescent="0.25">
      <c r="A45" s="172"/>
      <c r="B45" s="173"/>
      <c r="C45" s="174"/>
      <c r="D45" s="174"/>
      <c r="E45" s="174"/>
      <c r="F45" s="174"/>
    </row>
    <row r="46" spans="1:8" x14ac:dyDescent="0.25">
      <c r="A46" s="172"/>
      <c r="B46" s="172"/>
      <c r="C46" s="172"/>
      <c r="D46" s="172"/>
      <c r="E46" s="172"/>
      <c r="F46" s="172"/>
    </row>
    <row r="47" spans="1:8" x14ac:dyDescent="0.25">
      <c r="A47" s="224" t="s">
        <v>46</v>
      </c>
      <c r="B47" s="224"/>
      <c r="C47" s="224"/>
      <c r="D47" s="224"/>
      <c r="E47" s="224"/>
      <c r="F47" s="224"/>
    </row>
    <row r="48" spans="1:8" x14ac:dyDescent="0.25">
      <c r="A48" s="215" t="s">
        <v>48</v>
      </c>
      <c r="B48" s="215"/>
      <c r="C48" s="215"/>
      <c r="D48" s="215"/>
      <c r="E48" s="215"/>
      <c r="F48" s="215"/>
    </row>
    <row r="49" spans="1:7" x14ac:dyDescent="0.25">
      <c r="A49" s="212" t="s">
        <v>64</v>
      </c>
      <c r="B49" s="212"/>
      <c r="C49" s="212"/>
      <c r="D49" s="212"/>
      <c r="E49" s="212"/>
      <c r="F49" s="212"/>
    </row>
    <row r="50" spans="1:7" x14ac:dyDescent="0.25">
      <c r="A50" s="172"/>
      <c r="B50" s="173"/>
      <c r="C50" s="174"/>
      <c r="D50" s="174"/>
      <c r="E50" s="174"/>
      <c r="F50" s="174"/>
    </row>
    <row r="51" spans="1:7" ht="15.75" thickBot="1" x14ac:dyDescent="0.3">
      <c r="A51" s="83" t="s">
        <v>43</v>
      </c>
      <c r="B51" s="83" t="s">
        <v>44</v>
      </c>
      <c r="C51" s="83" t="str">
        <f>+C35</f>
        <v>I Trimestre</v>
      </c>
      <c r="D51" s="83" t="str">
        <f>+D35</f>
        <v>II Trimestre</v>
      </c>
      <c r="E51" s="83" t="str">
        <f>+E35</f>
        <v xml:space="preserve">I Semestre </v>
      </c>
    </row>
    <row r="52" spans="1:7" ht="15.75" x14ac:dyDescent="0.25">
      <c r="A52" s="55" t="s">
        <v>124</v>
      </c>
      <c r="B52" s="55" t="s">
        <v>125</v>
      </c>
      <c r="C52" s="87">
        <f>+'1 T'!F54</f>
        <v>0</v>
      </c>
      <c r="D52" s="87">
        <f>'2 T'!F54</f>
        <v>6248460</v>
      </c>
      <c r="E52" s="87">
        <f>SUM(C52:D52)</f>
        <v>6248460</v>
      </c>
      <c r="F52" s="21"/>
      <c r="G52" s="8"/>
    </row>
    <row r="53" spans="1:7" ht="15.75" x14ac:dyDescent="0.25">
      <c r="A53" s="58" t="s">
        <v>126</v>
      </c>
      <c r="B53" s="58" t="s">
        <v>127</v>
      </c>
      <c r="C53" s="87">
        <f>+'1 T'!F55</f>
        <v>4160695.9400000004</v>
      </c>
      <c r="D53" s="87">
        <f>'2 T'!F55</f>
        <v>17721722.02</v>
      </c>
      <c r="E53" s="87">
        <f>SUM(C53:D53)</f>
        <v>21882417.960000001</v>
      </c>
      <c r="F53" s="21"/>
      <c r="G53" s="8"/>
    </row>
    <row r="54" spans="1:7" ht="15.75" x14ac:dyDescent="0.25">
      <c r="A54" s="55" t="s">
        <v>105</v>
      </c>
      <c r="B54" s="55" t="s">
        <v>106</v>
      </c>
      <c r="C54" s="87">
        <f>+'1 T'!F56</f>
        <v>124000</v>
      </c>
      <c r="D54" s="87">
        <f>'2 T'!F56</f>
        <v>334000</v>
      </c>
      <c r="E54" s="87">
        <f t="shared" ref="E54:E74" si="4">SUM(C54:D54)</f>
        <v>458000</v>
      </c>
      <c r="F54" s="21"/>
      <c r="G54" s="8"/>
    </row>
    <row r="55" spans="1:7" ht="15.75" x14ac:dyDescent="0.25">
      <c r="A55" s="55" t="s">
        <v>86</v>
      </c>
      <c r="B55" s="55" t="s">
        <v>76</v>
      </c>
      <c r="C55" s="87">
        <f>+'1 T'!F57</f>
        <v>0</v>
      </c>
      <c r="D55" s="87">
        <f>'2 T'!F57</f>
        <v>12340160</v>
      </c>
      <c r="E55" s="87">
        <f t="shared" si="4"/>
        <v>12340160</v>
      </c>
      <c r="F55" s="21"/>
      <c r="G55" s="8"/>
    </row>
    <row r="56" spans="1:7" ht="15.75" x14ac:dyDescent="0.25">
      <c r="A56" s="58" t="s">
        <v>128</v>
      </c>
      <c r="B56" s="58" t="s">
        <v>129</v>
      </c>
      <c r="C56" s="87">
        <f>+'1 T'!F58</f>
        <v>0</v>
      </c>
      <c r="D56" s="87">
        <f>'2 T'!F58</f>
        <v>0</v>
      </c>
      <c r="E56" s="87">
        <f t="shared" si="4"/>
        <v>0</v>
      </c>
      <c r="F56" s="177"/>
      <c r="G56" s="178"/>
    </row>
    <row r="57" spans="1:7" ht="15.75" x14ac:dyDescent="0.25">
      <c r="A57" s="55" t="s">
        <v>78</v>
      </c>
      <c r="B57" s="55" t="s">
        <v>79</v>
      </c>
      <c r="C57" s="87">
        <f>+'1 T'!F59</f>
        <v>0</v>
      </c>
      <c r="D57" s="87">
        <f>'2 T'!F59</f>
        <v>0</v>
      </c>
      <c r="E57" s="87">
        <f t="shared" si="4"/>
        <v>0</v>
      </c>
      <c r="F57" s="177"/>
      <c r="G57" s="178"/>
    </row>
    <row r="58" spans="1:7" ht="15.75" x14ac:dyDescent="0.25">
      <c r="A58" s="55" t="s">
        <v>80</v>
      </c>
      <c r="B58" s="55" t="s">
        <v>65</v>
      </c>
      <c r="C58" s="87">
        <f>+'1 T'!F60</f>
        <v>0</v>
      </c>
      <c r="D58" s="87">
        <f>'2 T'!F60</f>
        <v>0</v>
      </c>
      <c r="E58" s="87">
        <f t="shared" si="4"/>
        <v>0</v>
      </c>
      <c r="F58" s="177"/>
      <c r="G58" s="178"/>
    </row>
    <row r="59" spans="1:7" ht="15.75" x14ac:dyDescent="0.25">
      <c r="A59" s="55" t="s">
        <v>2</v>
      </c>
      <c r="B59" s="55" t="s">
        <v>107</v>
      </c>
      <c r="C59" s="87">
        <f>+'1 T'!F61</f>
        <v>348248193.69999999</v>
      </c>
      <c r="D59" s="87">
        <f>'2 T'!F61</f>
        <v>680744646.45000005</v>
      </c>
      <c r="E59" s="87">
        <f t="shared" si="4"/>
        <v>1028992840.1500001</v>
      </c>
      <c r="F59" s="177"/>
      <c r="G59" s="178"/>
    </row>
    <row r="60" spans="1:7" ht="15.75" x14ac:dyDescent="0.25">
      <c r="A60" s="55" t="s">
        <v>3</v>
      </c>
      <c r="B60" s="55" t="s">
        <v>4</v>
      </c>
      <c r="C60" s="87">
        <f>+'1 T'!F62</f>
        <v>622923274</v>
      </c>
      <c r="D60" s="87">
        <f>'2 T'!F62</f>
        <v>1733874580.24</v>
      </c>
      <c r="E60" s="87">
        <f t="shared" si="4"/>
        <v>2356797854.2399998</v>
      </c>
      <c r="F60" s="177"/>
      <c r="G60" s="178"/>
    </row>
    <row r="61" spans="1:7" ht="15.75" x14ac:dyDescent="0.25">
      <c r="A61" s="55" t="s">
        <v>81</v>
      </c>
      <c r="B61" s="55" t="s">
        <v>82</v>
      </c>
      <c r="C61" s="87">
        <f>+'1 T'!F63</f>
        <v>0</v>
      </c>
      <c r="D61" s="87">
        <f>'2 T'!F63</f>
        <v>0</v>
      </c>
      <c r="E61" s="87">
        <f t="shared" si="4"/>
        <v>0</v>
      </c>
      <c r="F61" s="177"/>
      <c r="G61" s="178"/>
    </row>
    <row r="62" spans="1:7" ht="15.75" x14ac:dyDescent="0.25">
      <c r="A62" s="55" t="s">
        <v>108</v>
      </c>
      <c r="B62" s="55" t="s">
        <v>109</v>
      </c>
      <c r="C62" s="87">
        <f>+'1 T'!F64</f>
        <v>0</v>
      </c>
      <c r="D62" s="87">
        <f>'2 T'!F64</f>
        <v>0</v>
      </c>
      <c r="E62" s="87">
        <f t="shared" si="4"/>
        <v>0</v>
      </c>
      <c r="F62" s="177"/>
      <c r="G62" s="178"/>
    </row>
    <row r="63" spans="1:7" ht="15.75" x14ac:dyDescent="0.25">
      <c r="A63" s="55" t="s">
        <v>83</v>
      </c>
      <c r="B63" s="55" t="s">
        <v>75</v>
      </c>
      <c r="C63" s="87">
        <f>+'1 T'!F65</f>
        <v>0</v>
      </c>
      <c r="D63" s="87">
        <f>'2 T'!F65</f>
        <v>4759832</v>
      </c>
      <c r="E63" s="87">
        <f t="shared" si="4"/>
        <v>4759832</v>
      </c>
      <c r="F63" s="177"/>
      <c r="G63" s="178"/>
    </row>
    <row r="64" spans="1:7" ht="15.75" x14ac:dyDescent="0.25">
      <c r="A64" s="58" t="s">
        <v>132</v>
      </c>
      <c r="B64" s="58" t="s">
        <v>133</v>
      </c>
      <c r="C64" s="87"/>
      <c r="D64" s="87">
        <f>'2 T'!F66</f>
        <v>0</v>
      </c>
      <c r="E64" s="87">
        <f t="shared" si="4"/>
        <v>0</v>
      </c>
      <c r="F64" s="177"/>
      <c r="G64" s="178"/>
    </row>
    <row r="65" spans="1:7" ht="15.75" x14ac:dyDescent="0.25">
      <c r="A65" s="7" t="s">
        <v>34</v>
      </c>
      <c r="B65" s="7" t="s">
        <v>66</v>
      </c>
      <c r="C65" s="87">
        <f>+'1 T'!F66</f>
        <v>0</v>
      </c>
      <c r="D65" s="87">
        <f>'2 T'!F67</f>
        <v>43342836.32</v>
      </c>
      <c r="E65" s="87">
        <f t="shared" si="4"/>
        <v>43342836.32</v>
      </c>
      <c r="F65" s="177"/>
      <c r="G65" s="178"/>
    </row>
    <row r="66" spans="1:7" ht="15.75" x14ac:dyDescent="0.25">
      <c r="A66" s="60" t="s">
        <v>130</v>
      </c>
      <c r="B66" s="60" t="s">
        <v>131</v>
      </c>
      <c r="C66" s="87">
        <f>+'1 T'!F67</f>
        <v>0</v>
      </c>
      <c r="D66" s="87">
        <f>'2 T'!F68</f>
        <v>0</v>
      </c>
      <c r="E66" s="87">
        <f t="shared" si="4"/>
        <v>0</v>
      </c>
      <c r="F66" s="177"/>
      <c r="G66" s="178"/>
    </row>
    <row r="67" spans="1:7" ht="15.75" x14ac:dyDescent="0.25">
      <c r="A67" s="60" t="s">
        <v>134</v>
      </c>
      <c r="B67" s="60" t="s">
        <v>137</v>
      </c>
      <c r="C67" s="87"/>
      <c r="D67" s="87">
        <f>'2 T'!F69</f>
        <v>0</v>
      </c>
      <c r="E67" s="87">
        <f t="shared" si="4"/>
        <v>0</v>
      </c>
      <c r="F67" s="177"/>
      <c r="G67" s="178"/>
    </row>
    <row r="68" spans="1:7" ht="15.75" x14ac:dyDescent="0.25">
      <c r="A68" s="60" t="s">
        <v>135</v>
      </c>
      <c r="B68" s="60" t="s">
        <v>138</v>
      </c>
      <c r="C68" s="87"/>
      <c r="D68" s="87">
        <f>'2 T'!F70</f>
        <v>0</v>
      </c>
      <c r="E68" s="87">
        <f t="shared" si="4"/>
        <v>0</v>
      </c>
      <c r="F68" s="177"/>
      <c r="G68" s="178"/>
    </row>
    <row r="69" spans="1:7" ht="15.75" x14ac:dyDescent="0.25">
      <c r="A69" s="60" t="s">
        <v>136</v>
      </c>
      <c r="B69" s="60" t="s">
        <v>139</v>
      </c>
      <c r="C69" s="87"/>
      <c r="D69" s="87">
        <f>'2 T'!F71</f>
        <v>0</v>
      </c>
      <c r="E69" s="87">
        <f t="shared" si="4"/>
        <v>0</v>
      </c>
      <c r="F69" s="177"/>
      <c r="G69" s="178"/>
    </row>
    <row r="70" spans="1:7" ht="15.75" x14ac:dyDescent="0.25">
      <c r="A70" s="60" t="s">
        <v>85</v>
      </c>
      <c r="B70" s="60" t="s">
        <v>77</v>
      </c>
      <c r="C70" s="87">
        <f>+'1 T'!F68</f>
        <v>0</v>
      </c>
      <c r="D70" s="87">
        <f>'2 T'!F72</f>
        <v>0</v>
      </c>
      <c r="E70" s="87">
        <f t="shared" si="4"/>
        <v>0</v>
      </c>
      <c r="F70" s="177"/>
      <c r="G70" s="178"/>
    </row>
    <row r="71" spans="1:7" x14ac:dyDescent="0.25">
      <c r="A71" s="60" t="s">
        <v>140</v>
      </c>
      <c r="B71" s="60" t="s">
        <v>142</v>
      </c>
      <c r="C71" s="87"/>
      <c r="D71" s="87">
        <f>'2 T'!F73</f>
        <v>0</v>
      </c>
      <c r="E71" s="87">
        <f t="shared" si="4"/>
        <v>0</v>
      </c>
      <c r="F71" s="60"/>
      <c r="G71" s="7"/>
    </row>
    <row r="72" spans="1:7" ht="15.75" x14ac:dyDescent="0.25">
      <c r="A72" s="60" t="s">
        <v>141</v>
      </c>
      <c r="B72" s="60" t="s">
        <v>143</v>
      </c>
      <c r="C72" s="87"/>
      <c r="D72" s="87">
        <f>'2 T'!F74</f>
        <v>0</v>
      </c>
      <c r="E72" s="87">
        <f t="shared" si="4"/>
        <v>0</v>
      </c>
      <c r="F72" s="177"/>
      <c r="G72" s="179"/>
    </row>
    <row r="73" spans="1:7" ht="15.75" x14ac:dyDescent="0.25">
      <c r="A73" s="60" t="s">
        <v>84</v>
      </c>
      <c r="B73" s="60" t="s">
        <v>87</v>
      </c>
      <c r="C73" s="87">
        <f>+'1 T'!F69</f>
        <v>0</v>
      </c>
      <c r="D73" s="87">
        <f>'2 T'!F75</f>
        <v>236006676.46000001</v>
      </c>
      <c r="E73" s="87">
        <f t="shared" si="4"/>
        <v>236006676.46000001</v>
      </c>
      <c r="F73" s="177"/>
      <c r="G73" s="179"/>
    </row>
    <row r="74" spans="1:7" ht="30" x14ac:dyDescent="0.25">
      <c r="A74" s="60" t="s">
        <v>110</v>
      </c>
      <c r="B74" s="61" t="s">
        <v>111</v>
      </c>
      <c r="C74" s="87">
        <f>+'1 T'!F70</f>
        <v>2101168671</v>
      </c>
      <c r="D74" s="87">
        <f>'2 T'!F76</f>
        <v>3226181624.6399999</v>
      </c>
      <c r="E74" s="87">
        <f t="shared" si="4"/>
        <v>5327350295.6399994</v>
      </c>
      <c r="F74" s="177"/>
      <c r="G74" s="179"/>
    </row>
    <row r="75" spans="1:7" ht="16.5" thickBot="1" x14ac:dyDescent="0.3">
      <c r="A75" s="93"/>
      <c r="B75" s="94" t="s">
        <v>1</v>
      </c>
      <c r="C75" s="95">
        <f>SUM(C53:C74)</f>
        <v>3076624834.6399999</v>
      </c>
      <c r="D75" s="95">
        <f>SUM(D53:D74)</f>
        <v>5955306078.1300001</v>
      </c>
      <c r="E75" s="95">
        <f>SUM(E53:E74)</f>
        <v>9031930912.7700005</v>
      </c>
      <c r="F75" s="177"/>
      <c r="G75" s="179"/>
    </row>
    <row r="76" spans="1:7" ht="15.75" thickTop="1" x14ac:dyDescent="0.25">
      <c r="A76" s="225" t="s">
        <v>68</v>
      </c>
      <c r="B76" s="225"/>
      <c r="C76" s="225"/>
      <c r="D76" s="225"/>
      <c r="E76" s="225"/>
      <c r="F76" s="225"/>
    </row>
    <row r="77" spans="1:7" x14ac:dyDescent="0.25">
      <c r="B77" s="173"/>
      <c r="C77" s="174"/>
      <c r="D77" s="174"/>
      <c r="E77" s="174"/>
      <c r="F77" s="174"/>
    </row>
    <row r="78" spans="1:7" x14ac:dyDescent="0.25">
      <c r="A78" s="172"/>
      <c r="B78" s="173"/>
      <c r="C78" s="174"/>
      <c r="D78" s="174"/>
      <c r="E78" s="174"/>
      <c r="F78" s="174"/>
    </row>
    <row r="79" spans="1:7" x14ac:dyDescent="0.25">
      <c r="A79" s="224" t="s">
        <v>56</v>
      </c>
      <c r="B79" s="224"/>
      <c r="C79" s="224"/>
      <c r="D79" s="224"/>
      <c r="E79" s="224"/>
      <c r="F79" s="224"/>
    </row>
    <row r="80" spans="1:7" x14ac:dyDescent="0.25">
      <c r="A80" s="215" t="s">
        <v>55</v>
      </c>
      <c r="B80" s="215"/>
      <c r="C80" s="215"/>
      <c r="D80" s="215"/>
      <c r="E80" s="215"/>
      <c r="F80" s="215"/>
    </row>
    <row r="81" spans="1:6" x14ac:dyDescent="0.25">
      <c r="A81" s="212" t="s">
        <v>64</v>
      </c>
      <c r="B81" s="212"/>
      <c r="C81" s="212"/>
      <c r="D81" s="212"/>
      <c r="E81" s="212"/>
      <c r="F81" s="212"/>
    </row>
    <row r="82" spans="1:6" x14ac:dyDescent="0.25">
      <c r="A82" s="172"/>
      <c r="B82" s="173"/>
      <c r="C82" s="174"/>
      <c r="D82" s="174"/>
      <c r="E82" s="174"/>
      <c r="F82" s="174"/>
    </row>
    <row r="83" spans="1:6" ht="15.75" thickBot="1" x14ac:dyDescent="0.3">
      <c r="A83" s="83" t="s">
        <v>0</v>
      </c>
      <c r="B83" s="83" t="s">
        <v>38</v>
      </c>
      <c r="C83" s="83" t="str">
        <f>+C51</f>
        <v>I Trimestre</v>
      </c>
      <c r="D83" s="83" t="str">
        <f>+D51</f>
        <v>II Trimestre</v>
      </c>
      <c r="E83" s="83" t="str">
        <f>+E51</f>
        <v xml:space="preserve">I Semestre </v>
      </c>
    </row>
    <row r="84" spans="1:6" x14ac:dyDescent="0.25">
      <c r="A84" s="55"/>
      <c r="B84" s="175"/>
      <c r="C84" s="180"/>
      <c r="D84" s="180"/>
      <c r="E84" s="180"/>
    </row>
    <row r="85" spans="1:6" x14ac:dyDescent="0.25">
      <c r="A85" s="104">
        <v>1</v>
      </c>
      <c r="B85" s="105" t="s">
        <v>49</v>
      </c>
      <c r="C85" s="106">
        <f>'1 T'!F81</f>
        <v>8105975530.8999996</v>
      </c>
      <c r="D85" s="106">
        <f>'2 T'!F87</f>
        <v>14144777368.459999</v>
      </c>
      <c r="E85" s="106">
        <f>C85</f>
        <v>8105975530.8999996</v>
      </c>
    </row>
    <row r="86" spans="1:6" x14ac:dyDescent="0.25">
      <c r="A86" s="107">
        <v>2</v>
      </c>
      <c r="B86" s="105" t="s">
        <v>50</v>
      </c>
      <c r="C86" s="106">
        <f>'1 T'!F82</f>
        <v>9115426672.2000008</v>
      </c>
      <c r="D86" s="106">
        <f>'2 T'!F88</f>
        <v>9096046016.2199993</v>
      </c>
      <c r="E86" s="106">
        <f>SUM(C86:D86)</f>
        <v>18211472688.419998</v>
      </c>
    </row>
    <row r="87" spans="1:6" x14ac:dyDescent="0.25">
      <c r="A87" s="107">
        <v>3</v>
      </c>
      <c r="B87" s="76" t="s">
        <v>51</v>
      </c>
      <c r="C87" s="106">
        <f>'1 T'!F83</f>
        <v>17221402203.099998</v>
      </c>
      <c r="D87" s="106">
        <f>'2 T'!F89</f>
        <v>23240823384.68</v>
      </c>
      <c r="E87" s="106">
        <f>+E85+E86</f>
        <v>26317448219.32</v>
      </c>
    </row>
    <row r="88" spans="1:6" x14ac:dyDescent="0.25">
      <c r="A88" s="107">
        <v>4</v>
      </c>
      <c r="B88" s="76" t="s">
        <v>52</v>
      </c>
      <c r="C88" s="106">
        <f>'1 T'!F84</f>
        <v>3076624834.6399999</v>
      </c>
      <c r="D88" s="106">
        <f>'2 T'!F90</f>
        <v>5961554538.1300001</v>
      </c>
      <c r="E88" s="106">
        <f>SUM(C88:D88)</f>
        <v>9038179372.7700005</v>
      </c>
    </row>
    <row r="89" spans="1:6" x14ac:dyDescent="0.25">
      <c r="A89" s="107">
        <v>5</v>
      </c>
      <c r="B89" s="105" t="s">
        <v>53</v>
      </c>
      <c r="C89" s="106">
        <f>'1 T'!F85</f>
        <v>14144777368.459999</v>
      </c>
      <c r="D89" s="106">
        <f>'2 T'!F91</f>
        <v>17279268846.549999</v>
      </c>
      <c r="E89" s="106">
        <f>+E87-E88</f>
        <v>17279268846.549999</v>
      </c>
    </row>
    <row r="90" spans="1:6" ht="15.75" thickBot="1" x14ac:dyDescent="0.3">
      <c r="A90" s="93"/>
      <c r="B90" s="94"/>
      <c r="C90" s="95"/>
      <c r="D90" s="96"/>
      <c r="E90" s="108"/>
    </row>
    <row r="91" spans="1:6" ht="15.75" thickTop="1" x14ac:dyDescent="0.25">
      <c r="A91" s="225" t="s">
        <v>69</v>
      </c>
      <c r="B91" s="225"/>
      <c r="C91" s="225"/>
      <c r="D91" s="225"/>
      <c r="E91" s="225"/>
      <c r="F91" s="225"/>
    </row>
    <row r="92" spans="1:6" x14ac:dyDescent="0.25">
      <c r="A92" s="172"/>
      <c r="B92" s="173"/>
      <c r="C92" s="174"/>
      <c r="D92" s="174"/>
      <c r="E92" s="174"/>
      <c r="F92" s="174"/>
    </row>
    <row r="93" spans="1:6" x14ac:dyDescent="0.25">
      <c r="A93" s="172" t="s">
        <v>67</v>
      </c>
      <c r="B93" s="173"/>
      <c r="C93" s="174"/>
      <c r="D93" s="174"/>
      <c r="E93" s="174"/>
      <c r="F93" s="174"/>
    </row>
    <row r="94" spans="1:6" x14ac:dyDescent="0.25">
      <c r="A94" s="172"/>
      <c r="B94" s="173"/>
      <c r="C94" s="174"/>
      <c r="D94" s="174"/>
      <c r="E94" s="174"/>
      <c r="F94" s="174"/>
    </row>
    <row r="95" spans="1:6" x14ac:dyDescent="0.25">
      <c r="A95" s="172"/>
      <c r="B95" s="173"/>
      <c r="C95" s="174"/>
      <c r="D95" s="174"/>
      <c r="E95" s="174"/>
      <c r="F95" s="174"/>
    </row>
    <row r="96" spans="1:6" x14ac:dyDescent="0.25">
      <c r="A96" s="80"/>
      <c r="B96" s="173"/>
      <c r="C96" s="174"/>
      <c r="D96" s="174"/>
      <c r="E96" s="174"/>
      <c r="F96" s="174"/>
    </row>
    <row r="97" spans="1:6" x14ac:dyDescent="0.25">
      <c r="A97" s="80"/>
      <c r="B97" s="173"/>
      <c r="C97" s="174"/>
      <c r="D97" s="174"/>
      <c r="E97" s="174"/>
      <c r="F97" s="174"/>
    </row>
    <row r="98" spans="1:6" x14ac:dyDescent="0.25">
      <c r="A98" s="80"/>
      <c r="B98" s="173"/>
      <c r="C98" s="174"/>
      <c r="D98" s="174"/>
      <c r="E98" s="174"/>
      <c r="F98" s="174"/>
    </row>
    <row r="99" spans="1:6" x14ac:dyDescent="0.25">
      <c r="A99" s="172"/>
      <c r="B99" s="173"/>
      <c r="C99" s="174"/>
      <c r="D99" s="174"/>
      <c r="E99" s="174"/>
      <c r="F99" s="174"/>
    </row>
    <row r="100" spans="1:6" x14ac:dyDescent="0.25">
      <c r="A100" s="172"/>
      <c r="B100" s="173"/>
      <c r="C100" s="174"/>
      <c r="D100" s="174"/>
      <c r="E100" s="174"/>
      <c r="F100" s="174"/>
    </row>
    <row r="101" spans="1:6" x14ac:dyDescent="0.25">
      <c r="A101" s="172"/>
      <c r="B101" s="173"/>
      <c r="C101" s="174"/>
      <c r="D101" s="174"/>
      <c r="E101" s="174"/>
      <c r="F101" s="174"/>
    </row>
    <row r="102" spans="1:6" x14ac:dyDescent="0.25">
      <c r="A102" s="172"/>
      <c r="B102" s="173"/>
      <c r="C102" s="174"/>
      <c r="D102" s="174"/>
      <c r="E102" s="174"/>
      <c r="F102" s="174"/>
    </row>
    <row r="103" spans="1:6" x14ac:dyDescent="0.25">
      <c r="A103" s="172"/>
      <c r="B103" s="173"/>
      <c r="C103" s="174"/>
      <c r="D103" s="174"/>
      <c r="E103" s="174"/>
      <c r="F103" s="174"/>
    </row>
    <row r="104" spans="1:6" x14ac:dyDescent="0.25">
      <c r="A104" s="172"/>
      <c r="B104" s="173"/>
      <c r="C104" s="174"/>
      <c r="D104" s="174"/>
      <c r="E104" s="174"/>
      <c r="F104" s="174"/>
    </row>
    <row r="105" spans="1:6" x14ac:dyDescent="0.25">
      <c r="A105" s="172"/>
      <c r="B105" s="173"/>
      <c r="C105" s="174"/>
      <c r="D105" s="174"/>
      <c r="E105" s="174"/>
      <c r="F105" s="174"/>
    </row>
    <row r="106" spans="1:6" x14ac:dyDescent="0.25">
      <c r="A106" s="172"/>
      <c r="B106" s="173"/>
      <c r="C106" s="174"/>
      <c r="D106" s="174"/>
      <c r="E106" s="174"/>
      <c r="F106" s="174"/>
    </row>
    <row r="107" spans="1:6" x14ac:dyDescent="0.25">
      <c r="A107" s="172"/>
      <c r="B107" s="173"/>
      <c r="C107" s="174"/>
      <c r="D107" s="174"/>
      <c r="E107" s="174"/>
      <c r="F107" s="174"/>
    </row>
    <row r="108" spans="1:6" x14ac:dyDescent="0.25">
      <c r="A108" s="172"/>
      <c r="B108" s="173"/>
      <c r="C108" s="174"/>
      <c r="D108" s="174"/>
      <c r="E108" s="174"/>
      <c r="F108" s="174"/>
    </row>
    <row r="109" spans="1:6" x14ac:dyDescent="0.25">
      <c r="A109" s="172"/>
      <c r="B109" s="173"/>
      <c r="C109" s="174"/>
      <c r="D109" s="174"/>
      <c r="E109" s="174"/>
      <c r="F109" s="174"/>
    </row>
    <row r="110" spans="1:6" x14ac:dyDescent="0.25">
      <c r="A110" s="172"/>
      <c r="B110" s="173"/>
      <c r="C110" s="174"/>
      <c r="D110" s="174"/>
      <c r="E110" s="174"/>
      <c r="F110" s="174"/>
    </row>
    <row r="111" spans="1:6" x14ac:dyDescent="0.25">
      <c r="A111" s="172"/>
      <c r="B111" s="173"/>
      <c r="C111" s="174"/>
      <c r="D111" s="174"/>
      <c r="E111" s="174"/>
      <c r="F111" s="174"/>
    </row>
    <row r="112" spans="1:6" x14ac:dyDescent="0.25">
      <c r="A112" s="172"/>
      <c r="B112" s="173"/>
      <c r="C112" s="174"/>
      <c r="D112" s="174"/>
      <c r="E112" s="174"/>
      <c r="F112" s="174"/>
    </row>
    <row r="113" spans="1:6" x14ac:dyDescent="0.25">
      <c r="A113" s="172"/>
      <c r="B113" s="173"/>
      <c r="C113" s="174"/>
      <c r="D113" s="174"/>
      <c r="E113" s="174"/>
      <c r="F113" s="174"/>
    </row>
    <row r="114" spans="1:6" x14ac:dyDescent="0.25">
      <c r="A114" s="172"/>
      <c r="B114" s="173"/>
      <c r="C114" s="174"/>
      <c r="D114" s="174"/>
      <c r="E114" s="174"/>
      <c r="F114" s="174"/>
    </row>
    <row r="115" spans="1:6" x14ac:dyDescent="0.25">
      <c r="A115" s="172"/>
      <c r="B115" s="173"/>
      <c r="C115" s="174"/>
      <c r="D115" s="174"/>
      <c r="E115" s="174"/>
      <c r="F115" s="174"/>
    </row>
    <row r="116" spans="1:6" x14ac:dyDescent="0.25">
      <c r="A116" s="172"/>
      <c r="B116" s="173"/>
      <c r="C116" s="174"/>
      <c r="D116" s="174"/>
      <c r="E116" s="174"/>
      <c r="F116" s="174"/>
    </row>
    <row r="117" spans="1:6" x14ac:dyDescent="0.25">
      <c r="A117" s="172"/>
      <c r="B117" s="173"/>
      <c r="C117" s="174"/>
      <c r="D117" s="174"/>
      <c r="E117" s="174"/>
      <c r="F117" s="174"/>
    </row>
    <row r="118" spans="1:6" x14ac:dyDescent="0.25">
      <c r="A118" s="172"/>
      <c r="B118" s="173"/>
      <c r="C118" s="174"/>
      <c r="D118" s="174"/>
      <c r="E118" s="174"/>
      <c r="F118" s="174"/>
    </row>
    <row r="119" spans="1:6" x14ac:dyDescent="0.25">
      <c r="A119" s="172"/>
      <c r="B119" s="173"/>
      <c r="C119" s="174"/>
      <c r="D119" s="174"/>
      <c r="E119" s="174"/>
      <c r="F119" s="174"/>
    </row>
    <row r="120" spans="1:6" x14ac:dyDescent="0.25">
      <c r="A120" s="172"/>
      <c r="B120" s="173"/>
      <c r="C120" s="174"/>
      <c r="D120" s="174"/>
      <c r="E120" s="174"/>
      <c r="F120" s="174"/>
    </row>
    <row r="121" spans="1:6" x14ac:dyDescent="0.25">
      <c r="A121" s="172"/>
      <c r="B121" s="173"/>
      <c r="C121" s="174"/>
      <c r="D121" s="174"/>
      <c r="E121" s="174"/>
      <c r="F121" s="174"/>
    </row>
    <row r="122" spans="1:6" x14ac:dyDescent="0.25">
      <c r="A122" s="172"/>
      <c r="B122" s="173"/>
      <c r="C122" s="174"/>
      <c r="D122" s="174"/>
      <c r="E122" s="174"/>
      <c r="F122" s="174"/>
    </row>
    <row r="123" spans="1:6" x14ac:dyDescent="0.25">
      <c r="A123" s="172"/>
      <c r="B123" s="173"/>
      <c r="C123" s="174"/>
      <c r="D123" s="174"/>
      <c r="E123" s="174"/>
      <c r="F123" s="174"/>
    </row>
    <row r="124" spans="1:6" x14ac:dyDescent="0.25">
      <c r="A124" s="172"/>
      <c r="B124" s="173"/>
      <c r="C124" s="174"/>
      <c r="D124" s="174"/>
      <c r="E124" s="174"/>
      <c r="F124" s="174"/>
    </row>
    <row r="125" spans="1:6" x14ac:dyDescent="0.25">
      <c r="A125" s="172"/>
      <c r="B125" s="173"/>
      <c r="C125" s="174"/>
      <c r="D125" s="174"/>
      <c r="E125" s="174"/>
      <c r="F125" s="174"/>
    </row>
    <row r="126" spans="1:6" x14ac:dyDescent="0.25">
      <c r="A126" s="172"/>
      <c r="B126" s="173"/>
      <c r="C126" s="174"/>
      <c r="D126" s="174"/>
      <c r="E126" s="174"/>
      <c r="F126" s="174"/>
    </row>
    <row r="127" spans="1:6" x14ac:dyDescent="0.25">
      <c r="A127" s="172"/>
      <c r="B127" s="173"/>
      <c r="C127" s="174"/>
      <c r="D127" s="174"/>
      <c r="E127" s="174"/>
      <c r="F127" s="174"/>
    </row>
    <row r="128" spans="1:6" x14ac:dyDescent="0.25">
      <c r="A128" s="172"/>
      <c r="B128" s="173"/>
      <c r="C128" s="174"/>
      <c r="D128" s="174"/>
      <c r="E128" s="174"/>
      <c r="F128" s="174"/>
    </row>
    <row r="129" spans="1:6" x14ac:dyDescent="0.25">
      <c r="A129" s="172"/>
      <c r="B129" s="173"/>
      <c r="C129" s="174"/>
      <c r="D129" s="174"/>
      <c r="E129" s="174"/>
      <c r="F129" s="174"/>
    </row>
    <row r="130" spans="1:6" x14ac:dyDescent="0.25">
      <c r="A130" s="172"/>
      <c r="B130" s="173"/>
      <c r="C130" s="174"/>
      <c r="D130" s="174"/>
      <c r="E130" s="174"/>
      <c r="F130" s="174"/>
    </row>
    <row r="131" spans="1:6" x14ac:dyDescent="0.25">
      <c r="A131" s="172"/>
      <c r="B131" s="173"/>
      <c r="C131" s="174"/>
      <c r="D131" s="174"/>
      <c r="E131" s="174"/>
      <c r="F131" s="174"/>
    </row>
    <row r="132" spans="1:6" x14ac:dyDescent="0.25">
      <c r="A132" s="172"/>
      <c r="B132" s="173"/>
      <c r="C132" s="174"/>
      <c r="D132" s="174"/>
      <c r="E132" s="174"/>
      <c r="F132" s="174"/>
    </row>
    <row r="133" spans="1:6" x14ac:dyDescent="0.25">
      <c r="A133" s="172"/>
      <c r="B133" s="173"/>
      <c r="C133" s="174"/>
      <c r="D133" s="174"/>
      <c r="E133" s="174"/>
      <c r="F133" s="174"/>
    </row>
    <row r="134" spans="1:6" x14ac:dyDescent="0.25">
      <c r="A134" s="172"/>
      <c r="B134" s="173"/>
      <c r="C134" s="174"/>
      <c r="D134" s="174"/>
      <c r="E134" s="174"/>
      <c r="F134" s="174"/>
    </row>
    <row r="135" spans="1:6" x14ac:dyDescent="0.25">
      <c r="A135" s="172"/>
      <c r="B135" s="173"/>
      <c r="C135" s="174"/>
      <c r="D135" s="174"/>
      <c r="E135" s="174"/>
      <c r="F135" s="174"/>
    </row>
    <row r="136" spans="1:6" x14ac:dyDescent="0.25">
      <c r="A136" s="172"/>
      <c r="B136" s="173"/>
      <c r="C136" s="174"/>
      <c r="D136" s="174"/>
      <c r="E136" s="174"/>
      <c r="F136" s="174"/>
    </row>
    <row r="137" spans="1:6" x14ac:dyDescent="0.25">
      <c r="A137" s="172"/>
      <c r="B137" s="173"/>
      <c r="C137" s="174"/>
      <c r="D137" s="174"/>
      <c r="E137" s="174"/>
      <c r="F137" s="174"/>
    </row>
    <row r="138" spans="1:6" x14ac:dyDescent="0.25">
      <c r="A138" s="172"/>
      <c r="B138" s="173"/>
      <c r="C138" s="174"/>
      <c r="D138" s="174"/>
      <c r="E138" s="174"/>
      <c r="F138" s="174"/>
    </row>
    <row r="139" spans="1:6" x14ac:dyDescent="0.25">
      <c r="A139" s="172"/>
      <c r="B139" s="173"/>
      <c r="C139" s="174"/>
      <c r="D139" s="174"/>
      <c r="E139" s="174"/>
      <c r="F139" s="174"/>
    </row>
    <row r="140" spans="1:6" x14ac:dyDescent="0.25">
      <c r="A140" s="172"/>
      <c r="B140" s="173"/>
      <c r="C140" s="174"/>
      <c r="D140" s="174"/>
      <c r="E140" s="174"/>
      <c r="F140" s="174"/>
    </row>
    <row r="141" spans="1:6" x14ac:dyDescent="0.25">
      <c r="A141" s="172"/>
      <c r="B141" s="173"/>
      <c r="C141" s="174"/>
      <c r="D141" s="174"/>
      <c r="E141" s="174"/>
      <c r="F141" s="174"/>
    </row>
    <row r="142" spans="1:6" x14ac:dyDescent="0.25">
      <c r="A142" s="172"/>
      <c r="B142" s="173"/>
      <c r="C142" s="174"/>
      <c r="D142" s="174"/>
      <c r="E142" s="174"/>
      <c r="F142" s="174"/>
    </row>
    <row r="143" spans="1:6" x14ac:dyDescent="0.25">
      <c r="A143" s="172"/>
      <c r="B143" s="173"/>
      <c r="C143" s="174"/>
      <c r="D143" s="174"/>
      <c r="E143" s="174"/>
      <c r="F143" s="174"/>
    </row>
    <row r="144" spans="1:6" x14ac:dyDescent="0.25">
      <c r="A144" s="172"/>
      <c r="B144" s="173"/>
      <c r="C144" s="174"/>
      <c r="D144" s="174"/>
      <c r="E144" s="174"/>
      <c r="F144" s="174"/>
    </row>
    <row r="145" spans="1:6" x14ac:dyDescent="0.25">
      <c r="A145" s="172"/>
      <c r="B145" s="173"/>
      <c r="C145" s="174"/>
      <c r="D145" s="174"/>
      <c r="E145" s="174"/>
      <c r="F145" s="174"/>
    </row>
    <row r="146" spans="1:6" x14ac:dyDescent="0.25">
      <c r="A146" s="172"/>
      <c r="B146" s="173"/>
      <c r="C146" s="174"/>
      <c r="D146" s="174"/>
      <c r="E146" s="174"/>
      <c r="F146" s="174"/>
    </row>
    <row r="147" spans="1:6" x14ac:dyDescent="0.25">
      <c r="A147" s="172"/>
      <c r="B147" s="173"/>
      <c r="C147" s="174"/>
      <c r="D147" s="174"/>
      <c r="E147" s="174"/>
      <c r="F147" s="174"/>
    </row>
    <row r="148" spans="1:6" x14ac:dyDescent="0.25">
      <c r="A148" s="172"/>
      <c r="B148" s="173"/>
      <c r="C148" s="174"/>
      <c r="D148" s="174"/>
      <c r="E148" s="174"/>
      <c r="F148" s="174"/>
    </row>
    <row r="149" spans="1:6" x14ac:dyDescent="0.25">
      <c r="A149" s="172"/>
      <c r="B149" s="173"/>
      <c r="C149" s="174"/>
      <c r="D149" s="174"/>
      <c r="E149" s="174"/>
      <c r="F149" s="174"/>
    </row>
    <row r="150" spans="1:6" x14ac:dyDescent="0.25">
      <c r="A150" s="172"/>
      <c r="B150" s="173"/>
      <c r="C150" s="174"/>
      <c r="D150" s="174"/>
      <c r="E150" s="174"/>
      <c r="F150" s="174"/>
    </row>
    <row r="151" spans="1:6" x14ac:dyDescent="0.25">
      <c r="A151" s="172"/>
      <c r="B151" s="173"/>
      <c r="C151" s="174"/>
      <c r="D151" s="174"/>
      <c r="E151" s="174"/>
      <c r="F151" s="174"/>
    </row>
    <row r="152" spans="1:6" x14ac:dyDescent="0.25">
      <c r="A152" s="172"/>
      <c r="B152" s="173"/>
      <c r="C152" s="174"/>
      <c r="D152" s="174"/>
      <c r="E152" s="174"/>
      <c r="F152" s="174"/>
    </row>
    <row r="153" spans="1:6" x14ac:dyDescent="0.25">
      <c r="A153" s="172"/>
      <c r="B153" s="173"/>
      <c r="C153" s="174"/>
      <c r="D153" s="174"/>
      <c r="E153" s="174"/>
      <c r="F153" s="174"/>
    </row>
    <row r="154" spans="1:6" x14ac:dyDescent="0.25">
      <c r="A154" s="172"/>
      <c r="B154" s="173"/>
      <c r="C154" s="174"/>
      <c r="D154" s="174"/>
      <c r="E154" s="174"/>
      <c r="F154" s="174"/>
    </row>
    <row r="155" spans="1:6" x14ac:dyDescent="0.25">
      <c r="A155" s="172"/>
      <c r="B155" s="173"/>
      <c r="C155" s="174"/>
      <c r="D155" s="174"/>
      <c r="E155" s="174"/>
      <c r="F155" s="174"/>
    </row>
    <row r="156" spans="1:6" x14ac:dyDescent="0.25">
      <c r="A156" s="172"/>
      <c r="B156" s="173"/>
      <c r="C156" s="174"/>
      <c r="D156" s="174"/>
      <c r="E156" s="174"/>
      <c r="F156" s="174"/>
    </row>
    <row r="157" spans="1:6" x14ac:dyDescent="0.25">
      <c r="A157" s="172"/>
      <c r="B157" s="173"/>
      <c r="C157" s="174"/>
      <c r="D157" s="174"/>
      <c r="E157" s="174"/>
      <c r="F157" s="174"/>
    </row>
    <row r="158" spans="1:6" x14ac:dyDescent="0.25">
      <c r="A158" s="172"/>
      <c r="B158" s="173"/>
      <c r="C158" s="174"/>
      <c r="D158" s="174"/>
      <c r="E158" s="174"/>
      <c r="F158" s="174"/>
    </row>
    <row r="159" spans="1:6" x14ac:dyDescent="0.25">
      <c r="A159" s="172"/>
      <c r="B159" s="173"/>
      <c r="C159" s="174"/>
      <c r="D159" s="174"/>
      <c r="E159" s="174"/>
      <c r="F159" s="174"/>
    </row>
    <row r="160" spans="1:6" x14ac:dyDescent="0.25">
      <c r="A160" s="172"/>
      <c r="B160" s="173"/>
      <c r="C160" s="174"/>
      <c r="D160" s="174"/>
      <c r="E160" s="174"/>
      <c r="F160" s="174"/>
    </row>
    <row r="161" spans="1:6" x14ac:dyDescent="0.25">
      <c r="A161" s="172"/>
      <c r="B161" s="173"/>
      <c r="C161" s="174"/>
      <c r="D161" s="174"/>
      <c r="E161" s="174"/>
      <c r="F161" s="174"/>
    </row>
    <row r="162" spans="1:6" x14ac:dyDescent="0.25">
      <c r="A162" s="172"/>
      <c r="B162" s="173"/>
      <c r="C162" s="174"/>
      <c r="D162" s="174"/>
      <c r="E162" s="174"/>
      <c r="F162" s="174"/>
    </row>
    <row r="163" spans="1:6" x14ac:dyDescent="0.25">
      <c r="A163" s="172"/>
      <c r="B163" s="173"/>
      <c r="C163" s="174"/>
      <c r="D163" s="174"/>
      <c r="E163" s="174"/>
      <c r="F163" s="174"/>
    </row>
    <row r="164" spans="1:6" x14ac:dyDescent="0.25">
      <c r="A164" s="172"/>
      <c r="B164" s="173"/>
      <c r="C164" s="174"/>
      <c r="D164" s="174"/>
      <c r="E164" s="174"/>
      <c r="F164" s="174"/>
    </row>
    <row r="165" spans="1:6" x14ac:dyDescent="0.25">
      <c r="A165" s="172"/>
      <c r="B165" s="173"/>
      <c r="C165" s="174"/>
      <c r="D165" s="174"/>
      <c r="E165" s="174"/>
      <c r="F165" s="174"/>
    </row>
    <row r="166" spans="1:6" x14ac:dyDescent="0.25">
      <c r="A166" s="172"/>
      <c r="B166" s="173"/>
      <c r="C166" s="174"/>
      <c r="D166" s="174"/>
      <c r="E166" s="174"/>
      <c r="F166" s="174"/>
    </row>
    <row r="167" spans="1:6" x14ac:dyDescent="0.25">
      <c r="A167" s="172"/>
      <c r="B167" s="173"/>
      <c r="C167" s="174"/>
      <c r="D167" s="174"/>
      <c r="E167" s="174"/>
      <c r="F167" s="174"/>
    </row>
    <row r="168" spans="1:6" x14ac:dyDescent="0.25">
      <c r="A168" s="172"/>
      <c r="B168" s="173"/>
      <c r="C168" s="174"/>
      <c r="D168" s="174"/>
      <c r="E168" s="174"/>
      <c r="F168" s="174"/>
    </row>
    <row r="169" spans="1:6" x14ac:dyDescent="0.25">
      <c r="A169" s="172"/>
      <c r="B169" s="173"/>
      <c r="C169" s="174"/>
      <c r="D169" s="174"/>
      <c r="E169" s="174"/>
      <c r="F169" s="174"/>
    </row>
    <row r="170" spans="1:6" x14ac:dyDescent="0.25">
      <c r="A170" s="172"/>
      <c r="B170" s="173"/>
      <c r="C170" s="174"/>
      <c r="D170" s="174"/>
      <c r="E170" s="174"/>
      <c r="F170" s="174"/>
    </row>
    <row r="171" spans="1:6" x14ac:dyDescent="0.25">
      <c r="A171" s="172"/>
      <c r="B171" s="173"/>
      <c r="C171" s="174"/>
      <c r="D171" s="174"/>
      <c r="E171" s="174"/>
      <c r="F171" s="174"/>
    </row>
    <row r="172" spans="1:6" x14ac:dyDescent="0.25">
      <c r="A172" s="172"/>
      <c r="B172" s="173"/>
      <c r="C172" s="174"/>
      <c r="D172" s="174"/>
      <c r="E172" s="174"/>
      <c r="F172" s="174"/>
    </row>
    <row r="173" spans="1:6" x14ac:dyDescent="0.25">
      <c r="A173" s="172"/>
      <c r="B173" s="173"/>
      <c r="C173" s="174"/>
      <c r="D173" s="174"/>
      <c r="E173" s="174"/>
      <c r="F173" s="174"/>
    </row>
    <row r="174" spans="1:6" x14ac:dyDescent="0.25">
      <c r="A174" s="172"/>
      <c r="B174" s="173"/>
      <c r="C174" s="174"/>
      <c r="D174" s="174"/>
      <c r="E174" s="174"/>
      <c r="F174" s="174"/>
    </row>
    <row r="175" spans="1:6" x14ac:dyDescent="0.25">
      <c r="A175" s="172"/>
      <c r="B175" s="173"/>
      <c r="C175" s="174"/>
      <c r="D175" s="174"/>
      <c r="E175" s="174"/>
      <c r="F175" s="174"/>
    </row>
    <row r="176" spans="1:6" x14ac:dyDescent="0.25">
      <c r="A176" s="172"/>
      <c r="B176" s="173"/>
      <c r="C176" s="174"/>
      <c r="D176" s="174"/>
      <c r="E176" s="174"/>
      <c r="F176" s="174"/>
    </row>
    <row r="177" spans="1:6" x14ac:dyDescent="0.25">
      <c r="A177" s="172"/>
      <c r="B177" s="173"/>
      <c r="C177" s="174"/>
      <c r="D177" s="174"/>
      <c r="E177" s="174"/>
      <c r="F177" s="174"/>
    </row>
    <row r="178" spans="1:6" x14ac:dyDescent="0.25">
      <c r="A178" s="172"/>
      <c r="B178" s="173"/>
      <c r="C178" s="174"/>
      <c r="D178" s="174"/>
      <c r="E178" s="174"/>
      <c r="F178" s="174"/>
    </row>
    <row r="179" spans="1:6" x14ac:dyDescent="0.25">
      <c r="A179" s="172"/>
      <c r="B179" s="173"/>
      <c r="C179" s="174"/>
      <c r="D179" s="174"/>
      <c r="E179" s="174"/>
      <c r="F179" s="174"/>
    </row>
    <row r="180" spans="1:6" x14ac:dyDescent="0.25">
      <c r="A180" s="172"/>
      <c r="B180" s="173"/>
      <c r="C180" s="174"/>
      <c r="D180" s="174"/>
      <c r="E180" s="174"/>
      <c r="F180" s="174"/>
    </row>
    <row r="181" spans="1:6" x14ac:dyDescent="0.25">
      <c r="A181" s="172"/>
      <c r="B181" s="173"/>
      <c r="C181" s="174"/>
      <c r="D181" s="174"/>
      <c r="E181" s="174"/>
      <c r="F181" s="174"/>
    </row>
    <row r="182" spans="1:6" x14ac:dyDescent="0.25">
      <c r="A182" s="172"/>
      <c r="B182" s="173"/>
      <c r="C182" s="174"/>
      <c r="D182" s="174"/>
      <c r="E182" s="174"/>
      <c r="F182" s="174"/>
    </row>
    <row r="183" spans="1:6" x14ac:dyDescent="0.25">
      <c r="A183" s="172"/>
      <c r="B183" s="173"/>
      <c r="C183" s="174"/>
      <c r="D183" s="174"/>
      <c r="E183" s="174"/>
      <c r="F183" s="174"/>
    </row>
    <row r="184" spans="1:6" x14ac:dyDescent="0.25">
      <c r="A184" s="172"/>
      <c r="B184" s="173"/>
      <c r="C184" s="174"/>
      <c r="D184" s="174"/>
      <c r="E184" s="174"/>
      <c r="F184" s="174"/>
    </row>
    <row r="185" spans="1:6" x14ac:dyDescent="0.25">
      <c r="A185" s="172"/>
      <c r="B185" s="173"/>
      <c r="C185" s="174"/>
      <c r="D185" s="174"/>
      <c r="E185" s="174"/>
      <c r="F185" s="174"/>
    </row>
    <row r="186" spans="1:6" x14ac:dyDescent="0.25">
      <c r="A186" s="172"/>
      <c r="B186" s="173"/>
      <c r="C186" s="174"/>
      <c r="D186" s="174"/>
      <c r="E186" s="174"/>
      <c r="F186" s="174"/>
    </row>
    <row r="187" spans="1:6" x14ac:dyDescent="0.25">
      <c r="A187" s="172"/>
      <c r="B187" s="173"/>
      <c r="C187" s="174"/>
      <c r="D187" s="174"/>
      <c r="E187" s="174"/>
      <c r="F187" s="174"/>
    </row>
    <row r="188" spans="1:6" x14ac:dyDescent="0.25">
      <c r="A188" s="172"/>
      <c r="B188" s="173"/>
      <c r="C188" s="174"/>
      <c r="D188" s="174"/>
      <c r="E188" s="174"/>
      <c r="F188" s="174"/>
    </row>
    <row r="189" spans="1:6" x14ac:dyDescent="0.25">
      <c r="A189" s="172"/>
      <c r="B189" s="173"/>
      <c r="C189" s="174"/>
      <c r="D189" s="174"/>
      <c r="E189" s="174"/>
      <c r="F189" s="174"/>
    </row>
    <row r="190" spans="1:6" x14ac:dyDescent="0.25">
      <c r="A190" s="172"/>
      <c r="B190" s="173"/>
      <c r="C190" s="174"/>
      <c r="D190" s="174"/>
      <c r="E190" s="174"/>
      <c r="F190" s="174"/>
    </row>
    <row r="191" spans="1:6" x14ac:dyDescent="0.25">
      <c r="A191" s="172"/>
      <c r="B191" s="173"/>
      <c r="C191" s="174"/>
      <c r="D191" s="174"/>
      <c r="E191" s="174"/>
      <c r="F191" s="174"/>
    </row>
    <row r="192" spans="1:6" x14ac:dyDescent="0.25">
      <c r="A192" s="172"/>
      <c r="B192" s="173"/>
      <c r="C192" s="174"/>
      <c r="D192" s="174"/>
      <c r="E192" s="174"/>
      <c r="F192" s="174"/>
    </row>
    <row r="193" spans="1:6" x14ac:dyDescent="0.25">
      <c r="A193" s="172"/>
      <c r="B193" s="173"/>
      <c r="C193" s="174"/>
      <c r="D193" s="174"/>
      <c r="E193" s="174"/>
      <c r="F193" s="174"/>
    </row>
    <row r="194" spans="1:6" x14ac:dyDescent="0.25">
      <c r="A194" s="172"/>
      <c r="B194" s="173"/>
      <c r="C194" s="174"/>
      <c r="D194" s="174"/>
      <c r="E194" s="174"/>
      <c r="F194" s="174"/>
    </row>
    <row r="195" spans="1:6" x14ac:dyDescent="0.25">
      <c r="A195" s="172"/>
      <c r="B195" s="173"/>
      <c r="C195" s="174"/>
      <c r="D195" s="174"/>
      <c r="E195" s="174"/>
      <c r="F195" s="174"/>
    </row>
    <row r="196" spans="1:6" x14ac:dyDescent="0.25">
      <c r="A196" s="172"/>
      <c r="B196" s="173"/>
      <c r="C196" s="174"/>
      <c r="D196" s="174"/>
      <c r="E196" s="174"/>
      <c r="F196" s="174"/>
    </row>
    <row r="197" spans="1:6" x14ac:dyDescent="0.25">
      <c r="A197" s="172"/>
      <c r="B197" s="173"/>
      <c r="C197" s="174"/>
      <c r="D197" s="174"/>
      <c r="E197" s="174"/>
      <c r="F197" s="174"/>
    </row>
    <row r="198" spans="1:6" x14ac:dyDescent="0.25">
      <c r="A198" s="172"/>
      <c r="B198" s="173"/>
      <c r="C198" s="174"/>
      <c r="D198" s="174"/>
      <c r="E198" s="174"/>
      <c r="F198" s="174"/>
    </row>
    <row r="199" spans="1:6" x14ac:dyDescent="0.25">
      <c r="A199" s="172"/>
      <c r="B199" s="173"/>
      <c r="C199" s="174"/>
      <c r="D199" s="174"/>
      <c r="E199" s="174"/>
      <c r="F199" s="174"/>
    </row>
    <row r="200" spans="1:6" x14ac:dyDescent="0.25">
      <c r="A200" s="172"/>
      <c r="B200" s="173"/>
      <c r="C200" s="174"/>
      <c r="D200" s="174"/>
      <c r="E200" s="174"/>
      <c r="F200" s="174"/>
    </row>
    <row r="201" spans="1:6" x14ac:dyDescent="0.25">
      <c r="A201" s="172"/>
      <c r="B201" s="173"/>
      <c r="C201" s="174"/>
      <c r="D201" s="174"/>
      <c r="E201" s="174"/>
      <c r="F201" s="174"/>
    </row>
    <row r="202" spans="1:6" x14ac:dyDescent="0.25">
      <c r="A202" s="172"/>
      <c r="B202" s="173"/>
      <c r="C202" s="174"/>
      <c r="D202" s="174"/>
      <c r="E202" s="174"/>
      <c r="F202" s="174"/>
    </row>
    <row r="203" spans="1:6" x14ac:dyDescent="0.25">
      <c r="A203" s="172"/>
      <c r="B203" s="173"/>
      <c r="C203" s="174"/>
      <c r="D203" s="174"/>
      <c r="E203" s="174"/>
      <c r="F203" s="174"/>
    </row>
    <row r="204" spans="1:6" x14ac:dyDescent="0.25">
      <c r="A204" s="172"/>
      <c r="B204" s="173"/>
      <c r="C204" s="174"/>
      <c r="D204" s="174"/>
      <c r="E204" s="174"/>
      <c r="F204" s="174"/>
    </row>
    <row r="205" spans="1:6" x14ac:dyDescent="0.25">
      <c r="A205" s="172"/>
      <c r="B205" s="173"/>
      <c r="C205" s="174"/>
      <c r="D205" s="174"/>
      <c r="E205" s="174"/>
      <c r="F205" s="174"/>
    </row>
    <row r="206" spans="1:6" x14ac:dyDescent="0.25">
      <c r="A206" s="172"/>
      <c r="B206" s="173"/>
      <c r="C206" s="174"/>
      <c r="D206" s="174"/>
      <c r="E206" s="174"/>
      <c r="F206" s="174"/>
    </row>
  </sheetData>
  <mergeCells count="16">
    <mergeCell ref="A91:F91"/>
    <mergeCell ref="A48:F48"/>
    <mergeCell ref="A49:F49"/>
    <mergeCell ref="A76:F76"/>
    <mergeCell ref="A79:F79"/>
    <mergeCell ref="A80:F80"/>
    <mergeCell ref="A81:F81"/>
    <mergeCell ref="A47:F47"/>
    <mergeCell ref="A44:F44"/>
    <mergeCell ref="A1:G1"/>
    <mergeCell ref="A6:G6"/>
    <mergeCell ref="A8:G8"/>
    <mergeCell ref="A9:G9"/>
    <mergeCell ref="A31:F31"/>
    <mergeCell ref="A32:F32"/>
    <mergeCell ref="A33:F33"/>
  </mergeCells>
  <pageMargins left="0.7" right="0.7" top="0.75" bottom="0.75" header="0.3" footer="0.3"/>
  <ignoredErrors>
    <ignoredError sqref="E8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zoomScale="80" zoomScaleNormal="80" workbookViewId="0">
      <selection sqref="A1:G1"/>
    </sheetView>
  </sheetViews>
  <sheetFormatPr baseColWidth="10" defaultColWidth="11.5703125" defaultRowHeight="15" x14ac:dyDescent="0.25"/>
  <cols>
    <col min="1" max="1" width="20.140625" style="81" customWidth="1"/>
    <col min="2" max="2" width="41.5703125" style="16" customWidth="1"/>
    <col min="3" max="3" width="19.5703125" style="12" customWidth="1"/>
    <col min="4" max="4" width="17" style="12" customWidth="1"/>
    <col min="5" max="5" width="17.28515625" style="12" bestFit="1" customWidth="1"/>
    <col min="6" max="6" width="18.5703125" style="12" bestFit="1" customWidth="1"/>
    <col min="7" max="7" width="15.42578125" style="12" customWidth="1"/>
    <col min="8" max="8" width="13.7109375" style="12" customWidth="1"/>
    <col min="9" max="16384" width="11.5703125" style="12"/>
  </cols>
  <sheetData>
    <row r="1" spans="1:7" x14ac:dyDescent="0.25">
      <c r="A1" s="212" t="s">
        <v>33</v>
      </c>
      <c r="B1" s="212"/>
      <c r="C1" s="212"/>
      <c r="D1" s="212"/>
      <c r="E1" s="212"/>
      <c r="F1" s="212"/>
      <c r="G1" s="212"/>
    </row>
    <row r="2" spans="1:7" s="19" customFormat="1" x14ac:dyDescent="0.25">
      <c r="A2" s="54"/>
      <c r="B2" s="82" t="s">
        <v>113</v>
      </c>
      <c r="C2" s="54" t="s">
        <v>114</v>
      </c>
      <c r="D2" s="54"/>
      <c r="E2" s="54"/>
      <c r="F2" s="54"/>
      <c r="G2" s="54"/>
    </row>
    <row r="3" spans="1:7" s="19" customFormat="1" x14ac:dyDescent="0.25">
      <c r="A3" s="54"/>
      <c r="B3" s="82" t="s">
        <v>115</v>
      </c>
      <c r="C3" s="54" t="s">
        <v>116</v>
      </c>
      <c r="D3" s="54"/>
      <c r="E3" s="54"/>
      <c r="F3" s="54"/>
      <c r="G3" s="54"/>
    </row>
    <row r="4" spans="1:7" s="19" customFormat="1" x14ac:dyDescent="0.25">
      <c r="A4" s="54"/>
      <c r="B4" s="82" t="s">
        <v>36</v>
      </c>
      <c r="C4" s="54" t="s">
        <v>98</v>
      </c>
      <c r="D4" s="54"/>
      <c r="E4" s="54"/>
      <c r="F4" s="54"/>
      <c r="G4" s="54"/>
    </row>
    <row r="5" spans="1:7" s="19" customFormat="1" x14ac:dyDescent="0.25">
      <c r="A5" s="54"/>
      <c r="B5" s="82" t="s">
        <v>35</v>
      </c>
      <c r="C5" s="54" t="s">
        <v>164</v>
      </c>
      <c r="D5" s="54"/>
      <c r="E5" s="54"/>
      <c r="F5" s="54"/>
      <c r="G5" s="54"/>
    </row>
    <row r="6" spans="1:7" s="19" customFormat="1" x14ac:dyDescent="0.25">
      <c r="A6" s="215"/>
      <c r="B6" s="215"/>
      <c r="C6" s="215"/>
      <c r="D6" s="215"/>
      <c r="E6" s="215"/>
      <c r="F6" s="215"/>
      <c r="G6" s="215"/>
    </row>
    <row r="7" spans="1:7" x14ac:dyDescent="0.25">
      <c r="A7" s="169"/>
      <c r="B7" s="170"/>
      <c r="C7" s="49"/>
      <c r="D7" s="49"/>
      <c r="E7" s="49"/>
      <c r="F7" s="49"/>
      <c r="G7" s="49"/>
    </row>
    <row r="8" spans="1:7" x14ac:dyDescent="0.25">
      <c r="A8" s="215" t="s">
        <v>37</v>
      </c>
      <c r="B8" s="215"/>
      <c r="C8" s="215"/>
      <c r="D8" s="215"/>
      <c r="E8" s="215"/>
      <c r="F8" s="215"/>
      <c r="G8" s="215"/>
    </row>
    <row r="9" spans="1:7" x14ac:dyDescent="0.25">
      <c r="A9" s="215" t="s">
        <v>57</v>
      </c>
      <c r="B9" s="215"/>
      <c r="C9" s="215"/>
      <c r="D9" s="215"/>
      <c r="E9" s="215"/>
      <c r="F9" s="215"/>
      <c r="G9" s="215"/>
    </row>
    <row r="10" spans="1:7" x14ac:dyDescent="0.25">
      <c r="A10" s="169"/>
      <c r="B10" s="170"/>
      <c r="C10" s="169"/>
      <c r="D10" s="169"/>
      <c r="E10" s="169"/>
      <c r="F10" s="169"/>
      <c r="G10" s="169"/>
    </row>
    <row r="11" spans="1:7" s="19" customFormat="1" ht="15.75" thickBot="1" x14ac:dyDescent="0.3">
      <c r="A11" s="83" t="s">
        <v>0</v>
      </c>
      <c r="B11" s="83" t="s">
        <v>63</v>
      </c>
      <c r="C11" s="83" t="s">
        <v>39</v>
      </c>
      <c r="D11" s="83" t="s">
        <v>17</v>
      </c>
      <c r="E11" s="83" t="s">
        <v>18</v>
      </c>
      <c r="F11" s="83" t="s">
        <v>19</v>
      </c>
      <c r="G11" s="83" t="s">
        <v>61</v>
      </c>
    </row>
    <row r="12" spans="1:7" s="19" customFormat="1" x14ac:dyDescent="0.25">
      <c r="A12" s="38"/>
      <c r="B12" s="85"/>
      <c r="C12" s="38"/>
      <c r="D12" s="38"/>
      <c r="E12" s="38"/>
      <c r="F12" s="38"/>
      <c r="G12" s="38"/>
    </row>
    <row r="13" spans="1:7" s="19" customFormat="1" ht="15.75" x14ac:dyDescent="0.25">
      <c r="A13" s="22">
        <v>1</v>
      </c>
      <c r="B13" s="24" t="s">
        <v>22</v>
      </c>
      <c r="C13" s="87" t="s">
        <v>6</v>
      </c>
      <c r="D13" s="86">
        <f>+Semestral!D13</f>
        <v>23321.666666666668</v>
      </c>
      <c r="E13" s="86">
        <f>E14+E15</f>
        <v>38481.666666666672</v>
      </c>
      <c r="F13" s="86">
        <f>F14+F19</f>
        <v>34063.333333333336</v>
      </c>
      <c r="G13" s="86">
        <f>AVERAGE(D13:F13)</f>
        <v>31955.555555555562</v>
      </c>
    </row>
    <row r="14" spans="1:7" s="19" customFormat="1" ht="60" x14ac:dyDescent="0.25">
      <c r="A14" s="22"/>
      <c r="B14" s="88" t="s">
        <v>73</v>
      </c>
      <c r="C14" s="87" t="s">
        <v>6</v>
      </c>
      <c r="D14" s="86">
        <f>+Semestral!D14</f>
        <v>16279.333333333334</v>
      </c>
      <c r="E14" s="86">
        <f>'2 T'!G14</f>
        <v>23370.666666666668</v>
      </c>
      <c r="F14" s="86">
        <f>'3 T'!G14</f>
        <v>25050</v>
      </c>
      <c r="G14" s="86">
        <f t="shared" ref="G14:G24" si="0">AVERAGE(D14:F14)</f>
        <v>21566.666666666668</v>
      </c>
    </row>
    <row r="15" spans="1:7" ht="15.75" x14ac:dyDescent="0.25">
      <c r="A15" s="22"/>
      <c r="B15" s="89" t="s">
        <v>9</v>
      </c>
      <c r="C15" s="87" t="s">
        <v>6</v>
      </c>
      <c r="D15" s="86">
        <f>+Semestral!D15</f>
        <v>7042.333333333333</v>
      </c>
      <c r="E15" s="86">
        <f>'2 T'!G15</f>
        <v>15111</v>
      </c>
      <c r="F15" s="86">
        <f>'3 T'!G15</f>
        <v>17751.666666666668</v>
      </c>
      <c r="G15" s="86">
        <f t="shared" si="0"/>
        <v>13301.666666666666</v>
      </c>
    </row>
    <row r="16" spans="1:7" ht="15.75" x14ac:dyDescent="0.25">
      <c r="A16" s="22">
        <v>2</v>
      </c>
      <c r="B16" s="27" t="s">
        <v>23</v>
      </c>
      <c r="C16" s="87" t="s">
        <v>6</v>
      </c>
      <c r="D16" s="86">
        <f>+Semestral!D16</f>
        <v>100965.33333333333</v>
      </c>
      <c r="E16" s="86">
        <f>E17+E19+E21</f>
        <v>120007</v>
      </c>
      <c r="F16" s="86">
        <f>F17+F19+F21</f>
        <v>127052.66666666667</v>
      </c>
      <c r="G16" s="86">
        <f t="shared" si="0"/>
        <v>116008.33333333333</v>
      </c>
    </row>
    <row r="17" spans="1:8" ht="15.75" x14ac:dyDescent="0.25">
      <c r="A17" s="22"/>
      <c r="B17" s="91" t="s">
        <v>70</v>
      </c>
      <c r="C17" s="87" t="s">
        <v>6</v>
      </c>
      <c r="D17" s="86">
        <f>+Semestral!D17</f>
        <v>12503.333333333334</v>
      </c>
      <c r="E17" s="86">
        <f>'2 T'!G17</f>
        <v>13115.666666666666</v>
      </c>
      <c r="F17" s="86">
        <f>'3 T'!G17</f>
        <v>14512.666666666666</v>
      </c>
      <c r="G17" s="86">
        <f t="shared" si="0"/>
        <v>13377.222222222221</v>
      </c>
    </row>
    <row r="18" spans="1:8" ht="15.75" x14ac:dyDescent="0.25">
      <c r="A18" s="22"/>
      <c r="B18" s="91" t="s">
        <v>24</v>
      </c>
      <c r="C18" s="87" t="s">
        <v>7</v>
      </c>
      <c r="D18" s="86">
        <f>+Semestral!D18</f>
        <v>21292.666666666668</v>
      </c>
      <c r="E18" s="86">
        <f>'2 T'!G18</f>
        <v>28227.666666666668</v>
      </c>
      <c r="F18" s="86">
        <f>'3 T'!G18</f>
        <v>31700.333333333332</v>
      </c>
      <c r="G18" s="86">
        <f t="shared" si="0"/>
        <v>27073.555555555558</v>
      </c>
    </row>
    <row r="19" spans="1:8" ht="15.75" x14ac:dyDescent="0.25">
      <c r="A19" s="22"/>
      <c r="B19" s="91" t="s">
        <v>71</v>
      </c>
      <c r="C19" s="87" t="s">
        <v>6</v>
      </c>
      <c r="D19" s="86">
        <f>+Semestral!D19</f>
        <v>2604.3333333333335</v>
      </c>
      <c r="E19" s="86">
        <f>'2 T'!G19</f>
        <v>7597.333333333333</v>
      </c>
      <c r="F19" s="86">
        <f>'3 T'!G19</f>
        <v>9013.3333333333339</v>
      </c>
      <c r="G19" s="86">
        <f t="shared" si="0"/>
        <v>6405</v>
      </c>
    </row>
    <row r="20" spans="1:8" ht="15.75" x14ac:dyDescent="0.25">
      <c r="A20" s="22"/>
      <c r="B20" s="91" t="s">
        <v>168</v>
      </c>
      <c r="C20" s="87" t="s">
        <v>6</v>
      </c>
      <c r="D20" s="86">
        <f>+Semestral!D20</f>
        <v>7946</v>
      </c>
      <c r="E20" s="86">
        <f>'2 T'!G20</f>
        <v>10797.333333333334</v>
      </c>
      <c r="F20" s="86">
        <f>'3 T'!G20</f>
        <v>10944.666666666666</v>
      </c>
      <c r="G20" s="86">
        <f t="shared" ref="G20" si="1">AVERAGE(D20:F20)</f>
        <v>9896</v>
      </c>
    </row>
    <row r="21" spans="1:8" ht="17.25" x14ac:dyDescent="0.25">
      <c r="A21" s="22"/>
      <c r="B21" s="91" t="s">
        <v>13</v>
      </c>
      <c r="C21" s="90" t="s">
        <v>25</v>
      </c>
      <c r="D21" s="86">
        <f>+Semestral!D21</f>
        <v>85857.666666666672</v>
      </c>
      <c r="E21" s="86">
        <f>'2 T'!G21</f>
        <v>99294</v>
      </c>
      <c r="F21" s="86">
        <f>'3 T'!G21</f>
        <v>103526.66666666667</v>
      </c>
      <c r="G21" s="86">
        <f t="shared" si="0"/>
        <v>96226.111111111124</v>
      </c>
    </row>
    <row r="22" spans="1:8" ht="15.75" x14ac:dyDescent="0.25">
      <c r="A22" s="22">
        <v>3</v>
      </c>
      <c r="B22" s="32" t="s">
        <v>5</v>
      </c>
      <c r="C22" s="90" t="s">
        <v>6</v>
      </c>
      <c r="D22" s="86">
        <f>+Semestral!D22</f>
        <v>7604.666666666667</v>
      </c>
      <c r="E22" s="86">
        <f>'2 T'!G22</f>
        <v>8888</v>
      </c>
      <c r="F22" s="86">
        <f>'3 T'!G22</f>
        <v>9256.3333333333339</v>
      </c>
      <c r="G22" s="86">
        <f t="shared" si="0"/>
        <v>8583</v>
      </c>
    </row>
    <row r="23" spans="1:8" ht="15.75" x14ac:dyDescent="0.25">
      <c r="A23" s="22"/>
      <c r="B23" s="33" t="s">
        <v>145</v>
      </c>
      <c r="C23" s="28" t="s">
        <v>8</v>
      </c>
      <c r="D23" s="86">
        <f>+Semestral!D23</f>
        <v>535.33333333333337</v>
      </c>
      <c r="E23" s="86">
        <f>'2 T'!G23</f>
        <v>577</v>
      </c>
      <c r="F23" s="86">
        <f>'3 T'!G23</f>
        <v>833.33333333333337</v>
      </c>
      <c r="G23" s="86">
        <f t="shared" si="0"/>
        <v>648.55555555555566</v>
      </c>
    </row>
    <row r="24" spans="1:8" ht="15.75" x14ac:dyDescent="0.25">
      <c r="A24" s="22">
        <v>4</v>
      </c>
      <c r="B24" s="32" t="s">
        <v>100</v>
      </c>
      <c r="C24" s="92" t="s">
        <v>101</v>
      </c>
      <c r="D24" s="86">
        <f>+Semestral!D24</f>
        <v>0</v>
      </c>
      <c r="E24" s="86">
        <f>'2 T'!G24</f>
        <v>0</v>
      </c>
      <c r="F24" s="86">
        <f>'3 T'!G24</f>
        <v>0</v>
      </c>
      <c r="G24" s="86">
        <f t="shared" si="0"/>
        <v>0</v>
      </c>
    </row>
    <row r="25" spans="1:8" ht="15.75" thickBot="1" x14ac:dyDescent="0.3">
      <c r="A25" s="93"/>
      <c r="B25" s="94" t="s">
        <v>58</v>
      </c>
      <c r="C25" s="95" t="s">
        <v>6</v>
      </c>
      <c r="D25" s="96">
        <f>D14+D21</f>
        <v>102137</v>
      </c>
      <c r="E25" s="96">
        <f t="shared" ref="E25:F25" si="2">E14+E21</f>
        <v>122664.66666666667</v>
      </c>
      <c r="F25" s="96">
        <f t="shared" si="2"/>
        <v>128576.66666666667</v>
      </c>
      <c r="G25" s="96">
        <f>G14+G21</f>
        <v>117792.7777777778</v>
      </c>
    </row>
    <row r="26" spans="1:8" ht="15.75" thickTop="1" x14ac:dyDescent="0.25">
      <c r="A26" s="85" t="s">
        <v>26</v>
      </c>
      <c r="C26" s="87"/>
      <c r="D26" s="171"/>
      <c r="E26" s="171"/>
      <c r="F26" s="171"/>
      <c r="G26" s="87"/>
    </row>
    <row r="27" spans="1:8" x14ac:dyDescent="0.25">
      <c r="A27" s="97" t="s">
        <v>94</v>
      </c>
      <c r="C27" s="87"/>
      <c r="D27" s="171"/>
      <c r="E27" s="171"/>
      <c r="F27" s="171"/>
      <c r="G27" s="87"/>
      <c r="H27" s="87"/>
    </row>
    <row r="28" spans="1:8" x14ac:dyDescent="0.25">
      <c r="A28" s="85" t="s">
        <v>27</v>
      </c>
      <c r="C28" s="87"/>
      <c r="D28" s="171"/>
      <c r="E28" s="171"/>
      <c r="F28" s="171"/>
      <c r="G28" s="87"/>
      <c r="H28" s="87"/>
    </row>
    <row r="29" spans="1:8" x14ac:dyDescent="0.25">
      <c r="A29" s="16" t="s">
        <v>68</v>
      </c>
    </row>
    <row r="30" spans="1:8" x14ac:dyDescent="0.25">
      <c r="C30" s="87"/>
    </row>
    <row r="31" spans="1:8" x14ac:dyDescent="0.25">
      <c r="A31" s="224" t="s">
        <v>45</v>
      </c>
      <c r="B31" s="224"/>
      <c r="C31" s="224"/>
      <c r="D31" s="224"/>
      <c r="E31" s="224"/>
      <c r="F31" s="224"/>
    </row>
    <row r="32" spans="1:8" x14ac:dyDescent="0.25">
      <c r="A32" s="215" t="s">
        <v>47</v>
      </c>
      <c r="B32" s="215"/>
      <c r="C32" s="215"/>
      <c r="D32" s="215"/>
      <c r="E32" s="215"/>
      <c r="F32" s="215"/>
    </row>
    <row r="33" spans="1:8" x14ac:dyDescent="0.25">
      <c r="A33" s="224" t="s">
        <v>28</v>
      </c>
      <c r="B33" s="224"/>
      <c r="C33" s="224"/>
      <c r="D33" s="224"/>
      <c r="E33" s="224"/>
      <c r="F33" s="224"/>
    </row>
    <row r="34" spans="1:8" x14ac:dyDescent="0.25">
      <c r="A34" s="172"/>
      <c r="B34" s="173"/>
      <c r="C34" s="174"/>
      <c r="D34" s="174"/>
      <c r="E34" s="174"/>
      <c r="F34" s="174"/>
    </row>
    <row r="35" spans="1:8" ht="15.75" thickBot="1" x14ac:dyDescent="0.3">
      <c r="A35" s="83" t="s">
        <v>0</v>
      </c>
      <c r="B35" s="83" t="s">
        <v>63</v>
      </c>
      <c r="C35" s="83" t="s">
        <v>17</v>
      </c>
      <c r="D35" s="83" t="s">
        <v>18</v>
      </c>
      <c r="E35" s="83" t="s">
        <v>19</v>
      </c>
      <c r="F35" s="83" t="s">
        <v>32</v>
      </c>
    </row>
    <row r="36" spans="1:8" ht="15.75" x14ac:dyDescent="0.25">
      <c r="A36" s="21">
        <v>1</v>
      </c>
      <c r="B36" s="8" t="s">
        <v>112</v>
      </c>
      <c r="C36" s="13">
        <f>+'1 T'!F39</f>
        <v>2105453366.9400001</v>
      </c>
      <c r="D36" s="87">
        <f>'2 T'!F39</f>
        <v>3283227921.3400002</v>
      </c>
      <c r="E36" s="87">
        <f>'3 T'!F38</f>
        <v>4020622517.5900002</v>
      </c>
      <c r="F36" s="87">
        <f t="shared" ref="F36:F41" si="3">SUM(C36:E36)</f>
        <v>9409303805.8700008</v>
      </c>
    </row>
    <row r="37" spans="1:8" ht="15.75" x14ac:dyDescent="0.25">
      <c r="A37" s="21">
        <v>2</v>
      </c>
      <c r="B37" s="8" t="s">
        <v>30</v>
      </c>
      <c r="C37" s="13">
        <f>+'1 T'!F40</f>
        <v>622923274</v>
      </c>
      <c r="D37" s="87">
        <f>'2 T'!F40</f>
        <v>1733874580.24</v>
      </c>
      <c r="E37" s="87">
        <f>'3 T'!F39</f>
        <v>2105170398</v>
      </c>
      <c r="F37" s="87">
        <f t="shared" si="3"/>
        <v>4461968252.2399998</v>
      </c>
    </row>
    <row r="38" spans="1:8" ht="15.75" x14ac:dyDescent="0.25">
      <c r="A38" s="21">
        <v>3</v>
      </c>
      <c r="B38" s="8" t="s">
        <v>29</v>
      </c>
      <c r="C38" s="13">
        <f>+'1 T'!F41</f>
        <v>348248193.69999999</v>
      </c>
      <c r="D38" s="87">
        <f>'2 T'!F41</f>
        <v>668604646.45000005</v>
      </c>
      <c r="E38" s="87">
        <f>'3 T'!F40</f>
        <v>699148593.44000006</v>
      </c>
      <c r="F38" s="87">
        <f t="shared" si="3"/>
        <v>1716001433.5900002</v>
      </c>
    </row>
    <row r="39" spans="1:8" ht="15.75" x14ac:dyDescent="0.25">
      <c r="A39" s="21">
        <v>4</v>
      </c>
      <c r="B39" s="8" t="s">
        <v>165</v>
      </c>
      <c r="C39" s="13"/>
      <c r="D39" s="87"/>
      <c r="E39" s="87"/>
      <c r="F39" s="87">
        <f t="shared" si="3"/>
        <v>0</v>
      </c>
    </row>
    <row r="40" spans="1:8" ht="15.75" x14ac:dyDescent="0.25">
      <c r="A40" s="21">
        <v>5</v>
      </c>
      <c r="B40" s="8" t="s">
        <v>74</v>
      </c>
      <c r="C40" s="13">
        <f>+'1 T'!F43</f>
        <v>0</v>
      </c>
      <c r="D40" s="87">
        <f>'2 T'!F43</f>
        <v>27700713.640000001</v>
      </c>
      <c r="E40" s="87">
        <f>'3 T'!F42</f>
        <v>22686615.699999999</v>
      </c>
      <c r="F40" s="87">
        <f t="shared" si="3"/>
        <v>50387329.340000004</v>
      </c>
    </row>
    <row r="41" spans="1:8" s="49" customFormat="1" ht="15.75" x14ac:dyDescent="0.25">
      <c r="A41" s="21">
        <v>6</v>
      </c>
      <c r="B41" s="8" t="s">
        <v>146</v>
      </c>
      <c r="C41" s="13">
        <f>+'1 T'!F44</f>
        <v>0</v>
      </c>
      <c r="D41" s="87">
        <f>'2 T'!F44</f>
        <v>236006676.46000001</v>
      </c>
      <c r="E41" s="87">
        <f>'3 T'!F43</f>
        <v>147706120.69</v>
      </c>
      <c r="F41" s="87">
        <f t="shared" si="3"/>
        <v>383712797.14999998</v>
      </c>
      <c r="G41" s="46"/>
      <c r="H41" s="47"/>
    </row>
    <row r="42" spans="1:8" ht="15.75" thickBot="1" x14ac:dyDescent="0.3">
      <c r="A42" s="93"/>
      <c r="B42" s="94" t="s">
        <v>1</v>
      </c>
      <c r="C42" s="181">
        <f>SUM(C36:C41)</f>
        <v>3076624834.6399999</v>
      </c>
      <c r="D42" s="181">
        <f t="shared" ref="D42:F42" si="4">SUM(D36:D41)</f>
        <v>5949414538.1300001</v>
      </c>
      <c r="E42" s="181">
        <f t="shared" si="4"/>
        <v>6995334245.4200001</v>
      </c>
      <c r="F42" s="181">
        <f t="shared" si="4"/>
        <v>16021373618.190001</v>
      </c>
    </row>
    <row r="43" spans="1:8" ht="15.75" thickTop="1" x14ac:dyDescent="0.25">
      <c r="A43" s="225" t="s">
        <v>68</v>
      </c>
      <c r="B43" s="225"/>
      <c r="C43" s="225"/>
      <c r="D43" s="225"/>
      <c r="E43" s="225"/>
      <c r="F43" s="225"/>
    </row>
    <row r="44" spans="1:8" x14ac:dyDescent="0.25">
      <c r="A44" s="172"/>
      <c r="B44" s="173"/>
      <c r="C44" s="174"/>
      <c r="D44" s="174"/>
      <c r="E44" s="174"/>
      <c r="F44" s="174"/>
    </row>
    <row r="45" spans="1:8" x14ac:dyDescent="0.25">
      <c r="A45" s="172"/>
      <c r="B45" s="172"/>
      <c r="C45" s="172"/>
      <c r="D45" s="172"/>
      <c r="E45" s="172"/>
      <c r="F45" s="172"/>
    </row>
    <row r="46" spans="1:8" x14ac:dyDescent="0.25">
      <c r="A46" s="224" t="s">
        <v>46</v>
      </c>
      <c r="B46" s="224"/>
      <c r="C46" s="224"/>
      <c r="D46" s="224"/>
      <c r="E46" s="224"/>
      <c r="F46" s="224"/>
    </row>
    <row r="47" spans="1:8" x14ac:dyDescent="0.25">
      <c r="A47" s="215" t="s">
        <v>48</v>
      </c>
      <c r="B47" s="215"/>
      <c r="C47" s="215"/>
      <c r="D47" s="215"/>
      <c r="E47" s="215"/>
      <c r="F47" s="215"/>
    </row>
    <row r="48" spans="1:8" x14ac:dyDescent="0.25">
      <c r="A48" s="212" t="s">
        <v>64</v>
      </c>
      <c r="B48" s="212"/>
      <c r="C48" s="212"/>
      <c r="D48" s="212"/>
      <c r="E48" s="212"/>
      <c r="F48" s="212"/>
    </row>
    <row r="49" spans="1:6" x14ac:dyDescent="0.25">
      <c r="A49" s="172"/>
      <c r="B49" s="173"/>
      <c r="C49" s="174"/>
      <c r="D49" s="174"/>
      <c r="E49" s="174"/>
      <c r="F49" s="174"/>
    </row>
    <row r="50" spans="1:6" ht="15.75" thickBot="1" x14ac:dyDescent="0.3">
      <c r="A50" s="83" t="s">
        <v>43</v>
      </c>
      <c r="B50" s="83" t="s">
        <v>44</v>
      </c>
      <c r="C50" s="83" t="str">
        <f>+C35</f>
        <v>I Trimestre</v>
      </c>
      <c r="D50" s="83" t="str">
        <f>+D35</f>
        <v>II Trimestre</v>
      </c>
      <c r="E50" s="83" t="str">
        <f>+E35</f>
        <v>III Trimestre</v>
      </c>
      <c r="F50" s="83" t="str">
        <f>+F35</f>
        <v xml:space="preserve">ACUMULADO </v>
      </c>
    </row>
    <row r="51" spans="1:6" x14ac:dyDescent="0.25">
      <c r="A51" s="55" t="s">
        <v>124</v>
      </c>
      <c r="B51" s="55" t="s">
        <v>125</v>
      </c>
      <c r="C51" s="87">
        <f>+'1 T'!F54</f>
        <v>0</v>
      </c>
      <c r="D51" s="87">
        <f>+'2 T'!F54</f>
        <v>6248460</v>
      </c>
      <c r="E51" s="87">
        <f>+'3 T'!F54</f>
        <v>6764000</v>
      </c>
      <c r="F51" s="87">
        <f t="shared" ref="F51:F73" si="5">SUM(C51:E51)</f>
        <v>13012460</v>
      </c>
    </row>
    <row r="52" spans="1:6" x14ac:dyDescent="0.25">
      <c r="A52" s="58" t="s">
        <v>126</v>
      </c>
      <c r="B52" s="58" t="s">
        <v>127</v>
      </c>
      <c r="C52" s="87">
        <f>+'1 T'!F55</f>
        <v>4160695.9400000004</v>
      </c>
      <c r="D52" s="87">
        <f>+'2 T'!F55</f>
        <v>17721722.02</v>
      </c>
      <c r="E52" s="87">
        <f>+'3 T'!F55</f>
        <v>29635351.48</v>
      </c>
      <c r="F52" s="87">
        <f t="shared" si="5"/>
        <v>51517769.439999998</v>
      </c>
    </row>
    <row r="53" spans="1:6" x14ac:dyDescent="0.25">
      <c r="A53" s="55" t="s">
        <v>105</v>
      </c>
      <c r="B53" s="55" t="s">
        <v>106</v>
      </c>
      <c r="C53" s="87">
        <f>+'1 T'!F56</f>
        <v>124000</v>
      </c>
      <c r="D53" s="87">
        <f>+'2 T'!F56</f>
        <v>334000</v>
      </c>
      <c r="E53" s="87">
        <f>+'3 T'!F56</f>
        <v>582000</v>
      </c>
      <c r="F53" s="87">
        <f t="shared" si="5"/>
        <v>1040000</v>
      </c>
    </row>
    <row r="54" spans="1:6" x14ac:dyDescent="0.25">
      <c r="A54" s="55" t="s">
        <v>86</v>
      </c>
      <c r="B54" s="55" t="s">
        <v>76</v>
      </c>
      <c r="C54" s="87">
        <f>+'1 T'!F57</f>
        <v>0</v>
      </c>
      <c r="D54" s="87">
        <f>+'2 T'!F57</f>
        <v>12340160</v>
      </c>
      <c r="E54" s="87">
        <f>+'3 T'!F57</f>
        <v>0</v>
      </c>
      <c r="F54" s="87">
        <f t="shared" si="5"/>
        <v>12340160</v>
      </c>
    </row>
    <row r="55" spans="1:6" x14ac:dyDescent="0.25">
      <c r="A55" s="58" t="s">
        <v>128</v>
      </c>
      <c r="B55" s="58" t="s">
        <v>129</v>
      </c>
      <c r="C55" s="87">
        <f>+'1 T'!F58</f>
        <v>0</v>
      </c>
      <c r="D55" s="87">
        <f>+'2 T'!F58</f>
        <v>0</v>
      </c>
      <c r="E55" s="87">
        <f>+'3 T'!F58</f>
        <v>0</v>
      </c>
      <c r="F55" s="87">
        <f t="shared" si="5"/>
        <v>0</v>
      </c>
    </row>
    <row r="56" spans="1:6" x14ac:dyDescent="0.25">
      <c r="A56" s="55" t="s">
        <v>78</v>
      </c>
      <c r="B56" s="55" t="s">
        <v>79</v>
      </c>
      <c r="C56" s="87">
        <f>+'1 T'!F59</f>
        <v>0</v>
      </c>
      <c r="D56" s="87">
        <f>+'2 T'!F59</f>
        <v>0</v>
      </c>
      <c r="E56" s="87">
        <f>+'3 T'!F59</f>
        <v>0</v>
      </c>
      <c r="F56" s="87">
        <f t="shared" si="5"/>
        <v>0</v>
      </c>
    </row>
    <row r="57" spans="1:6" x14ac:dyDescent="0.25">
      <c r="A57" s="55" t="s">
        <v>80</v>
      </c>
      <c r="B57" s="55" t="s">
        <v>65</v>
      </c>
      <c r="C57" s="87">
        <f>+'1 T'!F60</f>
        <v>0</v>
      </c>
      <c r="D57" s="87">
        <f>+'2 T'!F60</f>
        <v>0</v>
      </c>
      <c r="E57" s="87">
        <f>+'3 T'!F60</f>
        <v>0</v>
      </c>
      <c r="F57" s="87">
        <f t="shared" si="5"/>
        <v>0</v>
      </c>
    </row>
    <row r="58" spans="1:6" x14ac:dyDescent="0.25">
      <c r="A58" s="55" t="s">
        <v>2</v>
      </c>
      <c r="B58" s="55" t="s">
        <v>107</v>
      </c>
      <c r="C58" s="87">
        <f>+'1 T'!F61</f>
        <v>348248193.69999999</v>
      </c>
      <c r="D58" s="87">
        <f>+'2 T'!F61</f>
        <v>680744646.45000005</v>
      </c>
      <c r="E58" s="87">
        <f>+'3 T'!F61</f>
        <v>699148593.13999999</v>
      </c>
      <c r="F58" s="87">
        <f t="shared" si="5"/>
        <v>1728141433.29</v>
      </c>
    </row>
    <row r="59" spans="1:6" x14ac:dyDescent="0.25">
      <c r="A59" s="55" t="s">
        <v>3</v>
      </c>
      <c r="B59" s="55" t="s">
        <v>4</v>
      </c>
      <c r="C59" s="87">
        <f>+'1 T'!F62</f>
        <v>622923274</v>
      </c>
      <c r="D59" s="87">
        <f>+'2 T'!F62</f>
        <v>1733874580.24</v>
      </c>
      <c r="E59" s="87">
        <f>+'3 T'!F62</f>
        <v>2105170398</v>
      </c>
      <c r="F59" s="87">
        <f t="shared" si="5"/>
        <v>4461968252.2399998</v>
      </c>
    </row>
    <row r="60" spans="1:6" x14ac:dyDescent="0.25">
      <c r="A60" s="55" t="s">
        <v>81</v>
      </c>
      <c r="B60" s="55" t="s">
        <v>82</v>
      </c>
      <c r="C60" s="87">
        <f>+'1 T'!F63</f>
        <v>0</v>
      </c>
      <c r="D60" s="87">
        <f>+'2 T'!F63</f>
        <v>0</v>
      </c>
      <c r="E60" s="87">
        <f>+'3 T'!F63</f>
        <v>0</v>
      </c>
      <c r="F60" s="87">
        <f t="shared" si="5"/>
        <v>0</v>
      </c>
    </row>
    <row r="61" spans="1:6" x14ac:dyDescent="0.25">
      <c r="A61" s="55" t="s">
        <v>108</v>
      </c>
      <c r="B61" s="55" t="s">
        <v>109</v>
      </c>
      <c r="C61" s="87">
        <f>+'1 T'!F64</f>
        <v>0</v>
      </c>
      <c r="D61" s="87">
        <f>+'2 T'!F64</f>
        <v>0</v>
      </c>
      <c r="E61" s="87">
        <f>+'3 T'!F64</f>
        <v>0</v>
      </c>
      <c r="F61" s="87">
        <f t="shared" si="5"/>
        <v>0</v>
      </c>
    </row>
    <row r="62" spans="1:6" x14ac:dyDescent="0.25">
      <c r="A62" s="55" t="s">
        <v>83</v>
      </c>
      <c r="B62" s="55" t="s">
        <v>75</v>
      </c>
      <c r="C62" s="87">
        <f>+'1 T'!F65</f>
        <v>0</v>
      </c>
      <c r="D62" s="87">
        <f>+'2 T'!F65</f>
        <v>4759832</v>
      </c>
      <c r="E62" s="87">
        <f>+'3 T'!F65</f>
        <v>20772089.48</v>
      </c>
      <c r="F62" s="87">
        <f t="shared" si="5"/>
        <v>25531921.48</v>
      </c>
    </row>
    <row r="63" spans="1:6" x14ac:dyDescent="0.25">
      <c r="A63" s="58" t="s">
        <v>132</v>
      </c>
      <c r="B63" s="58" t="s">
        <v>133</v>
      </c>
      <c r="C63" s="87"/>
      <c r="D63" s="87">
        <f>+'2 T'!F66</f>
        <v>0</v>
      </c>
      <c r="E63" s="87">
        <f>+'3 T'!F66</f>
        <v>0</v>
      </c>
      <c r="F63" s="87">
        <f t="shared" si="5"/>
        <v>0</v>
      </c>
    </row>
    <row r="64" spans="1:6" x14ac:dyDescent="0.25">
      <c r="A64" s="7" t="s">
        <v>34</v>
      </c>
      <c r="B64" s="7" t="s">
        <v>66</v>
      </c>
      <c r="C64" s="87">
        <f>+'1 T'!F66</f>
        <v>0</v>
      </c>
      <c r="D64" s="87">
        <f>+'2 T'!F67</f>
        <v>43342836.32</v>
      </c>
      <c r="E64" s="87">
        <f>+'3 T'!F67</f>
        <v>0</v>
      </c>
      <c r="F64" s="87">
        <f t="shared" si="5"/>
        <v>43342836.32</v>
      </c>
    </row>
    <row r="65" spans="1:6" x14ac:dyDescent="0.25">
      <c r="A65" s="60" t="s">
        <v>130</v>
      </c>
      <c r="B65" s="60" t="s">
        <v>131</v>
      </c>
      <c r="C65" s="87">
        <f>+'1 T'!F67</f>
        <v>0</v>
      </c>
      <c r="D65" s="87">
        <f>+'2 T'!F68</f>
        <v>0</v>
      </c>
      <c r="E65" s="87">
        <f>+'3 T'!F68</f>
        <v>0</v>
      </c>
      <c r="F65" s="87">
        <f t="shared" si="5"/>
        <v>0</v>
      </c>
    </row>
    <row r="66" spans="1:6" x14ac:dyDescent="0.25">
      <c r="A66" s="60" t="s">
        <v>134</v>
      </c>
      <c r="B66" s="60" t="s">
        <v>137</v>
      </c>
      <c r="C66" s="87"/>
      <c r="D66" s="87">
        <f>+'2 T'!F69</f>
        <v>0</v>
      </c>
      <c r="E66" s="87">
        <f>+'3 T'!F69</f>
        <v>130921437.91</v>
      </c>
      <c r="F66" s="87">
        <f t="shared" si="5"/>
        <v>130921437.91</v>
      </c>
    </row>
    <row r="67" spans="1:6" x14ac:dyDescent="0.25">
      <c r="A67" s="60" t="s">
        <v>135</v>
      </c>
      <c r="B67" s="60" t="s">
        <v>138</v>
      </c>
      <c r="C67" s="87"/>
      <c r="D67" s="87">
        <f>+'2 T'!F70</f>
        <v>0</v>
      </c>
      <c r="E67" s="87">
        <f>+'3 T'!F70</f>
        <v>0</v>
      </c>
      <c r="F67" s="87">
        <f t="shared" si="5"/>
        <v>0</v>
      </c>
    </row>
    <row r="68" spans="1:6" x14ac:dyDescent="0.25">
      <c r="A68" s="60" t="s">
        <v>136</v>
      </c>
      <c r="B68" s="60" t="s">
        <v>139</v>
      </c>
      <c r="C68" s="87"/>
      <c r="D68" s="87">
        <f>+'2 T'!F71</f>
        <v>0</v>
      </c>
      <c r="E68" s="87">
        <f>+'3 T'!F71</f>
        <v>0</v>
      </c>
      <c r="F68" s="87">
        <f t="shared" si="5"/>
        <v>0</v>
      </c>
    </row>
    <row r="69" spans="1:6" x14ac:dyDescent="0.25">
      <c r="A69" s="60" t="s">
        <v>85</v>
      </c>
      <c r="B69" s="60" t="s">
        <v>77</v>
      </c>
      <c r="C69" s="87">
        <f>+'1 T'!F68</f>
        <v>0</v>
      </c>
      <c r="D69" s="87">
        <f>+'2 T'!F72</f>
        <v>0</v>
      </c>
      <c r="E69" s="87">
        <f>+'3 T'!F72</f>
        <v>0</v>
      </c>
      <c r="F69" s="87">
        <f t="shared" si="5"/>
        <v>0</v>
      </c>
    </row>
    <row r="70" spans="1:6" x14ac:dyDescent="0.25">
      <c r="A70" s="60" t="s">
        <v>140</v>
      </c>
      <c r="B70" s="60" t="s">
        <v>142</v>
      </c>
      <c r="C70" s="87"/>
      <c r="D70" s="87">
        <f>+'2 T'!F73</f>
        <v>0</v>
      </c>
      <c r="E70" s="87">
        <f>+'3 T'!F73</f>
        <v>0</v>
      </c>
      <c r="F70" s="87">
        <f t="shared" si="5"/>
        <v>0</v>
      </c>
    </row>
    <row r="71" spans="1:6" x14ac:dyDescent="0.25">
      <c r="A71" s="60" t="s">
        <v>141</v>
      </c>
      <c r="B71" s="60" t="s">
        <v>143</v>
      </c>
      <c r="C71" s="87"/>
      <c r="D71" s="87">
        <f>+'2 T'!F74</f>
        <v>0</v>
      </c>
      <c r="E71" s="87">
        <f>+'3 T'!F74</f>
        <v>0</v>
      </c>
      <c r="F71" s="87">
        <f t="shared" si="5"/>
        <v>0</v>
      </c>
    </row>
    <row r="72" spans="1:6" x14ac:dyDescent="0.25">
      <c r="A72" s="60" t="s">
        <v>84</v>
      </c>
      <c r="B72" s="60" t="s">
        <v>87</v>
      </c>
      <c r="C72" s="87">
        <f>+'1 T'!F69</f>
        <v>0</v>
      </c>
      <c r="D72" s="87">
        <f>+'2 T'!F75</f>
        <v>236006676.46000001</v>
      </c>
      <c r="E72" s="87">
        <f>+'3 T'!F75</f>
        <v>154818960.59</v>
      </c>
      <c r="F72" s="87">
        <f t="shared" si="5"/>
        <v>390825637.05000001</v>
      </c>
    </row>
    <row r="73" spans="1:6" ht="30" x14ac:dyDescent="0.25">
      <c r="A73" s="60" t="s">
        <v>110</v>
      </c>
      <c r="B73" s="61" t="s">
        <v>111</v>
      </c>
      <c r="C73" s="87">
        <f>+'1 T'!F70</f>
        <v>2101168671</v>
      </c>
      <c r="D73" s="87">
        <f>+'2 T'!F76</f>
        <v>3226181624.6399999</v>
      </c>
      <c r="E73" s="87">
        <f>+'3 T'!F76</f>
        <v>3850766415.02</v>
      </c>
      <c r="F73" s="87">
        <f t="shared" si="5"/>
        <v>9178116710.6599998</v>
      </c>
    </row>
    <row r="74" spans="1:6" ht="15.75" thickBot="1" x14ac:dyDescent="0.3">
      <c r="A74" s="93"/>
      <c r="B74" s="94" t="s">
        <v>1</v>
      </c>
      <c r="C74" s="95">
        <f>SUM(C51:C73)</f>
        <v>3076624834.6399999</v>
      </c>
      <c r="D74" s="95">
        <f>SUM(D51:D73)</f>
        <v>5961554538.1300001</v>
      </c>
      <c r="E74" s="95">
        <f>SUM(E51:E73)</f>
        <v>6998579245.6199999</v>
      </c>
      <c r="F74" s="95">
        <f>SUM(F51:F73)</f>
        <v>16036758618.389999</v>
      </c>
    </row>
    <row r="75" spans="1:6" ht="15.75" thickTop="1" x14ac:dyDescent="0.25">
      <c r="A75" s="225" t="s">
        <v>68</v>
      </c>
      <c r="B75" s="225"/>
      <c r="C75" s="225"/>
      <c r="D75" s="225"/>
      <c r="E75" s="225"/>
      <c r="F75" s="225"/>
    </row>
    <row r="76" spans="1:6" x14ac:dyDescent="0.25">
      <c r="B76" s="173"/>
      <c r="C76" s="174"/>
      <c r="D76" s="174"/>
      <c r="E76" s="174"/>
      <c r="F76" s="174"/>
    </row>
    <row r="77" spans="1:6" x14ac:dyDescent="0.25">
      <c r="A77" s="172"/>
      <c r="B77" s="173"/>
      <c r="C77" s="174"/>
      <c r="D77" s="174"/>
      <c r="E77" s="174"/>
      <c r="F77" s="174"/>
    </row>
    <row r="78" spans="1:6" x14ac:dyDescent="0.25">
      <c r="A78" s="224" t="s">
        <v>56</v>
      </c>
      <c r="B78" s="224"/>
      <c r="C78" s="224"/>
      <c r="D78" s="224"/>
      <c r="E78" s="224"/>
      <c r="F78" s="224"/>
    </row>
    <row r="79" spans="1:6" x14ac:dyDescent="0.25">
      <c r="A79" s="215" t="s">
        <v>55</v>
      </c>
      <c r="B79" s="215"/>
      <c r="C79" s="215"/>
      <c r="D79" s="215"/>
      <c r="E79" s="215"/>
      <c r="F79" s="215"/>
    </row>
    <row r="80" spans="1:6" x14ac:dyDescent="0.25">
      <c r="A80" s="212" t="s">
        <v>64</v>
      </c>
      <c r="B80" s="212"/>
      <c r="C80" s="212"/>
      <c r="D80" s="212"/>
      <c r="E80" s="212"/>
      <c r="F80" s="212"/>
    </row>
    <row r="81" spans="1:8" x14ac:dyDescent="0.25">
      <c r="A81" s="172"/>
      <c r="B81" s="173"/>
      <c r="C81" s="174"/>
      <c r="D81" s="174"/>
      <c r="E81" s="174"/>
      <c r="F81" s="174"/>
    </row>
    <row r="82" spans="1:8" ht="15.75" thickBot="1" x14ac:dyDescent="0.3">
      <c r="A82" s="83" t="s">
        <v>0</v>
      </c>
      <c r="B82" s="83" t="s">
        <v>38</v>
      </c>
      <c r="C82" s="83" t="str">
        <f>+C50</f>
        <v>I Trimestre</v>
      </c>
      <c r="D82" s="83" t="str">
        <f>+D50</f>
        <v>II Trimestre</v>
      </c>
      <c r="E82" s="83" t="str">
        <f>+E50</f>
        <v>III Trimestre</v>
      </c>
      <c r="F82" s="83" t="str">
        <f>+F50</f>
        <v xml:space="preserve">ACUMULADO </v>
      </c>
    </row>
    <row r="83" spans="1:8" x14ac:dyDescent="0.25">
      <c r="A83" s="55"/>
      <c r="B83" s="175"/>
      <c r="C83" s="180"/>
      <c r="D83" s="180"/>
      <c r="E83" s="180"/>
      <c r="F83" s="180"/>
    </row>
    <row r="84" spans="1:8" x14ac:dyDescent="0.25">
      <c r="A84" s="104">
        <v>1</v>
      </c>
      <c r="B84" s="105" t="s">
        <v>49</v>
      </c>
      <c r="C84" s="87">
        <f>'1 T'!F81</f>
        <v>8105975530.8999996</v>
      </c>
      <c r="D84" s="87">
        <f>'2 T'!F87</f>
        <v>14144777368.459999</v>
      </c>
      <c r="E84" s="87">
        <f>'3 T'!F88</f>
        <v>17279268846.549999</v>
      </c>
      <c r="F84" s="87">
        <f>C84</f>
        <v>8105975530.8999996</v>
      </c>
    </row>
    <row r="85" spans="1:8" x14ac:dyDescent="0.25">
      <c r="A85" s="107">
        <v>2</v>
      </c>
      <c r="B85" s="105" t="s">
        <v>50</v>
      </c>
      <c r="C85" s="87">
        <f>'1 T'!F82</f>
        <v>9115426672.2000008</v>
      </c>
      <c r="D85" s="87">
        <f>'2 T'!F88</f>
        <v>9096046016.2199993</v>
      </c>
      <c r="E85" s="87">
        <f>'3 T'!F89</f>
        <v>3435995107.6599998</v>
      </c>
      <c r="F85" s="87">
        <f>SUM(C85:E85)</f>
        <v>21647467796.079998</v>
      </c>
    </row>
    <row r="86" spans="1:8" x14ac:dyDescent="0.25">
      <c r="A86" s="107">
        <v>3</v>
      </c>
      <c r="B86" s="76" t="s">
        <v>51</v>
      </c>
      <c r="C86" s="87">
        <f>'1 T'!F83</f>
        <v>17221402203.099998</v>
      </c>
      <c r="D86" s="87">
        <f>'2 T'!F89</f>
        <v>23240823384.68</v>
      </c>
      <c r="E86" s="87">
        <f>'3 T'!F90</f>
        <v>20715263954.209999</v>
      </c>
      <c r="F86" s="87">
        <f>SUM(F84:F85)</f>
        <v>29753443326.979996</v>
      </c>
    </row>
    <row r="87" spans="1:8" x14ac:dyDescent="0.25">
      <c r="A87" s="107">
        <v>4</v>
      </c>
      <c r="B87" s="76" t="s">
        <v>52</v>
      </c>
      <c r="C87" s="87">
        <f>'1 T'!F84</f>
        <v>3076624834.6399999</v>
      </c>
      <c r="D87" s="87">
        <f>'2 T'!F90</f>
        <v>5961554538.1300001</v>
      </c>
      <c r="E87" s="87">
        <f>'3 T'!F91</f>
        <v>10446019402.619999</v>
      </c>
      <c r="F87" s="87">
        <f>SUM(C87:E87)</f>
        <v>19484198775.389999</v>
      </c>
    </row>
    <row r="88" spans="1:8" x14ac:dyDescent="0.25">
      <c r="A88" s="107">
        <v>5</v>
      </c>
      <c r="B88" s="105" t="s">
        <v>53</v>
      </c>
      <c r="C88" s="87">
        <f>'1 T'!F85</f>
        <v>14144777368.459999</v>
      </c>
      <c r="D88" s="87">
        <f>'2 T'!F91</f>
        <v>17279268846.549999</v>
      </c>
      <c r="E88" s="87">
        <f>'3 T'!F92</f>
        <v>10269244551.59</v>
      </c>
      <c r="F88" s="87">
        <f>+F86-F87</f>
        <v>10269244551.589996</v>
      </c>
    </row>
    <row r="89" spans="1:8" x14ac:dyDescent="0.25">
      <c r="A89" s="55"/>
      <c r="B89" s="105"/>
      <c r="C89" s="87"/>
      <c r="D89" s="87"/>
      <c r="E89" s="87"/>
      <c r="F89" s="87">
        <f>SUM(C89:E89)</f>
        <v>0</v>
      </c>
      <c r="H89" s="163"/>
    </row>
    <row r="90" spans="1:8" ht="15.75" thickBot="1" x14ac:dyDescent="0.3">
      <c r="A90" s="93"/>
      <c r="B90" s="94"/>
      <c r="C90" s="95"/>
      <c r="D90" s="96"/>
      <c r="E90" s="108"/>
      <c r="F90" s="93"/>
    </row>
    <row r="91" spans="1:8" ht="15.75" thickTop="1" x14ac:dyDescent="0.25">
      <c r="A91" s="225" t="s">
        <v>68</v>
      </c>
      <c r="B91" s="225"/>
      <c r="C91" s="225"/>
      <c r="D91" s="225"/>
      <c r="E91" s="225"/>
      <c r="F91" s="225"/>
    </row>
    <row r="92" spans="1:8" x14ac:dyDescent="0.25">
      <c r="A92" s="172"/>
      <c r="B92" s="173"/>
      <c r="C92" s="174"/>
      <c r="D92" s="174"/>
      <c r="E92" s="174"/>
      <c r="F92" s="174"/>
    </row>
    <row r="93" spans="1:8" x14ac:dyDescent="0.25">
      <c r="A93" s="172" t="s">
        <v>67</v>
      </c>
      <c r="B93" s="173"/>
      <c r="C93" s="174"/>
      <c r="D93" s="174"/>
      <c r="E93" s="174"/>
      <c r="F93" s="174"/>
    </row>
    <row r="94" spans="1:8" x14ac:dyDescent="0.25">
      <c r="A94" s="172"/>
      <c r="B94" s="173"/>
      <c r="C94" s="174"/>
      <c r="D94" s="174"/>
      <c r="E94" s="174"/>
      <c r="F94" s="174"/>
    </row>
    <row r="95" spans="1:8" x14ac:dyDescent="0.25">
      <c r="A95" s="172"/>
      <c r="B95" s="173"/>
      <c r="C95" s="174"/>
      <c r="D95" s="174"/>
      <c r="E95" s="174"/>
      <c r="F95" s="174"/>
    </row>
    <row r="96" spans="1:8" x14ac:dyDescent="0.25">
      <c r="A96" s="80"/>
      <c r="B96" s="173"/>
      <c r="C96" s="174"/>
      <c r="D96" s="174"/>
      <c r="E96" s="174"/>
      <c r="F96" s="174"/>
    </row>
    <row r="97" spans="1:6" x14ac:dyDescent="0.25">
      <c r="A97" s="80"/>
      <c r="B97" s="173"/>
      <c r="C97" s="174"/>
      <c r="D97" s="174"/>
      <c r="E97" s="174"/>
      <c r="F97" s="174"/>
    </row>
    <row r="98" spans="1:6" x14ac:dyDescent="0.25">
      <c r="A98" s="80"/>
      <c r="B98" s="173"/>
      <c r="C98" s="174"/>
      <c r="D98" s="174"/>
      <c r="E98" s="174"/>
      <c r="F98" s="174"/>
    </row>
    <row r="99" spans="1:6" x14ac:dyDescent="0.25">
      <c r="A99" s="172"/>
      <c r="B99" s="173"/>
      <c r="C99" s="174"/>
      <c r="D99" s="174"/>
      <c r="E99" s="174"/>
      <c r="F99" s="174"/>
    </row>
    <row r="100" spans="1:6" x14ac:dyDescent="0.25">
      <c r="A100" s="172"/>
      <c r="B100" s="173"/>
      <c r="C100" s="174"/>
      <c r="D100" s="174"/>
      <c r="E100" s="174"/>
      <c r="F100" s="174"/>
    </row>
    <row r="101" spans="1:6" x14ac:dyDescent="0.25">
      <c r="A101" s="172"/>
      <c r="B101" s="173"/>
      <c r="C101" s="174"/>
      <c r="D101" s="174"/>
      <c r="E101" s="174"/>
      <c r="F101" s="174"/>
    </row>
    <row r="102" spans="1:6" x14ac:dyDescent="0.25">
      <c r="A102" s="172"/>
      <c r="B102" s="173"/>
      <c r="C102" s="174"/>
      <c r="D102" s="174"/>
      <c r="E102" s="174"/>
      <c r="F102" s="174"/>
    </row>
    <row r="103" spans="1:6" x14ac:dyDescent="0.25">
      <c r="A103" s="172"/>
      <c r="B103" s="173"/>
      <c r="C103" s="174"/>
      <c r="D103" s="174"/>
      <c r="E103" s="174"/>
      <c r="F103" s="174"/>
    </row>
    <row r="104" spans="1:6" x14ac:dyDescent="0.25">
      <c r="A104" s="172"/>
      <c r="B104" s="173"/>
      <c r="C104" s="174"/>
      <c r="D104" s="174"/>
      <c r="E104" s="174"/>
      <c r="F104" s="174"/>
    </row>
    <row r="105" spans="1:6" x14ac:dyDescent="0.25">
      <c r="A105" s="172"/>
      <c r="B105" s="173"/>
      <c r="C105" s="174"/>
      <c r="D105" s="174"/>
      <c r="E105" s="174"/>
      <c r="F105" s="174"/>
    </row>
    <row r="106" spans="1:6" x14ac:dyDescent="0.25">
      <c r="A106" s="172"/>
      <c r="B106" s="173"/>
      <c r="C106" s="174"/>
      <c r="D106" s="174"/>
      <c r="E106" s="174"/>
      <c r="F106" s="174"/>
    </row>
    <row r="107" spans="1:6" x14ac:dyDescent="0.25">
      <c r="A107" s="172"/>
      <c r="B107" s="173"/>
      <c r="C107" s="174"/>
      <c r="D107" s="174"/>
      <c r="E107" s="174"/>
      <c r="F107" s="174"/>
    </row>
    <row r="108" spans="1:6" x14ac:dyDescent="0.25">
      <c r="A108" s="172"/>
      <c r="B108" s="173"/>
      <c r="C108" s="174"/>
      <c r="D108" s="174"/>
      <c r="E108" s="174"/>
      <c r="F108" s="174"/>
    </row>
    <row r="109" spans="1:6" x14ac:dyDescent="0.25">
      <c r="A109" s="172"/>
      <c r="B109" s="173"/>
      <c r="C109" s="174"/>
      <c r="D109" s="174"/>
      <c r="E109" s="174"/>
      <c r="F109" s="174"/>
    </row>
    <row r="110" spans="1:6" x14ac:dyDescent="0.25">
      <c r="A110" s="172"/>
      <c r="B110" s="173"/>
      <c r="C110" s="174"/>
      <c r="D110" s="174"/>
      <c r="E110" s="174"/>
      <c r="F110" s="174"/>
    </row>
    <row r="111" spans="1:6" x14ac:dyDescent="0.25">
      <c r="A111" s="172"/>
      <c r="B111" s="173"/>
      <c r="C111" s="174"/>
      <c r="D111" s="174"/>
      <c r="E111" s="174"/>
      <c r="F111" s="174"/>
    </row>
    <row r="112" spans="1:6" x14ac:dyDescent="0.25">
      <c r="A112" s="172"/>
      <c r="B112" s="173"/>
      <c r="C112" s="174"/>
      <c r="D112" s="174"/>
      <c r="E112" s="174"/>
      <c r="F112" s="174"/>
    </row>
    <row r="113" spans="1:6" x14ac:dyDescent="0.25">
      <c r="A113" s="172"/>
      <c r="B113" s="173"/>
      <c r="C113" s="174"/>
      <c r="D113" s="174"/>
      <c r="E113" s="174"/>
      <c r="F113" s="174"/>
    </row>
    <row r="114" spans="1:6" x14ac:dyDescent="0.25">
      <c r="A114" s="172"/>
      <c r="B114" s="173"/>
      <c r="C114" s="174"/>
      <c r="D114" s="174"/>
      <c r="E114" s="174"/>
      <c r="F114" s="174"/>
    </row>
    <row r="115" spans="1:6" x14ac:dyDescent="0.25">
      <c r="A115" s="172"/>
      <c r="B115" s="173"/>
      <c r="C115" s="174"/>
      <c r="D115" s="174"/>
      <c r="E115" s="174"/>
      <c r="F115" s="174"/>
    </row>
    <row r="116" spans="1:6" x14ac:dyDescent="0.25">
      <c r="A116" s="172"/>
      <c r="B116" s="173"/>
      <c r="C116" s="174"/>
      <c r="D116" s="174"/>
      <c r="E116" s="174"/>
      <c r="F116" s="174"/>
    </row>
    <row r="117" spans="1:6" x14ac:dyDescent="0.25">
      <c r="A117" s="172"/>
      <c r="B117" s="173"/>
      <c r="C117" s="174"/>
      <c r="D117" s="174"/>
      <c r="E117" s="174"/>
      <c r="F117" s="174"/>
    </row>
    <row r="118" spans="1:6" x14ac:dyDescent="0.25">
      <c r="A118" s="172"/>
      <c r="B118" s="173"/>
      <c r="C118" s="174"/>
      <c r="D118" s="174"/>
      <c r="E118" s="174"/>
      <c r="F118" s="174"/>
    </row>
    <row r="119" spans="1:6" x14ac:dyDescent="0.25">
      <c r="A119" s="172"/>
      <c r="B119" s="173"/>
      <c r="C119" s="174"/>
      <c r="D119" s="174"/>
      <c r="E119" s="174"/>
      <c r="F119" s="174"/>
    </row>
    <row r="120" spans="1:6" x14ac:dyDescent="0.25">
      <c r="A120" s="172"/>
      <c r="B120" s="173"/>
      <c r="C120" s="174"/>
      <c r="D120" s="174"/>
      <c r="E120" s="174"/>
      <c r="F120" s="174"/>
    </row>
    <row r="121" spans="1:6" x14ac:dyDescent="0.25">
      <c r="A121" s="172"/>
      <c r="B121" s="173"/>
      <c r="C121" s="174"/>
      <c r="D121" s="174"/>
      <c r="E121" s="174"/>
      <c r="F121" s="174"/>
    </row>
    <row r="122" spans="1:6" x14ac:dyDescent="0.25">
      <c r="A122" s="172"/>
      <c r="B122" s="173"/>
      <c r="C122" s="174"/>
      <c r="D122" s="174"/>
      <c r="E122" s="174"/>
      <c r="F122" s="174"/>
    </row>
    <row r="123" spans="1:6" x14ac:dyDescent="0.25">
      <c r="A123" s="172"/>
      <c r="B123" s="173"/>
      <c r="C123" s="174"/>
      <c r="D123" s="174"/>
      <c r="E123" s="174"/>
      <c r="F123" s="174"/>
    </row>
    <row r="124" spans="1:6" x14ac:dyDescent="0.25">
      <c r="A124" s="172"/>
      <c r="B124" s="173"/>
      <c r="C124" s="174"/>
      <c r="D124" s="174"/>
      <c r="E124" s="174"/>
      <c r="F124" s="174"/>
    </row>
    <row r="125" spans="1:6" x14ac:dyDescent="0.25">
      <c r="A125" s="172"/>
      <c r="B125" s="173"/>
      <c r="C125" s="174"/>
      <c r="D125" s="174"/>
      <c r="E125" s="174"/>
      <c r="F125" s="174"/>
    </row>
    <row r="126" spans="1:6" x14ac:dyDescent="0.25">
      <c r="A126" s="172"/>
      <c r="B126" s="173"/>
      <c r="C126" s="174"/>
      <c r="D126" s="174"/>
      <c r="E126" s="174"/>
      <c r="F126" s="174"/>
    </row>
    <row r="127" spans="1:6" x14ac:dyDescent="0.25">
      <c r="A127" s="172"/>
      <c r="B127" s="173"/>
      <c r="C127" s="174"/>
      <c r="D127" s="174"/>
      <c r="E127" s="174"/>
      <c r="F127" s="174"/>
    </row>
    <row r="128" spans="1:6" x14ac:dyDescent="0.25">
      <c r="A128" s="172"/>
      <c r="B128" s="173"/>
      <c r="C128" s="174"/>
      <c r="D128" s="174"/>
      <c r="E128" s="174"/>
      <c r="F128" s="174"/>
    </row>
    <row r="129" spans="1:6" x14ac:dyDescent="0.25">
      <c r="A129" s="172"/>
      <c r="B129" s="173"/>
      <c r="C129" s="174"/>
      <c r="D129" s="174"/>
      <c r="E129" s="174"/>
      <c r="F129" s="174"/>
    </row>
    <row r="130" spans="1:6" x14ac:dyDescent="0.25">
      <c r="A130" s="172"/>
      <c r="B130" s="173"/>
      <c r="C130" s="174"/>
      <c r="D130" s="174"/>
      <c r="E130" s="174"/>
      <c r="F130" s="174"/>
    </row>
    <row r="131" spans="1:6" x14ac:dyDescent="0.25">
      <c r="A131" s="172"/>
      <c r="B131" s="173"/>
      <c r="C131" s="174"/>
      <c r="D131" s="174"/>
      <c r="E131" s="174"/>
      <c r="F131" s="174"/>
    </row>
    <row r="132" spans="1:6" x14ac:dyDescent="0.25">
      <c r="A132" s="172"/>
      <c r="B132" s="173"/>
      <c r="C132" s="174"/>
      <c r="D132" s="174"/>
      <c r="E132" s="174"/>
      <c r="F132" s="174"/>
    </row>
    <row r="133" spans="1:6" x14ac:dyDescent="0.25">
      <c r="A133" s="172"/>
      <c r="B133" s="173"/>
      <c r="C133" s="174"/>
      <c r="D133" s="174"/>
      <c r="E133" s="174"/>
      <c r="F133" s="174"/>
    </row>
    <row r="134" spans="1:6" x14ac:dyDescent="0.25">
      <c r="A134" s="172"/>
      <c r="B134" s="173"/>
      <c r="C134" s="174"/>
      <c r="D134" s="174"/>
      <c r="E134" s="174"/>
      <c r="F134" s="174"/>
    </row>
    <row r="135" spans="1:6" x14ac:dyDescent="0.25">
      <c r="A135" s="172"/>
      <c r="B135" s="173"/>
      <c r="C135" s="174"/>
      <c r="D135" s="174"/>
      <c r="E135" s="174"/>
      <c r="F135" s="174"/>
    </row>
    <row r="136" spans="1:6" x14ac:dyDescent="0.25">
      <c r="A136" s="172"/>
      <c r="B136" s="173"/>
      <c r="C136" s="174"/>
      <c r="D136" s="174"/>
      <c r="E136" s="174"/>
      <c r="F136" s="174"/>
    </row>
    <row r="137" spans="1:6" x14ac:dyDescent="0.25">
      <c r="A137" s="172"/>
      <c r="B137" s="173"/>
      <c r="C137" s="174"/>
      <c r="D137" s="174"/>
      <c r="E137" s="174"/>
      <c r="F137" s="174"/>
    </row>
    <row r="138" spans="1:6" x14ac:dyDescent="0.25">
      <c r="A138" s="172"/>
      <c r="B138" s="173"/>
      <c r="C138" s="174"/>
      <c r="D138" s="174"/>
      <c r="E138" s="174"/>
      <c r="F138" s="174"/>
    </row>
    <row r="139" spans="1:6" x14ac:dyDescent="0.25">
      <c r="A139" s="172"/>
      <c r="B139" s="173"/>
      <c r="C139" s="174"/>
      <c r="D139" s="174"/>
      <c r="E139" s="174"/>
      <c r="F139" s="174"/>
    </row>
    <row r="140" spans="1:6" x14ac:dyDescent="0.25">
      <c r="A140" s="172"/>
      <c r="B140" s="173"/>
      <c r="C140" s="174"/>
      <c r="D140" s="174"/>
      <c r="E140" s="174"/>
      <c r="F140" s="174"/>
    </row>
    <row r="141" spans="1:6" x14ac:dyDescent="0.25">
      <c r="A141" s="172"/>
      <c r="B141" s="173"/>
      <c r="C141" s="174"/>
      <c r="D141" s="174"/>
      <c r="E141" s="174"/>
      <c r="F141" s="174"/>
    </row>
    <row r="142" spans="1:6" x14ac:dyDescent="0.25">
      <c r="A142" s="172"/>
      <c r="B142" s="173"/>
      <c r="C142" s="174"/>
      <c r="D142" s="174"/>
      <c r="E142" s="174"/>
      <c r="F142" s="174"/>
    </row>
    <row r="143" spans="1:6" x14ac:dyDescent="0.25">
      <c r="A143" s="172"/>
      <c r="B143" s="173"/>
      <c r="C143" s="174"/>
      <c r="D143" s="174"/>
      <c r="E143" s="174"/>
      <c r="F143" s="174"/>
    </row>
    <row r="144" spans="1:6" x14ac:dyDescent="0.25">
      <c r="A144" s="172"/>
      <c r="B144" s="173"/>
      <c r="C144" s="174"/>
      <c r="D144" s="174"/>
      <c r="E144" s="174"/>
      <c r="F144" s="174"/>
    </row>
    <row r="145" spans="1:6" x14ac:dyDescent="0.25">
      <c r="A145" s="172"/>
      <c r="B145" s="173"/>
      <c r="C145" s="174"/>
      <c r="D145" s="174"/>
      <c r="E145" s="174"/>
      <c r="F145" s="174"/>
    </row>
    <row r="146" spans="1:6" x14ac:dyDescent="0.25">
      <c r="A146" s="172"/>
      <c r="B146" s="173"/>
      <c r="C146" s="174"/>
      <c r="D146" s="174"/>
      <c r="E146" s="174"/>
      <c r="F146" s="174"/>
    </row>
    <row r="147" spans="1:6" x14ac:dyDescent="0.25">
      <c r="A147" s="172"/>
      <c r="B147" s="173"/>
      <c r="C147" s="174"/>
      <c r="D147" s="174"/>
      <c r="E147" s="174"/>
      <c r="F147" s="174"/>
    </row>
    <row r="148" spans="1:6" x14ac:dyDescent="0.25">
      <c r="A148" s="172"/>
      <c r="B148" s="173"/>
      <c r="C148" s="174"/>
      <c r="D148" s="174"/>
      <c r="E148" s="174"/>
      <c r="F148" s="174"/>
    </row>
    <row r="149" spans="1:6" x14ac:dyDescent="0.25">
      <c r="A149" s="172"/>
      <c r="B149" s="173"/>
      <c r="C149" s="174"/>
      <c r="D149" s="174"/>
      <c r="E149" s="174"/>
      <c r="F149" s="174"/>
    </row>
    <row r="150" spans="1:6" x14ac:dyDescent="0.25">
      <c r="A150" s="172"/>
      <c r="B150" s="173"/>
      <c r="C150" s="174"/>
      <c r="D150" s="174"/>
      <c r="E150" s="174"/>
      <c r="F150" s="174"/>
    </row>
    <row r="151" spans="1:6" x14ac:dyDescent="0.25">
      <c r="A151" s="172"/>
      <c r="B151" s="173"/>
      <c r="C151" s="174"/>
      <c r="D151" s="174"/>
      <c r="E151" s="174"/>
      <c r="F151" s="174"/>
    </row>
    <row r="152" spans="1:6" x14ac:dyDescent="0.25">
      <c r="A152" s="172"/>
      <c r="B152" s="173"/>
      <c r="C152" s="174"/>
      <c r="D152" s="174"/>
      <c r="E152" s="174"/>
      <c r="F152" s="174"/>
    </row>
    <row r="153" spans="1:6" x14ac:dyDescent="0.25">
      <c r="A153" s="172"/>
      <c r="B153" s="173"/>
      <c r="C153" s="174"/>
      <c r="D153" s="174"/>
      <c r="E153" s="174"/>
      <c r="F153" s="174"/>
    </row>
    <row r="154" spans="1:6" x14ac:dyDescent="0.25">
      <c r="A154" s="172"/>
      <c r="B154" s="173"/>
      <c r="C154" s="174"/>
      <c r="D154" s="174"/>
      <c r="E154" s="174"/>
      <c r="F154" s="174"/>
    </row>
    <row r="155" spans="1:6" x14ac:dyDescent="0.25">
      <c r="A155" s="172"/>
      <c r="B155" s="173"/>
      <c r="C155" s="174"/>
      <c r="D155" s="174"/>
      <c r="E155" s="174"/>
      <c r="F155" s="174"/>
    </row>
    <row r="156" spans="1:6" x14ac:dyDescent="0.25">
      <c r="A156" s="172"/>
      <c r="B156" s="173"/>
      <c r="C156" s="174"/>
      <c r="D156" s="174"/>
      <c r="E156" s="174"/>
      <c r="F156" s="174"/>
    </row>
    <row r="157" spans="1:6" x14ac:dyDescent="0.25">
      <c r="A157" s="172"/>
      <c r="B157" s="173"/>
      <c r="C157" s="174"/>
      <c r="D157" s="174"/>
      <c r="E157" s="174"/>
      <c r="F157" s="174"/>
    </row>
    <row r="158" spans="1:6" x14ac:dyDescent="0.25">
      <c r="A158" s="172"/>
      <c r="B158" s="173"/>
      <c r="C158" s="174"/>
      <c r="D158" s="174"/>
      <c r="E158" s="174"/>
      <c r="F158" s="174"/>
    </row>
    <row r="159" spans="1:6" x14ac:dyDescent="0.25">
      <c r="A159" s="172"/>
      <c r="B159" s="173"/>
      <c r="C159" s="174"/>
      <c r="D159" s="174"/>
      <c r="E159" s="174"/>
      <c r="F159" s="174"/>
    </row>
    <row r="160" spans="1:6" x14ac:dyDescent="0.25">
      <c r="A160" s="172"/>
      <c r="B160" s="173"/>
      <c r="C160" s="174"/>
      <c r="D160" s="174"/>
      <c r="E160" s="174"/>
      <c r="F160" s="174"/>
    </row>
    <row r="161" spans="1:6" x14ac:dyDescent="0.25">
      <c r="A161" s="172"/>
      <c r="B161" s="173"/>
      <c r="C161" s="174"/>
      <c r="D161" s="174"/>
      <c r="E161" s="174"/>
      <c r="F161" s="174"/>
    </row>
    <row r="162" spans="1:6" x14ac:dyDescent="0.25">
      <c r="A162" s="172"/>
      <c r="B162" s="173"/>
      <c r="C162" s="174"/>
      <c r="D162" s="174"/>
      <c r="E162" s="174"/>
      <c r="F162" s="174"/>
    </row>
    <row r="163" spans="1:6" x14ac:dyDescent="0.25">
      <c r="A163" s="172"/>
      <c r="B163" s="173"/>
      <c r="C163" s="174"/>
      <c r="D163" s="174"/>
      <c r="E163" s="174"/>
      <c r="F163" s="174"/>
    </row>
    <row r="164" spans="1:6" x14ac:dyDescent="0.25">
      <c r="A164" s="172"/>
      <c r="B164" s="173"/>
      <c r="C164" s="174"/>
      <c r="D164" s="174"/>
      <c r="E164" s="174"/>
      <c r="F164" s="174"/>
    </row>
    <row r="165" spans="1:6" x14ac:dyDescent="0.25">
      <c r="A165" s="172"/>
      <c r="B165" s="173"/>
      <c r="C165" s="174"/>
      <c r="D165" s="174"/>
      <c r="E165" s="174"/>
      <c r="F165" s="174"/>
    </row>
    <row r="166" spans="1:6" x14ac:dyDescent="0.25">
      <c r="A166" s="172"/>
      <c r="B166" s="173"/>
      <c r="C166" s="174"/>
      <c r="D166" s="174"/>
      <c r="E166" s="174"/>
      <c r="F166" s="174"/>
    </row>
    <row r="167" spans="1:6" x14ac:dyDescent="0.25">
      <c r="A167" s="172"/>
      <c r="B167" s="173"/>
      <c r="C167" s="174"/>
      <c r="D167" s="174"/>
      <c r="E167" s="174"/>
      <c r="F167" s="174"/>
    </row>
    <row r="168" spans="1:6" x14ac:dyDescent="0.25">
      <c r="A168" s="172"/>
      <c r="B168" s="173"/>
      <c r="C168" s="174"/>
      <c r="D168" s="174"/>
      <c r="E168" s="174"/>
      <c r="F168" s="174"/>
    </row>
    <row r="169" spans="1:6" x14ac:dyDescent="0.25">
      <c r="A169" s="172"/>
      <c r="B169" s="173"/>
      <c r="C169" s="174"/>
      <c r="D169" s="174"/>
      <c r="E169" s="174"/>
      <c r="F169" s="174"/>
    </row>
    <row r="170" spans="1:6" x14ac:dyDescent="0.25">
      <c r="A170" s="172"/>
      <c r="B170" s="173"/>
      <c r="C170" s="174"/>
      <c r="D170" s="174"/>
      <c r="E170" s="174"/>
      <c r="F170" s="174"/>
    </row>
    <row r="171" spans="1:6" x14ac:dyDescent="0.25">
      <c r="A171" s="172"/>
      <c r="B171" s="173"/>
      <c r="C171" s="174"/>
      <c r="D171" s="174"/>
      <c r="E171" s="174"/>
      <c r="F171" s="174"/>
    </row>
    <row r="172" spans="1:6" x14ac:dyDescent="0.25">
      <c r="A172" s="172"/>
      <c r="B172" s="173"/>
      <c r="C172" s="174"/>
      <c r="D172" s="174"/>
      <c r="E172" s="174"/>
      <c r="F172" s="174"/>
    </row>
    <row r="173" spans="1:6" x14ac:dyDescent="0.25">
      <c r="A173" s="172"/>
      <c r="B173" s="173"/>
      <c r="C173" s="174"/>
      <c r="D173" s="174"/>
      <c r="E173" s="174"/>
      <c r="F173" s="174"/>
    </row>
    <row r="174" spans="1:6" x14ac:dyDescent="0.25">
      <c r="A174" s="172"/>
      <c r="B174" s="173"/>
      <c r="C174" s="174"/>
      <c r="D174" s="174"/>
      <c r="E174" s="174"/>
      <c r="F174" s="174"/>
    </row>
    <row r="175" spans="1:6" x14ac:dyDescent="0.25">
      <c r="A175" s="172"/>
      <c r="B175" s="173"/>
      <c r="C175" s="174"/>
      <c r="D175" s="174"/>
      <c r="E175" s="174"/>
      <c r="F175" s="174"/>
    </row>
    <row r="176" spans="1:6" x14ac:dyDescent="0.25">
      <c r="A176" s="172"/>
      <c r="B176" s="173"/>
      <c r="C176" s="174"/>
      <c r="D176" s="174"/>
      <c r="E176" s="174"/>
      <c r="F176" s="174"/>
    </row>
    <row r="177" spans="1:6" x14ac:dyDescent="0.25">
      <c r="A177" s="172"/>
      <c r="B177" s="173"/>
      <c r="C177" s="174"/>
      <c r="D177" s="174"/>
      <c r="E177" s="174"/>
      <c r="F177" s="174"/>
    </row>
    <row r="178" spans="1:6" x14ac:dyDescent="0.25">
      <c r="A178" s="172"/>
      <c r="B178" s="173"/>
      <c r="C178" s="174"/>
      <c r="D178" s="174"/>
      <c r="E178" s="174"/>
      <c r="F178" s="174"/>
    </row>
    <row r="179" spans="1:6" x14ac:dyDescent="0.25">
      <c r="A179" s="172"/>
      <c r="B179" s="173"/>
      <c r="C179" s="174"/>
      <c r="D179" s="174"/>
      <c r="E179" s="174"/>
      <c r="F179" s="174"/>
    </row>
    <row r="180" spans="1:6" x14ac:dyDescent="0.25">
      <c r="A180" s="172"/>
      <c r="B180" s="173"/>
      <c r="C180" s="174"/>
      <c r="D180" s="174"/>
      <c r="E180" s="174"/>
      <c r="F180" s="174"/>
    </row>
    <row r="181" spans="1:6" x14ac:dyDescent="0.25">
      <c r="A181" s="172"/>
      <c r="B181" s="173"/>
      <c r="C181" s="174"/>
      <c r="D181" s="174"/>
      <c r="E181" s="174"/>
      <c r="F181" s="174"/>
    </row>
    <row r="182" spans="1:6" x14ac:dyDescent="0.25">
      <c r="A182" s="172"/>
      <c r="B182" s="173"/>
      <c r="C182" s="174"/>
      <c r="D182" s="174"/>
      <c r="E182" s="174"/>
      <c r="F182" s="174"/>
    </row>
    <row r="183" spans="1:6" x14ac:dyDescent="0.25">
      <c r="A183" s="172"/>
      <c r="B183" s="173"/>
      <c r="C183" s="174"/>
      <c r="D183" s="174"/>
      <c r="E183" s="174"/>
      <c r="F183" s="174"/>
    </row>
    <row r="184" spans="1:6" x14ac:dyDescent="0.25">
      <c r="A184" s="172"/>
      <c r="B184" s="173"/>
      <c r="C184" s="174"/>
      <c r="D184" s="174"/>
      <c r="E184" s="174"/>
      <c r="F184" s="174"/>
    </row>
    <row r="185" spans="1:6" x14ac:dyDescent="0.25">
      <c r="A185" s="172"/>
      <c r="B185" s="173"/>
      <c r="C185" s="174"/>
      <c r="D185" s="174"/>
      <c r="E185" s="174"/>
      <c r="F185" s="174"/>
    </row>
    <row r="186" spans="1:6" x14ac:dyDescent="0.25">
      <c r="A186" s="172"/>
      <c r="B186" s="173"/>
      <c r="C186" s="174"/>
      <c r="D186" s="174"/>
      <c r="E186" s="174"/>
      <c r="F186" s="174"/>
    </row>
    <row r="187" spans="1:6" x14ac:dyDescent="0.25">
      <c r="A187" s="172"/>
      <c r="B187" s="173"/>
      <c r="C187" s="174"/>
      <c r="D187" s="174"/>
      <c r="E187" s="174"/>
      <c r="F187" s="174"/>
    </row>
    <row r="188" spans="1:6" x14ac:dyDescent="0.25">
      <c r="A188" s="172"/>
      <c r="B188" s="173"/>
      <c r="C188" s="174"/>
      <c r="D188" s="174"/>
      <c r="E188" s="174"/>
      <c r="F188" s="174"/>
    </row>
    <row r="189" spans="1:6" x14ac:dyDescent="0.25">
      <c r="A189" s="172"/>
      <c r="B189" s="173"/>
      <c r="C189" s="174"/>
      <c r="D189" s="174"/>
      <c r="E189" s="174"/>
      <c r="F189" s="174"/>
    </row>
    <row r="190" spans="1:6" x14ac:dyDescent="0.25">
      <c r="A190" s="172"/>
      <c r="B190" s="173"/>
      <c r="C190" s="174"/>
      <c r="D190" s="174"/>
      <c r="E190" s="174"/>
      <c r="F190" s="174"/>
    </row>
    <row r="191" spans="1:6" x14ac:dyDescent="0.25">
      <c r="A191" s="172"/>
      <c r="B191" s="173"/>
      <c r="C191" s="174"/>
      <c r="D191" s="174"/>
      <c r="E191" s="174"/>
      <c r="F191" s="174"/>
    </row>
    <row r="192" spans="1:6" x14ac:dyDescent="0.25">
      <c r="A192" s="172"/>
      <c r="B192" s="173"/>
      <c r="C192" s="174"/>
      <c r="D192" s="174"/>
      <c r="E192" s="174"/>
      <c r="F192" s="174"/>
    </row>
    <row r="193" spans="1:6" x14ac:dyDescent="0.25">
      <c r="A193" s="172"/>
      <c r="B193" s="173"/>
      <c r="C193" s="174"/>
      <c r="D193" s="174"/>
      <c r="E193" s="174"/>
      <c r="F193" s="174"/>
    </row>
    <row r="194" spans="1:6" x14ac:dyDescent="0.25">
      <c r="A194" s="172"/>
      <c r="B194" s="173"/>
      <c r="C194" s="174"/>
      <c r="D194" s="174"/>
      <c r="E194" s="174"/>
      <c r="F194" s="174"/>
    </row>
    <row r="195" spans="1:6" x14ac:dyDescent="0.25">
      <c r="A195" s="172"/>
      <c r="B195" s="173"/>
      <c r="C195" s="174"/>
      <c r="D195" s="174"/>
      <c r="E195" s="174"/>
      <c r="F195" s="174"/>
    </row>
    <row r="196" spans="1:6" x14ac:dyDescent="0.25">
      <c r="A196" s="172"/>
      <c r="B196" s="173"/>
      <c r="C196" s="174"/>
      <c r="D196" s="174"/>
      <c r="E196" s="174"/>
      <c r="F196" s="174"/>
    </row>
    <row r="197" spans="1:6" x14ac:dyDescent="0.25">
      <c r="A197" s="172"/>
      <c r="B197" s="173"/>
      <c r="C197" s="174"/>
      <c r="D197" s="174"/>
      <c r="E197" s="174"/>
      <c r="F197" s="174"/>
    </row>
    <row r="198" spans="1:6" x14ac:dyDescent="0.25">
      <c r="A198" s="172"/>
      <c r="B198" s="173"/>
      <c r="C198" s="174"/>
      <c r="D198" s="174"/>
      <c r="E198" s="174"/>
      <c r="F198" s="174"/>
    </row>
    <row r="199" spans="1:6" x14ac:dyDescent="0.25">
      <c r="A199" s="172"/>
      <c r="B199" s="173"/>
      <c r="C199" s="174"/>
      <c r="D199" s="174"/>
      <c r="E199" s="174"/>
      <c r="F199" s="174"/>
    </row>
    <row r="200" spans="1:6" x14ac:dyDescent="0.25">
      <c r="A200" s="172"/>
      <c r="B200" s="173"/>
      <c r="C200" s="174"/>
      <c r="D200" s="174"/>
      <c r="E200" s="174"/>
      <c r="F200" s="174"/>
    </row>
    <row r="201" spans="1:6" x14ac:dyDescent="0.25">
      <c r="A201" s="172"/>
      <c r="B201" s="173"/>
      <c r="C201" s="174"/>
      <c r="D201" s="174"/>
      <c r="E201" s="174"/>
      <c r="F201" s="174"/>
    </row>
    <row r="202" spans="1:6" x14ac:dyDescent="0.25">
      <c r="A202" s="172"/>
      <c r="B202" s="173"/>
      <c r="C202" s="174"/>
      <c r="D202" s="174"/>
      <c r="E202" s="174"/>
      <c r="F202" s="174"/>
    </row>
    <row r="203" spans="1:6" x14ac:dyDescent="0.25">
      <c r="A203" s="172"/>
      <c r="B203" s="173"/>
      <c r="C203" s="174"/>
      <c r="D203" s="174"/>
      <c r="E203" s="174"/>
      <c r="F203" s="174"/>
    </row>
    <row r="204" spans="1:6" x14ac:dyDescent="0.25">
      <c r="A204" s="172"/>
      <c r="B204" s="173"/>
      <c r="C204" s="174"/>
      <c r="D204" s="174"/>
      <c r="E204" s="174"/>
      <c r="F204" s="174"/>
    </row>
    <row r="205" spans="1:6" x14ac:dyDescent="0.25">
      <c r="A205" s="172"/>
      <c r="B205" s="173"/>
      <c r="C205" s="174"/>
      <c r="D205" s="174"/>
      <c r="E205" s="174"/>
      <c r="F205" s="174"/>
    </row>
    <row r="206" spans="1:6" x14ac:dyDescent="0.25">
      <c r="A206" s="172"/>
      <c r="B206" s="173"/>
      <c r="C206" s="174"/>
      <c r="D206" s="174"/>
      <c r="E206" s="174"/>
      <c r="F206" s="174"/>
    </row>
  </sheetData>
  <mergeCells count="16">
    <mergeCell ref="A91:F91"/>
    <mergeCell ref="A47:F47"/>
    <mergeCell ref="A48:F48"/>
    <mergeCell ref="A75:F75"/>
    <mergeCell ref="A78:F78"/>
    <mergeCell ref="A79:F79"/>
    <mergeCell ref="A80:F80"/>
    <mergeCell ref="A1:G1"/>
    <mergeCell ref="A46:F46"/>
    <mergeCell ref="A6:G6"/>
    <mergeCell ref="A8:G8"/>
    <mergeCell ref="A9:G9"/>
    <mergeCell ref="A31:F31"/>
    <mergeCell ref="A32:F32"/>
    <mergeCell ref="A33:F33"/>
    <mergeCell ref="A43:F43"/>
  </mergeCells>
  <pageMargins left="0.7" right="0.7" top="0.75" bottom="0.75" header="0.3" footer="0.3"/>
  <pageSetup orientation="portrait" r:id="rId1"/>
  <ignoredErrors>
    <ignoredError sqref="F86 F8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5"/>
  <sheetViews>
    <sheetView topLeftCell="A10" zoomScale="80" zoomScaleNormal="80" workbookViewId="0">
      <selection sqref="A1:G1"/>
    </sheetView>
  </sheetViews>
  <sheetFormatPr baseColWidth="10" defaultColWidth="15.140625" defaultRowHeight="15" x14ac:dyDescent="0.25"/>
  <cols>
    <col min="1" max="1" width="10.7109375" style="81" customWidth="1"/>
    <col min="2" max="2" width="60.7109375" style="16" customWidth="1"/>
    <col min="3" max="3" width="19" style="12" customWidth="1"/>
    <col min="4" max="4" width="18.7109375" style="12" customWidth="1"/>
    <col min="5" max="5" width="18.85546875" style="12" bestFit="1" customWidth="1"/>
    <col min="6" max="6" width="18.42578125" style="12" customWidth="1"/>
    <col min="7" max="7" width="19.7109375" style="193" bestFit="1" customWidth="1"/>
    <col min="8" max="8" width="12.7109375" style="12" bestFit="1" customWidth="1"/>
    <col min="9" max="9" width="18.5703125" style="12" customWidth="1"/>
    <col min="10" max="16384" width="15.140625" style="12"/>
  </cols>
  <sheetData>
    <row r="1" spans="1:8" x14ac:dyDescent="0.25">
      <c r="A1" s="212" t="s">
        <v>33</v>
      </c>
      <c r="B1" s="212"/>
      <c r="C1" s="212"/>
      <c r="D1" s="212"/>
      <c r="E1" s="212"/>
      <c r="F1" s="212"/>
      <c r="G1" s="212"/>
      <c r="H1" s="170"/>
    </row>
    <row r="2" spans="1:8" s="19" customFormat="1" x14ac:dyDescent="0.25">
      <c r="A2" s="54"/>
      <c r="B2" s="82" t="s">
        <v>113</v>
      </c>
      <c r="C2" s="54" t="s">
        <v>114</v>
      </c>
      <c r="D2" s="54"/>
      <c r="E2" s="54"/>
      <c r="F2" s="54"/>
      <c r="G2" s="182"/>
    </row>
    <row r="3" spans="1:8" s="19" customFormat="1" x14ac:dyDescent="0.25">
      <c r="A3" s="54"/>
      <c r="B3" s="82" t="s">
        <v>115</v>
      </c>
      <c r="C3" s="54" t="s">
        <v>116</v>
      </c>
      <c r="D3" s="54"/>
      <c r="E3" s="54"/>
      <c r="F3" s="54"/>
      <c r="G3" s="182"/>
    </row>
    <row r="4" spans="1:8" s="19" customFormat="1" x14ac:dyDescent="0.25">
      <c r="A4" s="54"/>
      <c r="B4" s="82" t="s">
        <v>36</v>
      </c>
      <c r="C4" s="54" t="s">
        <v>97</v>
      </c>
      <c r="D4" s="54"/>
      <c r="E4" s="54"/>
      <c r="F4" s="54"/>
      <c r="G4" s="182"/>
    </row>
    <row r="5" spans="1:8" s="19" customFormat="1" x14ac:dyDescent="0.25">
      <c r="A5" s="54"/>
      <c r="B5" s="82" t="s">
        <v>35</v>
      </c>
      <c r="C5" s="183">
        <v>2018</v>
      </c>
      <c r="D5" s="54"/>
      <c r="E5" s="54"/>
      <c r="F5" s="54"/>
      <c r="G5" s="182"/>
    </row>
    <row r="6" spans="1:8" s="19" customFormat="1" x14ac:dyDescent="0.25">
      <c r="A6" s="215"/>
      <c r="B6" s="215"/>
      <c r="C6" s="215"/>
      <c r="D6" s="215"/>
      <c r="E6" s="215"/>
      <c r="F6" s="215"/>
      <c r="G6" s="215"/>
    </row>
    <row r="7" spans="1:8" x14ac:dyDescent="0.25">
      <c r="A7" s="169"/>
      <c r="B7" s="170"/>
      <c r="C7" s="49"/>
      <c r="D7" s="49"/>
      <c r="E7" s="49"/>
      <c r="F7" s="49"/>
      <c r="G7" s="184"/>
    </row>
    <row r="8" spans="1:8" x14ac:dyDescent="0.25">
      <c r="A8" s="215" t="s">
        <v>37</v>
      </c>
      <c r="B8" s="215"/>
      <c r="C8" s="215"/>
      <c r="D8" s="215"/>
      <c r="E8" s="215"/>
      <c r="F8" s="215"/>
      <c r="G8" s="215"/>
    </row>
    <row r="9" spans="1:8" x14ac:dyDescent="0.25">
      <c r="A9" s="215" t="s">
        <v>57</v>
      </c>
      <c r="B9" s="215"/>
      <c r="C9" s="215"/>
      <c r="D9" s="215"/>
      <c r="E9" s="215"/>
      <c r="F9" s="215"/>
      <c r="G9" s="215"/>
    </row>
    <row r="10" spans="1:8" x14ac:dyDescent="0.25">
      <c r="A10" s="169"/>
      <c r="B10" s="170"/>
      <c r="C10" s="169"/>
      <c r="D10" s="169"/>
      <c r="E10" s="169"/>
      <c r="F10" s="169"/>
      <c r="G10" s="185"/>
    </row>
    <row r="11" spans="1:8" s="19" customFormat="1" ht="15.75" thickBot="1" x14ac:dyDescent="0.3">
      <c r="A11" s="83" t="s">
        <v>0</v>
      </c>
      <c r="B11" s="83" t="s">
        <v>63</v>
      </c>
      <c r="C11" s="83" t="s">
        <v>39</v>
      </c>
      <c r="D11" s="83" t="s">
        <v>17</v>
      </c>
      <c r="E11" s="83" t="s">
        <v>18</v>
      </c>
      <c r="F11" s="83" t="s">
        <v>19</v>
      </c>
      <c r="G11" s="186" t="s">
        <v>54</v>
      </c>
      <c r="H11" s="83" t="s">
        <v>62</v>
      </c>
    </row>
    <row r="12" spans="1:8" s="19" customFormat="1" x14ac:dyDescent="0.25">
      <c r="A12" s="38"/>
      <c r="B12" s="85"/>
      <c r="C12" s="38"/>
      <c r="D12" s="38"/>
      <c r="E12" s="38"/>
      <c r="F12" s="38"/>
      <c r="G12" s="187"/>
      <c r="H12" s="38"/>
    </row>
    <row r="13" spans="1:8" s="19" customFormat="1" ht="15.75" x14ac:dyDescent="0.25">
      <c r="A13" s="22">
        <v>1</v>
      </c>
      <c r="B13" s="24" t="s">
        <v>22</v>
      </c>
      <c r="C13" s="87" t="s">
        <v>6</v>
      </c>
      <c r="D13" s="86">
        <f>+'1 T'!G13</f>
        <v>23321.666666666668</v>
      </c>
      <c r="E13" s="86">
        <f>+'2 T'!G13</f>
        <v>38481.666666666664</v>
      </c>
      <c r="F13" s="86">
        <f>F14+F15</f>
        <v>42801.666666666672</v>
      </c>
      <c r="G13" s="188">
        <f>G14+G15</f>
        <v>42623.666666666672</v>
      </c>
      <c r="H13" s="116">
        <f>AVERAGE(D13:G13)</f>
        <v>36807.166666666672</v>
      </c>
    </row>
    <row r="14" spans="1:8" s="19" customFormat="1" ht="49.5" customHeight="1" x14ac:dyDescent="0.25">
      <c r="A14" s="22"/>
      <c r="B14" s="189" t="s">
        <v>73</v>
      </c>
      <c r="C14" s="87" t="s">
        <v>6</v>
      </c>
      <c r="D14" s="86">
        <f>+'1 T'!G14</f>
        <v>16279.333333333334</v>
      </c>
      <c r="E14" s="86">
        <f>'2 T'!G14</f>
        <v>23370.666666666668</v>
      </c>
      <c r="F14" s="86">
        <f>'3 T'!G14</f>
        <v>25050</v>
      </c>
      <c r="G14" s="188">
        <f>'4 T'!G14</f>
        <v>25706</v>
      </c>
      <c r="H14" s="116">
        <f t="shared" ref="H14:H24" si="0">AVERAGE(D14:G14)</f>
        <v>22601.5</v>
      </c>
    </row>
    <row r="15" spans="1:8" ht="15.75" x14ac:dyDescent="0.25">
      <c r="A15" s="22"/>
      <c r="B15" s="89" t="s">
        <v>9</v>
      </c>
      <c r="C15" s="87" t="s">
        <v>6</v>
      </c>
      <c r="D15" s="86">
        <f>+'1 T'!G15</f>
        <v>7042.333333333333</v>
      </c>
      <c r="E15" s="86">
        <f>'2 T'!G15</f>
        <v>15111</v>
      </c>
      <c r="F15" s="86">
        <f>'3 T'!G15</f>
        <v>17751.666666666668</v>
      </c>
      <c r="G15" s="188">
        <f>'4 T'!G15</f>
        <v>16917.666666666668</v>
      </c>
      <c r="H15" s="116">
        <f t="shared" si="0"/>
        <v>14205.666666666668</v>
      </c>
    </row>
    <row r="16" spans="1:8" ht="17.25" x14ac:dyDescent="0.25">
      <c r="A16" s="22">
        <v>2</v>
      </c>
      <c r="B16" s="27" t="s">
        <v>23</v>
      </c>
      <c r="C16" s="90" t="s">
        <v>25</v>
      </c>
      <c r="D16" s="86">
        <f>+'1 T'!G16</f>
        <v>100965.33333333333</v>
      </c>
      <c r="E16" s="86">
        <f>E17+E19+E21</f>
        <v>120007</v>
      </c>
      <c r="F16" s="86">
        <f>F17+F19+F21</f>
        <v>127052.66666666667</v>
      </c>
      <c r="G16" s="188">
        <f>G17+G19+G21</f>
        <v>128844.33333333333</v>
      </c>
      <c r="H16" s="116">
        <f t="shared" si="0"/>
        <v>119217.33333333333</v>
      </c>
    </row>
    <row r="17" spans="1:9" ht="15.75" x14ac:dyDescent="0.25">
      <c r="A17" s="22"/>
      <c r="B17" s="91" t="s">
        <v>70</v>
      </c>
      <c r="C17" s="90" t="s">
        <v>6</v>
      </c>
      <c r="D17" s="86">
        <f>+'1 T'!G17</f>
        <v>12503.333333333334</v>
      </c>
      <c r="E17" s="86">
        <f>'2 T'!G17</f>
        <v>13115.666666666666</v>
      </c>
      <c r="F17" s="86">
        <f>'3 T'!G17</f>
        <v>14512.666666666666</v>
      </c>
      <c r="G17" s="188">
        <f>'4 T'!G17</f>
        <v>14401</v>
      </c>
      <c r="H17" s="116">
        <f t="shared" si="0"/>
        <v>13633.166666666666</v>
      </c>
    </row>
    <row r="18" spans="1:9" ht="15.75" x14ac:dyDescent="0.25">
      <c r="A18" s="22"/>
      <c r="B18" s="91" t="s">
        <v>24</v>
      </c>
      <c r="C18" s="90" t="s">
        <v>6</v>
      </c>
      <c r="D18" s="86">
        <f>+'1 T'!G18</f>
        <v>21292.666666666668</v>
      </c>
      <c r="E18" s="86">
        <f>'2 T'!G18</f>
        <v>28227.666666666668</v>
      </c>
      <c r="F18" s="86">
        <f>'3 T'!G18</f>
        <v>31700.333333333332</v>
      </c>
      <c r="G18" s="188">
        <f>'4 T'!G18</f>
        <v>32320.333333333332</v>
      </c>
      <c r="H18" s="116">
        <f t="shared" si="0"/>
        <v>28385.25</v>
      </c>
    </row>
    <row r="19" spans="1:9" ht="15.75" x14ac:dyDescent="0.25">
      <c r="A19" s="22"/>
      <c r="B19" s="91" t="s">
        <v>71</v>
      </c>
      <c r="C19" s="90" t="s">
        <v>6</v>
      </c>
      <c r="D19" s="86">
        <f>+'1 T'!G19</f>
        <v>2604.3333333333335</v>
      </c>
      <c r="E19" s="86">
        <f>'2 T'!G19</f>
        <v>7597.333333333333</v>
      </c>
      <c r="F19" s="86">
        <f>'3 T'!G19</f>
        <v>9013.3333333333339</v>
      </c>
      <c r="G19" s="188">
        <f>'4 T'!G19</f>
        <v>9584</v>
      </c>
      <c r="H19" s="116">
        <f t="shared" si="0"/>
        <v>7199.75</v>
      </c>
    </row>
    <row r="20" spans="1:9" ht="15.75" x14ac:dyDescent="0.25">
      <c r="A20" s="22"/>
      <c r="B20" s="91" t="s">
        <v>168</v>
      </c>
      <c r="C20" s="90" t="s">
        <v>6</v>
      </c>
      <c r="D20" s="86">
        <f>+'1 T'!G20</f>
        <v>7946</v>
      </c>
      <c r="E20" s="86">
        <f>'2 T'!G20</f>
        <v>10797.333333333334</v>
      </c>
      <c r="F20" s="86">
        <f>'3 T'!G20</f>
        <v>10944.666666666666</v>
      </c>
      <c r="G20" s="188">
        <f>'4 T'!G20</f>
        <v>9498</v>
      </c>
      <c r="H20" s="116">
        <f t="shared" ref="H20" si="1">AVERAGE(D20:G20)</f>
        <v>9796.5</v>
      </c>
    </row>
    <row r="21" spans="1:9" ht="15.75" x14ac:dyDescent="0.25">
      <c r="A21" s="31"/>
      <c r="B21" s="91" t="s">
        <v>13</v>
      </c>
      <c r="C21" s="90" t="s">
        <v>6</v>
      </c>
      <c r="D21" s="86">
        <f>+'1 T'!G21</f>
        <v>85857.666666666672</v>
      </c>
      <c r="E21" s="86">
        <f>'2 T'!G21</f>
        <v>99294</v>
      </c>
      <c r="F21" s="86">
        <f>'3 T'!G21</f>
        <v>103526.66666666667</v>
      </c>
      <c r="G21" s="188">
        <f>'4 T'!G21</f>
        <v>104859.33333333333</v>
      </c>
      <c r="H21" s="116">
        <f t="shared" si="0"/>
        <v>98384.416666666672</v>
      </c>
    </row>
    <row r="22" spans="1:9" ht="15.75" x14ac:dyDescent="0.25">
      <c r="A22" s="22">
        <v>3</v>
      </c>
      <c r="B22" s="32" t="s">
        <v>5</v>
      </c>
      <c r="C22" s="90" t="s">
        <v>8</v>
      </c>
      <c r="D22" s="86">
        <f>+'1 T'!G22</f>
        <v>7604.666666666667</v>
      </c>
      <c r="E22" s="86">
        <f>'2 T'!G22</f>
        <v>8888</v>
      </c>
      <c r="F22" s="86">
        <f>'3 T'!G22</f>
        <v>9256.3333333333339</v>
      </c>
      <c r="G22" s="188">
        <f>'4 T'!G22</f>
        <v>9610</v>
      </c>
      <c r="H22" s="116">
        <f t="shared" si="0"/>
        <v>8839.75</v>
      </c>
    </row>
    <row r="23" spans="1:9" ht="15.75" x14ac:dyDescent="0.25">
      <c r="A23" s="22"/>
      <c r="B23" s="33" t="s">
        <v>145</v>
      </c>
      <c r="C23" s="28" t="s">
        <v>8</v>
      </c>
      <c r="D23" s="86">
        <f>+'1 T'!G23</f>
        <v>535.33333333333337</v>
      </c>
      <c r="E23" s="86">
        <f>'2 T'!G23</f>
        <v>577</v>
      </c>
      <c r="F23" s="86">
        <f>'3 T'!G23</f>
        <v>833.33333333333337</v>
      </c>
      <c r="G23" s="188">
        <f>'4 T'!G23</f>
        <v>570.66666666666663</v>
      </c>
      <c r="H23" s="116">
        <f t="shared" si="0"/>
        <v>629.08333333333337</v>
      </c>
    </row>
    <row r="24" spans="1:9" ht="15.75" x14ac:dyDescent="0.25">
      <c r="A24" s="22">
        <v>4</v>
      </c>
      <c r="B24" s="32" t="s">
        <v>100</v>
      </c>
      <c r="C24" s="92" t="s">
        <v>101</v>
      </c>
      <c r="D24" s="86">
        <f>+'1 T'!G24</f>
        <v>0</v>
      </c>
      <c r="E24" s="86">
        <f>'2 T'!G24</f>
        <v>0</v>
      </c>
      <c r="F24" s="86">
        <f>'3 T'!G24</f>
        <v>0</v>
      </c>
      <c r="G24" s="188">
        <f>'4 T'!G24</f>
        <v>0</v>
      </c>
      <c r="H24" s="116">
        <f t="shared" si="0"/>
        <v>0</v>
      </c>
    </row>
    <row r="25" spans="1:9" ht="15.75" thickBot="1" x14ac:dyDescent="0.3">
      <c r="A25" s="93"/>
      <c r="B25" s="94" t="s">
        <v>58</v>
      </c>
      <c r="C25" s="95" t="s">
        <v>6</v>
      </c>
      <c r="D25" s="96">
        <f>+D14+D21</f>
        <v>102137</v>
      </c>
      <c r="E25" s="96">
        <f t="shared" ref="E25:G25" si="2">+E14+E21</f>
        <v>122664.66666666667</v>
      </c>
      <c r="F25" s="96">
        <f t="shared" si="2"/>
        <v>128576.66666666667</v>
      </c>
      <c r="G25" s="190">
        <f t="shared" si="2"/>
        <v>130565.33333333333</v>
      </c>
      <c r="H25" s="191">
        <f>AVERAGE(D25:G25)</f>
        <v>120985.91666666667</v>
      </c>
    </row>
    <row r="26" spans="1:9" ht="15.75" thickTop="1" x14ac:dyDescent="0.25">
      <c r="A26" s="85" t="s">
        <v>26</v>
      </c>
      <c r="C26" s="87"/>
      <c r="D26" s="171"/>
      <c r="E26" s="171"/>
      <c r="F26" s="171"/>
      <c r="G26" s="192"/>
      <c r="H26" s="87"/>
    </row>
    <row r="27" spans="1:9" x14ac:dyDescent="0.25">
      <c r="A27" s="97" t="s">
        <v>95</v>
      </c>
      <c r="C27" s="87"/>
      <c r="D27" s="171"/>
      <c r="E27" s="171"/>
      <c r="F27" s="171"/>
      <c r="G27" s="192"/>
      <c r="H27" s="87"/>
      <c r="I27" s="87"/>
    </row>
    <row r="28" spans="1:9" x14ac:dyDescent="0.25">
      <c r="A28" s="85" t="s">
        <v>27</v>
      </c>
      <c r="C28" s="87"/>
      <c r="D28" s="171"/>
      <c r="E28" s="171"/>
      <c r="F28" s="171"/>
      <c r="G28" s="192"/>
      <c r="H28" s="87"/>
      <c r="I28" s="87"/>
    </row>
    <row r="29" spans="1:9" x14ac:dyDescent="0.25">
      <c r="A29" s="16" t="s">
        <v>68</v>
      </c>
    </row>
    <row r="31" spans="1:9" x14ac:dyDescent="0.25">
      <c r="A31" s="224" t="s">
        <v>45</v>
      </c>
      <c r="B31" s="224"/>
      <c r="C31" s="224"/>
      <c r="D31" s="224"/>
      <c r="E31" s="224"/>
      <c r="F31" s="224"/>
    </row>
    <row r="32" spans="1:9" x14ac:dyDescent="0.25">
      <c r="A32" s="215" t="s">
        <v>47</v>
      </c>
      <c r="B32" s="215"/>
      <c r="C32" s="215"/>
      <c r="D32" s="215"/>
      <c r="E32" s="215"/>
      <c r="F32" s="215"/>
    </row>
    <row r="33" spans="1:9" x14ac:dyDescent="0.25">
      <c r="A33" s="212" t="s">
        <v>64</v>
      </c>
      <c r="B33" s="212"/>
      <c r="C33" s="212"/>
      <c r="D33" s="212"/>
      <c r="E33" s="212"/>
      <c r="F33" s="212"/>
    </row>
    <row r="34" spans="1:9" x14ac:dyDescent="0.25">
      <c r="A34" s="172"/>
      <c r="B34" s="173"/>
      <c r="C34" s="174"/>
      <c r="D34" s="174"/>
      <c r="E34" s="174"/>
      <c r="F34" s="174"/>
    </row>
    <row r="35" spans="1:9" ht="15.75" thickBot="1" x14ac:dyDescent="0.3">
      <c r="A35" s="83" t="s">
        <v>0</v>
      </c>
      <c r="B35" s="83" t="s">
        <v>63</v>
      </c>
      <c r="C35" s="83" t="str">
        <f>+D11</f>
        <v>I Trimestre</v>
      </c>
      <c r="D35" s="83" t="str">
        <f>+E11</f>
        <v>II Trimestre</v>
      </c>
      <c r="E35" s="83" t="str">
        <f>+F11</f>
        <v>III Trimestre</v>
      </c>
      <c r="F35" s="83" t="str">
        <f>+G11</f>
        <v>IV Trimestre</v>
      </c>
      <c r="G35" s="186" t="s">
        <v>20</v>
      </c>
    </row>
    <row r="36" spans="1:9" s="195" customFormat="1" ht="15.75" x14ac:dyDescent="0.25">
      <c r="A36" s="21">
        <v>1</v>
      </c>
      <c r="B36" s="8" t="s">
        <v>112</v>
      </c>
      <c r="C36" s="87">
        <f>+'1 T'!F39</f>
        <v>2105453366.9400001</v>
      </c>
      <c r="D36" s="87">
        <f>+'2 T'!F39</f>
        <v>3283227921.3400002</v>
      </c>
      <c r="E36" s="87">
        <f>+'3 T'!F38</f>
        <v>4020622517.5900002</v>
      </c>
      <c r="F36" s="87">
        <f>+'4 T'!F38</f>
        <v>4643948652.9099998</v>
      </c>
      <c r="G36" s="87">
        <f>SUM(C36:F36)</f>
        <v>14053252458.780001</v>
      </c>
      <c r="H36" s="194"/>
    </row>
    <row r="37" spans="1:9" s="195" customFormat="1" ht="15.75" x14ac:dyDescent="0.25">
      <c r="A37" s="21">
        <v>2</v>
      </c>
      <c r="B37" s="8" t="s">
        <v>30</v>
      </c>
      <c r="C37" s="87">
        <f>+'1 T'!F40</f>
        <v>622923274</v>
      </c>
      <c r="D37" s="87">
        <f>+'2 T'!F40</f>
        <v>1733874580.24</v>
      </c>
      <c r="E37" s="87">
        <f>+'3 T'!F39</f>
        <v>2105170398</v>
      </c>
      <c r="F37" s="87">
        <f>+'4 T'!F39</f>
        <v>2364202477</v>
      </c>
      <c r="G37" s="87">
        <f t="shared" ref="G37:G41" si="3">SUM(C37:F37)</f>
        <v>6826170729.2399998</v>
      </c>
      <c r="I37" s="196"/>
    </row>
    <row r="38" spans="1:9" s="195" customFormat="1" ht="15.75" x14ac:dyDescent="0.25">
      <c r="A38" s="21">
        <v>3</v>
      </c>
      <c r="B38" s="8" t="s">
        <v>29</v>
      </c>
      <c r="C38" s="87">
        <f>+'1 T'!F41</f>
        <v>348248193.69999999</v>
      </c>
      <c r="D38" s="87">
        <f>+'2 T'!F41</f>
        <v>668604646.45000005</v>
      </c>
      <c r="E38" s="87">
        <f>+'3 T'!F40</f>
        <v>699148593.44000006</v>
      </c>
      <c r="F38" s="87">
        <f>+'4 T'!F40</f>
        <v>530894911.88999999</v>
      </c>
      <c r="G38" s="87">
        <f t="shared" si="3"/>
        <v>2246896345.48</v>
      </c>
      <c r="I38" s="197"/>
    </row>
    <row r="39" spans="1:9" s="195" customFormat="1" ht="15.75" x14ac:dyDescent="0.25">
      <c r="A39" s="21">
        <v>4</v>
      </c>
      <c r="B39" s="8" t="s">
        <v>165</v>
      </c>
      <c r="C39" s="87"/>
      <c r="D39" s="87"/>
      <c r="E39" s="87"/>
      <c r="F39" s="87"/>
      <c r="G39" s="87">
        <f t="shared" si="3"/>
        <v>0</v>
      </c>
      <c r="I39" s="197"/>
    </row>
    <row r="40" spans="1:9" s="195" customFormat="1" ht="15.75" x14ac:dyDescent="0.25">
      <c r="A40" s="21">
        <v>5</v>
      </c>
      <c r="B40" s="8" t="s">
        <v>74</v>
      </c>
      <c r="C40" s="87">
        <f>+'1 T'!F43</f>
        <v>0</v>
      </c>
      <c r="D40" s="87">
        <f>+'2 T'!F43</f>
        <v>27700713.640000001</v>
      </c>
      <c r="E40" s="87">
        <f>+'3 T'!F42</f>
        <v>22686615.699999999</v>
      </c>
      <c r="F40" s="87">
        <f>+'4 T'!F42</f>
        <v>26706084.470000003</v>
      </c>
      <c r="G40" s="87">
        <f t="shared" si="3"/>
        <v>77093413.810000002</v>
      </c>
    </row>
    <row r="41" spans="1:9" s="49" customFormat="1" ht="15.75" x14ac:dyDescent="0.25">
      <c r="A41" s="21">
        <v>6</v>
      </c>
      <c r="B41" s="8" t="s">
        <v>146</v>
      </c>
      <c r="C41" s="87">
        <f>+'1 T'!F44</f>
        <v>0</v>
      </c>
      <c r="D41" s="87">
        <f>+'2 T'!F44</f>
        <v>236006676.46000001</v>
      </c>
      <c r="E41" s="87">
        <f>+'3 T'!F43</f>
        <v>147706120.69</v>
      </c>
      <c r="F41" s="87">
        <f>+'4 T'!F43</f>
        <v>135342705.94</v>
      </c>
      <c r="G41" s="87">
        <f t="shared" si="3"/>
        <v>519055503.08999997</v>
      </c>
      <c r="H41" s="47"/>
    </row>
    <row r="42" spans="1:9" ht="15.75" thickBot="1" x14ac:dyDescent="0.3">
      <c r="A42" s="93"/>
      <c r="B42" s="94" t="s">
        <v>1</v>
      </c>
      <c r="C42" s="152">
        <f>SUM(C36:C41)</f>
        <v>3076624834.6399999</v>
      </c>
      <c r="D42" s="152">
        <f>SUM(D36:D41)</f>
        <v>5949414538.1300001</v>
      </c>
      <c r="E42" s="152">
        <f t="shared" ref="E42:G42" si="4">SUM(E36:E41)</f>
        <v>6995334245.4200001</v>
      </c>
      <c r="F42" s="152">
        <f t="shared" si="4"/>
        <v>7701094832.21</v>
      </c>
      <c r="G42" s="152">
        <f t="shared" si="4"/>
        <v>23722468450.400002</v>
      </c>
    </row>
    <row r="43" spans="1:9" ht="15.75" thickTop="1" x14ac:dyDescent="0.25">
      <c r="A43" s="225" t="str">
        <f>+'4 T'!A45:F45</f>
        <v>Fuente: Estado de Caja Única en moneda nacional # 73911121100032280 DN y Informe de Ejecución Presupuestaria SIF</v>
      </c>
      <c r="B43" s="225"/>
      <c r="C43" s="225"/>
      <c r="D43" s="225"/>
      <c r="E43" s="225"/>
      <c r="F43" s="225"/>
      <c r="H43" s="198"/>
    </row>
    <row r="44" spans="1:9" x14ac:dyDescent="0.25">
      <c r="A44" s="172"/>
      <c r="B44" s="173"/>
      <c r="C44" s="174"/>
      <c r="D44" s="174"/>
      <c r="E44" s="174"/>
      <c r="F44" s="174"/>
      <c r="G44" s="199"/>
    </row>
    <row r="45" spans="1:9" x14ac:dyDescent="0.25">
      <c r="A45" s="172"/>
      <c r="B45" s="172"/>
      <c r="C45" s="172"/>
      <c r="D45" s="172"/>
      <c r="E45" s="172"/>
      <c r="F45" s="172"/>
    </row>
    <row r="46" spans="1:9" x14ac:dyDescent="0.25">
      <c r="A46" s="224" t="s">
        <v>46</v>
      </c>
      <c r="B46" s="224"/>
      <c r="C46" s="224"/>
      <c r="D46" s="224"/>
      <c r="E46" s="224"/>
      <c r="F46" s="224"/>
    </row>
    <row r="47" spans="1:9" x14ac:dyDescent="0.25">
      <c r="A47" s="215" t="s">
        <v>48</v>
      </c>
      <c r="B47" s="215"/>
      <c r="C47" s="215"/>
      <c r="D47" s="215"/>
      <c r="E47" s="215"/>
      <c r="F47" s="215"/>
    </row>
    <row r="48" spans="1:9" x14ac:dyDescent="0.25">
      <c r="A48" s="212" t="s">
        <v>64</v>
      </c>
      <c r="B48" s="212"/>
      <c r="C48" s="212"/>
      <c r="D48" s="212"/>
      <c r="E48" s="212"/>
      <c r="F48" s="212"/>
    </row>
    <row r="49" spans="1:7" x14ac:dyDescent="0.25">
      <c r="A49" s="172"/>
      <c r="B49" s="173"/>
      <c r="C49" s="174"/>
      <c r="D49" s="174"/>
      <c r="E49" s="174"/>
      <c r="F49" s="174"/>
    </row>
    <row r="50" spans="1:7" ht="15.75" thickBot="1" x14ac:dyDescent="0.3">
      <c r="A50" s="83" t="s">
        <v>43</v>
      </c>
      <c r="B50" s="83" t="s">
        <v>44</v>
      </c>
      <c r="C50" s="83" t="str">
        <f>+C35</f>
        <v>I Trimestre</v>
      </c>
      <c r="D50" s="83" t="str">
        <f>+D35</f>
        <v>II Trimestre</v>
      </c>
      <c r="E50" s="83" t="str">
        <f>+E35</f>
        <v>III Trimestre</v>
      </c>
      <c r="F50" s="83" t="str">
        <f>+F35</f>
        <v>IV Trimestre</v>
      </c>
      <c r="G50" s="186" t="s">
        <v>20</v>
      </c>
    </row>
    <row r="51" spans="1:7" x14ac:dyDescent="0.25">
      <c r="A51" s="55" t="s">
        <v>124</v>
      </c>
      <c r="B51" s="55" t="s">
        <v>125</v>
      </c>
      <c r="C51" s="87">
        <f>+'1 T'!F54</f>
        <v>0</v>
      </c>
      <c r="D51" s="87">
        <f>+'2 T'!F54</f>
        <v>6248460</v>
      </c>
      <c r="E51" s="87">
        <f>+'3 T'!F54</f>
        <v>6764000</v>
      </c>
      <c r="F51" s="87">
        <f>+'4 T'!F54</f>
        <v>7533000</v>
      </c>
      <c r="G51" s="192">
        <f>SUM(C51:F51)</f>
        <v>20545460</v>
      </c>
    </row>
    <row r="52" spans="1:7" x14ac:dyDescent="0.25">
      <c r="A52" s="58" t="s">
        <v>126</v>
      </c>
      <c r="B52" s="58" t="s">
        <v>127</v>
      </c>
      <c r="C52" s="87">
        <f>+'1 T'!F55</f>
        <v>4160695.9400000004</v>
      </c>
      <c r="D52" s="87">
        <f>+'2 T'!F55</f>
        <v>17721722.02</v>
      </c>
      <c r="E52" s="87">
        <f>+'3 T'!F55</f>
        <v>29635351.48</v>
      </c>
      <c r="F52" s="87">
        <f>+'4 T'!F55</f>
        <v>24681971.939999998</v>
      </c>
      <c r="G52" s="192">
        <f t="shared" ref="G52:G73" si="5">SUM(C52:F52)</f>
        <v>76199741.379999995</v>
      </c>
    </row>
    <row r="53" spans="1:7" x14ac:dyDescent="0.25">
      <c r="A53" s="55" t="s">
        <v>105</v>
      </c>
      <c r="B53" s="55" t="s">
        <v>106</v>
      </c>
      <c r="C53" s="87">
        <f>+'1 T'!F56</f>
        <v>124000</v>
      </c>
      <c r="D53" s="87">
        <f>+'2 T'!F56</f>
        <v>334000</v>
      </c>
      <c r="E53" s="87">
        <f>+'3 T'!F56</f>
        <v>582000</v>
      </c>
      <c r="F53" s="87">
        <f>+'4 T'!F56</f>
        <v>8532000</v>
      </c>
      <c r="G53" s="192">
        <f t="shared" si="5"/>
        <v>9572000</v>
      </c>
    </row>
    <row r="54" spans="1:7" x14ac:dyDescent="0.25">
      <c r="A54" s="55" t="s">
        <v>86</v>
      </c>
      <c r="B54" s="55" t="s">
        <v>76</v>
      </c>
      <c r="C54" s="87">
        <f>+'1 T'!F57</f>
        <v>0</v>
      </c>
      <c r="D54" s="87">
        <f>+'2 T'!F57</f>
        <v>12340160</v>
      </c>
      <c r="E54" s="87">
        <f>+'3 T'!F57</f>
        <v>0</v>
      </c>
      <c r="F54" s="87">
        <f>+'4 T'!F57</f>
        <v>29341315.129999999</v>
      </c>
      <c r="G54" s="192">
        <f t="shared" si="5"/>
        <v>41681475.129999995</v>
      </c>
    </row>
    <row r="55" spans="1:7" x14ac:dyDescent="0.25">
      <c r="A55" s="58" t="s">
        <v>128</v>
      </c>
      <c r="B55" s="58" t="s">
        <v>129</v>
      </c>
      <c r="C55" s="87">
        <f>+'1 T'!F58</f>
        <v>0</v>
      </c>
      <c r="D55" s="87">
        <f>+'2 T'!F58</f>
        <v>0</v>
      </c>
      <c r="E55" s="87">
        <f>+'3 T'!F58</f>
        <v>0</v>
      </c>
      <c r="F55" s="87">
        <f>+'4 T'!F58</f>
        <v>10734138.85</v>
      </c>
      <c r="G55" s="192">
        <f t="shared" si="5"/>
        <v>10734138.85</v>
      </c>
    </row>
    <row r="56" spans="1:7" x14ac:dyDescent="0.25">
      <c r="A56" s="55" t="s">
        <v>78</v>
      </c>
      <c r="B56" s="55" t="s">
        <v>79</v>
      </c>
      <c r="C56" s="87">
        <f>+'1 T'!F59</f>
        <v>0</v>
      </c>
      <c r="D56" s="87">
        <f>+'2 T'!F59</f>
        <v>0</v>
      </c>
      <c r="E56" s="87">
        <f>+'3 T'!F59</f>
        <v>0</v>
      </c>
      <c r="F56" s="87">
        <f>+'4 T'!F59</f>
        <v>0</v>
      </c>
      <c r="G56" s="192">
        <f t="shared" si="5"/>
        <v>0</v>
      </c>
    </row>
    <row r="57" spans="1:7" x14ac:dyDescent="0.25">
      <c r="A57" s="55" t="s">
        <v>80</v>
      </c>
      <c r="B57" s="55" t="s">
        <v>65</v>
      </c>
      <c r="C57" s="87">
        <f>+'1 T'!F60</f>
        <v>0</v>
      </c>
      <c r="D57" s="87">
        <f>+'2 T'!F60</f>
        <v>0</v>
      </c>
      <c r="E57" s="87">
        <f>+'3 T'!F60</f>
        <v>0</v>
      </c>
      <c r="F57" s="87">
        <f>+'4 T'!F60</f>
        <v>0</v>
      </c>
      <c r="G57" s="192">
        <f t="shared" si="5"/>
        <v>0</v>
      </c>
    </row>
    <row r="58" spans="1:7" x14ac:dyDescent="0.25">
      <c r="A58" s="55" t="s">
        <v>2</v>
      </c>
      <c r="B58" s="55" t="s">
        <v>107</v>
      </c>
      <c r="C58" s="87">
        <f>+'1 T'!F61</f>
        <v>348248193.69999999</v>
      </c>
      <c r="D58" s="87">
        <f>+'2 T'!F61</f>
        <v>680744646.45000005</v>
      </c>
      <c r="E58" s="87">
        <f>+'3 T'!F61</f>
        <v>699148593.13999999</v>
      </c>
      <c r="F58" s="87">
        <f>+'4 T'!F61</f>
        <v>542984911.88999999</v>
      </c>
      <c r="G58" s="192">
        <f t="shared" si="5"/>
        <v>2271126345.1799998</v>
      </c>
    </row>
    <row r="59" spans="1:7" x14ac:dyDescent="0.25">
      <c r="A59" s="55" t="s">
        <v>3</v>
      </c>
      <c r="B59" s="55" t="s">
        <v>4</v>
      </c>
      <c r="C59" s="87">
        <f>+'1 T'!F62</f>
        <v>622923274</v>
      </c>
      <c r="D59" s="87">
        <f>+'2 T'!F62</f>
        <v>1733874580.24</v>
      </c>
      <c r="E59" s="87">
        <f>+'3 T'!F62</f>
        <v>2105170398</v>
      </c>
      <c r="F59" s="87">
        <f>+'4 T'!F62</f>
        <v>2364202477</v>
      </c>
      <c r="G59" s="192">
        <f t="shared" si="5"/>
        <v>6826170729.2399998</v>
      </c>
    </row>
    <row r="60" spans="1:7" x14ac:dyDescent="0.25">
      <c r="A60" s="55" t="s">
        <v>81</v>
      </c>
      <c r="B60" s="55" t="s">
        <v>82</v>
      </c>
      <c r="C60" s="87">
        <f>+'1 T'!F63</f>
        <v>0</v>
      </c>
      <c r="D60" s="87">
        <f>+'2 T'!F63</f>
        <v>0</v>
      </c>
      <c r="E60" s="87">
        <f>+'3 T'!F63</f>
        <v>0</v>
      </c>
      <c r="F60" s="87">
        <f>+'4 T'!F63</f>
        <v>0</v>
      </c>
      <c r="G60" s="192">
        <f t="shared" si="5"/>
        <v>0</v>
      </c>
    </row>
    <row r="61" spans="1:7" x14ac:dyDescent="0.25">
      <c r="A61" s="55" t="s">
        <v>108</v>
      </c>
      <c r="B61" s="55" t="s">
        <v>109</v>
      </c>
      <c r="C61" s="87">
        <f>+'1 T'!F64</f>
        <v>0</v>
      </c>
      <c r="D61" s="87">
        <f>+'2 T'!F64</f>
        <v>0</v>
      </c>
      <c r="E61" s="87">
        <f>+'3 T'!F64</f>
        <v>0</v>
      </c>
      <c r="F61" s="87">
        <f>+'4 T'!F64</f>
        <v>0</v>
      </c>
      <c r="G61" s="192">
        <f t="shared" si="5"/>
        <v>0</v>
      </c>
    </row>
    <row r="62" spans="1:7" x14ac:dyDescent="0.25">
      <c r="A62" s="55" t="s">
        <v>83</v>
      </c>
      <c r="B62" s="55" t="s">
        <v>75</v>
      </c>
      <c r="C62" s="87">
        <f>+'1 T'!F65</f>
        <v>0</v>
      </c>
      <c r="D62" s="87">
        <f>+'2 T'!F65</f>
        <v>4759832</v>
      </c>
      <c r="E62" s="87">
        <f>+'3 T'!F65</f>
        <v>20772089.48</v>
      </c>
      <c r="F62" s="87">
        <f>+'4 T'!F65</f>
        <v>0</v>
      </c>
      <c r="G62" s="192">
        <f t="shared" si="5"/>
        <v>25531921.48</v>
      </c>
    </row>
    <row r="63" spans="1:7" x14ac:dyDescent="0.25">
      <c r="A63" s="58" t="s">
        <v>132</v>
      </c>
      <c r="B63" s="58" t="s">
        <v>133</v>
      </c>
      <c r="C63" s="87"/>
      <c r="D63" s="87">
        <f>+'2 T'!F66</f>
        <v>0</v>
      </c>
      <c r="E63" s="87">
        <f>+'3 T'!F66</f>
        <v>0</v>
      </c>
      <c r="F63" s="87">
        <f>+'4 T'!F66</f>
        <v>0</v>
      </c>
      <c r="G63" s="192">
        <f t="shared" si="5"/>
        <v>0</v>
      </c>
    </row>
    <row r="64" spans="1:7" x14ac:dyDescent="0.25">
      <c r="A64" s="7" t="s">
        <v>34</v>
      </c>
      <c r="B64" s="7" t="s">
        <v>66</v>
      </c>
      <c r="C64" s="87">
        <f>+'1 T'!F66</f>
        <v>0</v>
      </c>
      <c r="D64" s="87">
        <f>+'2 T'!F67</f>
        <v>43342836.32</v>
      </c>
      <c r="E64" s="87">
        <f>+'3 T'!F67</f>
        <v>0</v>
      </c>
      <c r="F64" s="87">
        <f>+'4 T'!F67</f>
        <v>14708943.800000001</v>
      </c>
      <c r="G64" s="192">
        <f t="shared" si="5"/>
        <v>58051780.120000005</v>
      </c>
    </row>
    <row r="65" spans="1:7" x14ac:dyDescent="0.25">
      <c r="A65" s="60" t="s">
        <v>130</v>
      </c>
      <c r="B65" s="60" t="s">
        <v>131</v>
      </c>
      <c r="C65" s="87">
        <f>+'1 T'!F67</f>
        <v>0</v>
      </c>
      <c r="D65" s="87">
        <f>+'2 T'!F68</f>
        <v>0</v>
      </c>
      <c r="E65" s="87">
        <f>+'3 T'!F68</f>
        <v>0</v>
      </c>
      <c r="F65" s="87">
        <f>+'4 T'!F68</f>
        <v>18471481.260000002</v>
      </c>
      <c r="G65" s="192">
        <f t="shared" si="5"/>
        <v>18471481.260000002</v>
      </c>
    </row>
    <row r="66" spans="1:7" x14ac:dyDescent="0.25">
      <c r="A66" s="60" t="s">
        <v>134</v>
      </c>
      <c r="B66" s="60" t="s">
        <v>137</v>
      </c>
      <c r="C66" s="87"/>
      <c r="D66" s="87">
        <f>+'2 T'!F69</f>
        <v>0</v>
      </c>
      <c r="E66" s="87">
        <f>+'3 T'!F69</f>
        <v>130921437.91</v>
      </c>
      <c r="F66" s="87">
        <f>+'4 T'!F69</f>
        <v>0</v>
      </c>
      <c r="G66" s="192">
        <f t="shared" si="5"/>
        <v>130921437.91</v>
      </c>
    </row>
    <row r="67" spans="1:7" x14ac:dyDescent="0.25">
      <c r="A67" s="60" t="s">
        <v>135</v>
      </c>
      <c r="B67" s="60" t="s">
        <v>138</v>
      </c>
      <c r="C67" s="87"/>
      <c r="D67" s="87">
        <f>+'2 T'!F70</f>
        <v>0</v>
      </c>
      <c r="E67" s="87">
        <f>+'3 T'!F70</f>
        <v>0</v>
      </c>
      <c r="F67" s="87">
        <f>+'4 T'!F70</f>
        <v>26706084.470000003</v>
      </c>
      <c r="G67" s="192">
        <f t="shared" si="5"/>
        <v>26706084.470000003</v>
      </c>
    </row>
    <row r="68" spans="1:7" x14ac:dyDescent="0.25">
      <c r="A68" s="60" t="s">
        <v>136</v>
      </c>
      <c r="B68" s="60" t="s">
        <v>139</v>
      </c>
      <c r="C68" s="87"/>
      <c r="D68" s="87">
        <f>+'2 T'!F71</f>
        <v>0</v>
      </c>
      <c r="E68" s="87">
        <f>+'3 T'!F71</f>
        <v>0</v>
      </c>
      <c r="F68" s="87">
        <f>+'4 T'!F71</f>
        <v>0</v>
      </c>
      <c r="G68" s="192">
        <f t="shared" si="5"/>
        <v>0</v>
      </c>
    </row>
    <row r="69" spans="1:7" x14ac:dyDescent="0.25">
      <c r="A69" s="60" t="s">
        <v>85</v>
      </c>
      <c r="B69" s="60" t="s">
        <v>77</v>
      </c>
      <c r="C69" s="87">
        <f>+'1 T'!F68</f>
        <v>0</v>
      </c>
      <c r="D69" s="87">
        <f>+'2 T'!F72</f>
        <v>0</v>
      </c>
      <c r="E69" s="87">
        <f>+'3 T'!F72</f>
        <v>0</v>
      </c>
      <c r="F69" s="87">
        <f>+'4 T'!F72</f>
        <v>0</v>
      </c>
      <c r="G69" s="192">
        <f t="shared" si="5"/>
        <v>0</v>
      </c>
    </row>
    <row r="70" spans="1:7" x14ac:dyDescent="0.25">
      <c r="A70" s="60" t="s">
        <v>140</v>
      </c>
      <c r="B70" s="60" t="s">
        <v>142</v>
      </c>
      <c r="C70" s="87"/>
      <c r="D70" s="87">
        <f>+'2 T'!F73</f>
        <v>0</v>
      </c>
      <c r="E70" s="87">
        <f>+'3 T'!F73</f>
        <v>0</v>
      </c>
      <c r="F70" s="87">
        <f>+'4 T'!F73</f>
        <v>113435902.13</v>
      </c>
      <c r="G70" s="192">
        <f t="shared" si="5"/>
        <v>113435902.13</v>
      </c>
    </row>
    <row r="71" spans="1:7" x14ac:dyDescent="0.25">
      <c r="A71" s="60" t="s">
        <v>141</v>
      </c>
      <c r="B71" s="60" t="s">
        <v>143</v>
      </c>
      <c r="C71" s="87"/>
      <c r="D71" s="87">
        <f>+'2 T'!F74</f>
        <v>0</v>
      </c>
      <c r="E71" s="87">
        <f>+'3 T'!F74</f>
        <v>0</v>
      </c>
      <c r="F71" s="87">
        <f>+'4 T'!F74</f>
        <v>0</v>
      </c>
      <c r="G71" s="192">
        <f t="shared" si="5"/>
        <v>0</v>
      </c>
    </row>
    <row r="72" spans="1:7" x14ac:dyDescent="0.25">
      <c r="A72" s="60" t="s">
        <v>84</v>
      </c>
      <c r="B72" s="60" t="s">
        <v>87</v>
      </c>
      <c r="C72" s="87">
        <f>+'1 T'!F69</f>
        <v>0</v>
      </c>
      <c r="D72" s="87">
        <f>+'2 T'!F75</f>
        <v>236006676.46000001</v>
      </c>
      <c r="E72" s="87">
        <f>+'3 T'!F75</f>
        <v>154818960.59</v>
      </c>
      <c r="F72" s="87">
        <f>+'4 T'!F75</f>
        <v>63689160.740000002</v>
      </c>
      <c r="G72" s="192">
        <f t="shared" si="5"/>
        <v>454514797.79000002</v>
      </c>
    </row>
    <row r="73" spans="1:7" ht="30" x14ac:dyDescent="0.25">
      <c r="A73" s="60" t="s">
        <v>110</v>
      </c>
      <c r="B73" s="61" t="s">
        <v>111</v>
      </c>
      <c r="C73" s="87">
        <f>+'1 T'!F70</f>
        <v>2101168671</v>
      </c>
      <c r="D73" s="87">
        <f>+'2 T'!F76</f>
        <v>3226181624.6399999</v>
      </c>
      <c r="E73" s="87">
        <f>+'3 T'!F76</f>
        <v>3850766415.02</v>
      </c>
      <c r="F73" s="87">
        <f>+'4 T'!F76</f>
        <v>4488163445</v>
      </c>
      <c r="G73" s="192">
        <f t="shared" si="5"/>
        <v>13666280155.66</v>
      </c>
    </row>
    <row r="74" spans="1:7" ht="15.75" thickBot="1" x14ac:dyDescent="0.3">
      <c r="A74" s="93"/>
      <c r="B74" s="94" t="s">
        <v>1</v>
      </c>
      <c r="C74" s="95">
        <f>SUM(C51:C73)</f>
        <v>3076624834.6399999</v>
      </c>
      <c r="D74" s="95">
        <f>SUM(D51:D73)</f>
        <v>5961554538.1300001</v>
      </c>
      <c r="E74" s="95">
        <f>SUM(E51:E73)</f>
        <v>6998579245.6199999</v>
      </c>
      <c r="F74" s="95">
        <f>SUM(F51:F73)</f>
        <v>7713184832.21</v>
      </c>
      <c r="G74" s="200">
        <f>SUM(G51:G73)</f>
        <v>23749943450.599998</v>
      </c>
    </row>
    <row r="75" spans="1:7" ht="15.75" thickTop="1" x14ac:dyDescent="0.25">
      <c r="A75" s="225" t="str">
        <f>+A43</f>
        <v>Fuente: Estado de Caja Única en moneda nacional # 73911121100032280 DN y Informe de Ejecución Presupuestaria SIF</v>
      </c>
      <c r="B75" s="225"/>
      <c r="C75" s="225"/>
      <c r="D75" s="225"/>
      <c r="E75" s="225"/>
      <c r="F75" s="225"/>
    </row>
    <row r="76" spans="1:7" x14ac:dyDescent="0.25">
      <c r="B76" s="173"/>
      <c r="C76" s="174"/>
      <c r="D76" s="174"/>
      <c r="E76" s="174"/>
      <c r="F76" s="174"/>
      <c r="G76" s="174"/>
    </row>
    <row r="77" spans="1:7" x14ac:dyDescent="0.25">
      <c r="A77" s="172"/>
      <c r="B77" s="173"/>
      <c r="C77" s="174"/>
      <c r="D77" s="174"/>
      <c r="E77" s="174"/>
      <c r="F77" s="174"/>
    </row>
    <row r="78" spans="1:7" x14ac:dyDescent="0.25">
      <c r="A78" s="224" t="s">
        <v>56</v>
      </c>
      <c r="B78" s="224"/>
      <c r="C78" s="224"/>
      <c r="D78" s="224"/>
      <c r="E78" s="224"/>
      <c r="F78" s="224"/>
    </row>
    <row r="79" spans="1:7" x14ac:dyDescent="0.25">
      <c r="A79" s="215" t="s">
        <v>55</v>
      </c>
      <c r="B79" s="215"/>
      <c r="C79" s="215"/>
      <c r="D79" s="215"/>
      <c r="E79" s="215"/>
      <c r="F79" s="215"/>
    </row>
    <row r="80" spans="1:7" x14ac:dyDescent="0.25">
      <c r="A80" s="212" t="s">
        <v>64</v>
      </c>
      <c r="B80" s="212"/>
      <c r="C80" s="212"/>
      <c r="D80" s="212"/>
      <c r="E80" s="212"/>
      <c r="F80" s="212"/>
    </row>
    <row r="81" spans="1:8" x14ac:dyDescent="0.25">
      <c r="A81" s="172"/>
      <c r="B81" s="173"/>
      <c r="C81" s="174"/>
      <c r="D81" s="174"/>
      <c r="E81" s="174"/>
      <c r="F81" s="174"/>
    </row>
    <row r="82" spans="1:8" ht="15.75" thickBot="1" x14ac:dyDescent="0.3">
      <c r="A82" s="83" t="s">
        <v>0</v>
      </c>
      <c r="B82" s="83" t="s">
        <v>38</v>
      </c>
      <c r="C82" s="83" t="str">
        <f>+C50</f>
        <v>I Trimestre</v>
      </c>
      <c r="D82" s="83" t="str">
        <f>+D50</f>
        <v>II Trimestre</v>
      </c>
      <c r="E82" s="83" t="str">
        <f>+E50</f>
        <v>III Trimestre</v>
      </c>
      <c r="F82" s="83" t="str">
        <f>+F50</f>
        <v>IV Trimestre</v>
      </c>
      <c r="G82" s="186" t="s">
        <v>21</v>
      </c>
    </row>
    <row r="83" spans="1:8" x14ac:dyDescent="0.25">
      <c r="A83" s="55"/>
      <c r="B83" s="175"/>
      <c r="C83" s="180"/>
      <c r="D83" s="180"/>
      <c r="E83" s="180"/>
      <c r="F83" s="180"/>
      <c r="G83" s="192"/>
    </row>
    <row r="84" spans="1:8" x14ac:dyDescent="0.25">
      <c r="A84" s="104">
        <v>1</v>
      </c>
      <c r="B84" s="105" t="s">
        <v>49</v>
      </c>
      <c r="C84" s="106">
        <f>'1 T'!F81</f>
        <v>8105975530.8999996</v>
      </c>
      <c r="D84" s="106">
        <f>'2 T'!F87</f>
        <v>14144777368.459999</v>
      </c>
      <c r="E84" s="106">
        <f>'3 T'!F88</f>
        <v>17279268846.549999</v>
      </c>
      <c r="F84" s="106">
        <f>'4 T'!F87</f>
        <v>10269244551.59</v>
      </c>
      <c r="G84" s="192">
        <f>C84</f>
        <v>8105975530.8999996</v>
      </c>
    </row>
    <row r="85" spans="1:8" x14ac:dyDescent="0.25">
      <c r="A85" s="107">
        <v>2</v>
      </c>
      <c r="B85" s="105" t="s">
        <v>50</v>
      </c>
      <c r="C85" s="106">
        <f>+'1 T'!F82</f>
        <v>9115426672.2000008</v>
      </c>
      <c r="D85" s="106">
        <f>+'2 T'!F88</f>
        <v>9096046016.2199993</v>
      </c>
      <c r="E85" s="106">
        <f>+'3 T'!F89</f>
        <v>3435995107.6599998</v>
      </c>
      <c r="F85" s="106">
        <f>'4 T'!F88</f>
        <v>4526604660</v>
      </c>
      <c r="G85" s="192">
        <f>SUM(C85:F85)</f>
        <v>26174072456.079998</v>
      </c>
    </row>
    <row r="86" spans="1:8" x14ac:dyDescent="0.25">
      <c r="A86" s="107">
        <v>3</v>
      </c>
      <c r="B86" s="76" t="s">
        <v>51</v>
      </c>
      <c r="C86" s="106">
        <f>'1 T'!F83</f>
        <v>17221402203.099998</v>
      </c>
      <c r="D86" s="106">
        <f>'2 T'!F89</f>
        <v>23240823384.68</v>
      </c>
      <c r="E86" s="106">
        <f>'3 T'!F90</f>
        <v>20715263954.209999</v>
      </c>
      <c r="F86" s="106">
        <f>'4 T'!F89</f>
        <v>14795849211.59</v>
      </c>
      <c r="G86" s="192">
        <f>SUM(G84:G85)</f>
        <v>34280047986.979996</v>
      </c>
    </row>
    <row r="87" spans="1:8" x14ac:dyDescent="0.25">
      <c r="A87" s="107">
        <v>4</v>
      </c>
      <c r="B87" s="76" t="s">
        <v>52</v>
      </c>
      <c r="C87" s="106">
        <f>+'1 T'!F84</f>
        <v>3076624834.6399999</v>
      </c>
      <c r="D87" s="106">
        <f>+'2 T'!F90</f>
        <v>5961554538.1300001</v>
      </c>
      <c r="E87" s="106">
        <f>+'3 T'!F91</f>
        <v>10446019402.619999</v>
      </c>
      <c r="F87" s="106">
        <f>+F74</f>
        <v>7713184832.21</v>
      </c>
      <c r="G87" s="192">
        <f>SUM(C87:F87)</f>
        <v>27197383607.599998</v>
      </c>
      <c r="H87" s="201"/>
    </row>
    <row r="88" spans="1:8" x14ac:dyDescent="0.25">
      <c r="A88" s="107">
        <v>5</v>
      </c>
      <c r="B88" s="105" t="s">
        <v>53</v>
      </c>
      <c r="C88" s="106">
        <f>'1 T'!F85</f>
        <v>14144777368.459999</v>
      </c>
      <c r="D88" s="106">
        <f>'2 T'!F91</f>
        <v>17279268846.549999</v>
      </c>
      <c r="E88" s="106">
        <f>'3 T'!F92</f>
        <v>10269244551.59</v>
      </c>
      <c r="F88" s="106">
        <f>'4 T'!F91</f>
        <v>7082664379.3799992</v>
      </c>
      <c r="G88" s="192">
        <f>+G86-G87</f>
        <v>7082664379.3799973</v>
      </c>
      <c r="H88" s="201"/>
    </row>
    <row r="89" spans="1:8" ht="15.75" thickBot="1" x14ac:dyDescent="0.3">
      <c r="A89" s="93"/>
      <c r="B89" s="94"/>
      <c r="C89" s="95"/>
      <c r="D89" s="96"/>
      <c r="E89" s="108"/>
      <c r="F89" s="93"/>
      <c r="G89" s="202"/>
    </row>
    <row r="90" spans="1:8" ht="15.75" thickTop="1" x14ac:dyDescent="0.25">
      <c r="A90" s="225" t="str">
        <f>+A75</f>
        <v>Fuente: Estado de Caja Única en moneda nacional # 73911121100032280 DN y Informe de Ejecución Presupuestaria SIF</v>
      </c>
      <c r="B90" s="225"/>
      <c r="C90" s="225"/>
      <c r="D90" s="225"/>
      <c r="E90" s="225"/>
      <c r="F90" s="225"/>
    </row>
    <row r="91" spans="1:8" x14ac:dyDescent="0.25">
      <c r="A91" s="172"/>
      <c r="B91" s="173"/>
      <c r="C91" s="203"/>
      <c r="D91" s="203"/>
      <c r="E91" s="203"/>
      <c r="F91" s="174"/>
    </row>
    <row r="92" spans="1:8" x14ac:dyDescent="0.25">
      <c r="A92" s="79" t="s">
        <v>162</v>
      </c>
      <c r="B92" s="173"/>
      <c r="C92" s="203"/>
      <c r="D92" s="203"/>
      <c r="E92" s="203"/>
      <c r="F92" s="174"/>
    </row>
    <row r="93" spans="1:8" x14ac:dyDescent="0.25">
      <c r="A93" s="172"/>
      <c r="B93" s="173"/>
      <c r="C93" s="203"/>
      <c r="D93" s="203"/>
      <c r="E93" s="203"/>
      <c r="F93" s="174"/>
    </row>
    <row r="94" spans="1:8" x14ac:dyDescent="0.25">
      <c r="A94" s="79" t="s">
        <v>169</v>
      </c>
      <c r="B94" s="173"/>
      <c r="C94" s="203"/>
      <c r="D94" s="203"/>
      <c r="E94" s="203"/>
      <c r="F94" s="174"/>
    </row>
    <row r="95" spans="1:8" x14ac:dyDescent="0.25">
      <c r="A95" s="80"/>
      <c r="B95" s="173"/>
      <c r="C95" s="203"/>
      <c r="D95" s="203"/>
      <c r="E95" s="203"/>
      <c r="F95" s="174"/>
    </row>
    <row r="96" spans="1:8" x14ac:dyDescent="0.25">
      <c r="A96" s="80"/>
      <c r="B96" s="173"/>
      <c r="C96" s="174"/>
      <c r="D96" s="174"/>
      <c r="E96" s="174"/>
      <c r="F96" s="174"/>
    </row>
    <row r="97" spans="1:6" x14ac:dyDescent="0.25">
      <c r="A97" s="80"/>
      <c r="B97" s="173"/>
      <c r="C97" s="174"/>
      <c r="D97" s="174"/>
      <c r="E97" s="174"/>
      <c r="F97" s="174"/>
    </row>
    <row r="98" spans="1:6" x14ac:dyDescent="0.25">
      <c r="A98" s="172"/>
      <c r="B98" s="173"/>
      <c r="C98" s="174"/>
      <c r="D98" s="174"/>
      <c r="E98" s="174"/>
      <c r="F98" s="174"/>
    </row>
    <row r="99" spans="1:6" x14ac:dyDescent="0.25">
      <c r="A99" s="172"/>
      <c r="B99" s="173"/>
      <c r="C99" s="174"/>
      <c r="D99" s="174"/>
      <c r="E99" s="174"/>
      <c r="F99" s="174"/>
    </row>
    <row r="100" spans="1:6" x14ac:dyDescent="0.25">
      <c r="A100" s="172"/>
      <c r="B100" s="173"/>
      <c r="C100" s="174"/>
      <c r="D100" s="174"/>
      <c r="E100" s="174"/>
      <c r="F100" s="174"/>
    </row>
    <row r="101" spans="1:6" x14ac:dyDescent="0.25">
      <c r="A101" s="172"/>
      <c r="B101" s="173"/>
      <c r="C101" s="174"/>
      <c r="D101" s="174"/>
      <c r="E101" s="174"/>
      <c r="F101" s="174"/>
    </row>
    <row r="102" spans="1:6" x14ac:dyDescent="0.25">
      <c r="A102" s="172"/>
      <c r="B102" s="173"/>
      <c r="C102" s="174"/>
      <c r="D102" s="174"/>
      <c r="E102" s="174"/>
      <c r="F102" s="174"/>
    </row>
    <row r="103" spans="1:6" x14ac:dyDescent="0.25">
      <c r="A103" s="172"/>
      <c r="B103" s="173"/>
      <c r="C103" s="174"/>
      <c r="D103" s="174"/>
      <c r="E103" s="174"/>
      <c r="F103" s="174"/>
    </row>
    <row r="104" spans="1:6" x14ac:dyDescent="0.25">
      <c r="A104" s="172"/>
      <c r="B104" s="173"/>
      <c r="C104" s="174"/>
      <c r="D104" s="174"/>
      <c r="E104" s="174"/>
      <c r="F104" s="174"/>
    </row>
    <row r="105" spans="1:6" x14ac:dyDescent="0.25">
      <c r="A105" s="172"/>
      <c r="B105" s="173"/>
      <c r="C105" s="174"/>
      <c r="D105" s="174"/>
      <c r="E105" s="174"/>
      <c r="F105" s="174"/>
    </row>
    <row r="106" spans="1:6" x14ac:dyDescent="0.25">
      <c r="A106" s="172"/>
      <c r="B106" s="173"/>
      <c r="C106" s="174"/>
      <c r="D106" s="174"/>
      <c r="E106" s="174"/>
      <c r="F106" s="174"/>
    </row>
    <row r="107" spans="1:6" x14ac:dyDescent="0.25">
      <c r="A107" s="172"/>
      <c r="B107" s="173"/>
      <c r="C107" s="174"/>
      <c r="D107" s="174"/>
      <c r="E107" s="174"/>
      <c r="F107" s="174"/>
    </row>
    <row r="108" spans="1:6" x14ac:dyDescent="0.25">
      <c r="A108" s="172"/>
      <c r="B108" s="173"/>
      <c r="C108" s="174"/>
      <c r="D108" s="174"/>
      <c r="E108" s="174"/>
      <c r="F108" s="174"/>
    </row>
    <row r="109" spans="1:6" x14ac:dyDescent="0.25">
      <c r="A109" s="172"/>
      <c r="B109" s="173"/>
      <c r="C109" s="174"/>
      <c r="D109" s="174"/>
      <c r="E109" s="174"/>
      <c r="F109" s="174"/>
    </row>
    <row r="110" spans="1:6" x14ac:dyDescent="0.25">
      <c r="A110" s="172"/>
      <c r="B110" s="173"/>
      <c r="C110" s="174"/>
      <c r="D110" s="174"/>
      <c r="E110" s="174"/>
      <c r="F110" s="174"/>
    </row>
    <row r="111" spans="1:6" x14ac:dyDescent="0.25">
      <c r="A111" s="172"/>
      <c r="B111" s="173"/>
      <c r="C111" s="174"/>
      <c r="D111" s="174"/>
      <c r="E111" s="174"/>
      <c r="F111" s="174"/>
    </row>
    <row r="112" spans="1:6" x14ac:dyDescent="0.25">
      <c r="A112" s="172"/>
      <c r="B112" s="173"/>
      <c r="C112" s="174"/>
      <c r="D112" s="174"/>
      <c r="E112" s="174"/>
      <c r="F112" s="174"/>
    </row>
    <row r="113" spans="1:6" x14ac:dyDescent="0.25">
      <c r="A113" s="172"/>
      <c r="B113" s="173"/>
      <c r="C113" s="174"/>
      <c r="D113" s="174"/>
      <c r="E113" s="174"/>
      <c r="F113" s="174"/>
    </row>
    <row r="114" spans="1:6" x14ac:dyDescent="0.25">
      <c r="A114" s="172"/>
      <c r="B114" s="173"/>
      <c r="C114" s="174"/>
      <c r="D114" s="174"/>
      <c r="E114" s="174"/>
      <c r="F114" s="174"/>
    </row>
    <row r="115" spans="1:6" x14ac:dyDescent="0.25">
      <c r="A115" s="172"/>
      <c r="B115" s="173"/>
      <c r="C115" s="174"/>
      <c r="D115" s="174"/>
      <c r="E115" s="174"/>
      <c r="F115" s="174"/>
    </row>
    <row r="116" spans="1:6" x14ac:dyDescent="0.25">
      <c r="A116" s="172"/>
      <c r="B116" s="173"/>
      <c r="C116" s="174"/>
      <c r="D116" s="174"/>
      <c r="E116" s="174"/>
      <c r="F116" s="174"/>
    </row>
    <row r="117" spans="1:6" x14ac:dyDescent="0.25">
      <c r="A117" s="172"/>
      <c r="B117" s="173"/>
      <c r="C117" s="174"/>
      <c r="D117" s="174"/>
      <c r="E117" s="174"/>
      <c r="F117" s="174"/>
    </row>
    <row r="118" spans="1:6" x14ac:dyDescent="0.25">
      <c r="A118" s="172"/>
      <c r="B118" s="173"/>
      <c r="C118" s="174"/>
      <c r="D118" s="174"/>
      <c r="E118" s="174"/>
      <c r="F118" s="174"/>
    </row>
    <row r="119" spans="1:6" x14ac:dyDescent="0.25">
      <c r="A119" s="172"/>
      <c r="B119" s="173"/>
      <c r="C119" s="174"/>
      <c r="D119" s="174"/>
      <c r="E119" s="174"/>
      <c r="F119" s="174"/>
    </row>
    <row r="120" spans="1:6" x14ac:dyDescent="0.25">
      <c r="A120" s="172"/>
      <c r="B120" s="173"/>
      <c r="C120" s="174"/>
      <c r="D120" s="174"/>
      <c r="E120" s="174"/>
      <c r="F120" s="174"/>
    </row>
    <row r="121" spans="1:6" x14ac:dyDescent="0.25">
      <c r="A121" s="172"/>
      <c r="B121" s="173"/>
      <c r="C121" s="174"/>
      <c r="D121" s="174"/>
      <c r="E121" s="174"/>
      <c r="F121" s="174"/>
    </row>
    <row r="122" spans="1:6" x14ac:dyDescent="0.25">
      <c r="A122" s="172"/>
      <c r="B122" s="173"/>
      <c r="C122" s="174"/>
      <c r="D122" s="174"/>
      <c r="E122" s="174"/>
      <c r="F122" s="174"/>
    </row>
    <row r="123" spans="1:6" x14ac:dyDescent="0.25">
      <c r="A123" s="172"/>
      <c r="B123" s="173"/>
      <c r="C123" s="174"/>
      <c r="D123" s="174"/>
      <c r="E123" s="174"/>
      <c r="F123" s="174"/>
    </row>
    <row r="124" spans="1:6" x14ac:dyDescent="0.25">
      <c r="A124" s="172"/>
      <c r="B124" s="173"/>
      <c r="C124" s="174"/>
      <c r="D124" s="174"/>
      <c r="E124" s="174"/>
      <c r="F124" s="174"/>
    </row>
    <row r="125" spans="1:6" x14ac:dyDescent="0.25">
      <c r="A125" s="172"/>
      <c r="B125" s="173"/>
      <c r="C125" s="174"/>
      <c r="D125" s="174"/>
      <c r="E125" s="174"/>
      <c r="F125" s="174"/>
    </row>
    <row r="126" spans="1:6" x14ac:dyDescent="0.25">
      <c r="A126" s="172"/>
      <c r="B126" s="173"/>
      <c r="C126" s="174"/>
      <c r="D126" s="174"/>
      <c r="E126" s="174"/>
      <c r="F126" s="174"/>
    </row>
    <row r="127" spans="1:6" x14ac:dyDescent="0.25">
      <c r="A127" s="172"/>
      <c r="B127" s="173"/>
      <c r="C127" s="174"/>
      <c r="D127" s="174"/>
      <c r="E127" s="174"/>
      <c r="F127" s="174"/>
    </row>
    <row r="128" spans="1:6" x14ac:dyDescent="0.25">
      <c r="A128" s="172"/>
      <c r="B128" s="173"/>
      <c r="C128" s="174"/>
      <c r="D128" s="174"/>
      <c r="E128" s="174"/>
      <c r="F128" s="174"/>
    </row>
    <row r="129" spans="1:6" x14ac:dyDescent="0.25">
      <c r="A129" s="172"/>
      <c r="B129" s="173"/>
      <c r="C129" s="174"/>
      <c r="D129" s="174"/>
      <c r="E129" s="174"/>
      <c r="F129" s="174"/>
    </row>
    <row r="130" spans="1:6" x14ac:dyDescent="0.25">
      <c r="A130" s="172"/>
      <c r="B130" s="173"/>
      <c r="C130" s="174"/>
      <c r="D130" s="174"/>
      <c r="E130" s="174"/>
      <c r="F130" s="174"/>
    </row>
    <row r="131" spans="1:6" x14ac:dyDescent="0.25">
      <c r="A131" s="172"/>
      <c r="B131" s="173"/>
      <c r="C131" s="174"/>
      <c r="D131" s="174"/>
      <c r="E131" s="174"/>
      <c r="F131" s="174"/>
    </row>
    <row r="132" spans="1:6" x14ac:dyDescent="0.25">
      <c r="A132" s="172"/>
      <c r="B132" s="173"/>
      <c r="C132" s="174"/>
      <c r="D132" s="174"/>
      <c r="E132" s="174"/>
      <c r="F132" s="174"/>
    </row>
    <row r="133" spans="1:6" x14ac:dyDescent="0.25">
      <c r="A133" s="172"/>
      <c r="B133" s="173"/>
      <c r="C133" s="174"/>
      <c r="D133" s="174"/>
      <c r="E133" s="174"/>
      <c r="F133" s="174"/>
    </row>
    <row r="134" spans="1:6" x14ac:dyDescent="0.25">
      <c r="A134" s="172"/>
      <c r="B134" s="173"/>
      <c r="C134" s="174"/>
      <c r="D134" s="174"/>
      <c r="E134" s="174"/>
      <c r="F134" s="174"/>
    </row>
    <row r="135" spans="1:6" x14ac:dyDescent="0.25">
      <c r="A135" s="172"/>
      <c r="B135" s="173"/>
      <c r="C135" s="174"/>
      <c r="D135" s="174"/>
      <c r="E135" s="174"/>
      <c r="F135" s="174"/>
    </row>
    <row r="136" spans="1:6" x14ac:dyDescent="0.25">
      <c r="A136" s="172"/>
      <c r="B136" s="173"/>
      <c r="C136" s="174"/>
      <c r="D136" s="174"/>
      <c r="E136" s="174"/>
      <c r="F136" s="174"/>
    </row>
    <row r="137" spans="1:6" x14ac:dyDescent="0.25">
      <c r="A137" s="172"/>
      <c r="B137" s="173"/>
      <c r="C137" s="174"/>
      <c r="D137" s="174"/>
      <c r="E137" s="174"/>
      <c r="F137" s="174"/>
    </row>
    <row r="138" spans="1:6" x14ac:dyDescent="0.25">
      <c r="A138" s="172"/>
      <c r="B138" s="173"/>
      <c r="C138" s="174"/>
      <c r="D138" s="174"/>
      <c r="E138" s="174"/>
      <c r="F138" s="174"/>
    </row>
    <row r="139" spans="1:6" x14ac:dyDescent="0.25">
      <c r="A139" s="172"/>
      <c r="B139" s="173"/>
      <c r="C139" s="174"/>
      <c r="D139" s="174"/>
      <c r="E139" s="174"/>
      <c r="F139" s="174"/>
    </row>
    <row r="140" spans="1:6" x14ac:dyDescent="0.25">
      <c r="A140" s="172"/>
      <c r="B140" s="173"/>
      <c r="C140" s="174"/>
      <c r="D140" s="174"/>
      <c r="E140" s="174"/>
      <c r="F140" s="174"/>
    </row>
    <row r="141" spans="1:6" x14ac:dyDescent="0.25">
      <c r="A141" s="172"/>
      <c r="B141" s="173"/>
      <c r="C141" s="174"/>
      <c r="D141" s="174"/>
      <c r="E141" s="174"/>
      <c r="F141" s="174"/>
    </row>
    <row r="142" spans="1:6" x14ac:dyDescent="0.25">
      <c r="A142" s="172"/>
      <c r="B142" s="173"/>
      <c r="C142" s="174"/>
      <c r="D142" s="174"/>
      <c r="E142" s="174"/>
      <c r="F142" s="174"/>
    </row>
    <row r="143" spans="1:6" x14ac:dyDescent="0.25">
      <c r="A143" s="172"/>
      <c r="B143" s="173"/>
      <c r="C143" s="174"/>
      <c r="D143" s="174"/>
      <c r="E143" s="174"/>
      <c r="F143" s="174"/>
    </row>
    <row r="144" spans="1:6" x14ac:dyDescent="0.25">
      <c r="A144" s="172"/>
      <c r="B144" s="173"/>
      <c r="C144" s="174"/>
      <c r="D144" s="174"/>
      <c r="E144" s="174"/>
      <c r="F144" s="174"/>
    </row>
    <row r="145" spans="1:6" x14ac:dyDescent="0.25">
      <c r="A145" s="172"/>
      <c r="B145" s="173"/>
      <c r="C145" s="174"/>
      <c r="D145" s="174"/>
      <c r="E145" s="174"/>
      <c r="F145" s="174"/>
    </row>
    <row r="146" spans="1:6" x14ac:dyDescent="0.25">
      <c r="A146" s="172"/>
      <c r="B146" s="173"/>
      <c r="C146" s="174"/>
      <c r="D146" s="174"/>
      <c r="E146" s="174"/>
      <c r="F146" s="174"/>
    </row>
    <row r="147" spans="1:6" x14ac:dyDescent="0.25">
      <c r="A147" s="172"/>
      <c r="B147" s="173"/>
      <c r="C147" s="174"/>
      <c r="D147" s="174"/>
      <c r="E147" s="174"/>
      <c r="F147" s="174"/>
    </row>
    <row r="148" spans="1:6" x14ac:dyDescent="0.25">
      <c r="A148" s="172"/>
      <c r="B148" s="173"/>
      <c r="C148" s="174"/>
      <c r="D148" s="174"/>
      <c r="E148" s="174"/>
      <c r="F148" s="174"/>
    </row>
    <row r="149" spans="1:6" x14ac:dyDescent="0.25">
      <c r="A149" s="172"/>
      <c r="B149" s="173"/>
      <c r="C149" s="174"/>
      <c r="D149" s="174"/>
      <c r="E149" s="174"/>
      <c r="F149" s="174"/>
    </row>
    <row r="150" spans="1:6" x14ac:dyDescent="0.25">
      <c r="A150" s="172"/>
      <c r="B150" s="173"/>
      <c r="C150" s="174"/>
      <c r="D150" s="174"/>
      <c r="E150" s="174"/>
      <c r="F150" s="174"/>
    </row>
    <row r="151" spans="1:6" x14ac:dyDescent="0.25">
      <c r="A151" s="172"/>
      <c r="B151" s="173"/>
      <c r="C151" s="174"/>
      <c r="D151" s="174"/>
      <c r="E151" s="174"/>
      <c r="F151" s="174"/>
    </row>
    <row r="152" spans="1:6" x14ac:dyDescent="0.25">
      <c r="A152" s="172"/>
      <c r="B152" s="173"/>
      <c r="C152" s="174"/>
      <c r="D152" s="174"/>
      <c r="E152" s="174"/>
      <c r="F152" s="174"/>
    </row>
    <row r="153" spans="1:6" x14ac:dyDescent="0.25">
      <c r="A153" s="172"/>
      <c r="B153" s="173"/>
      <c r="C153" s="174"/>
      <c r="D153" s="174"/>
      <c r="E153" s="174"/>
      <c r="F153" s="174"/>
    </row>
    <row r="154" spans="1:6" x14ac:dyDescent="0.25">
      <c r="A154" s="172"/>
      <c r="B154" s="173"/>
      <c r="C154" s="174"/>
      <c r="D154" s="174"/>
      <c r="E154" s="174"/>
      <c r="F154" s="174"/>
    </row>
    <row r="155" spans="1:6" x14ac:dyDescent="0.25">
      <c r="A155" s="172"/>
      <c r="B155" s="173"/>
      <c r="C155" s="174"/>
      <c r="D155" s="174"/>
      <c r="E155" s="174"/>
      <c r="F155" s="174"/>
    </row>
    <row r="156" spans="1:6" x14ac:dyDescent="0.25">
      <c r="A156" s="172"/>
      <c r="B156" s="173"/>
      <c r="C156" s="174"/>
      <c r="D156" s="174"/>
      <c r="E156" s="174"/>
      <c r="F156" s="174"/>
    </row>
    <row r="157" spans="1:6" x14ac:dyDescent="0.25">
      <c r="A157" s="172"/>
      <c r="B157" s="173"/>
      <c r="C157" s="174"/>
      <c r="D157" s="174"/>
      <c r="E157" s="174"/>
      <c r="F157" s="174"/>
    </row>
    <row r="158" spans="1:6" x14ac:dyDescent="0.25">
      <c r="A158" s="172"/>
      <c r="B158" s="173"/>
      <c r="C158" s="174"/>
      <c r="D158" s="174"/>
      <c r="E158" s="174"/>
      <c r="F158" s="174"/>
    </row>
    <row r="159" spans="1:6" x14ac:dyDescent="0.25">
      <c r="A159" s="172"/>
      <c r="B159" s="173"/>
      <c r="C159" s="174"/>
      <c r="D159" s="174"/>
      <c r="E159" s="174"/>
      <c r="F159" s="174"/>
    </row>
    <row r="160" spans="1:6" x14ac:dyDescent="0.25">
      <c r="A160" s="172"/>
      <c r="B160" s="173"/>
      <c r="C160" s="174"/>
      <c r="D160" s="174"/>
      <c r="E160" s="174"/>
      <c r="F160" s="174"/>
    </row>
    <row r="161" spans="1:6" x14ac:dyDescent="0.25">
      <c r="A161" s="172"/>
      <c r="B161" s="173"/>
      <c r="C161" s="174"/>
      <c r="D161" s="174"/>
      <c r="E161" s="174"/>
      <c r="F161" s="174"/>
    </row>
    <row r="162" spans="1:6" x14ac:dyDescent="0.25">
      <c r="A162" s="172"/>
      <c r="B162" s="173"/>
      <c r="C162" s="174"/>
      <c r="D162" s="174"/>
      <c r="E162" s="174"/>
      <c r="F162" s="174"/>
    </row>
    <row r="163" spans="1:6" x14ac:dyDescent="0.25">
      <c r="A163" s="172"/>
      <c r="B163" s="173"/>
      <c r="C163" s="174"/>
      <c r="D163" s="174"/>
      <c r="E163" s="174"/>
      <c r="F163" s="174"/>
    </row>
    <row r="164" spans="1:6" x14ac:dyDescent="0.25">
      <c r="A164" s="172"/>
      <c r="B164" s="173"/>
      <c r="C164" s="174"/>
      <c r="D164" s="174"/>
      <c r="E164" s="174"/>
      <c r="F164" s="174"/>
    </row>
    <row r="165" spans="1:6" x14ac:dyDescent="0.25">
      <c r="A165" s="172"/>
      <c r="B165" s="173"/>
      <c r="C165" s="174"/>
      <c r="D165" s="174"/>
      <c r="E165" s="174"/>
      <c r="F165" s="174"/>
    </row>
    <row r="166" spans="1:6" x14ac:dyDescent="0.25">
      <c r="A166" s="172"/>
      <c r="B166" s="173"/>
      <c r="C166" s="174"/>
      <c r="D166" s="174"/>
      <c r="E166" s="174"/>
      <c r="F166" s="174"/>
    </row>
    <row r="167" spans="1:6" x14ac:dyDescent="0.25">
      <c r="A167" s="172"/>
      <c r="B167" s="173"/>
      <c r="C167" s="174"/>
      <c r="D167" s="174"/>
      <c r="E167" s="174"/>
      <c r="F167" s="174"/>
    </row>
    <row r="168" spans="1:6" x14ac:dyDescent="0.25">
      <c r="A168" s="172"/>
      <c r="B168" s="173"/>
      <c r="C168" s="174"/>
      <c r="D168" s="174"/>
      <c r="E168" s="174"/>
      <c r="F168" s="174"/>
    </row>
    <row r="169" spans="1:6" x14ac:dyDescent="0.25">
      <c r="A169" s="172"/>
      <c r="B169" s="173"/>
      <c r="C169" s="174"/>
      <c r="D169" s="174"/>
      <c r="E169" s="174"/>
      <c r="F169" s="174"/>
    </row>
    <row r="170" spans="1:6" x14ac:dyDescent="0.25">
      <c r="A170" s="172"/>
      <c r="B170" s="173"/>
      <c r="C170" s="174"/>
      <c r="D170" s="174"/>
      <c r="E170" s="174"/>
      <c r="F170" s="174"/>
    </row>
    <row r="171" spans="1:6" x14ac:dyDescent="0.25">
      <c r="A171" s="172"/>
      <c r="B171" s="173"/>
      <c r="C171" s="174"/>
      <c r="D171" s="174"/>
      <c r="E171" s="174"/>
      <c r="F171" s="174"/>
    </row>
    <row r="172" spans="1:6" x14ac:dyDescent="0.25">
      <c r="A172" s="172"/>
      <c r="B172" s="173"/>
      <c r="C172" s="174"/>
      <c r="D172" s="174"/>
      <c r="E172" s="174"/>
      <c r="F172" s="174"/>
    </row>
    <row r="173" spans="1:6" x14ac:dyDescent="0.25">
      <c r="A173" s="172"/>
      <c r="B173" s="173"/>
      <c r="C173" s="174"/>
      <c r="D173" s="174"/>
      <c r="E173" s="174"/>
      <c r="F173" s="174"/>
    </row>
    <row r="174" spans="1:6" x14ac:dyDescent="0.25">
      <c r="A174" s="172"/>
      <c r="B174" s="173"/>
      <c r="C174" s="174"/>
      <c r="D174" s="174"/>
      <c r="E174" s="174"/>
      <c r="F174" s="174"/>
    </row>
    <row r="175" spans="1:6" x14ac:dyDescent="0.25">
      <c r="A175" s="172"/>
      <c r="B175" s="173"/>
      <c r="C175" s="174"/>
      <c r="D175" s="174"/>
      <c r="E175" s="174"/>
      <c r="F175" s="174"/>
    </row>
    <row r="176" spans="1:6" x14ac:dyDescent="0.25">
      <c r="A176" s="172"/>
      <c r="B176" s="173"/>
      <c r="C176" s="174"/>
      <c r="D176" s="174"/>
      <c r="E176" s="174"/>
      <c r="F176" s="174"/>
    </row>
    <row r="177" spans="1:6" x14ac:dyDescent="0.25">
      <c r="A177" s="172"/>
      <c r="B177" s="173"/>
      <c r="C177" s="174"/>
      <c r="D177" s="174"/>
      <c r="E177" s="174"/>
      <c r="F177" s="174"/>
    </row>
    <row r="178" spans="1:6" x14ac:dyDescent="0.25">
      <c r="A178" s="172"/>
      <c r="B178" s="173"/>
      <c r="C178" s="174"/>
      <c r="D178" s="174"/>
      <c r="E178" s="174"/>
      <c r="F178" s="174"/>
    </row>
    <row r="179" spans="1:6" x14ac:dyDescent="0.25">
      <c r="A179" s="172"/>
      <c r="B179" s="173"/>
      <c r="C179" s="174"/>
      <c r="D179" s="174"/>
      <c r="E179" s="174"/>
      <c r="F179" s="174"/>
    </row>
    <row r="180" spans="1:6" x14ac:dyDescent="0.25">
      <c r="A180" s="172"/>
      <c r="B180" s="173"/>
      <c r="C180" s="174"/>
      <c r="D180" s="174"/>
      <c r="E180" s="174"/>
      <c r="F180" s="174"/>
    </row>
    <row r="181" spans="1:6" x14ac:dyDescent="0.25">
      <c r="A181" s="172"/>
      <c r="B181" s="173"/>
      <c r="C181" s="174"/>
      <c r="D181" s="174"/>
      <c r="E181" s="174"/>
      <c r="F181" s="174"/>
    </row>
    <row r="182" spans="1:6" x14ac:dyDescent="0.25">
      <c r="A182" s="172"/>
      <c r="B182" s="173"/>
      <c r="C182" s="174"/>
      <c r="D182" s="174"/>
      <c r="E182" s="174"/>
      <c r="F182" s="174"/>
    </row>
    <row r="183" spans="1:6" x14ac:dyDescent="0.25">
      <c r="A183" s="172"/>
      <c r="B183" s="173"/>
      <c r="C183" s="174"/>
      <c r="D183" s="174"/>
      <c r="E183" s="174"/>
      <c r="F183" s="174"/>
    </row>
    <row r="184" spans="1:6" x14ac:dyDescent="0.25">
      <c r="A184" s="172"/>
      <c r="B184" s="173"/>
      <c r="C184" s="174"/>
      <c r="D184" s="174"/>
      <c r="E184" s="174"/>
      <c r="F184" s="174"/>
    </row>
    <row r="185" spans="1:6" x14ac:dyDescent="0.25">
      <c r="A185" s="172"/>
      <c r="B185" s="173"/>
      <c r="C185" s="174"/>
      <c r="D185" s="174"/>
      <c r="E185" s="174"/>
      <c r="F185" s="174"/>
    </row>
    <row r="186" spans="1:6" x14ac:dyDescent="0.25">
      <c r="A186" s="172"/>
      <c r="B186" s="173"/>
      <c r="C186" s="174"/>
      <c r="D186" s="174"/>
      <c r="E186" s="174"/>
      <c r="F186" s="174"/>
    </row>
    <row r="187" spans="1:6" x14ac:dyDescent="0.25">
      <c r="A187" s="172"/>
      <c r="B187" s="173"/>
      <c r="C187" s="174"/>
      <c r="D187" s="174"/>
      <c r="E187" s="174"/>
      <c r="F187" s="174"/>
    </row>
    <row r="188" spans="1:6" x14ac:dyDescent="0.25">
      <c r="A188" s="172"/>
      <c r="B188" s="173"/>
      <c r="C188" s="174"/>
      <c r="D188" s="174"/>
      <c r="E188" s="174"/>
      <c r="F188" s="174"/>
    </row>
    <row r="189" spans="1:6" x14ac:dyDescent="0.25">
      <c r="A189" s="172"/>
      <c r="B189" s="173"/>
      <c r="C189" s="174"/>
      <c r="D189" s="174"/>
      <c r="E189" s="174"/>
      <c r="F189" s="174"/>
    </row>
    <row r="190" spans="1:6" x14ac:dyDescent="0.25">
      <c r="A190" s="172"/>
      <c r="B190" s="173"/>
      <c r="C190" s="174"/>
      <c r="D190" s="174"/>
      <c r="E190" s="174"/>
      <c r="F190" s="174"/>
    </row>
    <row r="191" spans="1:6" x14ac:dyDescent="0.25">
      <c r="A191" s="172"/>
      <c r="B191" s="173"/>
      <c r="C191" s="174"/>
      <c r="D191" s="174"/>
      <c r="E191" s="174"/>
      <c r="F191" s="174"/>
    </row>
    <row r="192" spans="1:6" x14ac:dyDescent="0.25">
      <c r="A192" s="172"/>
      <c r="B192" s="173"/>
      <c r="C192" s="174"/>
      <c r="D192" s="174"/>
      <c r="E192" s="174"/>
      <c r="F192" s="174"/>
    </row>
    <row r="193" spans="1:6" x14ac:dyDescent="0.25">
      <c r="A193" s="172"/>
      <c r="B193" s="173"/>
      <c r="C193" s="174"/>
      <c r="D193" s="174"/>
      <c r="E193" s="174"/>
      <c r="F193" s="174"/>
    </row>
    <row r="194" spans="1:6" x14ac:dyDescent="0.25">
      <c r="A194" s="172"/>
      <c r="B194" s="173"/>
      <c r="C194" s="174"/>
      <c r="D194" s="174"/>
      <c r="E194" s="174"/>
      <c r="F194" s="174"/>
    </row>
    <row r="195" spans="1:6" x14ac:dyDescent="0.25">
      <c r="A195" s="172"/>
      <c r="B195" s="173"/>
      <c r="C195" s="174"/>
      <c r="D195" s="174"/>
      <c r="E195" s="174"/>
      <c r="F195" s="174"/>
    </row>
    <row r="196" spans="1:6" x14ac:dyDescent="0.25">
      <c r="A196" s="172"/>
      <c r="B196" s="173"/>
      <c r="C196" s="174"/>
      <c r="D196" s="174"/>
      <c r="E196" s="174"/>
      <c r="F196" s="174"/>
    </row>
    <row r="197" spans="1:6" x14ac:dyDescent="0.25">
      <c r="A197" s="172"/>
      <c r="B197" s="173"/>
      <c r="C197" s="174"/>
      <c r="D197" s="174"/>
      <c r="E197" s="174"/>
      <c r="F197" s="174"/>
    </row>
    <row r="198" spans="1:6" x14ac:dyDescent="0.25">
      <c r="A198" s="172"/>
      <c r="B198" s="173"/>
      <c r="C198" s="174"/>
      <c r="D198" s="174"/>
      <c r="E198" s="174"/>
      <c r="F198" s="174"/>
    </row>
    <row r="199" spans="1:6" x14ac:dyDescent="0.25">
      <c r="A199" s="172"/>
      <c r="B199" s="173"/>
      <c r="C199" s="174"/>
      <c r="D199" s="174"/>
      <c r="E199" s="174"/>
      <c r="F199" s="174"/>
    </row>
    <row r="200" spans="1:6" x14ac:dyDescent="0.25">
      <c r="A200" s="172"/>
      <c r="B200" s="173"/>
      <c r="C200" s="174"/>
      <c r="D200" s="174"/>
      <c r="E200" s="174"/>
      <c r="F200" s="174"/>
    </row>
    <row r="201" spans="1:6" x14ac:dyDescent="0.25">
      <c r="A201" s="172"/>
      <c r="B201" s="173"/>
      <c r="C201" s="174"/>
      <c r="D201" s="174"/>
      <c r="E201" s="174"/>
      <c r="F201" s="174"/>
    </row>
    <row r="202" spans="1:6" x14ac:dyDescent="0.25">
      <c r="A202" s="172"/>
      <c r="B202" s="173"/>
      <c r="C202" s="174"/>
      <c r="D202" s="174"/>
      <c r="E202" s="174"/>
      <c r="F202" s="174"/>
    </row>
    <row r="203" spans="1:6" x14ac:dyDescent="0.25">
      <c r="A203" s="172"/>
      <c r="B203" s="173"/>
      <c r="C203" s="174"/>
      <c r="D203" s="174"/>
      <c r="E203" s="174"/>
      <c r="F203" s="174"/>
    </row>
    <row r="204" spans="1:6" x14ac:dyDescent="0.25">
      <c r="A204" s="172"/>
      <c r="B204" s="173"/>
      <c r="C204" s="174"/>
      <c r="D204" s="174"/>
      <c r="E204" s="174"/>
      <c r="F204" s="174"/>
    </row>
    <row r="205" spans="1:6" x14ac:dyDescent="0.25">
      <c r="A205" s="172"/>
      <c r="B205" s="173"/>
      <c r="C205" s="174"/>
      <c r="D205" s="174"/>
      <c r="E205" s="174"/>
      <c r="F205" s="174"/>
    </row>
  </sheetData>
  <mergeCells count="16">
    <mergeCell ref="A90:F90"/>
    <mergeCell ref="A47:F47"/>
    <mergeCell ref="A48:F48"/>
    <mergeCell ref="A75:F75"/>
    <mergeCell ref="A78:F78"/>
    <mergeCell ref="A79:F79"/>
    <mergeCell ref="A80:F80"/>
    <mergeCell ref="A1:G1"/>
    <mergeCell ref="A46:F46"/>
    <mergeCell ref="A6:G6"/>
    <mergeCell ref="A8:G8"/>
    <mergeCell ref="A9:G9"/>
    <mergeCell ref="A31:F31"/>
    <mergeCell ref="A32:F32"/>
    <mergeCell ref="A33:F33"/>
    <mergeCell ref="A43:F43"/>
  </mergeCells>
  <pageMargins left="0.7" right="0.7" top="0.75" bottom="0.75" header="0.3" footer="0.3"/>
  <pageSetup paperSize="9" orientation="portrait" r:id="rId1"/>
  <ignoredErrors>
    <ignoredError sqref="G86:G8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1 T</vt:lpstr>
      <vt:lpstr>2 T</vt:lpstr>
      <vt:lpstr>3 T</vt:lpstr>
      <vt:lpstr>4 T</vt:lpstr>
      <vt:lpstr>Semestral</vt:lpstr>
      <vt:lpstr>3 T acumulado</vt:lpstr>
      <vt:lpstr>Anual</vt:lpstr>
      <vt:lpstr>'3 T'!Área_de_impresión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Fernandez Barboza</dc:creator>
  <cp:lastModifiedBy>Stephanie Tatiana Salas Soto</cp:lastModifiedBy>
  <cp:lastPrinted>2017-10-24T16:31:31Z</cp:lastPrinted>
  <dcterms:created xsi:type="dcterms:W3CDTF">2011-04-12T15:44:09Z</dcterms:created>
  <dcterms:modified xsi:type="dcterms:W3CDTF">2019-06-24T15:26:08Z</dcterms:modified>
</cp:coreProperties>
</file>