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FONABE\Informes trimestrales\I trimestre\"/>
    </mc:Choice>
  </mc:AlternateContent>
  <bookViews>
    <workbookView xWindow="0" yWindow="0" windowWidth="15600" windowHeight="9240" tabRatio="607" activeTab="6"/>
  </bookViews>
  <sheets>
    <sheet name="1T" sheetId="4" r:id="rId1"/>
    <sheet name="2T" sheetId="5" r:id="rId2"/>
    <sheet name="3T" sheetId="6" r:id="rId3"/>
    <sheet name="4T" sheetId="7" r:id="rId4"/>
    <sheet name="Semestral" sheetId="8" r:id="rId5"/>
    <sheet name="3T Acumulado" sheetId="9" r:id="rId6"/>
    <sheet name="Anual" sheetId="10" r:id="rId7"/>
  </sheets>
  <calcPr calcId="162913"/>
</workbook>
</file>

<file path=xl/calcChain.xml><?xml version="1.0" encoding="utf-8"?>
<calcChain xmlns="http://schemas.openxmlformats.org/spreadsheetml/2006/main">
  <c r="H56" i="10" l="1"/>
  <c r="F51" i="7" l="1"/>
  <c r="F52" i="7"/>
  <c r="F53" i="7"/>
  <c r="F54" i="7"/>
  <c r="F27" i="7"/>
  <c r="F28" i="7"/>
  <c r="F29" i="7"/>
  <c r="F30" i="7"/>
  <c r="F31" i="7"/>
  <c r="F32" i="7"/>
  <c r="F33" i="7"/>
  <c r="F34" i="7"/>
  <c r="F41" i="10" l="1"/>
  <c r="F43" i="10"/>
  <c r="F45" i="10"/>
  <c r="F47" i="10"/>
  <c r="F49" i="10"/>
  <c r="F51" i="10"/>
  <c r="F53" i="10"/>
  <c r="E41" i="10"/>
  <c r="E43" i="10"/>
  <c r="E45" i="10"/>
  <c r="E47" i="10"/>
  <c r="E49" i="10"/>
  <c r="E51" i="10"/>
  <c r="E53" i="10"/>
  <c r="D41" i="10"/>
  <c r="D43" i="10"/>
  <c r="D45" i="10"/>
  <c r="D47" i="10"/>
  <c r="D49" i="10"/>
  <c r="D51" i="10"/>
  <c r="D53" i="10"/>
  <c r="C49" i="10"/>
  <c r="F37" i="10"/>
  <c r="E37" i="10"/>
  <c r="D37" i="10"/>
  <c r="C37" i="10"/>
  <c r="F25" i="10"/>
  <c r="F27" i="10"/>
  <c r="F29" i="10"/>
  <c r="F31" i="10"/>
  <c r="F33" i="10"/>
  <c r="E25" i="10"/>
  <c r="E27" i="10"/>
  <c r="E29" i="10"/>
  <c r="E31" i="10"/>
  <c r="E33" i="10"/>
  <c r="D25" i="10"/>
  <c r="D26" i="10"/>
  <c r="D27" i="10"/>
  <c r="D29" i="10"/>
  <c r="D31" i="10"/>
  <c r="D33" i="10"/>
  <c r="C19" i="10"/>
  <c r="C21" i="10"/>
  <c r="C23" i="10"/>
  <c r="C25" i="10"/>
  <c r="C27" i="10"/>
  <c r="G27" i="10" s="1"/>
  <c r="C29" i="10"/>
  <c r="G29" i="10" s="1"/>
  <c r="C31" i="10"/>
  <c r="G31" i="10" s="1"/>
  <c r="C33" i="10"/>
  <c r="E37" i="9"/>
  <c r="D37" i="9"/>
  <c r="C37" i="9"/>
  <c r="E41" i="9"/>
  <c r="E43" i="9"/>
  <c r="E45" i="9"/>
  <c r="E47" i="9"/>
  <c r="E49" i="9"/>
  <c r="E51" i="9"/>
  <c r="E53" i="9"/>
  <c r="D41" i="9"/>
  <c r="D43" i="9"/>
  <c r="D45" i="9"/>
  <c r="D47" i="9"/>
  <c r="D49" i="9"/>
  <c r="D51" i="9"/>
  <c r="D53" i="9"/>
  <c r="C49" i="9"/>
  <c r="E25" i="9"/>
  <c r="E27" i="9"/>
  <c r="E29" i="9"/>
  <c r="E31" i="9"/>
  <c r="E33" i="9"/>
  <c r="D25" i="9"/>
  <c r="D26" i="9"/>
  <c r="D27" i="9"/>
  <c r="D29" i="9"/>
  <c r="D31" i="9"/>
  <c r="D33" i="9"/>
  <c r="C19" i="9"/>
  <c r="C21" i="9"/>
  <c r="C23" i="9"/>
  <c r="C25" i="9"/>
  <c r="F25" i="9" s="1"/>
  <c r="C27" i="9"/>
  <c r="F27" i="9" s="1"/>
  <c r="C29" i="9"/>
  <c r="F29" i="9" s="1"/>
  <c r="C31" i="9"/>
  <c r="F31" i="9" s="1"/>
  <c r="C33" i="9"/>
  <c r="F33" i="9" s="1"/>
  <c r="C83" i="5"/>
  <c r="D83" i="5"/>
  <c r="B83" i="5"/>
  <c r="C83" i="6"/>
  <c r="D83" i="6"/>
  <c r="B83" i="6"/>
  <c r="E81" i="6"/>
  <c r="D81" i="9" s="1"/>
  <c r="E82" i="6"/>
  <c r="D82" i="9" s="1"/>
  <c r="E73" i="6"/>
  <c r="D73" i="10" s="1"/>
  <c r="E74" i="6"/>
  <c r="D74" i="10" s="1"/>
  <c r="E75" i="6"/>
  <c r="D75" i="10" s="1"/>
  <c r="E76" i="6"/>
  <c r="D76" i="10" s="1"/>
  <c r="D55" i="6"/>
  <c r="E55" i="6"/>
  <c r="C55" i="6"/>
  <c r="D56" i="6"/>
  <c r="E56" i="6"/>
  <c r="C56" i="6"/>
  <c r="D82" i="10" l="1"/>
  <c r="D81" i="10"/>
  <c r="G33" i="10"/>
  <c r="G25" i="10"/>
  <c r="G37" i="10"/>
  <c r="G49" i="10"/>
  <c r="F49" i="9"/>
  <c r="E52" i="8"/>
  <c r="G52" i="6"/>
  <c r="G54" i="6"/>
  <c r="G28" i="6"/>
  <c r="G30" i="6"/>
  <c r="G32" i="6"/>
  <c r="G34" i="6"/>
  <c r="G35" i="6"/>
  <c r="F51" i="6"/>
  <c r="F52" i="6"/>
  <c r="F53" i="6"/>
  <c r="F54" i="6"/>
  <c r="F27" i="6"/>
  <c r="F28" i="6"/>
  <c r="F29" i="6"/>
  <c r="F30" i="6"/>
  <c r="F31" i="6"/>
  <c r="F32" i="6"/>
  <c r="F33" i="6"/>
  <c r="F34" i="6"/>
  <c r="E81" i="5"/>
  <c r="E82" i="5"/>
  <c r="E73" i="5"/>
  <c r="E74" i="5"/>
  <c r="E75" i="5"/>
  <c r="E76" i="5"/>
  <c r="D56" i="5"/>
  <c r="E56" i="5"/>
  <c r="C56" i="5"/>
  <c r="D55" i="5"/>
  <c r="E55" i="5"/>
  <c r="C55" i="5"/>
  <c r="G52" i="5"/>
  <c r="G54" i="5"/>
  <c r="F51" i="5"/>
  <c r="D51" i="8" s="1"/>
  <c r="F52" i="5"/>
  <c r="D52" i="8" s="1"/>
  <c r="F53" i="5"/>
  <c r="D53" i="8" s="1"/>
  <c r="F54" i="5"/>
  <c r="D54" i="8" s="1"/>
  <c r="F27" i="5"/>
  <c r="D27" i="8" s="1"/>
  <c r="F28" i="5"/>
  <c r="D28" i="8" s="1"/>
  <c r="F29" i="5"/>
  <c r="D29" i="8" s="1"/>
  <c r="F30" i="5"/>
  <c r="D30" i="8" s="1"/>
  <c r="F31" i="5"/>
  <c r="D31" i="8" s="1"/>
  <c r="F32" i="5"/>
  <c r="D32" i="8" s="1"/>
  <c r="F33" i="5"/>
  <c r="D33" i="8" s="1"/>
  <c r="F34" i="5"/>
  <c r="D34" i="8" s="1"/>
  <c r="G28" i="5"/>
  <c r="G30" i="5"/>
  <c r="G32" i="5"/>
  <c r="G34" i="5"/>
  <c r="C83" i="4"/>
  <c r="D83" i="4"/>
  <c r="B83" i="4"/>
  <c r="E82" i="4"/>
  <c r="E81" i="4"/>
  <c r="E73" i="4"/>
  <c r="E74" i="4"/>
  <c r="E75" i="4"/>
  <c r="E76" i="4"/>
  <c r="F27" i="4"/>
  <c r="C27" i="8" s="1"/>
  <c r="E27" i="8" s="1"/>
  <c r="F28" i="4"/>
  <c r="C28" i="8" s="1"/>
  <c r="E28" i="8" s="1"/>
  <c r="F29" i="4"/>
  <c r="C29" i="8" s="1"/>
  <c r="E29" i="8" s="1"/>
  <c r="F30" i="4"/>
  <c r="C30" i="8" s="1"/>
  <c r="F30" i="8" s="1"/>
  <c r="F31" i="4"/>
  <c r="C31" i="8" s="1"/>
  <c r="F32" i="4"/>
  <c r="C32" i="8" s="1"/>
  <c r="F33" i="4"/>
  <c r="C33" i="8" s="1"/>
  <c r="E33" i="8" s="1"/>
  <c r="F34" i="4"/>
  <c r="C34" i="8" s="1"/>
  <c r="E34" i="8" s="1"/>
  <c r="F54" i="4"/>
  <c r="C54" i="8" s="1"/>
  <c r="E54" i="8" s="1"/>
  <c r="F53" i="4"/>
  <c r="C53" i="8" s="1"/>
  <c r="E53" i="8" s="1"/>
  <c r="G53" i="4"/>
  <c r="F52" i="4"/>
  <c r="C52" i="8" s="1"/>
  <c r="F52" i="8" s="1"/>
  <c r="F51" i="4"/>
  <c r="C51" i="8" s="1"/>
  <c r="G51" i="4"/>
  <c r="D56" i="4"/>
  <c r="E56" i="4"/>
  <c r="C56" i="4"/>
  <c r="D55" i="4"/>
  <c r="E55" i="4"/>
  <c r="C55" i="4"/>
  <c r="G52" i="4"/>
  <c r="G54" i="4"/>
  <c r="G28" i="4"/>
  <c r="G30" i="4"/>
  <c r="G32" i="4"/>
  <c r="G34" i="4"/>
  <c r="C83" i="7"/>
  <c r="D83" i="7"/>
  <c r="B83" i="7"/>
  <c r="E81" i="7"/>
  <c r="E81" i="10" s="1"/>
  <c r="E82" i="7"/>
  <c r="E82" i="10" s="1"/>
  <c r="E73" i="7"/>
  <c r="E73" i="10" s="1"/>
  <c r="E74" i="7"/>
  <c r="E74" i="10" s="1"/>
  <c r="E75" i="7"/>
  <c r="E75" i="10" s="1"/>
  <c r="E76" i="7"/>
  <c r="E76" i="10" s="1"/>
  <c r="D56" i="7"/>
  <c r="E56" i="7"/>
  <c r="C56" i="7"/>
  <c r="D55" i="7"/>
  <c r="E55" i="7"/>
  <c r="C55" i="7"/>
  <c r="G52" i="7"/>
  <c r="F52" i="10" s="1"/>
  <c r="G54" i="7"/>
  <c r="F54" i="10" s="1"/>
  <c r="G28" i="7"/>
  <c r="F28" i="10" s="1"/>
  <c r="G30" i="7"/>
  <c r="F30" i="10" s="1"/>
  <c r="G32" i="7"/>
  <c r="F32" i="10" s="1"/>
  <c r="G34" i="7"/>
  <c r="F34" i="10" s="1"/>
  <c r="B76" i="8" l="1"/>
  <c r="B76" i="10"/>
  <c r="E28" i="9"/>
  <c r="E28" i="10"/>
  <c r="B75" i="8"/>
  <c r="B75" i="10"/>
  <c r="E54" i="10"/>
  <c r="E54" i="9"/>
  <c r="F28" i="8"/>
  <c r="E30" i="8"/>
  <c r="C54" i="9"/>
  <c r="C54" i="10"/>
  <c r="C51" i="10"/>
  <c r="G51" i="10" s="1"/>
  <c r="C51" i="9"/>
  <c r="F51" i="9" s="1"/>
  <c r="E32" i="8"/>
  <c r="B74" i="10"/>
  <c r="F74" i="10" s="1"/>
  <c r="B74" i="8"/>
  <c r="D34" i="9"/>
  <c r="D34" i="10"/>
  <c r="D54" i="10"/>
  <c r="D54" i="9"/>
  <c r="C76" i="8"/>
  <c r="C76" i="10"/>
  <c r="E52" i="10"/>
  <c r="E52" i="9"/>
  <c r="C32" i="9"/>
  <c r="C32" i="10"/>
  <c r="G32" i="10" s="1"/>
  <c r="E30" i="9"/>
  <c r="E30" i="10"/>
  <c r="C30" i="9"/>
  <c r="C30" i="10"/>
  <c r="H30" i="10" s="1"/>
  <c r="F34" i="8"/>
  <c r="C28" i="9"/>
  <c r="C28" i="10"/>
  <c r="H28" i="10" s="1"/>
  <c r="H32" i="10"/>
  <c r="C52" i="10"/>
  <c r="C52" i="9"/>
  <c r="E51" i="8"/>
  <c r="E31" i="8"/>
  <c r="B73" i="10"/>
  <c r="F73" i="10" s="1"/>
  <c r="B73" i="8"/>
  <c r="D73" i="8" s="1"/>
  <c r="D32" i="9"/>
  <c r="D32" i="10"/>
  <c r="D52" i="9"/>
  <c r="D52" i="10"/>
  <c r="C75" i="10"/>
  <c r="C75" i="8"/>
  <c r="F32" i="8"/>
  <c r="F54" i="8"/>
  <c r="D30" i="9"/>
  <c r="D30" i="10"/>
  <c r="C74" i="8"/>
  <c r="C74" i="10"/>
  <c r="C53" i="10"/>
  <c r="G53" i="10" s="1"/>
  <c r="C53" i="9"/>
  <c r="F53" i="9" s="1"/>
  <c r="B82" i="8"/>
  <c r="D82" i="8" s="1"/>
  <c r="B82" i="9"/>
  <c r="B82" i="10"/>
  <c r="F82" i="10" s="1"/>
  <c r="D28" i="9"/>
  <c r="D28" i="10"/>
  <c r="C73" i="8"/>
  <c r="C73" i="10"/>
  <c r="E34" i="9"/>
  <c r="E34" i="10"/>
  <c r="G28" i="10"/>
  <c r="B81" i="10"/>
  <c r="F81" i="10" s="1"/>
  <c r="B81" i="8"/>
  <c r="B81" i="9"/>
  <c r="F76" i="10"/>
  <c r="G52" i="10"/>
  <c r="F75" i="10"/>
  <c r="C34" i="9"/>
  <c r="C34" i="10"/>
  <c r="H34" i="10" s="1"/>
  <c r="C82" i="9"/>
  <c r="C82" i="10"/>
  <c r="C82" i="8"/>
  <c r="E32" i="9"/>
  <c r="E32" i="10"/>
  <c r="C81" i="9"/>
  <c r="C81" i="10"/>
  <c r="C81" i="8"/>
  <c r="H52" i="10"/>
  <c r="G30" i="10"/>
  <c r="F50" i="5"/>
  <c r="D50" i="8" s="1"/>
  <c r="F38" i="5"/>
  <c r="D38" i="8" s="1"/>
  <c r="F26" i="5"/>
  <c r="D26" i="8" s="1"/>
  <c r="F16" i="5"/>
  <c r="G50" i="5"/>
  <c r="G38" i="5"/>
  <c r="G16" i="5"/>
  <c r="D50" i="10" l="1"/>
  <c r="D50" i="9"/>
  <c r="F28" i="9"/>
  <c r="G28" i="9"/>
  <c r="F32" i="9"/>
  <c r="G32" i="9"/>
  <c r="G34" i="10"/>
  <c r="D75" i="8"/>
  <c r="D16" i="8"/>
  <c r="D16" i="10"/>
  <c r="D16" i="9"/>
  <c r="G52" i="9"/>
  <c r="F52" i="9"/>
  <c r="E81" i="9"/>
  <c r="D74" i="8"/>
  <c r="G30" i="9"/>
  <c r="F30" i="9"/>
  <c r="D38" i="10"/>
  <c r="D38" i="9"/>
  <c r="H54" i="10"/>
  <c r="G54" i="10"/>
  <c r="E82" i="9"/>
  <c r="G54" i="9"/>
  <c r="F54" i="9"/>
  <c r="G34" i="9"/>
  <c r="F34" i="9"/>
  <c r="D81" i="8"/>
  <c r="D76" i="8"/>
  <c r="G50" i="4"/>
  <c r="F50" i="4"/>
  <c r="C50" i="8" s="1"/>
  <c r="E50" i="8" s="1"/>
  <c r="G38" i="4"/>
  <c r="F38" i="4"/>
  <c r="C38" i="8" s="1"/>
  <c r="E38" i="8" s="1"/>
  <c r="G26" i="4"/>
  <c r="F26" i="4"/>
  <c r="C26" i="8" s="1"/>
  <c r="G16" i="4"/>
  <c r="F16" i="4"/>
  <c r="C38" i="10" l="1"/>
  <c r="C38" i="9"/>
  <c r="C50" i="10"/>
  <c r="C50" i="9"/>
  <c r="E26" i="8"/>
  <c r="F26" i="8"/>
  <c r="C16" i="10"/>
  <c r="C16" i="9"/>
  <c r="C16" i="8"/>
  <c r="E16" i="8" s="1"/>
  <c r="C26" i="9"/>
  <c r="C26" i="10"/>
  <c r="F37" i="9"/>
  <c r="F50" i="8"/>
  <c r="F38" i="8"/>
  <c r="F16" i="8"/>
  <c r="G50" i="7"/>
  <c r="F50" i="10" s="1"/>
  <c r="G38" i="7"/>
  <c r="F38" i="10" s="1"/>
  <c r="G26" i="7"/>
  <c r="F26" i="10" s="1"/>
  <c r="G16" i="7"/>
  <c r="F50" i="7"/>
  <c r="F38" i="7"/>
  <c r="F26" i="7"/>
  <c r="F16" i="7"/>
  <c r="F16" i="10" s="1"/>
  <c r="F50" i="6"/>
  <c r="F38" i="6"/>
  <c r="F26" i="6"/>
  <c r="G50" i="6"/>
  <c r="G38" i="6"/>
  <c r="G26" i="6"/>
  <c r="F16" i="6"/>
  <c r="G16" i="6"/>
  <c r="G16" i="9" l="1"/>
  <c r="F16" i="9"/>
  <c r="E26" i="9"/>
  <c r="F26" i="9" s="1"/>
  <c r="E26" i="10"/>
  <c r="G26" i="10" s="1"/>
  <c r="E16" i="10"/>
  <c r="H16" i="10" s="1"/>
  <c r="E16" i="9"/>
  <c r="E38" i="10"/>
  <c r="G38" i="10" s="1"/>
  <c r="E38" i="9"/>
  <c r="E50" i="9"/>
  <c r="G50" i="9" s="1"/>
  <c r="E50" i="10"/>
  <c r="H50" i="10" s="1"/>
  <c r="G26" i="9"/>
  <c r="D41" i="8"/>
  <c r="D43" i="8"/>
  <c r="D45" i="8"/>
  <c r="D47" i="8"/>
  <c r="G50" i="10" l="1"/>
  <c r="G16" i="10"/>
  <c r="H26" i="10"/>
  <c r="G38" i="9"/>
  <c r="F38" i="9"/>
  <c r="F50" i="9"/>
  <c r="H38" i="10"/>
  <c r="E70" i="7"/>
  <c r="E70" i="10" s="1"/>
  <c r="E71" i="7"/>
  <c r="E72" i="7"/>
  <c r="E72" i="10" s="1"/>
  <c r="E77" i="7"/>
  <c r="E77" i="10" s="1"/>
  <c r="E78" i="7"/>
  <c r="E78" i="10" s="1"/>
  <c r="E79" i="7"/>
  <c r="E79" i="10" s="1"/>
  <c r="E80" i="7"/>
  <c r="E80" i="10" s="1"/>
  <c r="F41" i="7"/>
  <c r="F42" i="7"/>
  <c r="F43" i="7"/>
  <c r="F44" i="7"/>
  <c r="F45" i="7"/>
  <c r="F46" i="7"/>
  <c r="F47" i="7"/>
  <c r="F48" i="7"/>
  <c r="F49" i="7"/>
  <c r="F37" i="7"/>
  <c r="F19" i="7"/>
  <c r="F20" i="7"/>
  <c r="F21" i="7"/>
  <c r="F22" i="7"/>
  <c r="F23" i="7"/>
  <c r="F24" i="7"/>
  <c r="F25" i="7"/>
  <c r="F15" i="7"/>
  <c r="F15" i="10" s="1"/>
  <c r="E70" i="6"/>
  <c r="E71" i="6"/>
  <c r="D71" i="10" s="1"/>
  <c r="E72" i="6"/>
  <c r="E77" i="6"/>
  <c r="D77" i="10" s="1"/>
  <c r="E78" i="6"/>
  <c r="E79" i="6"/>
  <c r="D79" i="10" s="1"/>
  <c r="E80" i="6"/>
  <c r="F41" i="6"/>
  <c r="F42" i="6"/>
  <c r="F43" i="6"/>
  <c r="F44" i="6"/>
  <c r="F45" i="6"/>
  <c r="F46" i="6"/>
  <c r="F47" i="6"/>
  <c r="F48" i="6"/>
  <c r="F49" i="6"/>
  <c r="F37" i="6"/>
  <c r="F19" i="6"/>
  <c r="F20" i="6"/>
  <c r="F21" i="6"/>
  <c r="F22" i="6"/>
  <c r="F23" i="6"/>
  <c r="F24" i="6"/>
  <c r="F25" i="6"/>
  <c r="F15" i="6"/>
  <c r="E80" i="5"/>
  <c r="C80" i="10" s="1"/>
  <c r="E78" i="5"/>
  <c r="C78" i="10" s="1"/>
  <c r="E72" i="5"/>
  <c r="C72" i="10" s="1"/>
  <c r="E70" i="5"/>
  <c r="C70" i="10" s="1"/>
  <c r="F41" i="5"/>
  <c r="F42" i="5"/>
  <c r="F43" i="5"/>
  <c r="F44" i="5"/>
  <c r="F45" i="5"/>
  <c r="F46" i="5"/>
  <c r="F47" i="5"/>
  <c r="F48" i="5"/>
  <c r="F49" i="5"/>
  <c r="D49" i="8" s="1"/>
  <c r="F37" i="5"/>
  <c r="D37" i="8" s="1"/>
  <c r="F19" i="5"/>
  <c r="F20" i="5"/>
  <c r="F21" i="5"/>
  <c r="F22" i="5"/>
  <c r="F23" i="5"/>
  <c r="F24" i="5"/>
  <c r="F25" i="5"/>
  <c r="D25" i="8" s="1"/>
  <c r="F15" i="5"/>
  <c r="C98" i="4"/>
  <c r="D98" i="4"/>
  <c r="B98" i="4"/>
  <c r="E95" i="4"/>
  <c r="E80" i="4"/>
  <c r="B80" i="10" s="1"/>
  <c r="E78" i="4"/>
  <c r="B78" i="10" s="1"/>
  <c r="E72" i="4"/>
  <c r="B72" i="10" s="1"/>
  <c r="E70" i="4"/>
  <c r="B70" i="10" s="1"/>
  <c r="F80" i="10" l="1"/>
  <c r="D78" i="9"/>
  <c r="D78" i="10"/>
  <c r="F78" i="10"/>
  <c r="D72" i="9"/>
  <c r="D72" i="10"/>
  <c r="F72" i="10" s="1"/>
  <c r="D80" i="9"/>
  <c r="D80" i="10"/>
  <c r="D70" i="9"/>
  <c r="D70" i="10"/>
  <c r="E71" i="10"/>
  <c r="B80" i="8"/>
  <c r="B80" i="9"/>
  <c r="C70" i="8"/>
  <c r="C70" i="9"/>
  <c r="D15" i="8"/>
  <c r="D15" i="9"/>
  <c r="D15" i="10"/>
  <c r="B72" i="8"/>
  <c r="B72" i="9"/>
  <c r="C72" i="8"/>
  <c r="C72" i="9"/>
  <c r="C80" i="8"/>
  <c r="C80" i="9"/>
  <c r="B70" i="8"/>
  <c r="B70" i="9"/>
  <c r="B78" i="8"/>
  <c r="B78" i="9"/>
  <c r="C78" i="8"/>
  <c r="C78" i="9"/>
  <c r="E15" i="10"/>
  <c r="E15" i="9"/>
  <c r="E70" i="9" l="1"/>
  <c r="D80" i="8"/>
  <c r="D70" i="8"/>
  <c r="D72" i="8"/>
  <c r="D78" i="8"/>
  <c r="E80" i="9"/>
  <c r="E78" i="9"/>
  <c r="E72" i="9"/>
  <c r="F41" i="4"/>
  <c r="F42" i="4"/>
  <c r="F43" i="4"/>
  <c r="F44" i="4"/>
  <c r="F45" i="4"/>
  <c r="F46" i="4"/>
  <c r="F47" i="4"/>
  <c r="F48" i="4"/>
  <c r="F49" i="4"/>
  <c r="C49" i="8" s="1"/>
  <c r="E49" i="8" s="1"/>
  <c r="F37" i="4"/>
  <c r="C37" i="8" s="1"/>
  <c r="E37" i="8" s="1"/>
  <c r="F19" i="4"/>
  <c r="F20" i="4"/>
  <c r="F21" i="4"/>
  <c r="F22" i="4"/>
  <c r="F23" i="4"/>
  <c r="F24" i="4"/>
  <c r="F25" i="4"/>
  <c r="C25" i="8" s="1"/>
  <c r="E25" i="8" s="1"/>
  <c r="F15" i="4"/>
  <c r="C15" i="8" l="1"/>
  <c r="E15" i="8" s="1"/>
  <c r="C15" i="10"/>
  <c r="G15" i="10" s="1"/>
  <c r="C15" i="9"/>
  <c r="F15" i="9" s="1"/>
  <c r="G18" i="7"/>
  <c r="G19" i="7"/>
  <c r="F19" i="10" s="1"/>
  <c r="G20" i="7"/>
  <c r="F20" i="10" s="1"/>
  <c r="G21" i="7"/>
  <c r="F21" i="10" s="1"/>
  <c r="G22" i="7"/>
  <c r="F22" i="10" s="1"/>
  <c r="G23" i="7"/>
  <c r="F23" i="10" s="1"/>
  <c r="G24" i="7"/>
  <c r="F24" i="10" s="1"/>
  <c r="G36" i="7"/>
  <c r="F36" i="10" s="1"/>
  <c r="G40" i="7"/>
  <c r="F40" i="10" s="1"/>
  <c r="G42" i="7"/>
  <c r="F42" i="10" s="1"/>
  <c r="G44" i="7"/>
  <c r="F44" i="10" s="1"/>
  <c r="G46" i="7"/>
  <c r="F46" i="10" s="1"/>
  <c r="G48" i="7"/>
  <c r="F48" i="10" s="1"/>
  <c r="F18" i="10" l="1"/>
  <c r="F14" i="7"/>
  <c r="F17" i="7"/>
  <c r="F18" i="7"/>
  <c r="F35" i="7"/>
  <c r="F35" i="10" s="1"/>
  <c r="F36" i="7"/>
  <c r="F39" i="7"/>
  <c r="F39" i="10" s="1"/>
  <c r="F40" i="7"/>
  <c r="F17" i="10" l="1"/>
  <c r="F56" i="7"/>
  <c r="C19" i="8"/>
  <c r="C21" i="8"/>
  <c r="C23" i="8"/>
  <c r="G40" i="6" l="1"/>
  <c r="G14" i="6"/>
  <c r="G18" i="6"/>
  <c r="G19" i="6"/>
  <c r="G20" i="6"/>
  <c r="G21" i="6"/>
  <c r="G22" i="6"/>
  <c r="G23" i="6"/>
  <c r="G24" i="6"/>
  <c r="G36" i="6"/>
  <c r="G42" i="6"/>
  <c r="G44" i="6"/>
  <c r="G46" i="6"/>
  <c r="G48" i="6"/>
  <c r="F14" i="6"/>
  <c r="F17" i="6"/>
  <c r="F18" i="6"/>
  <c r="F35" i="6"/>
  <c r="F36" i="6"/>
  <c r="F39" i="6"/>
  <c r="F40" i="6"/>
  <c r="E23" i="9" l="1"/>
  <c r="E23" i="10"/>
  <c r="E22" i="10"/>
  <c r="E22" i="9"/>
  <c r="E46" i="10"/>
  <c r="E46" i="9"/>
  <c r="E21" i="9"/>
  <c r="E21" i="10"/>
  <c r="E44" i="10"/>
  <c r="E44" i="9"/>
  <c r="E42" i="9"/>
  <c r="E42" i="10"/>
  <c r="E48" i="10"/>
  <c r="E48" i="9"/>
  <c r="E20" i="9"/>
  <c r="E20" i="10"/>
  <c r="E19" i="9"/>
  <c r="E19" i="10"/>
  <c r="E24" i="9"/>
  <c r="E24" i="10"/>
  <c r="G56" i="6"/>
  <c r="E56" i="9" s="1"/>
  <c r="F56" i="6"/>
  <c r="E40" i="10"/>
  <c r="E40" i="9"/>
  <c r="E35" i="9"/>
  <c r="E35" i="10"/>
  <c r="E17" i="9"/>
  <c r="E17" i="10"/>
  <c r="E18" i="10"/>
  <c r="E18" i="9"/>
  <c r="E39" i="10"/>
  <c r="E39" i="9"/>
  <c r="E36" i="10"/>
  <c r="E36" i="9"/>
  <c r="E14" i="10"/>
  <c r="E14" i="9"/>
  <c r="E69" i="5"/>
  <c r="E77" i="5"/>
  <c r="C77" i="10" s="1"/>
  <c r="E79" i="5"/>
  <c r="C79" i="10" s="1"/>
  <c r="E71" i="5"/>
  <c r="C71" i="10" s="1"/>
  <c r="E71" i="4"/>
  <c r="B71" i="10" s="1"/>
  <c r="E77" i="4"/>
  <c r="B77" i="10" s="1"/>
  <c r="E79" i="4"/>
  <c r="B79" i="10" s="1"/>
  <c r="G41" i="4"/>
  <c r="G42" i="4"/>
  <c r="G43" i="4"/>
  <c r="G44" i="4"/>
  <c r="G45" i="4"/>
  <c r="G46" i="4"/>
  <c r="G47" i="4"/>
  <c r="G48" i="4"/>
  <c r="C43" i="8" l="1"/>
  <c r="E43" i="8" s="1"/>
  <c r="C43" i="9"/>
  <c r="F43" i="9" s="1"/>
  <c r="C43" i="10"/>
  <c r="G43" i="10" s="1"/>
  <c r="E83" i="5"/>
  <c r="C42" i="8"/>
  <c r="C42" i="10"/>
  <c r="C42" i="9"/>
  <c r="C41" i="8"/>
  <c r="E41" i="8" s="1"/>
  <c r="C41" i="10"/>
  <c r="G41" i="10" s="1"/>
  <c r="C41" i="9"/>
  <c r="F41" i="9" s="1"/>
  <c r="C45" i="8"/>
  <c r="E45" i="8" s="1"/>
  <c r="C45" i="10"/>
  <c r="G45" i="10" s="1"/>
  <c r="C45" i="9"/>
  <c r="F45" i="9" s="1"/>
  <c r="C48" i="8"/>
  <c r="C48" i="10"/>
  <c r="C48" i="9"/>
  <c r="C47" i="8"/>
  <c r="E47" i="8" s="1"/>
  <c r="C47" i="9"/>
  <c r="F47" i="9" s="1"/>
  <c r="C47" i="10"/>
  <c r="G47" i="10" s="1"/>
  <c r="C44" i="8"/>
  <c r="C44" i="10"/>
  <c r="C44" i="9"/>
  <c r="F79" i="10"/>
  <c r="F77" i="10"/>
  <c r="C46" i="8"/>
  <c r="C46" i="9"/>
  <c r="C46" i="10"/>
  <c r="F71" i="10"/>
  <c r="B77" i="9"/>
  <c r="B77" i="8"/>
  <c r="C71" i="9"/>
  <c r="C71" i="8"/>
  <c r="B71" i="9"/>
  <c r="B71" i="8"/>
  <c r="C79" i="9"/>
  <c r="C79" i="8"/>
  <c r="B79" i="9"/>
  <c r="B79" i="8"/>
  <c r="C77" i="9"/>
  <c r="C77" i="8"/>
  <c r="F14" i="5"/>
  <c r="F17" i="5"/>
  <c r="F18" i="5"/>
  <c r="F35" i="5"/>
  <c r="F36" i="5"/>
  <c r="F39" i="5"/>
  <c r="F40" i="5"/>
  <c r="G18" i="5"/>
  <c r="G19" i="5"/>
  <c r="G20" i="5"/>
  <c r="G21" i="5"/>
  <c r="G22" i="5"/>
  <c r="G23" i="5"/>
  <c r="G24" i="5"/>
  <c r="G36" i="5"/>
  <c r="G40" i="5"/>
  <c r="G42" i="5"/>
  <c r="G44" i="5"/>
  <c r="G46" i="5"/>
  <c r="G48" i="5"/>
  <c r="G44" i="10" l="1"/>
  <c r="D22" i="10"/>
  <c r="D22" i="9"/>
  <c r="G46" i="10"/>
  <c r="D48" i="8"/>
  <c r="E48" i="8" s="1"/>
  <c r="D48" i="10"/>
  <c r="G48" i="10" s="1"/>
  <c r="D48" i="9"/>
  <c r="F48" i="9" s="1"/>
  <c r="D46" i="8"/>
  <c r="E46" i="8" s="1"/>
  <c r="D46" i="10"/>
  <c r="D46" i="9"/>
  <c r="F46" i="9" s="1"/>
  <c r="D44" i="8"/>
  <c r="E44" i="8" s="1"/>
  <c r="D44" i="9"/>
  <c r="F44" i="9" s="1"/>
  <c r="D44" i="10"/>
  <c r="D24" i="9"/>
  <c r="D24" i="10"/>
  <c r="D23" i="9"/>
  <c r="F23" i="9" s="1"/>
  <c r="D23" i="10"/>
  <c r="G23" i="10" s="1"/>
  <c r="D21" i="9"/>
  <c r="F21" i="9" s="1"/>
  <c r="D21" i="10"/>
  <c r="G21" i="10" s="1"/>
  <c r="D20" i="9"/>
  <c r="D20" i="10"/>
  <c r="D42" i="8"/>
  <c r="E42" i="8" s="1"/>
  <c r="D42" i="10"/>
  <c r="G42" i="10" s="1"/>
  <c r="D42" i="9"/>
  <c r="F42" i="9" s="1"/>
  <c r="D19" i="9"/>
  <c r="F19" i="9" s="1"/>
  <c r="D19" i="10"/>
  <c r="G19" i="10" s="1"/>
  <c r="F56" i="5"/>
  <c r="D79" i="8"/>
  <c r="D71" i="8"/>
  <c r="H44" i="10"/>
  <c r="D20" i="8"/>
  <c r="H43" i="10"/>
  <c r="D23" i="8"/>
  <c r="D19" i="8"/>
  <c r="D24" i="8"/>
  <c r="D39" i="10"/>
  <c r="D39" i="8"/>
  <c r="D39" i="9"/>
  <c r="H48" i="10"/>
  <c r="D40" i="10"/>
  <c r="D40" i="9"/>
  <c r="D40" i="8"/>
  <c r="D22" i="8"/>
  <c r="D18" i="10"/>
  <c r="D18" i="9"/>
  <c r="D18" i="8"/>
  <c r="D35" i="9"/>
  <c r="D35" i="8"/>
  <c r="D35" i="10"/>
  <c r="D17" i="9"/>
  <c r="D17" i="10"/>
  <c r="D17" i="8"/>
  <c r="D77" i="8"/>
  <c r="H46" i="10"/>
  <c r="G46" i="9"/>
  <c r="D36" i="10"/>
  <c r="D36" i="8"/>
  <c r="D36" i="9"/>
  <c r="D21" i="8"/>
  <c r="G18" i="4"/>
  <c r="F17" i="4"/>
  <c r="F18" i="4"/>
  <c r="F44" i="8" l="1"/>
  <c r="F42" i="8"/>
  <c r="E21" i="8"/>
  <c r="F21" i="8"/>
  <c r="E19" i="8"/>
  <c r="F19" i="8"/>
  <c r="E23" i="8"/>
  <c r="F23" i="8"/>
  <c r="H42" i="10"/>
  <c r="G44" i="9"/>
  <c r="F48" i="8"/>
  <c r="G48" i="9"/>
  <c r="F46" i="8"/>
  <c r="G42" i="9"/>
  <c r="C17" i="9"/>
  <c r="F17" i="9" s="1"/>
  <c r="C17" i="10"/>
  <c r="G17" i="10" s="1"/>
  <c r="C17" i="8"/>
  <c r="E17" i="8" s="1"/>
  <c r="G21" i="9"/>
  <c r="G19" i="9"/>
  <c r="C18" i="10"/>
  <c r="C18" i="8"/>
  <c r="C18" i="9"/>
  <c r="G23" i="9"/>
  <c r="D79" i="9" l="1"/>
  <c r="H23" i="10"/>
  <c r="G18" i="9"/>
  <c r="F18" i="9"/>
  <c r="E18" i="8"/>
  <c r="F18" i="8"/>
  <c r="H18" i="10"/>
  <c r="G18" i="10"/>
  <c r="F13" i="6"/>
  <c r="F55" i="6" s="1"/>
  <c r="F14" i="4"/>
  <c r="F35" i="4"/>
  <c r="F36" i="4"/>
  <c r="F39" i="4"/>
  <c r="F40" i="4"/>
  <c r="F13" i="4"/>
  <c r="F55" i="4" l="1"/>
  <c r="C55" i="8" s="1"/>
  <c r="F56" i="4"/>
  <c r="C39" i="10"/>
  <c r="G39" i="10" s="1"/>
  <c r="C39" i="8"/>
  <c r="E39" i="8" s="1"/>
  <c r="C39" i="9"/>
  <c r="F39" i="9" s="1"/>
  <c r="C13" i="8"/>
  <c r="C13" i="9"/>
  <c r="C13" i="10"/>
  <c r="C35" i="9"/>
  <c r="F35" i="9" s="1"/>
  <c r="C35" i="8"/>
  <c r="E35" i="8" s="1"/>
  <c r="C35" i="10"/>
  <c r="G35" i="10" s="1"/>
  <c r="E13" i="9"/>
  <c r="E13" i="10"/>
  <c r="E79" i="9"/>
  <c r="C55" i="10" l="1"/>
  <c r="C55" i="9"/>
  <c r="E55" i="9"/>
  <c r="E55" i="10"/>
  <c r="G24" i="4"/>
  <c r="C24" i="9" l="1"/>
  <c r="F24" i="9" s="1"/>
  <c r="C24" i="10"/>
  <c r="G24" i="10" s="1"/>
  <c r="C24" i="8"/>
  <c r="F24" i="8" s="1"/>
  <c r="G14" i="7"/>
  <c r="G14" i="5"/>
  <c r="G56" i="5" s="1"/>
  <c r="G20" i="4"/>
  <c r="G22" i="4"/>
  <c r="G36" i="4"/>
  <c r="G40" i="4"/>
  <c r="G14" i="4"/>
  <c r="C20" i="9" l="1"/>
  <c r="F20" i="9" s="1"/>
  <c r="C20" i="10"/>
  <c r="G20" i="10" s="1"/>
  <c r="C22" i="9"/>
  <c r="F22" i="9" s="1"/>
  <c r="C22" i="10"/>
  <c r="G22" i="10" s="1"/>
  <c r="F14" i="10"/>
  <c r="G56" i="7"/>
  <c r="G56" i="4"/>
  <c r="C22" i="8"/>
  <c r="F22" i="8" s="1"/>
  <c r="H19" i="10"/>
  <c r="C14" i="10"/>
  <c r="C14" i="8"/>
  <c r="C14" i="9"/>
  <c r="C20" i="8"/>
  <c r="F20" i="8" s="1"/>
  <c r="H21" i="10"/>
  <c r="H24" i="10"/>
  <c r="C40" i="10"/>
  <c r="C40" i="9"/>
  <c r="C40" i="8"/>
  <c r="D14" i="10"/>
  <c r="D14" i="8"/>
  <c r="D14" i="9"/>
  <c r="E24" i="8"/>
  <c r="C36" i="10"/>
  <c r="C36" i="8"/>
  <c r="C36" i="9"/>
  <c r="G24" i="9"/>
  <c r="H24" i="4"/>
  <c r="H14" i="10" l="1"/>
  <c r="H20" i="10"/>
  <c r="F14" i="8"/>
  <c r="E14" i="8"/>
  <c r="H22" i="10"/>
  <c r="F36" i="8"/>
  <c r="E36" i="8"/>
  <c r="D56" i="9"/>
  <c r="D56" i="8"/>
  <c r="F40" i="8"/>
  <c r="E40" i="8"/>
  <c r="G20" i="9"/>
  <c r="G36" i="10"/>
  <c r="H36" i="10"/>
  <c r="G40" i="9"/>
  <c r="F40" i="9"/>
  <c r="F14" i="9"/>
  <c r="H40" i="10"/>
  <c r="G40" i="10"/>
  <c r="G22" i="9"/>
  <c r="G36" i="9"/>
  <c r="F36" i="9"/>
  <c r="E20" i="8"/>
  <c r="G14" i="10"/>
  <c r="G56" i="10" s="1"/>
  <c r="E22" i="8"/>
  <c r="G14" i="9"/>
  <c r="D111" i="4"/>
  <c r="G56" i="9" l="1"/>
  <c r="F56" i="8"/>
  <c r="E56" i="8"/>
  <c r="F56" i="9"/>
  <c r="C111" i="4" l="1"/>
  <c r="B111" i="4"/>
  <c r="C56" i="10" l="1"/>
  <c r="C56" i="9"/>
  <c r="C56" i="8"/>
  <c r="F56" i="10"/>
  <c r="D77" i="9" l="1"/>
  <c r="F70" i="10"/>
  <c r="D71" i="9"/>
  <c r="E56" i="10"/>
  <c r="D56" i="10"/>
  <c r="F13" i="5" l="1"/>
  <c r="F55" i="5" s="1"/>
  <c r="D13" i="8" l="1"/>
  <c r="D13" i="9"/>
  <c r="D13" i="10"/>
  <c r="D55" i="10" l="1"/>
  <c r="D55" i="9"/>
  <c r="D55" i="8"/>
  <c r="E69" i="7"/>
  <c r="E83" i="7" s="1"/>
  <c r="F13" i="7"/>
  <c r="F55" i="7" s="1"/>
  <c r="E69" i="6"/>
  <c r="E83" i="6" s="1"/>
  <c r="F55" i="10" l="1"/>
  <c r="F13" i="10"/>
  <c r="E69" i="10"/>
  <c r="E83" i="10" s="1"/>
  <c r="D69" i="10"/>
  <c r="D83" i="10" s="1"/>
  <c r="D69" i="9"/>
  <c r="D83" i="9" s="1"/>
  <c r="C69" i="10"/>
  <c r="C83" i="10" s="1"/>
  <c r="C69" i="8"/>
  <c r="C83" i="8" s="1"/>
  <c r="C69" i="9"/>
  <c r="C83" i="9" s="1"/>
  <c r="B110" i="4" l="1"/>
  <c r="E109" i="5" l="1"/>
  <c r="B112" i="4" l="1"/>
  <c r="C108" i="4" s="1"/>
  <c r="C110" i="4" s="1"/>
  <c r="C112" i="4" s="1"/>
  <c r="D108" i="4" s="1"/>
  <c r="D110" i="4" s="1"/>
  <c r="D112" i="4" s="1"/>
  <c r="E109" i="7"/>
  <c r="D98" i="7"/>
  <c r="D111" i="7" s="1"/>
  <c r="C98" i="7"/>
  <c r="C111" i="7" s="1"/>
  <c r="B98" i="7"/>
  <c r="B111" i="7" s="1"/>
  <c r="E94" i="7"/>
  <c r="E94" i="10" s="1"/>
  <c r="E98" i="10" s="1"/>
  <c r="E109" i="6"/>
  <c r="D98" i="6"/>
  <c r="D111" i="6" s="1"/>
  <c r="C98" i="6"/>
  <c r="C111" i="6" s="1"/>
  <c r="B98" i="6"/>
  <c r="B111" i="6" s="1"/>
  <c r="E94" i="6"/>
  <c r="D94" i="9" s="1"/>
  <c r="D98" i="5"/>
  <c r="D111" i="5" s="1"/>
  <c r="C98" i="5"/>
  <c r="C111" i="5" s="1"/>
  <c r="B98" i="5"/>
  <c r="B111" i="5" s="1"/>
  <c r="E94" i="5"/>
  <c r="C94" i="9" s="1"/>
  <c r="E111" i="4"/>
  <c r="E109" i="4"/>
  <c r="E108" i="4"/>
  <c r="E94" i="4"/>
  <c r="E98" i="4" s="1"/>
  <c r="E69" i="4"/>
  <c r="E83" i="4" s="1"/>
  <c r="E111" i="7" l="1"/>
  <c r="E111" i="10" s="1"/>
  <c r="E111" i="5"/>
  <c r="C111" i="10" s="1"/>
  <c r="B94" i="9"/>
  <c r="E111" i="6"/>
  <c r="D111" i="9" s="1"/>
  <c r="B69" i="9"/>
  <c r="B83" i="9" s="1"/>
  <c r="B69" i="8"/>
  <c r="B83" i="8" s="1"/>
  <c r="B69" i="10"/>
  <c r="E71" i="9"/>
  <c r="E77" i="9"/>
  <c r="E13" i="8"/>
  <c r="E55" i="8" s="1"/>
  <c r="G13" i="10"/>
  <c r="G55" i="10" s="1"/>
  <c r="E109" i="10"/>
  <c r="E110" i="4"/>
  <c r="E112" i="4" s="1"/>
  <c r="B94" i="10"/>
  <c r="B108" i="10"/>
  <c r="F108" i="10" s="1"/>
  <c r="B108" i="9"/>
  <c r="E108" i="9" s="1"/>
  <c r="B108" i="8"/>
  <c r="D108" i="8" s="1"/>
  <c r="B111" i="9"/>
  <c r="B111" i="10"/>
  <c r="B111" i="8"/>
  <c r="C94" i="10"/>
  <c r="C98" i="10" s="1"/>
  <c r="E98" i="5"/>
  <c r="D109" i="9"/>
  <c r="D109" i="10"/>
  <c r="E98" i="7"/>
  <c r="B109" i="9"/>
  <c r="B109" i="10"/>
  <c r="B109" i="8"/>
  <c r="C109" i="10"/>
  <c r="C109" i="9"/>
  <c r="C109" i="8"/>
  <c r="D94" i="10"/>
  <c r="D98" i="10" s="1"/>
  <c r="E98" i="6"/>
  <c r="D98" i="9" s="1"/>
  <c r="F69" i="10" l="1"/>
  <c r="F83" i="10" s="1"/>
  <c r="B83" i="10"/>
  <c r="E69" i="9"/>
  <c r="E83" i="9" s="1"/>
  <c r="C111" i="8"/>
  <c r="D111" i="8" s="1"/>
  <c r="C111" i="9"/>
  <c r="E111" i="9" s="1"/>
  <c r="D111" i="10"/>
  <c r="F111" i="10" s="1"/>
  <c r="C98" i="9"/>
  <c r="C94" i="8"/>
  <c r="C98" i="8" s="1"/>
  <c r="B98" i="9"/>
  <c r="B94" i="8"/>
  <c r="D69" i="8"/>
  <c r="D83" i="8" s="1"/>
  <c r="F13" i="9"/>
  <c r="F55" i="9" s="1"/>
  <c r="D109" i="8"/>
  <c r="D110" i="8" s="1"/>
  <c r="E109" i="9"/>
  <c r="E110" i="9" s="1"/>
  <c r="F94" i="10"/>
  <c r="F98" i="10" s="1"/>
  <c r="B98" i="10"/>
  <c r="B110" i="10"/>
  <c r="B110" i="9"/>
  <c r="B110" i="8"/>
  <c r="B108" i="5"/>
  <c r="B110" i="5" s="1"/>
  <c r="B112" i="5" s="1"/>
  <c r="C108" i="5" s="1"/>
  <c r="C110" i="5" s="1"/>
  <c r="C112" i="5" s="1"/>
  <c r="D108" i="5" s="1"/>
  <c r="D110" i="5" s="1"/>
  <c r="D112" i="5" s="1"/>
  <c r="F109" i="10"/>
  <c r="F110" i="10" s="1"/>
  <c r="B98" i="8" l="1"/>
  <c r="D94" i="8"/>
  <c r="D98" i="8" s="1"/>
  <c r="E94" i="9"/>
  <c r="E98" i="9" s="1"/>
  <c r="D112" i="8"/>
  <c r="F112" i="10"/>
  <c r="E112" i="9"/>
  <c r="B112" i="10"/>
  <c r="B112" i="9"/>
  <c r="B112" i="8"/>
  <c r="E108" i="5" l="1"/>
  <c r="E110" i="5" s="1"/>
  <c r="C108" i="10" l="1"/>
  <c r="C108" i="9"/>
  <c r="C108" i="8"/>
  <c r="C110" i="10" l="1"/>
  <c r="C110" i="9"/>
  <c r="C110" i="8"/>
  <c r="E112" i="5"/>
  <c r="B108" i="6" s="1"/>
  <c r="B110" i="6" s="1"/>
  <c r="B112" i="6" s="1"/>
  <c r="C108" i="6" l="1"/>
  <c r="C110" i="6" s="1"/>
  <c r="C112" i="6" s="1"/>
  <c r="C112" i="10"/>
  <c r="C112" i="9"/>
  <c r="C112" i="8"/>
  <c r="D108" i="6" l="1"/>
  <c r="D110" i="6" s="1"/>
  <c r="D112" i="6" s="1"/>
  <c r="E108" i="6"/>
  <c r="E110" i="6" s="1"/>
  <c r="D108" i="10" l="1"/>
  <c r="D108" i="9"/>
  <c r="D110" i="10" l="1"/>
  <c r="D110" i="9"/>
  <c r="E112" i="6"/>
  <c r="B108" i="7" s="1"/>
  <c r="B110" i="7" s="1"/>
  <c r="B112" i="7" s="1"/>
  <c r="C108" i="7" l="1"/>
  <c r="C110" i="7" s="1"/>
  <c r="C112" i="7" s="1"/>
  <c r="D108" i="7" s="1"/>
  <c r="D110" i="7" s="1"/>
  <c r="D112" i="7" s="1"/>
  <c r="D112" i="10"/>
  <c r="D112" i="9"/>
  <c r="E108" i="7" l="1"/>
  <c r="E110" i="7" s="1"/>
  <c r="E108" i="10" l="1"/>
  <c r="E110" i="10" l="1"/>
  <c r="E112" i="7"/>
  <c r="E112" i="10" s="1"/>
</calcChain>
</file>

<file path=xl/sharedStrings.xml><?xml version="1.0" encoding="utf-8"?>
<sst xmlns="http://schemas.openxmlformats.org/spreadsheetml/2006/main" count="1009" uniqueCount="100">
  <si>
    <t>I Trimestre</t>
  </si>
  <si>
    <t>FODESAF</t>
  </si>
  <si>
    <t>Cuadro 1</t>
  </si>
  <si>
    <t>Reporte de beneficiarios efectivos financiados por el Fondo de Desarrollo Social y Asignaciones Familiares</t>
  </si>
  <si>
    <t>Unidad</t>
  </si>
  <si>
    <t>Enero</t>
  </si>
  <si>
    <t>Febrero</t>
  </si>
  <si>
    <t>Marzo</t>
  </si>
  <si>
    <t>Total Otorgadas</t>
  </si>
  <si>
    <t>Total Pagadas</t>
  </si>
  <si>
    <t>Notas:</t>
  </si>
  <si>
    <t>Cuadro 2</t>
  </si>
  <si>
    <t>Reporte de gastos efectivos financiados por el Fondo de Desarrollo Social y Asignaciones Familiares</t>
  </si>
  <si>
    <t>Unidad: Colones</t>
  </si>
  <si>
    <t>Total</t>
  </si>
  <si>
    <t>Cuadro 3</t>
  </si>
  <si>
    <t>Rubro por objeto de gasto</t>
  </si>
  <si>
    <t>1. Transferencias Corrientes a Personas</t>
  </si>
  <si>
    <t>Cuadro 4</t>
  </si>
  <si>
    <t>Reporte de ingresos efectivos girados por el Fondo de Desarrollo Social y Asignaciones Familiares</t>
  </si>
  <si>
    <t>2. Ingresos efectivos recibidos</t>
  </si>
  <si>
    <t>4. Egresos efectivos pagados</t>
  </si>
  <si>
    <t>Abril</t>
  </si>
  <si>
    <t xml:space="preserve">Mayo </t>
  </si>
  <si>
    <t>Junio</t>
  </si>
  <si>
    <t>II Trimestre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</si>
  <si>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</si>
  <si>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</si>
  <si>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</si>
  <si>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</si>
  <si>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</si>
  <si>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</si>
  <si>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</si>
  <si>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</si>
  <si>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I Semestre</t>
  </si>
  <si>
    <t>Acumulado</t>
  </si>
  <si>
    <t>Anual</t>
  </si>
  <si>
    <t>FONABE</t>
  </si>
  <si>
    <t xml:space="preserve">Programa: </t>
  </si>
  <si>
    <t xml:space="preserve">Institución: </t>
  </si>
  <si>
    <t>Ministerio de Educación Pública (MEP)</t>
  </si>
  <si>
    <t xml:space="preserve">Unidad Ejecutora: </t>
  </si>
  <si>
    <t xml:space="preserve">Período: </t>
  </si>
  <si>
    <t>Beneficio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</si>
  <si>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</si>
  <si>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 xml:space="preserve">3. Recursos disponibles (1+2) </t>
  </si>
  <si>
    <t xml:space="preserve">5. Saldo en caja final   (3-4) </t>
  </si>
  <si>
    <r>
      <t>Becas otorgadas</t>
    </r>
    <r>
      <rPr>
        <sz val="11"/>
        <color theme="1"/>
        <rFont val="Calibri"/>
        <family val="2"/>
      </rPr>
      <t>¹</t>
    </r>
  </si>
  <si>
    <r>
      <t>Becas pagadas</t>
    </r>
    <r>
      <rPr>
        <sz val="11"/>
        <color theme="1"/>
        <rFont val="Calibri"/>
        <family val="2"/>
      </rPr>
      <t>²</t>
    </r>
  </si>
  <si>
    <t>(0,43% ley 8783)</t>
  </si>
  <si>
    <t>1. Se refiere a la cantidad de becas otorgadas según el mes de aprobación por parte de la Junta Directiva</t>
  </si>
  <si>
    <t>3. Debido a que el proceso de pago de un determinado mes puede incluir varios meses de beca comprometidos, no resulta la división simple de dinero ejecutado/becas ejecutadas, para determinar el monto promedio de las becas con monto fijo.</t>
  </si>
  <si>
    <t>2. Se refiere a la cantidad de transacciones de pago aplicados o no aplicados en el mes indicado.</t>
  </si>
  <si>
    <t>1. Se refiere a la cantidad de becas otorgadas según el mes de aprobación por parte de la Junta Directiva.</t>
  </si>
  <si>
    <t>1. Beca primaria</t>
  </si>
  <si>
    <t>2. Becas Niñas (os), Adolescentes trabajadores</t>
  </si>
  <si>
    <t>3. Transporte de estudiantes con discapacidad</t>
  </si>
  <si>
    <t xml:space="preserve">3. Debido a que el proceso de pago de un determinado mes puede incluir varios meses de beca comprometidos, no resulta la división simple de dinero ejecutado/becas ejecutadas, para determinar el monto promedio de las becas con monto fijo. 
</t>
  </si>
  <si>
    <t>Promedio</t>
  </si>
  <si>
    <t>Fuente: Información de Asignación de Becas y solicitud de recursos a FODESAF.</t>
  </si>
  <si>
    <t>2. Se refiere a la cantidad de pagos aplicados en el mes indicado.</t>
  </si>
  <si>
    <t>2. Beca postsecundaria</t>
  </si>
  <si>
    <t>Fuente: Información financiera FONABE-2016</t>
  </si>
  <si>
    <t>Becas otorgadas¹</t>
  </si>
  <si>
    <t>Becas pagadas²</t>
  </si>
  <si>
    <t>Becas no devengadas 2015 -Transporte por Discapaciadad</t>
  </si>
  <si>
    <t>Becas no devengadas 2015 - CONVENIO Primaria</t>
  </si>
  <si>
    <t>Becas no devengadas 2015 - Postsecundaria Regular       (0,43% ley 8783)</t>
  </si>
  <si>
    <t>Fuente: Información financiera FONABE-2017</t>
  </si>
  <si>
    <t>Fuente:  Información financiera FONABE-2017</t>
  </si>
  <si>
    <t>Primer Trimestre 2017</t>
  </si>
  <si>
    <t>Segundo Trimestre 2017</t>
  </si>
  <si>
    <t>Tercer Trimestre 2017</t>
  </si>
  <si>
    <t>Cuarto Trimestre 2017</t>
  </si>
  <si>
    <t>Fuente: Informe de ejecución del IV trimestre de 2017 FONABE.</t>
  </si>
  <si>
    <t>Primer Semestre 2017</t>
  </si>
  <si>
    <t>Fuente:Información financiera FONABE-2017</t>
  </si>
  <si>
    <t>Tercer Trimestre Acumulado 2017</t>
  </si>
  <si>
    <t>Fuente: Informe de ejecución acumulado de 2017 FONABE.</t>
  </si>
  <si>
    <t>Fuente: Información de Asignación de Becas FONABE-2017</t>
  </si>
  <si>
    <t>Becas comprometidas</t>
  </si>
  <si>
    <t xml:space="preserve"> Becas comprometidas</t>
  </si>
  <si>
    <t>2. devolución superávit 2016</t>
  </si>
  <si>
    <t>En marzo se reintegra del superavit especifico el monto de ¢417.327.505,88, quedando pendiente ¢522.000,00 ya que estamos a la espera del presupuesto extraordinario 2-2017</t>
  </si>
  <si>
    <t>Por parte de Ley el superavit fue de ¢362.002.505,88 y de Convenio fue de ¢55.847.000,00</t>
  </si>
  <si>
    <t>Nota:</t>
  </si>
  <si>
    <t>Fecha de actualización: 09/06/2017</t>
  </si>
  <si>
    <t>4. Becas comprometidas se refiere a pagos comprometidos. 5. El número negativo en las becas otorgadas se refiere a becas suspendidas.</t>
  </si>
  <si>
    <t>Fecha de actualización: 25/08/2017</t>
  </si>
  <si>
    <t>Personas</t>
  </si>
  <si>
    <t>4. Las becas comprometidas es el acumulado al mes</t>
  </si>
  <si>
    <t>En setiembre se incluyen los ¢522.000,00 que corrresponden superavit 2016</t>
  </si>
  <si>
    <t>A finales del mes de setiembre nos depositan los recursos para pagar las becas del mes de octubre</t>
  </si>
  <si>
    <t>Fecha de actualización:  12/12/2017</t>
  </si>
  <si>
    <t>2. Gestion de riesgo desastre emergencia primaria</t>
  </si>
  <si>
    <t>3. Beca postsecundaria</t>
  </si>
  <si>
    <t>4. Gestion de riesgo desastre emergencia secundaria</t>
  </si>
  <si>
    <t>3.  Beca postsecundaria</t>
  </si>
  <si>
    <t>En el mes de octubre se reintegran ¢54.000,00 que corresponde al reintegro de los fondos por parte de un beneficiario que se asignó con los fondos que gira DESAF</t>
  </si>
  <si>
    <t>Fecha de actualización:  19/02/2018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</si>
</sst>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2">
    <xf numFmtId="0" fontId="0" fillId="0" borderId="0" xfId="0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4" xfId="1" applyNumberFormat="1" applyFont="1" applyBorder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Fill="1" applyBorder="1"/>
    <xf numFmtId="165" fontId="2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0" xfId="1" applyNumberFormat="1" applyFont="1" applyBorder="1"/>
    <xf numFmtId="165" fontId="1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wrapText="1"/>
    </xf>
    <xf numFmtId="165" fontId="0" fillId="0" borderId="2" xfId="1" applyNumberFormat="1" applyFont="1" applyFill="1" applyBorder="1" applyAlignment="1"/>
    <xf numFmtId="165" fontId="0" fillId="0" borderId="0" xfId="1" applyNumberFormat="1" applyFont="1" applyFill="1" applyAlignment="1"/>
    <xf numFmtId="165" fontId="0" fillId="0" borderId="3" xfId="1" applyNumberFormat="1" applyFont="1" applyBorder="1"/>
    <xf numFmtId="165" fontId="2" fillId="0" borderId="0" xfId="1" applyNumberFormat="1" applyFont="1" applyBorder="1"/>
    <xf numFmtId="165" fontId="2" fillId="0" borderId="3" xfId="1" applyNumberFormat="1" applyFont="1" applyBorder="1"/>
    <xf numFmtId="165" fontId="0" fillId="0" borderId="0" xfId="1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wrapText="1"/>
    </xf>
    <xf numFmtId="165" fontId="0" fillId="0" borderId="0" xfId="2" applyNumberFormat="1" applyFont="1" applyFill="1"/>
    <xf numFmtId="165" fontId="0" fillId="0" borderId="0" xfId="1" applyNumberFormat="1" applyFont="1" applyAlignment="1">
      <alignment horizontal="left"/>
    </xf>
    <xf numFmtId="4" fontId="0" fillId="0" borderId="0" xfId="0" applyNumberFormat="1" applyFont="1" applyFill="1" applyBorder="1"/>
    <xf numFmtId="1" fontId="2" fillId="0" borderId="0" xfId="1" applyNumberFormat="1" applyFont="1" applyFill="1" applyAlignment="1">
      <alignment horizontal="left"/>
    </xf>
    <xf numFmtId="165" fontId="6" fillId="0" borderId="0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0" fillId="2" borderId="0" xfId="1" applyNumberFormat="1" applyFont="1" applyFill="1"/>
    <xf numFmtId="165" fontId="0" fillId="2" borderId="0" xfId="1" applyNumberFormat="1" applyFont="1" applyFill="1" applyAlignment="1"/>
    <xf numFmtId="164" fontId="0" fillId="0" borderId="0" xfId="1" applyFont="1"/>
    <xf numFmtId="164" fontId="0" fillId="0" borderId="4" xfId="1" applyFont="1" applyBorder="1"/>
    <xf numFmtId="4" fontId="4" fillId="0" borderId="0" xfId="0" applyNumberFormat="1" applyFont="1"/>
    <xf numFmtId="165" fontId="8" fillId="0" borderId="0" xfId="1" applyNumberFormat="1" applyFont="1"/>
    <xf numFmtId="165" fontId="8" fillId="0" borderId="0" xfId="1" applyNumberFormat="1" applyFont="1" applyFill="1" applyBorder="1"/>
    <xf numFmtId="165" fontId="9" fillId="0" borderId="0" xfId="1" applyNumberFormat="1" applyFont="1"/>
    <xf numFmtId="165" fontId="8" fillId="0" borderId="0" xfId="1" applyNumberFormat="1" applyFont="1" applyFill="1"/>
    <xf numFmtId="0" fontId="0" fillId="0" borderId="0" xfId="0" applyAlignment="1">
      <alignment horizontal="left"/>
    </xf>
    <xf numFmtId="37" fontId="0" fillId="0" borderId="0" xfId="1" applyNumberFormat="1" applyFont="1" applyFill="1" applyAlignment="1"/>
    <xf numFmtId="37" fontId="0" fillId="2" borderId="0" xfId="1" applyNumberFormat="1" applyFont="1" applyFill="1" applyAlignment="1"/>
    <xf numFmtId="37" fontId="0" fillId="0" borderId="0" xfId="1" applyNumberFormat="1" applyFont="1"/>
    <xf numFmtId="37" fontId="0" fillId="0" borderId="4" xfId="1" applyNumberFormat="1" applyFont="1" applyBorder="1"/>
    <xf numFmtId="37" fontId="0" fillId="0" borderId="0" xfId="1" applyNumberFormat="1" applyFont="1" applyFill="1" applyBorder="1" applyAlignment="1">
      <alignment horizontal="right" vertical="center"/>
    </xf>
    <xf numFmtId="37" fontId="0" fillId="0" borderId="4" xfId="1" applyNumberFormat="1" applyFont="1" applyFill="1" applyBorder="1" applyAlignment="1">
      <alignment horizontal="right" vertical="center"/>
    </xf>
    <xf numFmtId="2" fontId="0" fillId="0" borderId="4" xfId="1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3" fontId="0" fillId="0" borderId="4" xfId="1" applyNumberFormat="1" applyFont="1" applyFill="1" applyBorder="1" applyAlignment="1">
      <alignment horizontal="right" vertical="center"/>
    </xf>
    <xf numFmtId="37" fontId="0" fillId="2" borderId="0" xfId="1" applyNumberFormat="1" applyFont="1" applyFill="1"/>
    <xf numFmtId="37" fontId="0" fillId="0" borderId="0" xfId="1" applyNumberFormat="1" applyFont="1" applyFill="1"/>
    <xf numFmtId="165" fontId="11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4"/>
  <sheetViews>
    <sheetView topLeftCell="A6" zoomScale="70" zoomScaleNormal="70" workbookViewId="0">
      <selection activeCell="G56" sqref="G56"/>
    </sheetView>
  </sheetViews>
  <sheetFormatPr baseColWidth="10" defaultColWidth="11.42578125" defaultRowHeight="15" customHeight="1" x14ac:dyDescent="0.25"/>
  <cols>
    <col min="1" max="1" width="70" style="1" customWidth="1"/>
    <col min="2" max="2" width="31.5703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6.85546875" style="2" bestFit="1" customWidth="1"/>
    <col min="7" max="7" width="16.7109375" style="2" bestFit="1" customWidth="1"/>
    <col min="8" max="8" width="16.85546875" style="2" bestFit="1" customWidth="1"/>
    <col min="9" max="10" width="16.7109375" style="2" bestFit="1" customWidth="1"/>
    <col min="11" max="12" width="16.85546875" style="2" bestFit="1" customWidth="1"/>
    <col min="13" max="13" width="17.7109375" style="2" bestFit="1" customWidth="1"/>
    <col min="14" max="14" width="16.140625" style="2" bestFit="1" customWidth="1"/>
    <col min="15" max="16" width="16.7109375" style="2" bestFit="1" customWidth="1"/>
    <col min="17" max="17" width="17.7109375" style="2" bestFit="1" customWidth="1"/>
    <col min="18" max="18" width="18.7109375" style="2" bestFit="1" customWidth="1"/>
    <col min="19" max="19" width="12.7109375" style="2" bestFit="1" customWidth="1"/>
    <col min="20" max="16384" width="11.42578125" style="2"/>
  </cols>
  <sheetData>
    <row r="1" spans="1:35" ht="15" customHeight="1" x14ac:dyDescent="0.25">
      <c r="A1" s="58" t="s">
        <v>1</v>
      </c>
      <c r="B1" s="58"/>
      <c r="C1" s="58"/>
      <c r="D1" s="58"/>
      <c r="E1" s="58"/>
      <c r="F1" s="58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70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0</v>
      </c>
      <c r="G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46">
        <v>72373</v>
      </c>
      <c r="D13" s="46">
        <v>0</v>
      </c>
      <c r="E13" s="46">
        <v>-21</v>
      </c>
      <c r="F13" s="46">
        <f>SUM(C13:E13)</f>
        <v>72352</v>
      </c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47">
        <v>72226</v>
      </c>
      <c r="D14" s="47">
        <v>72010</v>
      </c>
      <c r="E14" s="47">
        <v>72650</v>
      </c>
      <c r="F14" s="47">
        <f t="shared" ref="F14:F54" si="0">SUM(C14:E14)</f>
        <v>216886</v>
      </c>
      <c r="G14" s="47">
        <f>AVERAGE(C14:E14)</f>
        <v>72295.333333333328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46">
        <v>136</v>
      </c>
      <c r="D15" s="46">
        <v>508</v>
      </c>
      <c r="E15" s="46">
        <v>207</v>
      </c>
      <c r="F15" s="46">
        <f t="shared" si="0"/>
        <v>851</v>
      </c>
      <c r="G15" s="4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46">
        <v>0</v>
      </c>
      <c r="D16" s="46">
        <v>0</v>
      </c>
      <c r="E16" s="46">
        <v>0</v>
      </c>
      <c r="F16" s="46">
        <f t="shared" si="0"/>
        <v>0</v>
      </c>
      <c r="G16" s="47">
        <f>AVERAGE(C16:E16)</f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48">
        <v>5156</v>
      </c>
      <c r="D17" s="48">
        <v>0</v>
      </c>
      <c r="E17" s="48">
        <v>-7</v>
      </c>
      <c r="F17" s="48">
        <f t="shared" si="0"/>
        <v>5149</v>
      </c>
      <c r="G17" s="48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47">
        <v>5148</v>
      </c>
      <c r="D18" s="47">
        <v>5135</v>
      </c>
      <c r="E18" s="47">
        <v>5171</v>
      </c>
      <c r="F18" s="47">
        <f t="shared" si="0"/>
        <v>15454</v>
      </c>
      <c r="G18" s="47">
        <f>AVERAGE(C18:E18)</f>
        <v>5151.333333333333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46"/>
      <c r="D19" s="46"/>
      <c r="E19" s="46"/>
      <c r="F19" s="47">
        <f t="shared" si="0"/>
        <v>0</v>
      </c>
      <c r="G19" s="4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47"/>
      <c r="D20" s="47"/>
      <c r="E20" s="47"/>
      <c r="F20" s="47">
        <f t="shared" si="0"/>
        <v>0</v>
      </c>
      <c r="G20" s="47" t="e">
        <f t="shared" ref="G20:G54" si="1">AVERAGE(C20:E20)</f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46"/>
      <c r="D21" s="46"/>
      <c r="E21" s="46"/>
      <c r="F21" s="47">
        <f t="shared" si="0"/>
        <v>0</v>
      </c>
      <c r="G21" s="4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47"/>
      <c r="D22" s="47"/>
      <c r="E22" s="47"/>
      <c r="F22" s="47">
        <f t="shared" si="0"/>
        <v>0</v>
      </c>
      <c r="G22" s="4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46"/>
      <c r="D23" s="46"/>
      <c r="E23" s="46"/>
      <c r="F23" s="47">
        <f t="shared" si="0"/>
        <v>0</v>
      </c>
      <c r="G23" s="4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47"/>
      <c r="D24" s="47"/>
      <c r="E24" s="47"/>
      <c r="F24" s="47">
        <f t="shared" si="0"/>
        <v>0</v>
      </c>
      <c r="G24" s="47" t="e">
        <f t="shared" si="1"/>
        <v>#DIV/0!</v>
      </c>
      <c r="H24" s="14" t="e">
        <f>G22+G24</f>
        <v>#DIV/0!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 t="s">
        <v>49</v>
      </c>
      <c r="B25" s="1" t="s">
        <v>80</v>
      </c>
      <c r="C25" s="46">
        <v>6</v>
      </c>
      <c r="D25" s="46">
        <v>29</v>
      </c>
      <c r="E25" s="46">
        <v>2</v>
      </c>
      <c r="F25" s="46">
        <f t="shared" si="0"/>
        <v>37</v>
      </c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 t="s">
        <v>49</v>
      </c>
      <c r="B26" s="1" t="s">
        <v>89</v>
      </c>
      <c r="C26" s="46">
        <v>0</v>
      </c>
      <c r="D26" s="46">
        <v>0</v>
      </c>
      <c r="E26" s="46">
        <v>0</v>
      </c>
      <c r="F26" s="46">
        <f t="shared" si="0"/>
        <v>0</v>
      </c>
      <c r="G26" s="46">
        <f>AVERAGE(C26:E26)</f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46">
        <v>0</v>
      </c>
      <c r="D27" s="46">
        <v>0</v>
      </c>
      <c r="E27" s="46">
        <v>0</v>
      </c>
      <c r="F27" s="46">
        <f t="shared" si="0"/>
        <v>0</v>
      </c>
      <c r="G27" s="4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36">
        <v>0</v>
      </c>
      <c r="D28" s="47">
        <v>0</v>
      </c>
      <c r="E28" s="47">
        <v>0</v>
      </c>
      <c r="F28" s="47">
        <f t="shared" si="0"/>
        <v>0</v>
      </c>
      <c r="G28" s="47">
        <f t="shared" ref="G28:G34" si="2">AVERAGE(C28:E28)</f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46">
        <v>0</v>
      </c>
      <c r="D29" s="46">
        <v>0</v>
      </c>
      <c r="E29" s="46">
        <v>0</v>
      </c>
      <c r="F29" s="46">
        <f t="shared" si="0"/>
        <v>0</v>
      </c>
      <c r="G29" s="4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46">
        <v>0</v>
      </c>
      <c r="D30" s="46">
        <v>0</v>
      </c>
      <c r="E30" s="46">
        <v>0</v>
      </c>
      <c r="F30" s="46">
        <f t="shared" si="0"/>
        <v>0</v>
      </c>
      <c r="G30" s="46">
        <f t="shared" si="2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46">
        <v>0</v>
      </c>
      <c r="D31" s="46">
        <v>0</v>
      </c>
      <c r="E31" s="46">
        <v>0</v>
      </c>
      <c r="F31" s="46">
        <f t="shared" si="0"/>
        <v>0</v>
      </c>
      <c r="G31" s="4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36">
        <v>0</v>
      </c>
      <c r="D32" s="47">
        <v>0</v>
      </c>
      <c r="E32" s="47">
        <v>0</v>
      </c>
      <c r="F32" s="47">
        <f t="shared" si="0"/>
        <v>0</v>
      </c>
      <c r="G32" s="47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46">
        <v>0</v>
      </c>
      <c r="D33" s="46">
        <v>0</v>
      </c>
      <c r="E33" s="46">
        <v>0</v>
      </c>
      <c r="F33" s="46">
        <f t="shared" si="0"/>
        <v>0</v>
      </c>
      <c r="G33" s="4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46">
        <v>0</v>
      </c>
      <c r="D34" s="46">
        <v>0</v>
      </c>
      <c r="E34" s="46">
        <v>0</v>
      </c>
      <c r="F34" s="46">
        <f t="shared" si="0"/>
        <v>0</v>
      </c>
      <c r="G34" s="46">
        <f t="shared" si="2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95</v>
      </c>
      <c r="B35" s="2" t="s">
        <v>47</v>
      </c>
      <c r="C35" s="46">
        <v>385</v>
      </c>
      <c r="D35" s="46">
        <v>0</v>
      </c>
      <c r="E35" s="46">
        <v>0</v>
      </c>
      <c r="F35" s="46">
        <f t="shared" si="0"/>
        <v>385</v>
      </c>
      <c r="G35" s="4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47">
        <v>0</v>
      </c>
      <c r="D36" s="47">
        <v>0</v>
      </c>
      <c r="E36" s="47">
        <v>1155</v>
      </c>
      <c r="F36" s="47">
        <f t="shared" si="0"/>
        <v>1155</v>
      </c>
      <c r="G36" s="47">
        <f t="shared" si="1"/>
        <v>385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46">
        <v>0</v>
      </c>
      <c r="D37" s="46">
        <v>770</v>
      </c>
      <c r="E37" s="46">
        <v>0</v>
      </c>
      <c r="F37" s="46">
        <f t="shared" si="0"/>
        <v>770</v>
      </c>
      <c r="G37" s="4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46">
        <v>0</v>
      </c>
      <c r="D38" s="46">
        <v>0</v>
      </c>
      <c r="E38" s="46">
        <v>0</v>
      </c>
      <c r="F38" s="46">
        <f t="shared" si="0"/>
        <v>0</v>
      </c>
      <c r="G38" s="47">
        <f t="shared" si="1"/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46">
        <v>1123</v>
      </c>
      <c r="D39" s="46">
        <v>0</v>
      </c>
      <c r="E39" s="46">
        <v>0</v>
      </c>
      <c r="F39" s="46">
        <f t="shared" si="0"/>
        <v>1123</v>
      </c>
      <c r="G39" s="4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47">
        <v>0</v>
      </c>
      <c r="D40" s="47">
        <v>0</v>
      </c>
      <c r="E40" s="47">
        <v>1227</v>
      </c>
      <c r="F40" s="47">
        <f t="shared" si="0"/>
        <v>1227</v>
      </c>
      <c r="G40" s="47">
        <f t="shared" si="1"/>
        <v>409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46">
        <v>0</v>
      </c>
      <c r="D41" s="46">
        <v>0</v>
      </c>
      <c r="E41" s="46">
        <v>0</v>
      </c>
      <c r="F41" s="47">
        <f t="shared" si="0"/>
        <v>0</v>
      </c>
      <c r="G41" s="46">
        <f t="shared" si="1"/>
        <v>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47">
        <v>0</v>
      </c>
      <c r="D42" s="47">
        <v>0</v>
      </c>
      <c r="E42" s="47">
        <v>0</v>
      </c>
      <c r="F42" s="47">
        <f t="shared" si="0"/>
        <v>0</v>
      </c>
      <c r="G42" s="47">
        <f t="shared" si="1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46">
        <v>0</v>
      </c>
      <c r="D43" s="46">
        <v>0</v>
      </c>
      <c r="E43" s="46">
        <v>0</v>
      </c>
      <c r="F43" s="47">
        <f t="shared" si="0"/>
        <v>0</v>
      </c>
      <c r="G43" s="46">
        <f t="shared" si="1"/>
        <v>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47">
        <v>0</v>
      </c>
      <c r="D44" s="47">
        <v>0</v>
      </c>
      <c r="E44" s="47">
        <v>0</v>
      </c>
      <c r="F44" s="47">
        <f t="shared" si="0"/>
        <v>0</v>
      </c>
      <c r="G44" s="47">
        <f t="shared" si="1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46">
        <v>0</v>
      </c>
      <c r="D45" s="46">
        <v>0</v>
      </c>
      <c r="E45" s="46">
        <v>0</v>
      </c>
      <c r="F45" s="47">
        <f t="shared" si="0"/>
        <v>0</v>
      </c>
      <c r="G45" s="46">
        <f t="shared" si="1"/>
        <v>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47">
        <v>0</v>
      </c>
      <c r="D46" s="47">
        <v>0</v>
      </c>
      <c r="E46" s="47">
        <v>0</v>
      </c>
      <c r="F46" s="47">
        <f t="shared" si="0"/>
        <v>0</v>
      </c>
      <c r="G46" s="47">
        <f t="shared" si="1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46">
        <v>0</v>
      </c>
      <c r="D47" s="46">
        <v>0</v>
      </c>
      <c r="E47" s="46">
        <v>0</v>
      </c>
      <c r="F47" s="47">
        <f t="shared" si="0"/>
        <v>0</v>
      </c>
      <c r="G47" s="46">
        <f t="shared" si="1"/>
        <v>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47">
        <v>0</v>
      </c>
      <c r="D48" s="47">
        <v>0</v>
      </c>
      <c r="E48" s="47"/>
      <c r="F48" s="47">
        <f t="shared" si="0"/>
        <v>0</v>
      </c>
      <c r="G48" s="47">
        <f t="shared" si="1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35" t="s">
        <v>49</v>
      </c>
      <c r="B49" s="1" t="s">
        <v>80</v>
      </c>
      <c r="C49" s="46">
        <v>0</v>
      </c>
      <c r="D49" s="46">
        <v>846</v>
      </c>
      <c r="E49" s="46">
        <v>2142</v>
      </c>
      <c r="F49" s="46">
        <f t="shared" si="0"/>
        <v>2988</v>
      </c>
      <c r="G49" s="46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35" t="s">
        <v>49</v>
      </c>
      <c r="B50" s="1" t="s">
        <v>89</v>
      </c>
      <c r="C50" s="46">
        <v>0</v>
      </c>
      <c r="D50" s="46">
        <v>0</v>
      </c>
      <c r="E50" s="46">
        <v>0</v>
      </c>
      <c r="F50" s="46">
        <f t="shared" si="0"/>
        <v>0</v>
      </c>
      <c r="G50" s="46">
        <f t="shared" si="1"/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46">
        <v>0</v>
      </c>
      <c r="D51" s="46">
        <v>0</v>
      </c>
      <c r="E51" s="46">
        <v>0</v>
      </c>
      <c r="F51" s="46">
        <f t="shared" si="0"/>
        <v>0</v>
      </c>
      <c r="G51" s="46">
        <f t="shared" si="1"/>
        <v>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36">
        <v>0</v>
      </c>
      <c r="D52" s="47">
        <v>0</v>
      </c>
      <c r="E52" s="47">
        <v>0</v>
      </c>
      <c r="F52" s="47">
        <f t="shared" si="0"/>
        <v>0</v>
      </c>
      <c r="G52" s="47">
        <f t="shared" si="1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46">
        <v>0</v>
      </c>
      <c r="D53" s="46">
        <v>0</v>
      </c>
      <c r="E53" s="46">
        <v>0</v>
      </c>
      <c r="F53" s="46">
        <f t="shared" si="0"/>
        <v>0</v>
      </c>
      <c r="G53" s="46">
        <f t="shared" si="1"/>
        <v>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46">
        <v>0</v>
      </c>
      <c r="D54" s="46">
        <v>0</v>
      </c>
      <c r="E54" s="46">
        <v>0</v>
      </c>
      <c r="F54" s="46">
        <f t="shared" si="0"/>
        <v>0</v>
      </c>
      <c r="G54" s="46">
        <f t="shared" si="1"/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49">
        <f>C13+C17+C35+C39+C27+C31+C51</f>
        <v>79037</v>
      </c>
      <c r="D55" s="49">
        <f t="shared" ref="D55:F55" si="3">D13+D17+D35+D39+D27+D31+D51</f>
        <v>0</v>
      </c>
      <c r="E55" s="49">
        <f t="shared" si="3"/>
        <v>-28</v>
      </c>
      <c r="F55" s="49">
        <f t="shared" si="3"/>
        <v>79009</v>
      </c>
      <c r="G55" s="4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49">
        <f>C14+C18+C36+C40+C28+C32+C52</f>
        <v>77374</v>
      </c>
      <c r="D56" s="49">
        <f t="shared" ref="D56:G56" si="4">D14+D18+D36+D40+D28+D32+D52</f>
        <v>77145</v>
      </c>
      <c r="E56" s="49">
        <f t="shared" si="4"/>
        <v>80203</v>
      </c>
      <c r="F56" s="49">
        <f t="shared" si="4"/>
        <v>234722</v>
      </c>
      <c r="G56" s="49">
        <f t="shared" si="4"/>
        <v>78240.666666666657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79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28.5" customHeight="1" x14ac:dyDescent="0.25">
      <c r="A61" s="59" t="s">
        <v>51</v>
      </c>
      <c r="B61" s="59"/>
      <c r="C61" s="59"/>
      <c r="D61" s="59"/>
      <c r="E61" s="59"/>
      <c r="F61" s="59"/>
    </row>
    <row r="62" spans="1:35" ht="15" customHeight="1" x14ac:dyDescent="0.25">
      <c r="A62" s="59" t="s">
        <v>87</v>
      </c>
      <c r="B62" s="59"/>
      <c r="C62" s="59"/>
      <c r="D62" s="59"/>
      <c r="E62" s="59"/>
      <c r="F62" s="59"/>
    </row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5" ht="15" customHeight="1" x14ac:dyDescent="0.25">
      <c r="A65" s="58" t="s">
        <v>13</v>
      </c>
      <c r="B65" s="58"/>
      <c r="C65" s="58"/>
      <c r="D65" s="58"/>
      <c r="E65" s="58"/>
    </row>
    <row r="67" spans="1:5" ht="15" customHeight="1" thickBot="1" x14ac:dyDescent="0.3">
      <c r="A67" s="11" t="s">
        <v>43</v>
      </c>
      <c r="B67" s="11" t="s">
        <v>5</v>
      </c>
      <c r="C67" s="11" t="s">
        <v>6</v>
      </c>
      <c r="D67" s="11" t="s">
        <v>7</v>
      </c>
      <c r="E67" s="11" t="s">
        <v>0</v>
      </c>
    </row>
    <row r="68" spans="1:5" ht="15" customHeight="1" x14ac:dyDescent="0.25">
      <c r="A68" s="10"/>
      <c r="B68" s="10"/>
      <c r="C68" s="10"/>
      <c r="D68" s="10"/>
      <c r="E68" s="10"/>
    </row>
    <row r="69" spans="1:5" ht="15" customHeight="1" x14ac:dyDescent="0.25">
      <c r="A69" s="10" t="s">
        <v>54</v>
      </c>
      <c r="B69" s="53">
        <v>1300068000</v>
      </c>
      <c r="C69" s="53">
        <v>1296180000</v>
      </c>
      <c r="D69" s="53">
        <v>1307700000</v>
      </c>
      <c r="E69" s="53">
        <f t="shared" ref="E69:E82" si="5">SUM(B69:D69)</f>
        <v>3903948000</v>
      </c>
    </row>
    <row r="70" spans="1:5" ht="15" customHeight="1" x14ac:dyDescent="0.25">
      <c r="A70" s="1" t="s">
        <v>81</v>
      </c>
      <c r="B70" s="53">
        <v>2448000</v>
      </c>
      <c r="C70" s="53">
        <v>9144000</v>
      </c>
      <c r="D70" s="53">
        <v>3726000</v>
      </c>
      <c r="E70" s="53">
        <f t="shared" si="5"/>
        <v>15318000</v>
      </c>
    </row>
    <row r="71" spans="1:5" ht="15" customHeight="1" x14ac:dyDescent="0.25">
      <c r="A71" s="35" t="s">
        <v>49</v>
      </c>
      <c r="B71" s="53">
        <v>92664000</v>
      </c>
      <c r="C71" s="53">
        <v>92430000</v>
      </c>
      <c r="D71" s="53">
        <v>93078000</v>
      </c>
      <c r="E71" s="53">
        <f t="shared" si="5"/>
        <v>278172000</v>
      </c>
    </row>
    <row r="72" spans="1:5" ht="15" customHeight="1" x14ac:dyDescent="0.25">
      <c r="A72" s="1" t="s">
        <v>81</v>
      </c>
      <c r="B72" s="53">
        <v>108000</v>
      </c>
      <c r="C72" s="53">
        <v>522000</v>
      </c>
      <c r="D72" s="53">
        <v>36000</v>
      </c>
      <c r="E72" s="53">
        <f t="shared" si="5"/>
        <v>666000</v>
      </c>
    </row>
    <row r="73" spans="1:5" ht="15" customHeight="1" x14ac:dyDescent="0.25">
      <c r="A73" s="1" t="s">
        <v>94</v>
      </c>
      <c r="B73" s="53">
        <v>0</v>
      </c>
      <c r="C73" s="53">
        <v>0</v>
      </c>
      <c r="D73" s="53">
        <v>0</v>
      </c>
      <c r="E73" s="53">
        <f t="shared" si="5"/>
        <v>0</v>
      </c>
    </row>
    <row r="74" spans="1:5" ht="15" customHeight="1" x14ac:dyDescent="0.25">
      <c r="A74" s="1" t="s">
        <v>80</v>
      </c>
      <c r="B74" s="53">
        <v>0</v>
      </c>
      <c r="C74" s="53">
        <v>0</v>
      </c>
      <c r="D74" s="53">
        <v>0</v>
      </c>
      <c r="E74" s="53">
        <f t="shared" si="5"/>
        <v>0</v>
      </c>
    </row>
    <row r="75" spans="1:5" ht="15" customHeight="1" x14ac:dyDescent="0.25">
      <c r="A75" s="35" t="s">
        <v>49</v>
      </c>
      <c r="B75" s="53">
        <v>0</v>
      </c>
      <c r="C75" s="53">
        <v>0</v>
      </c>
      <c r="D75" s="53">
        <v>0</v>
      </c>
      <c r="E75" s="53">
        <f t="shared" si="5"/>
        <v>0</v>
      </c>
    </row>
    <row r="76" spans="1:5" ht="15" customHeight="1" x14ac:dyDescent="0.25">
      <c r="A76" s="1" t="s">
        <v>80</v>
      </c>
      <c r="B76" s="53">
        <v>0</v>
      </c>
      <c r="C76" s="53">
        <v>0</v>
      </c>
      <c r="D76" s="53">
        <v>0</v>
      </c>
      <c r="E76" s="53">
        <f t="shared" si="5"/>
        <v>0</v>
      </c>
    </row>
    <row r="77" spans="1:5" ht="15" customHeight="1" x14ac:dyDescent="0.25">
      <c r="A77" s="34" t="s">
        <v>95</v>
      </c>
      <c r="B77" s="53">
        <v>0</v>
      </c>
      <c r="C77" s="53">
        <v>0</v>
      </c>
      <c r="D77" s="53">
        <v>91278600</v>
      </c>
      <c r="E77" s="53">
        <f t="shared" si="5"/>
        <v>91278600</v>
      </c>
    </row>
    <row r="78" spans="1:5" ht="15" customHeight="1" x14ac:dyDescent="0.25">
      <c r="A78" s="1" t="s">
        <v>81</v>
      </c>
      <c r="B78" s="53">
        <v>0</v>
      </c>
      <c r="C78" s="53">
        <v>60852400</v>
      </c>
      <c r="D78" s="53">
        <v>0</v>
      </c>
      <c r="E78" s="53">
        <f t="shared" si="5"/>
        <v>60852400</v>
      </c>
    </row>
    <row r="79" spans="1:5" ht="15" customHeight="1" x14ac:dyDescent="0.25">
      <c r="A79" s="35" t="s">
        <v>49</v>
      </c>
      <c r="B79" s="53">
        <v>0</v>
      </c>
      <c r="C79" s="53">
        <v>0</v>
      </c>
      <c r="D79" s="53">
        <v>94821000</v>
      </c>
      <c r="E79" s="53">
        <f t="shared" si="5"/>
        <v>94821000</v>
      </c>
    </row>
    <row r="80" spans="1:5" ht="15" customHeight="1" x14ac:dyDescent="0.25">
      <c r="A80" s="1" t="s">
        <v>81</v>
      </c>
      <c r="B80" s="53">
        <v>0</v>
      </c>
      <c r="C80" s="53">
        <v>65288400</v>
      </c>
      <c r="D80" s="53">
        <v>162716400</v>
      </c>
      <c r="E80" s="53">
        <f t="shared" si="5"/>
        <v>228004800</v>
      </c>
    </row>
    <row r="81" spans="1:7" ht="15" customHeight="1" x14ac:dyDescent="0.25">
      <c r="A81" s="1" t="s">
        <v>96</v>
      </c>
      <c r="B81" s="53">
        <v>0</v>
      </c>
      <c r="C81" s="53">
        <v>0</v>
      </c>
      <c r="D81" s="53">
        <v>0</v>
      </c>
      <c r="E81" s="53">
        <f t="shared" si="5"/>
        <v>0</v>
      </c>
    </row>
    <row r="82" spans="1:7" ht="15" customHeight="1" x14ac:dyDescent="0.25">
      <c r="A82" s="1" t="s">
        <v>80</v>
      </c>
      <c r="B82" s="53">
        <v>0</v>
      </c>
      <c r="C82" s="53">
        <v>0</v>
      </c>
      <c r="D82" s="53">
        <v>0</v>
      </c>
      <c r="E82" s="53">
        <f t="shared" si="5"/>
        <v>0</v>
      </c>
    </row>
    <row r="83" spans="1:7" ht="15" customHeight="1" thickBot="1" x14ac:dyDescent="0.3">
      <c r="A83" s="13" t="s">
        <v>14</v>
      </c>
      <c r="B83" s="54">
        <f>B69+B71+B77+B79+B73+B75+B81</f>
        <v>1392732000</v>
      </c>
      <c r="C83" s="54">
        <f t="shared" ref="C83:E83" si="6">C69+C71+C77+C79+C73+C75+C81</f>
        <v>1388610000</v>
      </c>
      <c r="D83" s="54">
        <f t="shared" si="6"/>
        <v>1586877600</v>
      </c>
      <c r="E83" s="54">
        <f t="shared" si="6"/>
        <v>4368219600</v>
      </c>
    </row>
    <row r="84" spans="1:7" ht="15" customHeight="1" thickTop="1" x14ac:dyDescent="0.25">
      <c r="A84" s="2" t="s">
        <v>68</v>
      </c>
    </row>
    <row r="85" spans="1:7" ht="15" customHeight="1" x14ac:dyDescent="0.25">
      <c r="A85" s="2"/>
    </row>
    <row r="86" spans="1:7" ht="15" customHeight="1" x14ac:dyDescent="0.25">
      <c r="A86" s="16"/>
    </row>
    <row r="88" spans="1:7" ht="15" customHeight="1" x14ac:dyDescent="0.25">
      <c r="A88" s="58" t="s">
        <v>15</v>
      </c>
      <c r="B88" s="58"/>
      <c r="C88" s="58"/>
      <c r="D88" s="58"/>
      <c r="E88" s="58"/>
    </row>
    <row r="89" spans="1:7" ht="15" customHeight="1" x14ac:dyDescent="0.25">
      <c r="A89" s="58" t="s">
        <v>12</v>
      </c>
      <c r="B89" s="58"/>
      <c r="C89" s="58"/>
      <c r="D89" s="58"/>
      <c r="E89" s="58"/>
    </row>
    <row r="90" spans="1:7" ht="15" customHeight="1" x14ac:dyDescent="0.25">
      <c r="A90" s="58" t="s">
        <v>13</v>
      </c>
      <c r="B90" s="58"/>
      <c r="C90" s="58"/>
      <c r="D90" s="58"/>
      <c r="E90" s="58"/>
    </row>
    <row r="92" spans="1:7" ht="15" customHeight="1" thickBot="1" x14ac:dyDescent="0.3">
      <c r="A92" s="11" t="s">
        <v>16</v>
      </c>
      <c r="B92" s="11" t="s">
        <v>5</v>
      </c>
      <c r="C92" s="11" t="s">
        <v>6</v>
      </c>
      <c r="D92" s="11" t="s">
        <v>7</v>
      </c>
      <c r="E92" s="11" t="s">
        <v>0</v>
      </c>
    </row>
    <row r="93" spans="1:7" ht="15" customHeight="1" x14ac:dyDescent="0.25">
      <c r="A93" s="10"/>
      <c r="B93" s="10"/>
      <c r="C93" s="10"/>
      <c r="D93" s="10"/>
      <c r="E93" s="10"/>
    </row>
    <row r="94" spans="1:7" ht="15" customHeight="1" x14ac:dyDescent="0.25">
      <c r="A94" s="29" t="s">
        <v>17</v>
      </c>
      <c r="B94" s="27">
        <v>1392732000</v>
      </c>
      <c r="C94" s="27">
        <v>1388610000</v>
      </c>
      <c r="D94" s="27">
        <v>1586877600</v>
      </c>
      <c r="E94" s="27">
        <f>SUM(B94:D94)</f>
        <v>4368219600</v>
      </c>
    </row>
    <row r="95" spans="1:7" ht="15" customHeight="1" x14ac:dyDescent="0.25">
      <c r="A95" s="29" t="s">
        <v>82</v>
      </c>
      <c r="B95" s="27">
        <v>0</v>
      </c>
      <c r="C95" s="27">
        <v>0</v>
      </c>
      <c r="D95" s="27">
        <v>417327505.88</v>
      </c>
      <c r="E95" s="27">
        <f>SUM(B95:D95)</f>
        <v>417327505.88</v>
      </c>
      <c r="G95" s="41"/>
    </row>
    <row r="96" spans="1:7" ht="15" customHeight="1" x14ac:dyDescent="0.25">
      <c r="A96" s="29"/>
      <c r="B96" s="27"/>
      <c r="C96" s="27"/>
      <c r="D96" s="27"/>
      <c r="E96" s="27"/>
    </row>
    <row r="97" spans="1:12" ht="15" customHeight="1" x14ac:dyDescent="0.25">
      <c r="A97" s="10"/>
      <c r="B97" s="10"/>
      <c r="C97" s="10"/>
      <c r="D97" s="10"/>
      <c r="E97" s="10"/>
    </row>
    <row r="98" spans="1:12" ht="15" customHeight="1" thickBot="1" x14ac:dyDescent="0.3">
      <c r="A98" s="13" t="s">
        <v>14</v>
      </c>
      <c r="B98" s="28">
        <f>+B94+B95</f>
        <v>1392732000</v>
      </c>
      <c r="C98" s="28">
        <f t="shared" ref="C98:E98" si="7">+C94+C95</f>
        <v>1388610000</v>
      </c>
      <c r="D98" s="28">
        <f t="shared" si="7"/>
        <v>2004205105.8800001</v>
      </c>
      <c r="E98" s="28">
        <f t="shared" si="7"/>
        <v>4785547105.8800001</v>
      </c>
    </row>
    <row r="99" spans="1:12" ht="15" customHeight="1" thickTop="1" x14ac:dyDescent="0.25">
      <c r="A99" s="2" t="s">
        <v>68</v>
      </c>
    </row>
    <row r="100" spans="1:12" ht="15" customHeight="1" x14ac:dyDescent="0.25">
      <c r="A100" s="14"/>
    </row>
    <row r="101" spans="1:12" ht="15" customHeight="1" x14ac:dyDescent="0.25">
      <c r="A101" s="23"/>
      <c r="B101" s="23"/>
      <c r="C101" s="23"/>
      <c r="D101" s="23"/>
      <c r="E101" s="23"/>
    </row>
    <row r="102" spans="1:12" ht="15" customHeight="1" x14ac:dyDescent="0.25">
      <c r="A102" s="58" t="s">
        <v>18</v>
      </c>
      <c r="B102" s="58"/>
      <c r="C102" s="58"/>
      <c r="D102" s="58"/>
      <c r="E102" s="58"/>
    </row>
    <row r="103" spans="1:12" ht="15" customHeight="1" x14ac:dyDescent="0.25">
      <c r="A103" s="58" t="s">
        <v>19</v>
      </c>
      <c r="B103" s="58"/>
      <c r="C103" s="58"/>
      <c r="D103" s="58"/>
      <c r="E103" s="58"/>
    </row>
    <row r="104" spans="1:12" ht="15" customHeight="1" x14ac:dyDescent="0.25">
      <c r="A104" s="58" t="s">
        <v>13</v>
      </c>
      <c r="B104" s="58"/>
      <c r="C104" s="58"/>
      <c r="D104" s="58"/>
      <c r="E104" s="58"/>
    </row>
    <row r="106" spans="1:12" ht="15.75" thickBot="1" x14ac:dyDescent="0.3">
      <c r="A106" s="11" t="s">
        <v>16</v>
      </c>
      <c r="B106" s="11" t="s">
        <v>5</v>
      </c>
      <c r="C106" s="11" t="s">
        <v>6</v>
      </c>
      <c r="D106" s="11" t="s">
        <v>7</v>
      </c>
      <c r="E106" s="11" t="s">
        <v>0</v>
      </c>
      <c r="F106" s="14"/>
      <c r="G106" s="14"/>
      <c r="H106" s="25"/>
      <c r="I106" s="25"/>
      <c r="J106" s="14"/>
      <c r="K106" s="14"/>
      <c r="L106" s="14"/>
    </row>
    <row r="107" spans="1:12" ht="15" customHeight="1" x14ac:dyDescent="0.25">
      <c r="A107" s="10"/>
      <c r="B107" s="10"/>
      <c r="C107" s="10"/>
      <c r="D107" s="10"/>
      <c r="E107" s="10"/>
      <c r="F107" s="14"/>
      <c r="G107" s="14"/>
      <c r="H107" s="14"/>
      <c r="I107" s="14"/>
      <c r="J107" s="14"/>
      <c r="K107" s="14"/>
      <c r="L107" s="14"/>
    </row>
    <row r="108" spans="1:12" ht="15" customHeight="1" x14ac:dyDescent="0.25">
      <c r="A108" s="31" t="s">
        <v>44</v>
      </c>
      <c r="B108" s="27">
        <v>417849505.88</v>
      </c>
      <c r="C108" s="27">
        <f>B112</f>
        <v>420639505.88000011</v>
      </c>
      <c r="D108" s="27">
        <f>C112</f>
        <v>726185505.88000011</v>
      </c>
      <c r="E108" s="27">
        <f>B108</f>
        <v>417849505.88</v>
      </c>
      <c r="F108" s="14"/>
      <c r="G108" s="14"/>
      <c r="H108" s="14"/>
      <c r="I108" s="14"/>
      <c r="J108" s="14"/>
      <c r="K108" s="14"/>
      <c r="L108" s="14"/>
    </row>
    <row r="109" spans="1:12" ht="15" customHeight="1" x14ac:dyDescent="0.25">
      <c r="A109" s="31" t="s">
        <v>20</v>
      </c>
      <c r="B109" s="27">
        <v>1395522000</v>
      </c>
      <c r="C109" s="27">
        <v>1694156000</v>
      </c>
      <c r="D109" s="27">
        <v>1544839000</v>
      </c>
      <c r="E109" s="27">
        <f>SUM(B109:D109)</f>
        <v>4634517000</v>
      </c>
      <c r="F109" s="14"/>
      <c r="G109" s="32"/>
      <c r="H109" s="32"/>
      <c r="I109" s="32"/>
      <c r="J109" s="14"/>
      <c r="K109" s="14"/>
      <c r="L109" s="14"/>
    </row>
    <row r="110" spans="1:12" ht="15" customHeight="1" x14ac:dyDescent="0.25">
      <c r="A110" s="31" t="s">
        <v>45</v>
      </c>
      <c r="B110" s="27">
        <f t="shared" ref="B110:D110" si="8">+B108+B109</f>
        <v>1813371505.8800001</v>
      </c>
      <c r="C110" s="27">
        <f t="shared" si="8"/>
        <v>2114795505.8800001</v>
      </c>
      <c r="D110" s="27">
        <f t="shared" si="8"/>
        <v>2271024505.8800001</v>
      </c>
      <c r="E110" s="27">
        <f>+E108+E109</f>
        <v>5052366505.8800001</v>
      </c>
      <c r="F110" s="14"/>
      <c r="G110" s="10"/>
      <c r="H110" s="10"/>
      <c r="I110" s="10"/>
      <c r="J110" s="14"/>
      <c r="K110" s="14"/>
      <c r="L110" s="14"/>
    </row>
    <row r="111" spans="1:12" ht="15" customHeight="1" x14ac:dyDescent="0.25">
      <c r="A111" s="31" t="s">
        <v>21</v>
      </c>
      <c r="B111" s="27">
        <f>B98</f>
        <v>1392732000</v>
      </c>
      <c r="C111" s="27">
        <f t="shared" ref="C111:D111" si="9">C98</f>
        <v>1388610000</v>
      </c>
      <c r="D111" s="27">
        <f t="shared" si="9"/>
        <v>2004205105.8800001</v>
      </c>
      <c r="E111" s="27">
        <f>SUM(B111:D111)</f>
        <v>4785547105.8800001</v>
      </c>
      <c r="F111" s="14"/>
      <c r="G111" s="42"/>
      <c r="H111" s="27"/>
      <c r="I111" s="27"/>
      <c r="J111" s="14"/>
      <c r="K111" s="14"/>
      <c r="L111" s="14"/>
    </row>
    <row r="112" spans="1:12" ht="15" customHeight="1" x14ac:dyDescent="0.25">
      <c r="A112" s="31" t="s">
        <v>46</v>
      </c>
      <c r="B112" s="27">
        <f>+B110-B111</f>
        <v>420639505.88000011</v>
      </c>
      <c r="C112" s="27">
        <f t="shared" ref="C112:D112" si="10">+C110-C111</f>
        <v>726185505.88000011</v>
      </c>
      <c r="D112" s="27">
        <f t="shared" si="10"/>
        <v>266819400</v>
      </c>
      <c r="E112" s="27">
        <f>+E110-E111</f>
        <v>266819400</v>
      </c>
      <c r="F112" s="10"/>
      <c r="G112" s="10"/>
      <c r="H112" s="10"/>
      <c r="I112" s="10"/>
      <c r="J112" s="14"/>
      <c r="K112" s="14"/>
      <c r="L112" s="14"/>
    </row>
    <row r="113" spans="1:12" ht="15" customHeight="1" thickBot="1" x14ac:dyDescent="0.3">
      <c r="A113" s="13"/>
      <c r="B113" s="52"/>
      <c r="C113" s="52"/>
      <c r="D113" s="52"/>
      <c r="E113" s="52"/>
      <c r="F113" s="14"/>
      <c r="G113" s="14"/>
      <c r="H113" s="14"/>
      <c r="I113" s="14"/>
      <c r="J113" s="14"/>
      <c r="K113" s="14"/>
      <c r="L113" s="14"/>
    </row>
    <row r="114" spans="1:12" ht="15" customHeight="1" thickTop="1" x14ac:dyDescent="0.25">
      <c r="A114" s="2" t="s">
        <v>68</v>
      </c>
    </row>
    <row r="115" spans="1:12" ht="15" customHeight="1" x14ac:dyDescent="0.25">
      <c r="A115" s="1" t="s">
        <v>85</v>
      </c>
    </row>
    <row r="116" spans="1:12" ht="15" customHeight="1" x14ac:dyDescent="0.25">
      <c r="A116" s="16" t="s">
        <v>83</v>
      </c>
    </row>
    <row r="117" spans="1:12" ht="15" customHeight="1" x14ac:dyDescent="0.25">
      <c r="A117" s="16" t="s">
        <v>84</v>
      </c>
      <c r="G117" s="41"/>
    </row>
    <row r="118" spans="1:12" ht="15" customHeight="1" x14ac:dyDescent="0.25">
      <c r="A118" s="16"/>
    </row>
    <row r="120" spans="1:12" ht="15" customHeight="1" x14ac:dyDescent="0.25">
      <c r="A120" s="1" t="s">
        <v>86</v>
      </c>
    </row>
    <row r="122" spans="1:12" s="1" customFormat="1" ht="18" customHeight="1" x14ac:dyDescent="0.25">
      <c r="A122" s="30"/>
      <c r="B122" s="2"/>
      <c r="C122" s="2"/>
      <c r="D122" s="2"/>
      <c r="E122" s="2"/>
      <c r="F122" s="2"/>
    </row>
    <row r="123" spans="1:12" ht="15" customHeight="1" x14ac:dyDescent="0.25">
      <c r="A123" s="30"/>
    </row>
    <row r="124" spans="1:12" ht="15" customHeight="1" x14ac:dyDescent="0.25">
      <c r="A124" s="30"/>
    </row>
    <row r="134" spans="1:1" ht="15" customHeight="1" x14ac:dyDescent="0.25">
      <c r="A134" s="2"/>
    </row>
  </sheetData>
  <mergeCells count="15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62:F62"/>
    <mergeCell ref="A89:E89"/>
    <mergeCell ref="A90:E90"/>
    <mergeCell ref="A102:E102"/>
    <mergeCell ref="A103:E103"/>
    <mergeCell ref="A104:E104"/>
  </mergeCells>
  <printOptions horizontalCentered="1" verticalCentered="1"/>
  <pageMargins left="0.70866141732283472" right="1.18" top="0.3" bottom="0.2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topLeftCell="A67" zoomScale="70" zoomScaleNormal="70" workbookViewId="0">
      <selection activeCell="I85" sqref="I85"/>
    </sheetView>
  </sheetViews>
  <sheetFormatPr baseColWidth="10" defaultColWidth="11.42578125" defaultRowHeight="15" x14ac:dyDescent="0.25"/>
  <cols>
    <col min="1" max="1" width="61.42578125" style="1" customWidth="1"/>
    <col min="2" max="2" width="31.42578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8.28515625" style="2" customWidth="1"/>
    <col min="7" max="7" width="15.140625" style="2" customWidth="1"/>
    <col min="8" max="8" width="13.7109375" style="2" bestFit="1" customWidth="1"/>
    <col min="9" max="9" width="15.85546875" style="2" customWidth="1"/>
    <col min="10" max="16384" width="11.42578125" style="2"/>
  </cols>
  <sheetData>
    <row r="1" spans="1:35" ht="15" customHeight="1" x14ac:dyDescent="0.25">
      <c r="A1" s="58" t="s">
        <v>1</v>
      </c>
      <c r="B1" s="58"/>
      <c r="C1" s="58"/>
      <c r="D1" s="58"/>
      <c r="E1" s="58"/>
      <c r="F1" s="58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71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22</v>
      </c>
      <c r="D11" s="12" t="s">
        <v>23</v>
      </c>
      <c r="E11" s="12" t="s">
        <v>24</v>
      </c>
      <c r="F11" s="12" t="s">
        <v>25</v>
      </c>
      <c r="G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v>-48</v>
      </c>
      <c r="D13" s="23">
        <v>-76</v>
      </c>
      <c r="E13" s="23">
        <v>-21</v>
      </c>
      <c r="F13" s="23">
        <f>SUM(C13:E13)</f>
        <v>-145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72316</v>
      </c>
      <c r="D14" s="37">
        <v>72161</v>
      </c>
      <c r="E14" s="37">
        <v>72196</v>
      </c>
      <c r="F14" s="37">
        <f t="shared" ref="F14:F54" si="0">SUM(C14:E14)</f>
        <v>216673</v>
      </c>
      <c r="G14" s="37">
        <f>AVERAGE(C14:E14)</f>
        <v>72224.333333333328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23">
        <v>168</v>
      </c>
      <c r="D15" s="23">
        <v>222</v>
      </c>
      <c r="E15" s="23">
        <v>181</v>
      </c>
      <c r="F15" s="23">
        <f t="shared" si="0"/>
        <v>571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23">
        <v>0</v>
      </c>
      <c r="D16" s="23">
        <v>0</v>
      </c>
      <c r="E16" s="23">
        <v>0</v>
      </c>
      <c r="F16" s="23">
        <f t="shared" si="0"/>
        <v>0</v>
      </c>
      <c r="G16" s="23">
        <f>AVERAGE(C16:E16)</f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23">
        <v>-13</v>
      </c>
      <c r="D17" s="23">
        <v>-19</v>
      </c>
      <c r="E17" s="23">
        <v>-5</v>
      </c>
      <c r="F17" s="23">
        <f t="shared" si="0"/>
        <v>-37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37">
        <v>5130</v>
      </c>
      <c r="D18" s="37">
        <v>5115</v>
      </c>
      <c r="E18" s="37">
        <v>5096</v>
      </c>
      <c r="F18" s="37">
        <f t="shared" si="0"/>
        <v>15341</v>
      </c>
      <c r="G18" s="37">
        <f t="shared" ref="G18:G48" si="1">AVERAGE(C18:E18)</f>
        <v>5113.666666666667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23"/>
      <c r="D19" s="23"/>
      <c r="E19" s="23"/>
      <c r="F19" s="37">
        <f t="shared" si="0"/>
        <v>0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37"/>
      <c r="D20" s="37"/>
      <c r="E20" s="37"/>
      <c r="F20" s="37">
        <f t="shared" si="0"/>
        <v>0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23"/>
      <c r="D21" s="23"/>
      <c r="E21" s="23"/>
      <c r="F21" s="37">
        <f t="shared" si="0"/>
        <v>0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37"/>
      <c r="D22" s="37"/>
      <c r="E22" s="37"/>
      <c r="F22" s="37">
        <f t="shared" si="0"/>
        <v>0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23"/>
      <c r="D23" s="23"/>
      <c r="E23" s="23"/>
      <c r="F23" s="37">
        <f t="shared" si="0"/>
        <v>0</v>
      </c>
      <c r="G23" s="37" t="e">
        <f t="shared" si="1"/>
        <v>#DIV/0!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37"/>
      <c r="D24" s="37"/>
      <c r="E24" s="37"/>
      <c r="F24" s="37">
        <f t="shared" si="0"/>
        <v>0</v>
      </c>
      <c r="G24" s="37" t="e">
        <f t="shared" si="1"/>
        <v>#DIV/0!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 t="s">
        <v>49</v>
      </c>
      <c r="B25" s="1" t="s">
        <v>80</v>
      </c>
      <c r="C25" s="23">
        <v>6</v>
      </c>
      <c r="D25" s="23">
        <v>1</v>
      </c>
      <c r="E25" s="23">
        <v>12</v>
      </c>
      <c r="F25" s="23">
        <f t="shared" si="0"/>
        <v>19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 t="s">
        <v>49</v>
      </c>
      <c r="B26" s="1" t="s">
        <v>89</v>
      </c>
      <c r="C26" s="23">
        <v>0</v>
      </c>
      <c r="D26" s="23">
        <v>0</v>
      </c>
      <c r="E26" s="23">
        <v>0</v>
      </c>
      <c r="F26" s="23">
        <f t="shared" si="0"/>
        <v>0</v>
      </c>
      <c r="G26" s="2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23">
        <v>0</v>
      </c>
      <c r="D27" s="23">
        <v>0</v>
      </c>
      <c r="E27" s="23">
        <v>0</v>
      </c>
      <c r="F27" s="23">
        <f t="shared" si="0"/>
        <v>0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37">
        <v>0</v>
      </c>
      <c r="D28" s="37">
        <v>0</v>
      </c>
      <c r="E28" s="37">
        <v>0</v>
      </c>
      <c r="F28" s="37">
        <f t="shared" si="0"/>
        <v>0</v>
      </c>
      <c r="G28" s="37">
        <f t="shared" ref="G28:G34" si="2">AVERAGE(C28:E28)</f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23">
        <v>0</v>
      </c>
      <c r="D29" s="23">
        <v>0</v>
      </c>
      <c r="E29" s="23">
        <v>0</v>
      </c>
      <c r="F29" s="23">
        <f t="shared" si="0"/>
        <v>0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23">
        <v>0</v>
      </c>
      <c r="D30" s="23">
        <v>0</v>
      </c>
      <c r="E30" s="23">
        <v>0</v>
      </c>
      <c r="F30" s="23">
        <f t="shared" si="0"/>
        <v>0</v>
      </c>
      <c r="G30" s="23">
        <f t="shared" si="2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23">
        <v>0</v>
      </c>
      <c r="D31" s="23">
        <v>0</v>
      </c>
      <c r="E31" s="23">
        <v>0</v>
      </c>
      <c r="F31" s="23">
        <f t="shared" si="0"/>
        <v>0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37">
        <v>0</v>
      </c>
      <c r="D32" s="37">
        <v>0</v>
      </c>
      <c r="E32" s="37">
        <v>0</v>
      </c>
      <c r="F32" s="37">
        <f t="shared" si="0"/>
        <v>0</v>
      </c>
      <c r="G32" s="37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23">
        <v>0</v>
      </c>
      <c r="D33" s="23">
        <v>0</v>
      </c>
      <c r="E33" s="23">
        <v>0</v>
      </c>
      <c r="F33" s="23">
        <f t="shared" si="0"/>
        <v>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23">
        <v>0</v>
      </c>
      <c r="D34" s="23">
        <v>0</v>
      </c>
      <c r="E34" s="23">
        <v>0</v>
      </c>
      <c r="F34" s="23">
        <f t="shared" si="0"/>
        <v>0</v>
      </c>
      <c r="G34" s="23">
        <f t="shared" si="2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97</v>
      </c>
      <c r="B35" s="2" t="s">
        <v>47</v>
      </c>
      <c r="C35" s="23">
        <v>0</v>
      </c>
      <c r="D35" s="23">
        <v>-3</v>
      </c>
      <c r="E35" s="23">
        <v>0</v>
      </c>
      <c r="F35" s="23">
        <f t="shared" si="0"/>
        <v>-3</v>
      </c>
      <c r="G35" s="2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37">
        <v>385</v>
      </c>
      <c r="D36" s="37">
        <v>382</v>
      </c>
      <c r="E36" s="37">
        <v>382</v>
      </c>
      <c r="F36" s="37">
        <f t="shared" si="0"/>
        <v>1149</v>
      </c>
      <c r="G36" s="37">
        <f t="shared" si="1"/>
        <v>383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23">
        <v>0</v>
      </c>
      <c r="D37" s="23">
        <v>0</v>
      </c>
      <c r="E37" s="23">
        <v>0</v>
      </c>
      <c r="F37" s="23">
        <f t="shared" si="0"/>
        <v>0</v>
      </c>
      <c r="G37" s="2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23">
        <v>0</v>
      </c>
      <c r="D38" s="23">
        <v>0</v>
      </c>
      <c r="E38" s="23">
        <v>0</v>
      </c>
      <c r="F38" s="23">
        <f t="shared" si="0"/>
        <v>0</v>
      </c>
      <c r="G38" s="23">
        <f>AVERAGE(C38:E38)</f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23">
        <v>0</v>
      </c>
      <c r="D39" s="23">
        <v>-3</v>
      </c>
      <c r="E39" s="23">
        <v>0</v>
      </c>
      <c r="F39" s="23">
        <f t="shared" si="0"/>
        <v>-3</v>
      </c>
      <c r="G39" s="2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37">
        <v>3173</v>
      </c>
      <c r="D40" s="37">
        <v>2559</v>
      </c>
      <c r="E40" s="37">
        <v>1466</v>
      </c>
      <c r="F40" s="37">
        <f t="shared" si="0"/>
        <v>7198</v>
      </c>
      <c r="G40" s="37">
        <f t="shared" si="1"/>
        <v>2399.3333333333335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23">
        <v>0</v>
      </c>
      <c r="D41" s="23">
        <v>0</v>
      </c>
      <c r="E41" s="23">
        <v>0</v>
      </c>
      <c r="F41" s="37">
        <f t="shared" si="0"/>
        <v>0</v>
      </c>
      <c r="G41" s="2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37">
        <v>0</v>
      </c>
      <c r="D42" s="37"/>
      <c r="E42" s="37">
        <v>0</v>
      </c>
      <c r="F42" s="37">
        <f t="shared" si="0"/>
        <v>0</v>
      </c>
      <c r="G42" s="37">
        <f t="shared" si="1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23">
        <v>0</v>
      </c>
      <c r="D43" s="23">
        <v>0</v>
      </c>
      <c r="E43" s="23">
        <v>0</v>
      </c>
      <c r="F43" s="37">
        <f t="shared" si="0"/>
        <v>0</v>
      </c>
      <c r="G43" s="2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37">
        <v>0</v>
      </c>
      <c r="D44" s="37"/>
      <c r="E44" s="37">
        <v>0</v>
      </c>
      <c r="F44" s="37">
        <f t="shared" si="0"/>
        <v>0</v>
      </c>
      <c r="G44" s="37">
        <f t="shared" si="1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23">
        <v>0</v>
      </c>
      <c r="D45" s="23">
        <v>0</v>
      </c>
      <c r="E45" s="23">
        <v>0</v>
      </c>
      <c r="F45" s="37">
        <f t="shared" si="0"/>
        <v>0</v>
      </c>
      <c r="G45" s="2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37">
        <v>0</v>
      </c>
      <c r="D46" s="37"/>
      <c r="E46" s="37">
        <v>0</v>
      </c>
      <c r="F46" s="37">
        <f t="shared" si="0"/>
        <v>0</v>
      </c>
      <c r="G46" s="37">
        <f t="shared" si="1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23">
        <v>0</v>
      </c>
      <c r="D47" s="23">
        <v>0</v>
      </c>
      <c r="E47" s="23">
        <v>0</v>
      </c>
      <c r="F47" s="37">
        <f t="shared" si="0"/>
        <v>0</v>
      </c>
      <c r="G47" s="2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37">
        <v>0</v>
      </c>
      <c r="D48" s="37"/>
      <c r="E48" s="37">
        <v>0</v>
      </c>
      <c r="F48" s="37">
        <f t="shared" si="0"/>
        <v>0</v>
      </c>
      <c r="G48" s="37">
        <f t="shared" si="1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35" t="s">
        <v>49</v>
      </c>
      <c r="B49" s="1" t="s">
        <v>80</v>
      </c>
      <c r="C49" s="23">
        <v>1256</v>
      </c>
      <c r="D49" s="23">
        <v>107</v>
      </c>
      <c r="E49" s="23">
        <v>51</v>
      </c>
      <c r="F49" s="23">
        <f t="shared" si="0"/>
        <v>1414</v>
      </c>
      <c r="G49" s="2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35" t="s">
        <v>49</v>
      </c>
      <c r="B50" s="1" t="s">
        <v>89</v>
      </c>
      <c r="C50" s="23">
        <v>0</v>
      </c>
      <c r="D50" s="23">
        <v>0</v>
      </c>
      <c r="E50" s="23">
        <v>0</v>
      </c>
      <c r="F50" s="23">
        <f t="shared" si="0"/>
        <v>0</v>
      </c>
      <c r="G50" s="23">
        <f>AVERAGE(C50:E50)</f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23">
        <v>0</v>
      </c>
      <c r="D51" s="23">
        <v>0</v>
      </c>
      <c r="E51" s="23">
        <v>0</v>
      </c>
      <c r="F51" s="23">
        <f t="shared" si="0"/>
        <v>0</v>
      </c>
      <c r="G51" s="2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37">
        <v>0</v>
      </c>
      <c r="D52" s="37">
        <v>0</v>
      </c>
      <c r="E52" s="37">
        <v>0</v>
      </c>
      <c r="F52" s="37">
        <f t="shared" si="0"/>
        <v>0</v>
      </c>
      <c r="G52" s="37">
        <f t="shared" ref="G52:G54" si="3">AVERAGE(C52:E52)</f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23">
        <v>0</v>
      </c>
      <c r="D53" s="23">
        <v>0</v>
      </c>
      <c r="E53" s="23">
        <v>0</v>
      </c>
      <c r="F53" s="23">
        <f t="shared" si="0"/>
        <v>0</v>
      </c>
      <c r="G53" s="2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23">
        <v>0</v>
      </c>
      <c r="D54" s="23">
        <v>0</v>
      </c>
      <c r="E54" s="23">
        <v>0</v>
      </c>
      <c r="F54" s="23">
        <f t="shared" si="0"/>
        <v>0</v>
      </c>
      <c r="G54" s="23">
        <f t="shared" si="3"/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3">
        <f>C13+C17+C35+C39+C27+C31+C51</f>
        <v>-61</v>
      </c>
      <c r="D55" s="3">
        <f t="shared" ref="D55:F55" si="4">D13+D17+D35+D39+D27+D31+D51</f>
        <v>-101</v>
      </c>
      <c r="E55" s="3">
        <f t="shared" si="4"/>
        <v>-26</v>
      </c>
      <c r="F55" s="3">
        <f t="shared" si="4"/>
        <v>-188</v>
      </c>
      <c r="G55" s="3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3">
        <f>C14+C18+C36+C40+C28+C32+C52</f>
        <v>81004</v>
      </c>
      <c r="D56" s="3">
        <f t="shared" ref="D56:G56" si="5">D14+D18+D36+D40+D28+D32+D52</f>
        <v>80217</v>
      </c>
      <c r="E56" s="3">
        <f t="shared" si="5"/>
        <v>79140</v>
      </c>
      <c r="F56" s="3">
        <f t="shared" si="5"/>
        <v>240361</v>
      </c>
      <c r="G56" s="3">
        <f t="shared" si="5"/>
        <v>80120.333333333328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59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29.25" customHeight="1" x14ac:dyDescent="0.25">
      <c r="A61" s="59" t="s">
        <v>51</v>
      </c>
      <c r="B61" s="59"/>
      <c r="C61" s="59"/>
      <c r="D61" s="59"/>
      <c r="E61" s="59"/>
      <c r="F61" s="59"/>
    </row>
    <row r="62" spans="1:35" ht="15" customHeight="1" x14ac:dyDescent="0.25">
      <c r="A62" s="59" t="s">
        <v>87</v>
      </c>
      <c r="B62" s="59"/>
      <c r="C62" s="59"/>
      <c r="D62" s="59"/>
      <c r="E62" s="59"/>
      <c r="F62" s="59"/>
    </row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6" ht="15" customHeight="1" x14ac:dyDescent="0.25">
      <c r="A65" s="58" t="s">
        <v>13</v>
      </c>
      <c r="B65" s="58"/>
      <c r="C65" s="58"/>
      <c r="D65" s="58"/>
      <c r="E65" s="58"/>
    </row>
    <row r="66" spans="1:6" ht="15" customHeight="1" x14ac:dyDescent="0.25"/>
    <row r="67" spans="1:6" ht="15" customHeight="1" thickBot="1" x14ac:dyDescent="0.3">
      <c r="A67" s="11" t="s">
        <v>43</v>
      </c>
      <c r="B67" s="12" t="s">
        <v>22</v>
      </c>
      <c r="C67" s="12" t="s">
        <v>23</v>
      </c>
      <c r="D67" s="12" t="s">
        <v>24</v>
      </c>
      <c r="E67" s="12" t="s">
        <v>25</v>
      </c>
    </row>
    <row r="68" spans="1:6" ht="15" customHeight="1" x14ac:dyDescent="0.25">
      <c r="A68" s="10"/>
      <c r="B68" s="10"/>
      <c r="C68" s="10"/>
      <c r="D68" s="10"/>
      <c r="E68" s="10"/>
    </row>
    <row r="69" spans="1:6" ht="15" customHeight="1" x14ac:dyDescent="0.25">
      <c r="A69" s="10" t="s">
        <v>54</v>
      </c>
      <c r="B69" s="50">
        <v>1301688000</v>
      </c>
      <c r="C69" s="48">
        <v>1298898000</v>
      </c>
      <c r="D69" s="50">
        <v>1299528000</v>
      </c>
      <c r="E69" s="50">
        <f t="shared" ref="E69:E82" si="6">SUM(B69:D69)</f>
        <v>3900114000</v>
      </c>
      <c r="F69" s="1"/>
    </row>
    <row r="70" spans="1:6" ht="15" customHeight="1" x14ac:dyDescent="0.25">
      <c r="A70" s="1" t="s">
        <v>80</v>
      </c>
      <c r="B70" s="50">
        <v>3024000</v>
      </c>
      <c r="C70" s="48">
        <v>3996000</v>
      </c>
      <c r="D70" s="50">
        <v>3258000</v>
      </c>
      <c r="E70" s="50">
        <f t="shared" si="6"/>
        <v>10278000</v>
      </c>
      <c r="F70" s="1"/>
    </row>
    <row r="71" spans="1:6" ht="15" customHeight="1" x14ac:dyDescent="0.25">
      <c r="A71" s="35" t="s">
        <v>49</v>
      </c>
      <c r="B71" s="50">
        <v>92340000</v>
      </c>
      <c r="C71" s="48">
        <v>92070000</v>
      </c>
      <c r="D71" s="50">
        <v>91728000</v>
      </c>
      <c r="E71" s="50">
        <f t="shared" si="6"/>
        <v>276138000</v>
      </c>
      <c r="F71" s="1"/>
    </row>
    <row r="72" spans="1:6" ht="15" customHeight="1" x14ac:dyDescent="0.25">
      <c r="A72" s="1" t="s">
        <v>80</v>
      </c>
      <c r="B72" s="50">
        <v>108000</v>
      </c>
      <c r="C72" s="48">
        <v>18000</v>
      </c>
      <c r="D72" s="50">
        <v>216000</v>
      </c>
      <c r="E72" s="50">
        <f t="shared" si="6"/>
        <v>342000</v>
      </c>
      <c r="F72" s="1"/>
    </row>
    <row r="73" spans="1:6" ht="15" customHeight="1" x14ac:dyDescent="0.25">
      <c r="A73" s="1" t="s">
        <v>94</v>
      </c>
      <c r="B73" s="50">
        <v>0</v>
      </c>
      <c r="C73" s="48">
        <v>0</v>
      </c>
      <c r="D73" s="50">
        <v>0</v>
      </c>
      <c r="E73" s="50">
        <f t="shared" si="6"/>
        <v>0</v>
      </c>
      <c r="F73" s="1"/>
    </row>
    <row r="74" spans="1:6" ht="15" customHeight="1" x14ac:dyDescent="0.25">
      <c r="A74" s="1" t="s">
        <v>80</v>
      </c>
      <c r="B74" s="50">
        <v>0</v>
      </c>
      <c r="C74" s="48">
        <v>0</v>
      </c>
      <c r="D74" s="50">
        <v>0</v>
      </c>
      <c r="E74" s="50">
        <f t="shared" si="6"/>
        <v>0</v>
      </c>
      <c r="F74" s="1"/>
    </row>
    <row r="75" spans="1:6" ht="15" customHeight="1" x14ac:dyDescent="0.25">
      <c r="A75" s="35" t="s">
        <v>49</v>
      </c>
      <c r="B75" s="50">
        <v>0</v>
      </c>
      <c r="C75" s="48">
        <v>0</v>
      </c>
      <c r="D75" s="50">
        <v>0</v>
      </c>
      <c r="E75" s="50">
        <f t="shared" si="6"/>
        <v>0</v>
      </c>
      <c r="F75" s="1"/>
    </row>
    <row r="76" spans="1:6" ht="15" customHeight="1" x14ac:dyDescent="0.25">
      <c r="A76" s="1" t="s">
        <v>80</v>
      </c>
      <c r="B76" s="50">
        <v>0</v>
      </c>
      <c r="C76" s="48">
        <v>0</v>
      </c>
      <c r="D76" s="50">
        <v>0</v>
      </c>
      <c r="E76" s="50">
        <f t="shared" si="6"/>
        <v>0</v>
      </c>
      <c r="F76" s="1"/>
    </row>
    <row r="77" spans="1:6" ht="15" customHeight="1" x14ac:dyDescent="0.25">
      <c r="A77" s="34" t="s">
        <v>95</v>
      </c>
      <c r="B77" s="50">
        <v>30426200</v>
      </c>
      <c r="C77" s="48">
        <v>30270800</v>
      </c>
      <c r="D77" s="50">
        <v>30270800</v>
      </c>
      <c r="E77" s="50">
        <f t="shared" si="6"/>
        <v>90967800</v>
      </c>
      <c r="F77" s="1"/>
    </row>
    <row r="78" spans="1:6" ht="15" customHeight="1" x14ac:dyDescent="0.25">
      <c r="A78" s="1" t="s">
        <v>80</v>
      </c>
      <c r="B78" s="50">
        <v>0</v>
      </c>
      <c r="C78" s="48">
        <v>0</v>
      </c>
      <c r="D78" s="50">
        <v>0</v>
      </c>
      <c r="E78" s="50">
        <f t="shared" si="6"/>
        <v>0</v>
      </c>
      <c r="F78" s="1"/>
    </row>
    <row r="79" spans="1:6" ht="15" customHeight="1" x14ac:dyDescent="0.25">
      <c r="A79" s="35" t="s">
        <v>49</v>
      </c>
      <c r="B79" s="50">
        <v>241799800</v>
      </c>
      <c r="C79" s="48">
        <v>196235400</v>
      </c>
      <c r="D79" s="50">
        <v>112193200</v>
      </c>
      <c r="E79" s="50">
        <f t="shared" si="6"/>
        <v>550228400</v>
      </c>
      <c r="F79" s="1"/>
    </row>
    <row r="80" spans="1:6" ht="15" customHeight="1" x14ac:dyDescent="0.25">
      <c r="A80" s="1" t="s">
        <v>80</v>
      </c>
      <c r="B80" s="48">
        <v>96260800</v>
      </c>
      <c r="C80" s="48">
        <v>7945000</v>
      </c>
      <c r="D80" s="50">
        <v>3671400</v>
      </c>
      <c r="E80" s="50">
        <f t="shared" si="6"/>
        <v>107877200</v>
      </c>
      <c r="F80" s="1"/>
    </row>
    <row r="81" spans="1:6" ht="15" customHeight="1" x14ac:dyDescent="0.25">
      <c r="A81" s="1" t="s">
        <v>96</v>
      </c>
      <c r="B81" s="48">
        <v>0</v>
      </c>
      <c r="C81" s="48">
        <v>0</v>
      </c>
      <c r="D81" s="50">
        <v>0</v>
      </c>
      <c r="E81" s="50">
        <f t="shared" si="6"/>
        <v>0</v>
      </c>
      <c r="F81" s="1"/>
    </row>
    <row r="82" spans="1:6" ht="15" customHeight="1" x14ac:dyDescent="0.25">
      <c r="A82" s="1" t="s">
        <v>80</v>
      </c>
      <c r="B82" s="48">
        <v>0</v>
      </c>
      <c r="C82" s="48">
        <v>0</v>
      </c>
      <c r="D82" s="50">
        <v>0</v>
      </c>
      <c r="E82" s="50">
        <f t="shared" si="6"/>
        <v>0</v>
      </c>
      <c r="F82" s="1"/>
    </row>
    <row r="83" spans="1:6" ht="15" customHeight="1" thickBot="1" x14ac:dyDescent="0.3">
      <c r="A83" s="13" t="s">
        <v>14</v>
      </c>
      <c r="B83" s="51">
        <f>B69+B71+B77+B79+B73+B75+B81</f>
        <v>1666254000</v>
      </c>
      <c r="C83" s="51">
        <f t="shared" ref="C83:E83" si="7">C69+C71+C77+C79+C73+C75+C81</f>
        <v>1617474200</v>
      </c>
      <c r="D83" s="51">
        <f t="shared" si="7"/>
        <v>1533720000</v>
      </c>
      <c r="E83" s="51">
        <f t="shared" si="7"/>
        <v>4817448200</v>
      </c>
    </row>
    <row r="84" spans="1:6" ht="15" customHeight="1" thickTop="1" x14ac:dyDescent="0.25">
      <c r="A84" s="2" t="s">
        <v>68</v>
      </c>
    </row>
    <row r="85" spans="1:6" ht="15" customHeight="1" x14ac:dyDescent="0.25">
      <c r="A85" s="59"/>
      <c r="B85" s="59"/>
      <c r="C85" s="59"/>
      <c r="D85" s="59"/>
      <c r="E85" s="59"/>
      <c r="F85" s="59"/>
    </row>
    <row r="86" spans="1:6" ht="15" customHeight="1" x14ac:dyDescent="0.25">
      <c r="A86" s="2"/>
    </row>
    <row r="87" spans="1:6" ht="15" customHeight="1" x14ac:dyDescent="0.25">
      <c r="A87" s="2"/>
    </row>
    <row r="88" spans="1:6" ht="15" customHeight="1" x14ac:dyDescent="0.25">
      <c r="A88" s="58" t="s">
        <v>15</v>
      </c>
      <c r="B88" s="58"/>
      <c r="C88" s="58"/>
      <c r="D88" s="58"/>
      <c r="E88" s="58"/>
    </row>
    <row r="89" spans="1:6" ht="15" customHeight="1" x14ac:dyDescent="0.25">
      <c r="A89" s="58" t="s">
        <v>12</v>
      </c>
      <c r="B89" s="58"/>
      <c r="C89" s="58"/>
      <c r="D89" s="58"/>
      <c r="E89" s="58"/>
    </row>
    <row r="90" spans="1:6" ht="15" customHeight="1" x14ac:dyDescent="0.25">
      <c r="A90" s="58" t="s">
        <v>13</v>
      </c>
      <c r="B90" s="58"/>
      <c r="C90" s="58"/>
      <c r="D90" s="58"/>
      <c r="E90" s="58"/>
    </row>
    <row r="91" spans="1:6" ht="15" customHeight="1" x14ac:dyDescent="0.25"/>
    <row r="92" spans="1:6" ht="15" customHeight="1" thickBot="1" x14ac:dyDescent="0.3">
      <c r="A92" s="11" t="s">
        <v>16</v>
      </c>
      <c r="B92" s="12" t="s">
        <v>22</v>
      </c>
      <c r="C92" s="12" t="s">
        <v>23</v>
      </c>
      <c r="D92" s="12" t="s">
        <v>24</v>
      </c>
      <c r="E92" s="12" t="s">
        <v>25</v>
      </c>
    </row>
    <row r="93" spans="1:6" x14ac:dyDescent="0.25">
      <c r="E93" s="38"/>
    </row>
    <row r="94" spans="1:6" ht="15" customHeight="1" x14ac:dyDescent="0.25">
      <c r="A94" s="21" t="s">
        <v>17</v>
      </c>
      <c r="B94" s="38">
        <v>1666254000</v>
      </c>
      <c r="C94" s="38">
        <v>1617474200</v>
      </c>
      <c r="D94" s="38">
        <v>1533720000</v>
      </c>
      <c r="E94" s="38">
        <f>SUM(B94:D94)</f>
        <v>4817448200</v>
      </c>
    </row>
    <row r="95" spans="1:6" ht="15" customHeight="1" x14ac:dyDescent="0.25">
      <c r="A95" s="21"/>
      <c r="E95" s="38"/>
    </row>
    <row r="96" spans="1:6" x14ac:dyDescent="0.25">
      <c r="E96" s="38"/>
    </row>
    <row r="97" spans="1:9" x14ac:dyDescent="0.25">
      <c r="E97" s="38"/>
    </row>
    <row r="98" spans="1:9" ht="15" customHeight="1" thickBot="1" x14ac:dyDescent="0.3">
      <c r="A98" s="13" t="s">
        <v>14</v>
      </c>
      <c r="B98" s="39">
        <f>B94</f>
        <v>1666254000</v>
      </c>
      <c r="C98" s="39">
        <f t="shared" ref="C98:E98" si="8">C94</f>
        <v>1617474200</v>
      </c>
      <c r="D98" s="3">
        <f t="shared" si="8"/>
        <v>1533720000</v>
      </c>
      <c r="E98" s="39">
        <f t="shared" si="8"/>
        <v>4817448200</v>
      </c>
    </row>
    <row r="99" spans="1:9" ht="15" customHeight="1" thickTop="1" x14ac:dyDescent="0.25">
      <c r="A99" s="2" t="s">
        <v>68</v>
      </c>
    </row>
    <row r="100" spans="1:9" ht="15" customHeight="1" x14ac:dyDescent="0.25"/>
    <row r="102" spans="1:9" ht="15" customHeight="1" x14ac:dyDescent="0.25">
      <c r="A102" s="58" t="s">
        <v>18</v>
      </c>
      <c r="B102" s="58"/>
      <c r="C102" s="58"/>
      <c r="D102" s="58"/>
      <c r="E102" s="58"/>
    </row>
    <row r="103" spans="1:9" ht="15" customHeight="1" x14ac:dyDescent="0.25">
      <c r="A103" s="58" t="s">
        <v>19</v>
      </c>
      <c r="B103" s="58"/>
      <c r="C103" s="58"/>
      <c r="D103" s="58"/>
      <c r="E103" s="58"/>
    </row>
    <row r="104" spans="1:9" ht="15" customHeight="1" x14ac:dyDescent="0.25">
      <c r="A104" s="58" t="s">
        <v>13</v>
      </c>
      <c r="B104" s="58"/>
      <c r="C104" s="58"/>
      <c r="D104" s="58"/>
      <c r="E104" s="58"/>
    </row>
    <row r="106" spans="1:9" ht="15.75" thickBot="1" x14ac:dyDescent="0.3">
      <c r="A106" s="11" t="s">
        <v>16</v>
      </c>
      <c r="B106" s="12" t="s">
        <v>22</v>
      </c>
      <c r="C106" s="12" t="s">
        <v>23</v>
      </c>
      <c r="D106" s="12" t="s">
        <v>24</v>
      </c>
      <c r="E106" s="12" t="s">
        <v>25</v>
      </c>
    </row>
    <row r="108" spans="1:9" ht="15" customHeight="1" x14ac:dyDescent="0.25">
      <c r="A108" s="31" t="s">
        <v>44</v>
      </c>
      <c r="B108" s="38">
        <f>+'1T'!E112</f>
        <v>266819400</v>
      </c>
      <c r="C108" s="38">
        <f>+B112</f>
        <v>145404400</v>
      </c>
      <c r="D108" s="38">
        <f>+C112</f>
        <v>72769200</v>
      </c>
      <c r="E108" s="38">
        <f>B108</f>
        <v>266819400</v>
      </c>
    </row>
    <row r="109" spans="1:9" ht="15" customHeight="1" x14ac:dyDescent="0.25">
      <c r="A109" s="31" t="s">
        <v>20</v>
      </c>
      <c r="B109" s="38">
        <v>1544839000</v>
      </c>
      <c r="C109" s="38">
        <v>1544839000</v>
      </c>
      <c r="D109" s="38">
        <v>1544875000</v>
      </c>
      <c r="E109" s="38">
        <f>SUM(B109:D109)</f>
        <v>4634553000</v>
      </c>
      <c r="G109" s="32"/>
      <c r="H109" s="32"/>
      <c r="I109" s="32"/>
    </row>
    <row r="110" spans="1:9" ht="15" customHeight="1" x14ac:dyDescent="0.25">
      <c r="A110" s="31" t="s">
        <v>45</v>
      </c>
      <c r="B110" s="38">
        <f>+B108+B109</f>
        <v>1811658400</v>
      </c>
      <c r="C110" s="38">
        <f>+C108+C109</f>
        <v>1690243400</v>
      </c>
      <c r="D110" s="38">
        <f>+D108+D109</f>
        <v>1617644200</v>
      </c>
      <c r="E110" s="38">
        <f>+E109+E108</f>
        <v>4901372400</v>
      </c>
    </row>
    <row r="111" spans="1:9" ht="15" customHeight="1" x14ac:dyDescent="0.25">
      <c r="A111" s="31" t="s">
        <v>21</v>
      </c>
      <c r="B111" s="38">
        <f>B98</f>
        <v>1666254000</v>
      </c>
      <c r="C111" s="38">
        <f t="shared" ref="C111:D111" si="9">C98</f>
        <v>1617474200</v>
      </c>
      <c r="D111" s="38">
        <f t="shared" si="9"/>
        <v>1533720000</v>
      </c>
      <c r="E111" s="38">
        <f>SUM(B111:D111)</f>
        <v>4817448200</v>
      </c>
    </row>
    <row r="112" spans="1:9" ht="15" customHeight="1" x14ac:dyDescent="0.25">
      <c r="A112" s="31" t="s">
        <v>46</v>
      </c>
      <c r="B112" s="38">
        <f>+B110-B111</f>
        <v>145404400</v>
      </c>
      <c r="C112" s="38">
        <f>+C110-C111</f>
        <v>72769200</v>
      </c>
      <c r="D112" s="38">
        <f>+D110-D111</f>
        <v>83924200</v>
      </c>
      <c r="E112" s="38">
        <f t="shared" ref="E112" si="10">+E110-E111</f>
        <v>83924200</v>
      </c>
      <c r="F112" s="1"/>
      <c r="G112" s="1"/>
    </row>
    <row r="113" spans="1:6" ht="15" customHeight="1" thickBot="1" x14ac:dyDescent="0.3">
      <c r="A113" s="3"/>
      <c r="B113" s="3"/>
      <c r="C113" s="3"/>
      <c r="D113" s="3"/>
      <c r="E113" s="3"/>
    </row>
    <row r="114" spans="1:6" ht="15" customHeight="1" thickTop="1" x14ac:dyDescent="0.25">
      <c r="A114" s="2" t="s">
        <v>68</v>
      </c>
    </row>
    <row r="115" spans="1:6" x14ac:dyDescent="0.25">
      <c r="A115" s="16"/>
    </row>
    <row r="116" spans="1:6" x14ac:dyDescent="0.25">
      <c r="A116" s="16"/>
    </row>
    <row r="117" spans="1:6" x14ac:dyDescent="0.25">
      <c r="A117" s="1" t="s">
        <v>88</v>
      </c>
    </row>
    <row r="122" spans="1:6" s="1" customFormat="1" ht="18" customHeight="1" x14ac:dyDescent="0.25">
      <c r="A122" s="30"/>
      <c r="B122" s="2"/>
      <c r="C122" s="2"/>
      <c r="D122" s="2"/>
      <c r="E122" s="2"/>
      <c r="F122" s="2"/>
    </row>
    <row r="123" spans="1:6" x14ac:dyDescent="0.25">
      <c r="A123" s="30"/>
    </row>
    <row r="124" spans="1:6" x14ac:dyDescent="0.25">
      <c r="A124" s="30"/>
    </row>
    <row r="128" spans="1:6" s="1" customFormat="1" ht="15" customHeight="1" x14ac:dyDescent="0.25">
      <c r="B128" s="2"/>
      <c r="C128" s="2"/>
      <c r="D128" s="2"/>
      <c r="E128" s="2"/>
      <c r="F128" s="2"/>
    </row>
    <row r="129" spans="1:6" s="1" customFormat="1" ht="15" customHeight="1" x14ac:dyDescent="0.25">
      <c r="B129" s="2"/>
      <c r="C129" s="2"/>
      <c r="D129" s="2"/>
      <c r="E129" s="2"/>
      <c r="F129" s="2"/>
    </row>
    <row r="130" spans="1:6" s="1" customFormat="1" ht="15" customHeight="1" x14ac:dyDescent="0.25">
      <c r="B130" s="2"/>
      <c r="C130" s="2"/>
      <c r="D130" s="2"/>
      <c r="E130" s="2"/>
      <c r="F130" s="2"/>
    </row>
    <row r="131" spans="1:6" s="1" customFormat="1" ht="15" customHeight="1" x14ac:dyDescent="0.25">
      <c r="B131" s="2"/>
      <c r="C131" s="2"/>
      <c r="D131" s="2"/>
      <c r="E131" s="2"/>
      <c r="F131" s="2"/>
    </row>
    <row r="132" spans="1:6" s="1" customFormat="1" ht="15" customHeight="1" x14ac:dyDescent="0.25">
      <c r="B132" s="2"/>
      <c r="C132" s="2"/>
      <c r="D132" s="2"/>
      <c r="E132" s="2"/>
      <c r="F132" s="2"/>
    </row>
    <row r="134" spans="1:6" ht="15" customHeight="1" x14ac:dyDescent="0.25">
      <c r="A134" s="2"/>
    </row>
  </sheetData>
  <mergeCells count="16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62:F62"/>
    <mergeCell ref="A85:F85"/>
    <mergeCell ref="A89:E89"/>
    <mergeCell ref="A90:E90"/>
    <mergeCell ref="A102:E102"/>
    <mergeCell ref="A103:E103"/>
    <mergeCell ref="A104:E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zoomScale="70" zoomScaleNormal="70" workbookViewId="0">
      <selection activeCell="B83" sqref="B83:E83"/>
    </sheetView>
  </sheetViews>
  <sheetFormatPr baseColWidth="10" defaultColWidth="11.42578125" defaultRowHeight="15" x14ac:dyDescent="0.25"/>
  <cols>
    <col min="1" max="1" width="58.5703125" style="1" customWidth="1"/>
    <col min="2" max="2" width="21.140625" style="2" customWidth="1"/>
    <col min="3" max="3" width="21.5703125" style="2" customWidth="1"/>
    <col min="4" max="4" width="22.140625" style="2" customWidth="1"/>
    <col min="5" max="5" width="20.42578125" style="2" customWidth="1"/>
    <col min="6" max="11" width="16.7109375" style="2" customWidth="1"/>
    <col min="12" max="12" width="14.42578125" style="2" customWidth="1"/>
    <col min="13" max="16384" width="11.42578125" style="2"/>
  </cols>
  <sheetData>
    <row r="1" spans="1:35" ht="15" customHeight="1" x14ac:dyDescent="0.25">
      <c r="A1" s="58" t="s">
        <v>1</v>
      </c>
      <c r="B1" s="58"/>
      <c r="C1" s="58"/>
      <c r="D1" s="58"/>
      <c r="E1" s="58"/>
      <c r="F1" s="58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72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26</v>
      </c>
      <c r="D11" s="12" t="s">
        <v>27</v>
      </c>
      <c r="E11" s="12" t="s">
        <v>28</v>
      </c>
      <c r="F11" s="12" t="s">
        <v>29</v>
      </c>
      <c r="G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46">
        <v>-80</v>
      </c>
      <c r="D13" s="46">
        <v>-27</v>
      </c>
      <c r="E13" s="46">
        <v>-28</v>
      </c>
      <c r="F13" s="46">
        <f>SUM(C13:E13)</f>
        <v>-135</v>
      </c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47">
        <v>72033</v>
      </c>
      <c r="D14" s="47">
        <v>72126</v>
      </c>
      <c r="E14" s="47">
        <v>72025</v>
      </c>
      <c r="F14" s="47">
        <f t="shared" ref="F14:F54" si="0">SUM(C14:E14)</f>
        <v>216184</v>
      </c>
      <c r="G14" s="47">
        <f>AVERAGE(C14:E14)</f>
        <v>72061.333333333328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46">
        <v>262</v>
      </c>
      <c r="D15" s="46">
        <v>213</v>
      </c>
      <c r="E15" s="46">
        <v>247</v>
      </c>
      <c r="F15" s="46">
        <f t="shared" si="0"/>
        <v>722</v>
      </c>
      <c r="G15" s="4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46">
        <v>71962</v>
      </c>
      <c r="D16" s="46">
        <v>71993</v>
      </c>
      <c r="E16" s="46">
        <v>71948</v>
      </c>
      <c r="F16" s="46">
        <f t="shared" si="0"/>
        <v>215903</v>
      </c>
      <c r="G16" s="46">
        <f t="shared" ref="G16" si="1">AVERAGE(C16:E16)</f>
        <v>71967.666666666672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46">
        <v>419</v>
      </c>
      <c r="D17" s="46">
        <v>-6</v>
      </c>
      <c r="E17" s="46">
        <v>-2</v>
      </c>
      <c r="F17" s="46">
        <f t="shared" si="0"/>
        <v>411</v>
      </c>
      <c r="G17" s="4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47">
        <v>5091</v>
      </c>
      <c r="D18" s="47">
        <v>5958</v>
      </c>
      <c r="E18" s="47">
        <v>5515</v>
      </c>
      <c r="F18" s="47">
        <f t="shared" si="0"/>
        <v>16564</v>
      </c>
      <c r="G18" s="47">
        <f t="shared" ref="G18:G54" si="2">AVERAGE(C18:E18)</f>
        <v>5521.333333333333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46"/>
      <c r="D19" s="46"/>
      <c r="E19" s="46"/>
      <c r="F19" s="47">
        <f t="shared" si="0"/>
        <v>0</v>
      </c>
      <c r="G19" s="47" t="e">
        <f t="shared" si="2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47"/>
      <c r="D20" s="47"/>
      <c r="E20" s="47"/>
      <c r="F20" s="47">
        <f t="shared" si="0"/>
        <v>0</v>
      </c>
      <c r="G20" s="47" t="e">
        <f t="shared" si="2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46"/>
      <c r="D21" s="46"/>
      <c r="E21" s="46"/>
      <c r="F21" s="47">
        <f t="shared" si="0"/>
        <v>0</v>
      </c>
      <c r="G21" s="47" t="e">
        <f t="shared" si="2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47"/>
      <c r="D22" s="47"/>
      <c r="E22" s="47"/>
      <c r="F22" s="47">
        <f t="shared" si="0"/>
        <v>0</v>
      </c>
      <c r="G22" s="47" t="e">
        <f t="shared" si="2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46"/>
      <c r="D23" s="46"/>
      <c r="E23" s="46"/>
      <c r="F23" s="47">
        <f t="shared" si="0"/>
        <v>0</v>
      </c>
      <c r="G23" s="47" t="e">
        <f t="shared" si="2"/>
        <v>#DIV/0!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47"/>
      <c r="D24" s="47"/>
      <c r="E24" s="47"/>
      <c r="F24" s="47">
        <f t="shared" si="0"/>
        <v>0</v>
      </c>
      <c r="G24" s="47" t="e">
        <f t="shared" si="2"/>
        <v>#DIV/0!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 t="s">
        <v>49</v>
      </c>
      <c r="B25" s="1" t="s">
        <v>80</v>
      </c>
      <c r="C25" s="46">
        <v>442</v>
      </c>
      <c r="D25" s="46">
        <v>5</v>
      </c>
      <c r="E25" s="46">
        <v>9</v>
      </c>
      <c r="F25" s="46">
        <f t="shared" si="0"/>
        <v>456</v>
      </c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 t="s">
        <v>49</v>
      </c>
      <c r="B26" s="1" t="s">
        <v>89</v>
      </c>
      <c r="C26" s="46">
        <v>5086</v>
      </c>
      <c r="D26" s="46">
        <v>5518</v>
      </c>
      <c r="E26" s="46">
        <v>5513</v>
      </c>
      <c r="F26" s="46">
        <f t="shared" si="0"/>
        <v>16117</v>
      </c>
      <c r="G26" s="46">
        <f t="shared" si="2"/>
        <v>5372.333333333333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46">
        <v>0</v>
      </c>
      <c r="D27" s="46">
        <v>0</v>
      </c>
      <c r="E27" s="46">
        <v>0</v>
      </c>
      <c r="F27" s="46">
        <f t="shared" si="0"/>
        <v>0</v>
      </c>
      <c r="G27" s="4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47">
        <v>0</v>
      </c>
      <c r="D28" s="47">
        <v>0</v>
      </c>
      <c r="E28" s="47">
        <v>0</v>
      </c>
      <c r="F28" s="47">
        <f t="shared" si="0"/>
        <v>0</v>
      </c>
      <c r="G28" s="47">
        <f t="shared" si="2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46">
        <v>0</v>
      </c>
      <c r="D29" s="46">
        <v>0</v>
      </c>
      <c r="E29" s="46">
        <v>0</v>
      </c>
      <c r="F29" s="46">
        <f t="shared" si="0"/>
        <v>0</v>
      </c>
      <c r="G29" s="4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46">
        <v>0</v>
      </c>
      <c r="D30" s="46">
        <v>0</v>
      </c>
      <c r="E30" s="46">
        <v>0</v>
      </c>
      <c r="F30" s="46">
        <f t="shared" si="0"/>
        <v>0</v>
      </c>
      <c r="G30" s="46">
        <f t="shared" si="2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46">
        <v>0</v>
      </c>
      <c r="D31" s="46">
        <v>0</v>
      </c>
      <c r="E31" s="46">
        <v>0</v>
      </c>
      <c r="F31" s="46">
        <f t="shared" si="0"/>
        <v>0</v>
      </c>
      <c r="G31" s="4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47">
        <v>0</v>
      </c>
      <c r="D32" s="47">
        <v>0</v>
      </c>
      <c r="E32" s="47">
        <v>0</v>
      </c>
      <c r="F32" s="47">
        <f t="shared" si="0"/>
        <v>0</v>
      </c>
      <c r="G32" s="47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46">
        <v>0</v>
      </c>
      <c r="D33" s="46">
        <v>0</v>
      </c>
      <c r="E33" s="46">
        <v>0</v>
      </c>
      <c r="F33" s="46">
        <f t="shared" si="0"/>
        <v>0</v>
      </c>
      <c r="G33" s="4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46">
        <v>0</v>
      </c>
      <c r="D34" s="46">
        <v>0</v>
      </c>
      <c r="E34" s="46">
        <v>0</v>
      </c>
      <c r="F34" s="46">
        <f t="shared" si="0"/>
        <v>0</v>
      </c>
      <c r="G34" s="46">
        <f t="shared" si="2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95</v>
      </c>
      <c r="B35" s="2" t="s">
        <v>47</v>
      </c>
      <c r="C35" s="46">
        <v>-6</v>
      </c>
      <c r="D35" s="46">
        <v>-26</v>
      </c>
      <c r="E35" s="46">
        <v>-1</v>
      </c>
      <c r="F35" s="46">
        <f t="shared" si="0"/>
        <v>-33</v>
      </c>
      <c r="G35" s="46">
        <f t="shared" si="2"/>
        <v>-11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47">
        <v>376</v>
      </c>
      <c r="D36" s="47">
        <v>350</v>
      </c>
      <c r="E36" s="47">
        <v>347</v>
      </c>
      <c r="F36" s="47">
        <f t="shared" si="0"/>
        <v>1073</v>
      </c>
      <c r="G36" s="47">
        <f t="shared" si="2"/>
        <v>357.66666666666669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46">
        <v>0</v>
      </c>
      <c r="D37" s="46">
        <v>0</v>
      </c>
      <c r="E37" s="46">
        <v>2</v>
      </c>
      <c r="F37" s="46">
        <f t="shared" si="0"/>
        <v>2</v>
      </c>
      <c r="G37" s="4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46">
        <v>376</v>
      </c>
      <c r="D38" s="46">
        <v>350</v>
      </c>
      <c r="E38" s="46">
        <v>347</v>
      </c>
      <c r="F38" s="46">
        <f t="shared" si="0"/>
        <v>1073</v>
      </c>
      <c r="G38" s="46">
        <f t="shared" si="2"/>
        <v>357.66666666666669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46">
        <v>-13</v>
      </c>
      <c r="D39" s="46">
        <v>-125</v>
      </c>
      <c r="E39" s="46">
        <v>-22</v>
      </c>
      <c r="F39" s="46">
        <f t="shared" si="0"/>
        <v>-160</v>
      </c>
      <c r="G39" s="4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47">
        <v>1390</v>
      </c>
      <c r="D40" s="47">
        <v>1306</v>
      </c>
      <c r="E40" s="47">
        <v>1247</v>
      </c>
      <c r="F40" s="47">
        <f t="shared" si="0"/>
        <v>3943</v>
      </c>
      <c r="G40" s="47">
        <f>AVERAGE(C40:E40)</f>
        <v>1314.3333333333333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46">
        <v>0</v>
      </c>
      <c r="D41" s="46">
        <v>0</v>
      </c>
      <c r="E41" s="46">
        <v>0</v>
      </c>
      <c r="F41" s="47">
        <f t="shared" si="0"/>
        <v>0</v>
      </c>
      <c r="G41" s="4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55">
        <v>0</v>
      </c>
      <c r="D42" s="47">
        <v>0</v>
      </c>
      <c r="E42" s="47">
        <v>0</v>
      </c>
      <c r="F42" s="47">
        <f t="shared" si="0"/>
        <v>0</v>
      </c>
      <c r="G42" s="47">
        <f t="shared" si="2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46">
        <v>0</v>
      </c>
      <c r="D43" s="46">
        <v>0</v>
      </c>
      <c r="E43" s="46">
        <v>0</v>
      </c>
      <c r="F43" s="47">
        <f t="shared" si="0"/>
        <v>0</v>
      </c>
      <c r="G43" s="46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55">
        <v>0</v>
      </c>
      <c r="D44" s="47">
        <v>0</v>
      </c>
      <c r="E44" s="47">
        <v>0</v>
      </c>
      <c r="F44" s="47">
        <f t="shared" si="0"/>
        <v>0</v>
      </c>
      <c r="G44" s="47">
        <f t="shared" si="2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46">
        <v>0</v>
      </c>
      <c r="D45" s="46">
        <v>0</v>
      </c>
      <c r="E45" s="46">
        <v>0</v>
      </c>
      <c r="F45" s="47">
        <f t="shared" si="0"/>
        <v>0</v>
      </c>
      <c r="G45" s="46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55">
        <v>0</v>
      </c>
      <c r="D46" s="47">
        <v>0</v>
      </c>
      <c r="E46" s="47">
        <v>0</v>
      </c>
      <c r="F46" s="47">
        <f t="shared" si="0"/>
        <v>0</v>
      </c>
      <c r="G46" s="47">
        <f t="shared" si="2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46">
        <v>0</v>
      </c>
      <c r="D47" s="46">
        <v>0</v>
      </c>
      <c r="E47" s="46">
        <v>0</v>
      </c>
      <c r="F47" s="47">
        <f t="shared" si="0"/>
        <v>0</v>
      </c>
      <c r="G47" s="4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55">
        <v>0</v>
      </c>
      <c r="D48" s="47">
        <v>0</v>
      </c>
      <c r="E48" s="47">
        <v>0</v>
      </c>
      <c r="F48" s="47">
        <f t="shared" si="0"/>
        <v>0</v>
      </c>
      <c r="G48" s="47">
        <f t="shared" si="2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35" t="s">
        <v>49</v>
      </c>
      <c r="B49" s="1" t="s">
        <v>80</v>
      </c>
      <c r="C49" s="56">
        <v>59</v>
      </c>
      <c r="D49" s="46">
        <v>26</v>
      </c>
      <c r="E49" s="46">
        <v>30</v>
      </c>
      <c r="F49" s="46">
        <f t="shared" si="0"/>
        <v>115</v>
      </c>
      <c r="G49" s="46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35" t="s">
        <v>49</v>
      </c>
      <c r="B50" s="1" t="s">
        <v>89</v>
      </c>
      <c r="C50" s="56">
        <v>1387</v>
      </c>
      <c r="D50" s="46">
        <v>1269</v>
      </c>
      <c r="E50" s="46">
        <v>1246</v>
      </c>
      <c r="F50" s="46">
        <f t="shared" si="0"/>
        <v>3902</v>
      </c>
      <c r="G50" s="46">
        <f t="shared" si="2"/>
        <v>1300.6666666666667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56">
        <v>0</v>
      </c>
      <c r="D51" s="46">
        <v>0</v>
      </c>
      <c r="E51" s="46">
        <v>0</v>
      </c>
      <c r="F51" s="46">
        <f t="shared" si="0"/>
        <v>0</v>
      </c>
      <c r="G51" s="46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47">
        <v>0</v>
      </c>
      <c r="D52" s="47">
        <v>0</v>
      </c>
      <c r="E52" s="47">
        <v>0</v>
      </c>
      <c r="F52" s="47">
        <f t="shared" si="0"/>
        <v>0</v>
      </c>
      <c r="G52" s="47">
        <f t="shared" si="2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56">
        <v>0</v>
      </c>
      <c r="D53" s="46">
        <v>0</v>
      </c>
      <c r="E53" s="46">
        <v>0</v>
      </c>
      <c r="F53" s="46">
        <f t="shared" si="0"/>
        <v>0</v>
      </c>
      <c r="G53" s="46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56">
        <v>0</v>
      </c>
      <c r="D54" s="46">
        <v>0</v>
      </c>
      <c r="E54" s="46">
        <v>0</v>
      </c>
      <c r="F54" s="46">
        <f t="shared" si="0"/>
        <v>0</v>
      </c>
      <c r="G54" s="46">
        <f t="shared" si="2"/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49">
        <f>C13+C17+C35+C39+C27+C31+C51</f>
        <v>320</v>
      </c>
      <c r="D55" s="49">
        <f t="shared" ref="D55:F55" si="3">D13+D17+D35+D39+D27+D31+D51</f>
        <v>-184</v>
      </c>
      <c r="E55" s="49">
        <f t="shared" si="3"/>
        <v>-53</v>
      </c>
      <c r="F55" s="49">
        <f t="shared" si="3"/>
        <v>83</v>
      </c>
      <c r="G55" s="4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49">
        <f>C14+C18+C36+C40+C28+C32+C52</f>
        <v>78890</v>
      </c>
      <c r="D56" s="49">
        <f t="shared" ref="D56:G56" si="4">D14+D18+D36+D40+D28+D32+D52</f>
        <v>79740</v>
      </c>
      <c r="E56" s="49">
        <f t="shared" si="4"/>
        <v>79134</v>
      </c>
      <c r="F56" s="49">
        <f t="shared" si="4"/>
        <v>237764</v>
      </c>
      <c r="G56" s="49">
        <f t="shared" si="4"/>
        <v>79254.666666666657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59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32.25" customHeight="1" x14ac:dyDescent="0.25">
      <c r="A61" s="59" t="s">
        <v>57</v>
      </c>
      <c r="B61" s="59"/>
      <c r="C61" s="59"/>
      <c r="D61" s="59"/>
      <c r="E61" s="59"/>
      <c r="F61" s="59"/>
    </row>
    <row r="62" spans="1:35" ht="15" customHeight="1" x14ac:dyDescent="0.25">
      <c r="A62" s="59" t="s">
        <v>90</v>
      </c>
      <c r="B62" s="59"/>
      <c r="C62" s="59"/>
      <c r="D62" s="59"/>
      <c r="E62" s="59"/>
      <c r="F62" s="59"/>
    </row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7" ht="15" customHeight="1" x14ac:dyDescent="0.25">
      <c r="A65" s="58" t="s">
        <v>13</v>
      </c>
      <c r="B65" s="58"/>
      <c r="C65" s="58"/>
      <c r="D65" s="58"/>
      <c r="E65" s="58"/>
    </row>
    <row r="66" spans="1:7" ht="15" customHeight="1" x14ac:dyDescent="0.25"/>
    <row r="67" spans="1:7" ht="15" customHeight="1" thickBot="1" x14ac:dyDescent="0.3">
      <c r="A67" s="11" t="s">
        <v>43</v>
      </c>
      <c r="B67" s="12" t="s">
        <v>26</v>
      </c>
      <c r="C67" s="12" t="s">
        <v>27</v>
      </c>
      <c r="D67" s="12" t="s">
        <v>28</v>
      </c>
      <c r="E67" s="12" t="s">
        <v>29</v>
      </c>
      <c r="G67" s="41"/>
    </row>
    <row r="68" spans="1:7" ht="15" customHeight="1" x14ac:dyDescent="0.25">
      <c r="A68" s="10"/>
      <c r="B68" s="10"/>
      <c r="C68" s="10"/>
      <c r="D68" s="10"/>
      <c r="E68" s="10"/>
    </row>
    <row r="69" spans="1:7" ht="15" customHeight="1" x14ac:dyDescent="0.25">
      <c r="A69" s="10" t="s">
        <v>54</v>
      </c>
      <c r="B69" s="48">
        <v>1296594000</v>
      </c>
      <c r="C69" s="48">
        <v>1298268000</v>
      </c>
      <c r="D69" s="48">
        <v>1296450000</v>
      </c>
      <c r="E69" s="48">
        <f t="shared" ref="E69:E82" si="5">SUM(B69:D69)</f>
        <v>3891312000</v>
      </c>
      <c r="F69" s="1"/>
    </row>
    <row r="70" spans="1:7" ht="15" customHeight="1" x14ac:dyDescent="0.25">
      <c r="A70" s="1" t="s">
        <v>80</v>
      </c>
      <c r="B70" s="48">
        <v>4716000</v>
      </c>
      <c r="C70" s="48">
        <v>3834000</v>
      </c>
      <c r="D70" s="48">
        <v>4446000</v>
      </c>
      <c r="E70" s="48">
        <f t="shared" si="5"/>
        <v>12996000</v>
      </c>
      <c r="F70" s="1"/>
    </row>
    <row r="71" spans="1:7" ht="15" customHeight="1" x14ac:dyDescent="0.25">
      <c r="A71" s="35" t="s">
        <v>49</v>
      </c>
      <c r="B71" s="48">
        <v>91638000</v>
      </c>
      <c r="C71" s="48">
        <v>107244000</v>
      </c>
      <c r="D71" s="48">
        <v>99270000</v>
      </c>
      <c r="E71" s="48">
        <f t="shared" si="5"/>
        <v>298152000</v>
      </c>
      <c r="F71" s="1"/>
    </row>
    <row r="72" spans="1:7" ht="15" customHeight="1" x14ac:dyDescent="0.25">
      <c r="A72" s="1" t="s">
        <v>80</v>
      </c>
      <c r="B72" s="48">
        <v>7956000</v>
      </c>
      <c r="C72" s="48">
        <v>90000</v>
      </c>
      <c r="D72" s="48">
        <v>162000</v>
      </c>
      <c r="E72" s="48">
        <f t="shared" si="5"/>
        <v>8208000</v>
      </c>
      <c r="F72" s="1"/>
    </row>
    <row r="73" spans="1:7" ht="15" customHeight="1" x14ac:dyDescent="0.25">
      <c r="A73" s="1" t="s">
        <v>94</v>
      </c>
      <c r="B73" s="48">
        <v>0</v>
      </c>
      <c r="C73" s="48">
        <v>0</v>
      </c>
      <c r="D73" s="48">
        <v>0</v>
      </c>
      <c r="E73" s="48">
        <f t="shared" si="5"/>
        <v>0</v>
      </c>
      <c r="F73" s="1"/>
    </row>
    <row r="74" spans="1:7" ht="15" customHeight="1" x14ac:dyDescent="0.25">
      <c r="A74" s="1" t="s">
        <v>80</v>
      </c>
      <c r="B74" s="48">
        <v>0</v>
      </c>
      <c r="C74" s="48">
        <v>0</v>
      </c>
      <c r="D74" s="48">
        <v>0</v>
      </c>
      <c r="E74" s="48">
        <f t="shared" si="5"/>
        <v>0</v>
      </c>
      <c r="F74" s="1"/>
    </row>
    <row r="75" spans="1:7" ht="15" customHeight="1" x14ac:dyDescent="0.25">
      <c r="A75" s="35" t="s">
        <v>49</v>
      </c>
      <c r="B75" s="48">
        <v>0</v>
      </c>
      <c r="C75" s="48">
        <v>0</v>
      </c>
      <c r="D75" s="48">
        <v>0</v>
      </c>
      <c r="E75" s="48">
        <f t="shared" si="5"/>
        <v>0</v>
      </c>
      <c r="F75" s="1"/>
    </row>
    <row r="76" spans="1:7" ht="15" customHeight="1" x14ac:dyDescent="0.25">
      <c r="A76" s="1" t="s">
        <v>80</v>
      </c>
      <c r="B76" s="48">
        <v>0</v>
      </c>
      <c r="C76" s="48">
        <v>0</v>
      </c>
      <c r="D76" s="48">
        <v>0</v>
      </c>
      <c r="E76" s="48">
        <f t="shared" si="5"/>
        <v>0</v>
      </c>
      <c r="F76" s="1"/>
    </row>
    <row r="77" spans="1:7" ht="15" customHeight="1" x14ac:dyDescent="0.25">
      <c r="A77" s="34" t="s">
        <v>61</v>
      </c>
      <c r="B77" s="48">
        <v>29866400</v>
      </c>
      <c r="C77" s="48">
        <v>28051600</v>
      </c>
      <c r="D77" s="48">
        <v>27833800</v>
      </c>
      <c r="E77" s="48">
        <f t="shared" si="5"/>
        <v>85751800</v>
      </c>
      <c r="F77" s="1"/>
    </row>
    <row r="78" spans="1:7" ht="15" customHeight="1" x14ac:dyDescent="0.25">
      <c r="A78" s="1" t="s">
        <v>80</v>
      </c>
      <c r="B78" s="48">
        <v>0</v>
      </c>
      <c r="C78" s="48">
        <v>0</v>
      </c>
      <c r="D78" s="48">
        <v>166000</v>
      </c>
      <c r="E78" s="48">
        <f t="shared" si="5"/>
        <v>166000</v>
      </c>
      <c r="F78" s="1"/>
    </row>
    <row r="79" spans="1:7" ht="15" customHeight="1" x14ac:dyDescent="0.25">
      <c r="A79" s="35" t="s">
        <v>49</v>
      </c>
      <c r="B79" s="48">
        <v>106540400</v>
      </c>
      <c r="C79" s="48">
        <v>101003600</v>
      </c>
      <c r="D79" s="48">
        <v>96793000</v>
      </c>
      <c r="E79" s="48">
        <f t="shared" si="5"/>
        <v>304337000</v>
      </c>
      <c r="F79" s="1"/>
    </row>
    <row r="80" spans="1:7" ht="15" customHeight="1" x14ac:dyDescent="0.25">
      <c r="A80" s="1" t="s">
        <v>80</v>
      </c>
      <c r="B80" s="48">
        <v>4210600</v>
      </c>
      <c r="C80" s="48">
        <v>1658800</v>
      </c>
      <c r="D80" s="48">
        <v>1928400</v>
      </c>
      <c r="E80" s="48">
        <f t="shared" si="5"/>
        <v>7797800</v>
      </c>
      <c r="F80" s="1"/>
    </row>
    <row r="81" spans="1:11" ht="15" customHeight="1" x14ac:dyDescent="0.25">
      <c r="A81" s="1" t="s">
        <v>96</v>
      </c>
      <c r="B81" s="48">
        <v>0</v>
      </c>
      <c r="C81" s="48">
        <v>0</v>
      </c>
      <c r="D81" s="48">
        <v>0</v>
      </c>
      <c r="E81" s="48">
        <f t="shared" si="5"/>
        <v>0</v>
      </c>
      <c r="F81" s="1"/>
    </row>
    <row r="82" spans="1:11" ht="15" customHeight="1" x14ac:dyDescent="0.25">
      <c r="A82" s="1" t="s">
        <v>80</v>
      </c>
      <c r="B82" s="48">
        <v>0</v>
      </c>
      <c r="C82" s="48">
        <v>0</v>
      </c>
      <c r="D82" s="48">
        <v>0</v>
      </c>
      <c r="E82" s="48">
        <f t="shared" si="5"/>
        <v>0</v>
      </c>
      <c r="F82" s="1"/>
    </row>
    <row r="83" spans="1:11" ht="15" customHeight="1" thickBot="1" x14ac:dyDescent="0.3">
      <c r="A83" s="13" t="s">
        <v>14</v>
      </c>
      <c r="B83" s="51">
        <f>B69+B71+B77+B79+B73+B75+B81</f>
        <v>1524638800</v>
      </c>
      <c r="C83" s="51">
        <f t="shared" ref="C83:E83" si="6">C69+C71+C77+C79+C73+C75+C81</f>
        <v>1534567200</v>
      </c>
      <c r="D83" s="51">
        <f t="shared" si="6"/>
        <v>1520346800</v>
      </c>
      <c r="E83" s="51">
        <f t="shared" si="6"/>
        <v>4579552800</v>
      </c>
      <c r="G83" s="41"/>
    </row>
    <row r="84" spans="1:11" ht="15" customHeight="1" thickTop="1" x14ac:dyDescent="0.25">
      <c r="A84" s="2" t="s">
        <v>68</v>
      </c>
    </row>
    <row r="85" spans="1:11" ht="15" customHeight="1" x14ac:dyDescent="0.25">
      <c r="A85" s="2"/>
    </row>
    <row r="86" spans="1:11" ht="15" customHeight="1" x14ac:dyDescent="0.25">
      <c r="A86" s="2"/>
    </row>
    <row r="87" spans="1:11" ht="15" customHeight="1" x14ac:dyDescent="0.25">
      <c r="A87" s="2"/>
    </row>
    <row r="88" spans="1:11" ht="15" customHeight="1" x14ac:dyDescent="0.25">
      <c r="A88" s="58" t="s">
        <v>15</v>
      </c>
      <c r="B88" s="58"/>
      <c r="C88" s="58"/>
      <c r="D88" s="58"/>
      <c r="E88" s="58"/>
      <c r="F88" s="19"/>
      <c r="G88" s="19"/>
      <c r="H88" s="19"/>
      <c r="I88" s="19"/>
      <c r="J88" s="19"/>
      <c r="K88" s="19"/>
    </row>
    <row r="89" spans="1:11" ht="15" customHeight="1" x14ac:dyDescent="0.25">
      <c r="A89" s="58" t="s">
        <v>12</v>
      </c>
      <c r="B89" s="58"/>
      <c r="C89" s="58"/>
      <c r="D89" s="58"/>
      <c r="E89" s="58"/>
      <c r="F89" s="19"/>
      <c r="G89" s="19"/>
      <c r="H89" s="19"/>
      <c r="I89" s="19"/>
      <c r="J89" s="19"/>
      <c r="K89" s="19"/>
    </row>
    <row r="90" spans="1:11" ht="15" customHeight="1" x14ac:dyDescent="0.25">
      <c r="A90" s="58" t="s">
        <v>13</v>
      </c>
      <c r="B90" s="58"/>
      <c r="C90" s="58"/>
      <c r="D90" s="58"/>
      <c r="E90" s="58"/>
      <c r="F90" s="18"/>
      <c r="G90" s="18"/>
      <c r="H90" s="18"/>
      <c r="I90" s="18"/>
      <c r="J90" s="18"/>
      <c r="K90" s="18"/>
    </row>
    <row r="91" spans="1:11" ht="15" customHeight="1" x14ac:dyDescent="0.25"/>
    <row r="92" spans="1:11" ht="15" customHeight="1" thickBot="1" x14ac:dyDescent="0.3">
      <c r="A92" s="11" t="s">
        <v>16</v>
      </c>
      <c r="B92" s="12" t="s">
        <v>26</v>
      </c>
      <c r="C92" s="12" t="s">
        <v>27</v>
      </c>
      <c r="D92" s="12" t="s">
        <v>28</v>
      </c>
      <c r="E92" s="12" t="s">
        <v>29</v>
      </c>
      <c r="F92" s="20"/>
      <c r="G92" s="20"/>
      <c r="H92" s="20"/>
      <c r="I92" s="20"/>
      <c r="J92" s="20"/>
      <c r="K92" s="20"/>
    </row>
    <row r="94" spans="1:11" ht="15" customHeight="1" x14ac:dyDescent="0.25">
      <c r="A94" s="21" t="s">
        <v>17</v>
      </c>
      <c r="B94" s="48">
        <v>1524638800</v>
      </c>
      <c r="C94" s="48">
        <v>1534567200</v>
      </c>
      <c r="D94" s="48">
        <v>1520346800</v>
      </c>
      <c r="E94" s="48">
        <f>SUM(B94:D94)</f>
        <v>4579552800</v>
      </c>
      <c r="G94" s="41"/>
    </row>
    <row r="95" spans="1:11" ht="15" customHeight="1" x14ac:dyDescent="0.25">
      <c r="A95" s="21"/>
      <c r="B95" s="48"/>
      <c r="C95" s="48"/>
      <c r="D95" s="48"/>
      <c r="E95" s="48"/>
    </row>
    <row r="96" spans="1:11" x14ac:dyDescent="0.25">
      <c r="B96" s="48"/>
      <c r="C96" s="48"/>
      <c r="D96" s="48"/>
      <c r="E96" s="48"/>
    </row>
    <row r="97" spans="1:11" x14ac:dyDescent="0.25">
      <c r="B97" s="48"/>
      <c r="C97" s="48"/>
      <c r="D97" s="48"/>
      <c r="E97" s="48"/>
    </row>
    <row r="98" spans="1:11" ht="15" customHeight="1" thickBot="1" x14ac:dyDescent="0.3">
      <c r="A98" s="13" t="s">
        <v>14</v>
      </c>
      <c r="B98" s="49">
        <f>B94</f>
        <v>1524638800</v>
      </c>
      <c r="C98" s="49">
        <f t="shared" ref="C98:E98" si="7">C94</f>
        <v>1534567200</v>
      </c>
      <c r="D98" s="49">
        <f t="shared" si="7"/>
        <v>1520346800</v>
      </c>
      <c r="E98" s="49">
        <f t="shared" si="7"/>
        <v>4579552800</v>
      </c>
      <c r="F98" s="14"/>
      <c r="G98" s="14"/>
      <c r="H98" s="14"/>
      <c r="I98" s="14"/>
      <c r="J98" s="14"/>
      <c r="K98" s="14"/>
    </row>
    <row r="99" spans="1:11" ht="15" customHeight="1" thickTop="1" x14ac:dyDescent="0.25">
      <c r="A99" s="2" t="s">
        <v>68</v>
      </c>
    </row>
    <row r="100" spans="1:11" ht="15" customHeight="1" x14ac:dyDescent="0.25"/>
    <row r="102" spans="1:11" ht="15" customHeight="1" x14ac:dyDescent="0.25">
      <c r="A102" s="58" t="s">
        <v>18</v>
      </c>
      <c r="B102" s="58"/>
      <c r="C102" s="58"/>
      <c r="D102" s="58"/>
      <c r="E102" s="58"/>
      <c r="F102" s="19"/>
      <c r="G102" s="19"/>
      <c r="H102" s="19"/>
      <c r="I102" s="19"/>
      <c r="J102" s="19"/>
      <c r="K102" s="19"/>
    </row>
    <row r="103" spans="1:11" ht="15" customHeight="1" x14ac:dyDescent="0.25">
      <c r="A103" s="58" t="s">
        <v>19</v>
      </c>
      <c r="B103" s="58"/>
      <c r="C103" s="58"/>
      <c r="D103" s="58"/>
      <c r="E103" s="58"/>
    </row>
    <row r="104" spans="1:11" ht="15" customHeight="1" x14ac:dyDescent="0.25">
      <c r="A104" s="58" t="s">
        <v>13</v>
      </c>
      <c r="B104" s="58"/>
      <c r="C104" s="58"/>
      <c r="D104" s="58"/>
      <c r="E104" s="58"/>
      <c r="F104" s="18"/>
      <c r="G104" s="18"/>
      <c r="H104" s="18"/>
      <c r="I104" s="18"/>
      <c r="J104" s="18"/>
      <c r="K104" s="18"/>
    </row>
    <row r="106" spans="1:11" ht="15.75" thickBot="1" x14ac:dyDescent="0.3">
      <c r="A106" s="11" t="s">
        <v>16</v>
      </c>
      <c r="B106" s="12" t="s">
        <v>26</v>
      </c>
      <c r="C106" s="12" t="s">
        <v>27</v>
      </c>
      <c r="D106" s="12" t="s">
        <v>28</v>
      </c>
      <c r="E106" s="12" t="s">
        <v>29</v>
      </c>
      <c r="F106" s="20"/>
      <c r="G106" s="20"/>
      <c r="H106" s="20"/>
      <c r="I106" s="20"/>
      <c r="J106" s="20"/>
      <c r="K106" s="20"/>
    </row>
    <row r="108" spans="1:11" ht="15" customHeight="1" x14ac:dyDescent="0.25">
      <c r="A108" s="31" t="s">
        <v>44</v>
      </c>
      <c r="B108" s="48">
        <f>+'2T'!E112</f>
        <v>83924200</v>
      </c>
      <c r="C108" s="48">
        <f>+B112</f>
        <v>104160400</v>
      </c>
      <c r="D108" s="48">
        <f>+C112</f>
        <v>137958200</v>
      </c>
      <c r="E108" s="48">
        <f>B108</f>
        <v>83924200</v>
      </c>
    </row>
    <row r="109" spans="1:11" ht="15" customHeight="1" x14ac:dyDescent="0.25">
      <c r="A109" s="31" t="s">
        <v>20</v>
      </c>
      <c r="B109" s="48">
        <v>1544875000</v>
      </c>
      <c r="C109" s="48">
        <v>1568365000</v>
      </c>
      <c r="D109" s="48">
        <v>3105932000</v>
      </c>
      <c r="E109" s="48">
        <f>SUM(B109:D109)</f>
        <v>6219172000</v>
      </c>
      <c r="G109" s="32"/>
      <c r="H109" s="32"/>
      <c r="I109" s="32"/>
    </row>
    <row r="110" spans="1:11" ht="15" customHeight="1" x14ac:dyDescent="0.25">
      <c r="A110" s="31" t="s">
        <v>45</v>
      </c>
      <c r="B110" s="48">
        <f>+B108+B109</f>
        <v>1628799200</v>
      </c>
      <c r="C110" s="48">
        <f t="shared" ref="C110:D110" si="8">+C108+C109</f>
        <v>1672525400</v>
      </c>
      <c r="D110" s="48">
        <f t="shared" si="8"/>
        <v>3243890200</v>
      </c>
      <c r="E110" s="48">
        <f>+E108+E109</f>
        <v>6303096200</v>
      </c>
      <c r="G110" s="41"/>
    </row>
    <row r="111" spans="1:11" ht="15" customHeight="1" x14ac:dyDescent="0.25">
      <c r="A111" s="31" t="s">
        <v>21</v>
      </c>
      <c r="B111" s="48">
        <f>B98</f>
        <v>1524638800</v>
      </c>
      <c r="C111" s="48">
        <f t="shared" ref="C111" si="9">C98</f>
        <v>1534567200</v>
      </c>
      <c r="D111" s="48">
        <f>D98+522000</f>
        <v>1520868800</v>
      </c>
      <c r="E111" s="48">
        <f>SUM(B111:D111)</f>
        <v>4580074800</v>
      </c>
    </row>
    <row r="112" spans="1:11" ht="15" customHeight="1" x14ac:dyDescent="0.25">
      <c r="A112" s="31" t="s">
        <v>46</v>
      </c>
      <c r="B112" s="48">
        <f>+B110-B111</f>
        <v>104160400</v>
      </c>
      <c r="C112" s="48">
        <f t="shared" ref="C112:D112" si="10">+C110-C111</f>
        <v>137958200</v>
      </c>
      <c r="D112" s="48">
        <f t="shared" si="10"/>
        <v>1723021400</v>
      </c>
      <c r="E112" s="48">
        <f t="shared" ref="E112" si="11">+E110-E111</f>
        <v>1723021400</v>
      </c>
      <c r="F112" s="1"/>
      <c r="G112" s="1"/>
    </row>
    <row r="113" spans="1:12" ht="15" customHeight="1" thickBot="1" x14ac:dyDescent="0.3">
      <c r="A113" s="3"/>
      <c r="B113" s="3"/>
      <c r="C113" s="3"/>
      <c r="D113" s="3"/>
      <c r="E113" s="3"/>
      <c r="F113" s="14"/>
      <c r="G113" s="14"/>
      <c r="H113" s="14"/>
      <c r="I113" s="14"/>
      <c r="J113" s="14"/>
      <c r="K113" s="14"/>
    </row>
    <row r="114" spans="1:12" ht="15" customHeight="1" thickTop="1" x14ac:dyDescent="0.25">
      <c r="A114" s="2" t="s">
        <v>68</v>
      </c>
    </row>
    <row r="115" spans="1:12" x14ac:dyDescent="0.25">
      <c r="A115" s="1" t="s">
        <v>91</v>
      </c>
    </row>
    <row r="116" spans="1:12" x14ac:dyDescent="0.25">
      <c r="A116" s="57" t="s">
        <v>92</v>
      </c>
    </row>
    <row r="117" spans="1:12" x14ac:dyDescent="0.25">
      <c r="A117" s="1" t="s">
        <v>93</v>
      </c>
    </row>
    <row r="120" spans="1:12" x14ac:dyDescent="0.25">
      <c r="A120" s="2"/>
    </row>
    <row r="122" spans="1:12" s="1" customFormat="1" ht="18" customHeight="1" x14ac:dyDescent="0.25">
      <c r="A122" s="3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30"/>
    </row>
    <row r="124" spans="1:12" x14ac:dyDescent="0.25">
      <c r="A124" s="30"/>
    </row>
    <row r="128" spans="1:12" s="1" customFormat="1" ht="1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s="1" customFormat="1" ht="1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s="1" customFormat="1" ht="1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s="1" customFormat="1" ht="1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s="1" customFormat="1" ht="1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4" spans="1:12" ht="15" customHeight="1" x14ac:dyDescent="0.25">
      <c r="A134" s="2"/>
    </row>
  </sheetData>
  <mergeCells count="15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62:F62"/>
    <mergeCell ref="A89:E89"/>
    <mergeCell ref="A90:E90"/>
    <mergeCell ref="A102:E102"/>
    <mergeCell ref="A103:E103"/>
    <mergeCell ref="A104:E104"/>
  </mergeCells>
  <pageMargins left="0.7" right="0.7" top="0.75" bottom="0.75" header="0.3" footer="0.3"/>
  <pageSetup paperSize="9" orientation="portrait" r:id="rId1"/>
  <ignoredErrors>
    <ignoredError sqref="E1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zoomScale="70" zoomScaleNormal="70" workbookViewId="0">
      <selection activeCell="M27" sqref="M27"/>
    </sheetView>
  </sheetViews>
  <sheetFormatPr baseColWidth="10" defaultColWidth="11.42578125" defaultRowHeight="15" x14ac:dyDescent="0.25"/>
  <cols>
    <col min="1" max="1" width="60" style="1" customWidth="1"/>
    <col min="2" max="2" width="31.285156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14" width="16.7109375" style="2" customWidth="1"/>
    <col min="15" max="15" width="14.42578125" style="2" customWidth="1"/>
    <col min="16" max="16384" width="11.42578125" style="2"/>
  </cols>
  <sheetData>
    <row r="1" spans="1:35" ht="15" customHeight="1" x14ac:dyDescent="0.25">
      <c r="A1" s="58" t="s">
        <v>1</v>
      </c>
      <c r="B1" s="58"/>
      <c r="C1" s="58"/>
      <c r="D1" s="58"/>
      <c r="E1" s="58"/>
      <c r="F1" s="58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73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30</v>
      </c>
      <c r="D11" s="12" t="s">
        <v>31</v>
      </c>
      <c r="E11" s="12" t="s">
        <v>32</v>
      </c>
      <c r="F11" s="12" t="s">
        <v>33</v>
      </c>
      <c r="G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v>-26</v>
      </c>
      <c r="D13" s="23">
        <v>-11</v>
      </c>
      <c r="E13" s="23">
        <v>-12</v>
      </c>
      <c r="F13" s="23">
        <f>SUM(C13:E13)</f>
        <v>-49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72009</v>
      </c>
      <c r="D14" s="37">
        <v>71690</v>
      </c>
      <c r="E14" s="37">
        <v>72318</v>
      </c>
      <c r="F14" s="37">
        <f t="shared" ref="F14:F54" si="0">SUM(C14:E14)</f>
        <v>216017</v>
      </c>
      <c r="G14" s="37">
        <f>AVERAGE(C14:E14)</f>
        <v>72005.666666666672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23">
        <v>256</v>
      </c>
      <c r="D15" s="23">
        <v>585</v>
      </c>
      <c r="E15" s="23">
        <v>255</v>
      </c>
      <c r="F15" s="23">
        <f t="shared" si="0"/>
        <v>1096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23">
        <v>71927</v>
      </c>
      <c r="D16" s="23">
        <v>71629</v>
      </c>
      <c r="E16" s="23">
        <v>71789</v>
      </c>
      <c r="F16" s="23">
        <f t="shared" si="0"/>
        <v>215345</v>
      </c>
      <c r="G16" s="23">
        <f>AVERAGE(C16:E16)</f>
        <v>71781.666666666672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23">
        <v>-5</v>
      </c>
      <c r="D17" s="23">
        <v>-2</v>
      </c>
      <c r="E17" s="23">
        <v>-5</v>
      </c>
      <c r="F17" s="23">
        <f t="shared" si="0"/>
        <v>-12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37">
        <v>5515</v>
      </c>
      <c r="D18" s="37">
        <v>5496</v>
      </c>
      <c r="E18" s="37">
        <v>4112</v>
      </c>
      <c r="F18" s="37">
        <f t="shared" si="0"/>
        <v>15123</v>
      </c>
      <c r="G18" s="37">
        <f t="shared" ref="G18:G48" si="1">AVERAGE(C18:E18)</f>
        <v>5041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23"/>
      <c r="D19" s="23"/>
      <c r="E19" s="23"/>
      <c r="F19" s="37">
        <f t="shared" si="0"/>
        <v>0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37"/>
      <c r="D20" s="37"/>
      <c r="E20" s="37"/>
      <c r="F20" s="37">
        <f t="shared" si="0"/>
        <v>0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23"/>
      <c r="D21" s="23"/>
      <c r="E21" s="23"/>
      <c r="F21" s="37">
        <f t="shared" si="0"/>
        <v>0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37"/>
      <c r="D22" s="37"/>
      <c r="E22" s="37"/>
      <c r="F22" s="37">
        <f t="shared" si="0"/>
        <v>0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23"/>
      <c r="D23" s="23"/>
      <c r="E23" s="23"/>
      <c r="F23" s="37">
        <f t="shared" si="0"/>
        <v>0</v>
      </c>
      <c r="G23" s="37" t="e">
        <f t="shared" si="1"/>
        <v>#DIV/0!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37"/>
      <c r="D24" s="37"/>
      <c r="E24" s="37"/>
      <c r="F24" s="37">
        <f t="shared" si="0"/>
        <v>0</v>
      </c>
      <c r="G24" s="37" t="e">
        <f t="shared" si="1"/>
        <v>#DIV/0!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 t="s">
        <v>49</v>
      </c>
      <c r="B25" s="1" t="s">
        <v>80</v>
      </c>
      <c r="C25" s="23">
        <v>8</v>
      </c>
      <c r="D25" s="23">
        <v>24</v>
      </c>
      <c r="E25" s="23">
        <v>1419</v>
      </c>
      <c r="F25" s="23">
        <f t="shared" si="0"/>
        <v>1451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 t="s">
        <v>49</v>
      </c>
      <c r="B26" s="1" t="s">
        <v>89</v>
      </c>
      <c r="C26" s="23">
        <v>5510</v>
      </c>
      <c r="D26" s="23">
        <v>5496</v>
      </c>
      <c r="E26" s="23">
        <v>4100</v>
      </c>
      <c r="F26" s="23">
        <f t="shared" si="0"/>
        <v>15106</v>
      </c>
      <c r="G26" s="23">
        <f>AVERAGE(C26:E26)</f>
        <v>5035.333333333333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23">
        <v>153</v>
      </c>
      <c r="D27" s="23">
        <v>0</v>
      </c>
      <c r="E27" s="23">
        <v>0</v>
      </c>
      <c r="F27" s="23">
        <f t="shared" si="0"/>
        <v>153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37">
        <v>0</v>
      </c>
      <c r="D28" s="37">
        <v>0</v>
      </c>
      <c r="E28" s="37">
        <v>459</v>
      </c>
      <c r="F28" s="37">
        <f t="shared" si="0"/>
        <v>459</v>
      </c>
      <c r="G28" s="37">
        <f t="shared" ref="G28:G34" si="2">AVERAGE(C28:E28)</f>
        <v>153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23">
        <v>0</v>
      </c>
      <c r="D29" s="23">
        <v>306</v>
      </c>
      <c r="E29" s="23">
        <v>0</v>
      </c>
      <c r="F29" s="23">
        <f t="shared" si="0"/>
        <v>306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23">
        <v>0</v>
      </c>
      <c r="D30" s="23">
        <v>0</v>
      </c>
      <c r="E30" s="23">
        <v>153</v>
      </c>
      <c r="F30" s="23">
        <f t="shared" si="0"/>
        <v>153</v>
      </c>
      <c r="G30" s="23">
        <f t="shared" si="2"/>
        <v>51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23">
        <v>2136</v>
      </c>
      <c r="D31" s="23">
        <v>0</v>
      </c>
      <c r="E31" s="23">
        <v>0</v>
      </c>
      <c r="F31" s="23">
        <f t="shared" si="0"/>
        <v>2136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37">
        <v>0</v>
      </c>
      <c r="D32" s="37">
        <v>0</v>
      </c>
      <c r="E32" s="37">
        <v>0</v>
      </c>
      <c r="F32" s="37">
        <f t="shared" si="0"/>
        <v>0</v>
      </c>
      <c r="G32" s="37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23">
        <v>0</v>
      </c>
      <c r="D33" s="23">
        <v>4272</v>
      </c>
      <c r="E33" s="23">
        <v>6408</v>
      </c>
      <c r="F33" s="23">
        <f t="shared" si="0"/>
        <v>10680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23">
        <v>0</v>
      </c>
      <c r="D34" s="23">
        <v>0</v>
      </c>
      <c r="E34" s="23">
        <v>0</v>
      </c>
      <c r="F34" s="23">
        <f t="shared" si="0"/>
        <v>0</v>
      </c>
      <c r="G34" s="23">
        <f t="shared" si="2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95</v>
      </c>
      <c r="B35" s="2" t="s">
        <v>47</v>
      </c>
      <c r="C35" s="23"/>
      <c r="D35" s="23">
        <v>-23</v>
      </c>
      <c r="E35" s="23">
        <v>-47</v>
      </c>
      <c r="F35" s="23">
        <f t="shared" si="0"/>
        <v>-70</v>
      </c>
      <c r="G35" s="2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37">
        <v>351</v>
      </c>
      <c r="D36" s="37">
        <v>325</v>
      </c>
      <c r="E36" s="37">
        <v>278</v>
      </c>
      <c r="F36" s="37">
        <f t="shared" si="0"/>
        <v>954</v>
      </c>
      <c r="G36" s="37">
        <f t="shared" si="1"/>
        <v>318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23">
        <v>0</v>
      </c>
      <c r="D37" s="23">
        <v>1</v>
      </c>
      <c r="E37" s="23">
        <v>2</v>
      </c>
      <c r="F37" s="23">
        <f t="shared" si="0"/>
        <v>3</v>
      </c>
      <c r="G37" s="2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23">
        <v>349</v>
      </c>
      <c r="D38" s="23">
        <v>325</v>
      </c>
      <c r="E38" s="23">
        <v>277</v>
      </c>
      <c r="F38" s="23">
        <f t="shared" si="0"/>
        <v>951</v>
      </c>
      <c r="G38" s="23">
        <f>AVERAGE(C38:E38)</f>
        <v>317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23">
        <v>-56</v>
      </c>
      <c r="D39" s="23">
        <v>-37</v>
      </c>
      <c r="E39" s="23">
        <v>-142</v>
      </c>
      <c r="F39" s="23">
        <f t="shared" si="0"/>
        <v>-235</v>
      </c>
      <c r="G39" s="2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37">
        <v>1212</v>
      </c>
      <c r="D40" s="37">
        <v>1150</v>
      </c>
      <c r="E40" s="37">
        <v>1023</v>
      </c>
      <c r="F40" s="37">
        <f t="shared" si="0"/>
        <v>3385</v>
      </c>
      <c r="G40" s="37">
        <f t="shared" si="1"/>
        <v>1128.3333333333333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23">
        <v>0</v>
      </c>
      <c r="D41" s="23">
        <v>0</v>
      </c>
      <c r="E41" s="23">
        <v>0</v>
      </c>
      <c r="F41" s="37">
        <f t="shared" si="0"/>
        <v>0</v>
      </c>
      <c r="G41" s="2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37">
        <v>0</v>
      </c>
      <c r="D42" s="37">
        <v>0</v>
      </c>
      <c r="E42" s="37">
        <v>0</v>
      </c>
      <c r="F42" s="37">
        <f t="shared" si="0"/>
        <v>0</v>
      </c>
      <c r="G42" s="37">
        <f t="shared" si="1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23">
        <v>0</v>
      </c>
      <c r="D43" s="23">
        <v>0</v>
      </c>
      <c r="E43" s="23">
        <v>0</v>
      </c>
      <c r="F43" s="37">
        <f t="shared" si="0"/>
        <v>0</v>
      </c>
      <c r="G43" s="2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37">
        <v>0</v>
      </c>
      <c r="D44" s="37">
        <v>0</v>
      </c>
      <c r="E44" s="37"/>
      <c r="F44" s="37">
        <f t="shared" si="0"/>
        <v>0</v>
      </c>
      <c r="G44" s="37">
        <f t="shared" si="1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23">
        <v>0</v>
      </c>
      <c r="D45" s="23">
        <v>0</v>
      </c>
      <c r="E45" s="23">
        <v>0</v>
      </c>
      <c r="F45" s="37">
        <f t="shared" si="0"/>
        <v>0</v>
      </c>
      <c r="G45" s="2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37">
        <v>0</v>
      </c>
      <c r="D46" s="37">
        <v>0</v>
      </c>
      <c r="E46" s="37"/>
      <c r="F46" s="37">
        <f t="shared" si="0"/>
        <v>0</v>
      </c>
      <c r="G46" s="37">
        <f t="shared" si="1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23">
        <v>0</v>
      </c>
      <c r="D47" s="23">
        <v>0</v>
      </c>
      <c r="E47" s="23">
        <v>0</v>
      </c>
      <c r="F47" s="37">
        <f t="shared" si="0"/>
        <v>0</v>
      </c>
      <c r="G47" s="2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37">
        <v>0</v>
      </c>
      <c r="D48" s="37">
        <v>0</v>
      </c>
      <c r="E48" s="37"/>
      <c r="F48" s="37">
        <f t="shared" si="0"/>
        <v>0</v>
      </c>
      <c r="G48" s="37">
        <f t="shared" si="1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35" t="s">
        <v>49</v>
      </c>
      <c r="B49" s="1" t="s">
        <v>80</v>
      </c>
      <c r="C49" s="23">
        <v>13</v>
      </c>
      <c r="D49" s="23">
        <v>14</v>
      </c>
      <c r="E49" s="23">
        <v>6</v>
      </c>
      <c r="F49" s="23">
        <f t="shared" si="0"/>
        <v>33</v>
      </c>
      <c r="G49" s="2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35" t="s">
        <v>49</v>
      </c>
      <c r="B50" s="1" t="s">
        <v>89</v>
      </c>
      <c r="C50" s="23">
        <v>1193</v>
      </c>
      <c r="D50" s="23">
        <v>1150</v>
      </c>
      <c r="E50" s="23">
        <v>1009</v>
      </c>
      <c r="F50" s="23">
        <f t="shared" si="0"/>
        <v>3352</v>
      </c>
      <c r="G50" s="23">
        <f>AVERAGE(C50:E50)</f>
        <v>1117.3333333333333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23">
        <v>570</v>
      </c>
      <c r="D51" s="23"/>
      <c r="E51" s="23"/>
      <c r="F51" s="23">
        <f t="shared" si="0"/>
        <v>570</v>
      </c>
      <c r="G51" s="2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37">
        <v>0</v>
      </c>
      <c r="D52" s="37">
        <v>0</v>
      </c>
      <c r="E52" s="37">
        <v>1419</v>
      </c>
      <c r="F52" s="37">
        <f t="shared" si="0"/>
        <v>1419</v>
      </c>
      <c r="G52" s="37">
        <f t="shared" ref="G52:G54" si="3">AVERAGE(C52:E52)</f>
        <v>473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23">
        <v>0</v>
      </c>
      <c r="D53" s="23">
        <v>1140</v>
      </c>
      <c r="E53" s="23">
        <v>291</v>
      </c>
      <c r="F53" s="23">
        <f t="shared" si="0"/>
        <v>1431</v>
      </c>
      <c r="G53" s="2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23">
        <v>0</v>
      </c>
      <c r="D54" s="23">
        <v>0</v>
      </c>
      <c r="E54" s="23">
        <v>473</v>
      </c>
      <c r="F54" s="23">
        <f t="shared" si="0"/>
        <v>473</v>
      </c>
      <c r="G54" s="23">
        <f t="shared" si="3"/>
        <v>157.66666666666666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3">
        <f>C13+C17+C35+C39+C27+C31+C51</f>
        <v>2772</v>
      </c>
      <c r="D55" s="3">
        <f t="shared" ref="D55:F55" si="4">D13+D17+D35+D39+D27+D31+D51</f>
        <v>-73</v>
      </c>
      <c r="E55" s="3">
        <f t="shared" si="4"/>
        <v>-206</v>
      </c>
      <c r="F55" s="3">
        <f t="shared" si="4"/>
        <v>2493</v>
      </c>
      <c r="G55" s="3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3">
        <f>C14+C18+C36+C40+C28+C32+C52</f>
        <v>79087</v>
      </c>
      <c r="D56" s="3">
        <f t="shared" ref="D56:G56" si="5">D14+D18+D36+D40+D28+D32+D52</f>
        <v>78661</v>
      </c>
      <c r="E56" s="3">
        <f t="shared" si="5"/>
        <v>79609</v>
      </c>
      <c r="F56" s="3">
        <f t="shared" si="5"/>
        <v>237357</v>
      </c>
      <c r="G56" s="3">
        <f t="shared" si="5"/>
        <v>79119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68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52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29.25" customHeight="1" x14ac:dyDescent="0.25">
      <c r="A61" s="59" t="s">
        <v>51</v>
      </c>
      <c r="B61" s="59"/>
      <c r="C61" s="59"/>
      <c r="D61" s="59"/>
      <c r="E61" s="59"/>
      <c r="F61" s="59"/>
    </row>
    <row r="62" spans="1:35" ht="15" customHeight="1" x14ac:dyDescent="0.25">
      <c r="A62" s="61"/>
      <c r="B62" s="61"/>
      <c r="C62" s="61"/>
      <c r="D62" s="61"/>
      <c r="E62" s="61"/>
      <c r="F62" s="61"/>
    </row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6" ht="15" customHeight="1" x14ac:dyDescent="0.25">
      <c r="A65" s="58" t="s">
        <v>13</v>
      </c>
      <c r="B65" s="58"/>
      <c r="C65" s="58"/>
      <c r="D65" s="58"/>
      <c r="E65" s="58"/>
    </row>
    <row r="66" spans="1:6" ht="15" customHeight="1" x14ac:dyDescent="0.25"/>
    <row r="67" spans="1:6" ht="15" customHeight="1" thickBot="1" x14ac:dyDescent="0.3">
      <c r="A67" s="11" t="s">
        <v>43</v>
      </c>
      <c r="B67" s="12" t="s">
        <v>30</v>
      </c>
      <c r="C67" s="12" t="s">
        <v>31</v>
      </c>
      <c r="D67" s="12" t="s">
        <v>32</v>
      </c>
      <c r="E67" s="12" t="s">
        <v>33</v>
      </c>
    </row>
    <row r="68" spans="1:6" ht="15" customHeight="1" x14ac:dyDescent="0.25">
      <c r="A68" s="10"/>
      <c r="B68" s="10"/>
      <c r="C68" s="10"/>
      <c r="D68" s="10"/>
      <c r="E68" s="10"/>
    </row>
    <row r="69" spans="1:6" ht="15" customHeight="1" x14ac:dyDescent="0.25">
      <c r="A69" s="10" t="s">
        <v>54</v>
      </c>
      <c r="B69" s="27">
        <v>1296162000</v>
      </c>
      <c r="C69" s="27">
        <v>1290420000</v>
      </c>
      <c r="D69" s="27">
        <v>1301724000</v>
      </c>
      <c r="E69" s="27">
        <f>SUM(B69:D69)</f>
        <v>3888306000</v>
      </c>
      <c r="F69" s="1"/>
    </row>
    <row r="70" spans="1:6" ht="15" customHeight="1" x14ac:dyDescent="0.25">
      <c r="A70" s="1" t="s">
        <v>80</v>
      </c>
      <c r="B70" s="27">
        <v>4608000</v>
      </c>
      <c r="C70" s="27">
        <v>10530000</v>
      </c>
      <c r="D70" s="27">
        <v>4590000</v>
      </c>
      <c r="E70" s="27">
        <f t="shared" ref="E70:E82" si="6">SUM(B70:D70)</f>
        <v>19728000</v>
      </c>
      <c r="F70" s="1"/>
    </row>
    <row r="71" spans="1:6" ht="15" customHeight="1" x14ac:dyDescent="0.25">
      <c r="A71" s="35" t="s">
        <v>49</v>
      </c>
      <c r="B71" s="27">
        <v>99270000</v>
      </c>
      <c r="C71" s="27">
        <v>98928000</v>
      </c>
      <c r="D71" s="27">
        <v>74016000</v>
      </c>
      <c r="E71" s="27">
        <f t="shared" si="6"/>
        <v>272214000</v>
      </c>
      <c r="F71" s="1"/>
    </row>
    <row r="72" spans="1:6" ht="15" customHeight="1" x14ac:dyDescent="0.25">
      <c r="A72" s="1" t="s">
        <v>80</v>
      </c>
      <c r="B72" s="27">
        <v>144000</v>
      </c>
      <c r="C72" s="27">
        <v>432000</v>
      </c>
      <c r="D72" s="27">
        <v>25542000</v>
      </c>
      <c r="E72" s="27">
        <f t="shared" si="6"/>
        <v>26118000</v>
      </c>
      <c r="F72" s="1"/>
    </row>
    <row r="73" spans="1:6" ht="15" customHeight="1" x14ac:dyDescent="0.25">
      <c r="A73" s="1" t="s">
        <v>94</v>
      </c>
      <c r="B73" s="27">
        <v>0</v>
      </c>
      <c r="C73" s="27">
        <v>0</v>
      </c>
      <c r="D73" s="27">
        <v>16661700</v>
      </c>
      <c r="E73" s="27">
        <f t="shared" si="6"/>
        <v>16661700</v>
      </c>
      <c r="F73" s="1"/>
    </row>
    <row r="74" spans="1:6" ht="15" customHeight="1" x14ac:dyDescent="0.25">
      <c r="A74" s="1" t="s">
        <v>80</v>
      </c>
      <c r="B74" s="27"/>
      <c r="C74" s="27">
        <v>11107800</v>
      </c>
      <c r="D74" s="27">
        <v>0</v>
      </c>
      <c r="E74" s="27">
        <f t="shared" si="6"/>
        <v>11107800</v>
      </c>
      <c r="F74" s="1"/>
    </row>
    <row r="75" spans="1:6" ht="15" customHeight="1" x14ac:dyDescent="0.25">
      <c r="A75" s="35" t="s">
        <v>49</v>
      </c>
      <c r="B75" s="27">
        <v>0</v>
      </c>
      <c r="C75" s="27">
        <v>0</v>
      </c>
      <c r="D75" s="27">
        <v>0</v>
      </c>
      <c r="E75" s="27">
        <f t="shared" si="6"/>
        <v>0</v>
      </c>
      <c r="F75" s="1"/>
    </row>
    <row r="76" spans="1:6" ht="15" customHeight="1" x14ac:dyDescent="0.25">
      <c r="A76" s="1" t="s">
        <v>80</v>
      </c>
      <c r="B76" s="27">
        <v>0</v>
      </c>
      <c r="C76" s="27">
        <v>155073600</v>
      </c>
      <c r="D76" s="27">
        <v>232610400</v>
      </c>
      <c r="E76" s="27">
        <f t="shared" si="6"/>
        <v>387684000</v>
      </c>
      <c r="F76" s="1"/>
    </row>
    <row r="77" spans="1:6" ht="15" customHeight="1" x14ac:dyDescent="0.25">
      <c r="A77" s="34" t="s">
        <v>95</v>
      </c>
      <c r="B77" s="2">
        <v>28165800</v>
      </c>
      <c r="C77" s="2">
        <v>26101400</v>
      </c>
      <c r="D77" s="2">
        <v>22294000</v>
      </c>
      <c r="E77" s="27">
        <f t="shared" si="6"/>
        <v>76561200</v>
      </c>
      <c r="F77" s="1"/>
    </row>
    <row r="78" spans="1:6" ht="15" customHeight="1" x14ac:dyDescent="0.25">
      <c r="A78" s="1" t="s">
        <v>80</v>
      </c>
      <c r="B78" s="2">
        <v>0</v>
      </c>
      <c r="C78" s="2">
        <v>83000</v>
      </c>
      <c r="D78" s="2">
        <v>166000</v>
      </c>
      <c r="E78" s="27">
        <f t="shared" si="6"/>
        <v>249000</v>
      </c>
      <c r="F78" s="1"/>
    </row>
    <row r="79" spans="1:6" ht="15" customHeight="1" x14ac:dyDescent="0.25">
      <c r="A79" s="35" t="s">
        <v>49</v>
      </c>
      <c r="B79" s="27">
        <v>94449600</v>
      </c>
      <c r="C79" s="27">
        <v>89802800</v>
      </c>
      <c r="D79" s="27">
        <v>80634600</v>
      </c>
      <c r="E79" s="27">
        <f t="shared" si="6"/>
        <v>264887000</v>
      </c>
      <c r="F79" s="1"/>
    </row>
    <row r="80" spans="1:6" ht="15" customHeight="1" x14ac:dyDescent="0.25">
      <c r="A80" s="1" t="s">
        <v>80</v>
      </c>
      <c r="B80" s="27">
        <v>767000</v>
      </c>
      <c r="C80" s="27">
        <v>1037200</v>
      </c>
      <c r="D80" s="27">
        <v>435600</v>
      </c>
      <c r="E80" s="27">
        <f t="shared" si="6"/>
        <v>2239800</v>
      </c>
      <c r="F80" s="1"/>
    </row>
    <row r="81" spans="1:14" ht="15" customHeight="1" x14ac:dyDescent="0.25">
      <c r="A81" s="1" t="s">
        <v>96</v>
      </c>
      <c r="B81" s="27"/>
      <c r="C81" s="27">
        <v>0</v>
      </c>
      <c r="D81" s="27">
        <v>51509700</v>
      </c>
      <c r="E81" s="27">
        <f t="shared" si="6"/>
        <v>51509700</v>
      </c>
      <c r="F81" s="1"/>
    </row>
    <row r="82" spans="1:14" ht="15" customHeight="1" x14ac:dyDescent="0.25">
      <c r="A82" s="1" t="s">
        <v>80</v>
      </c>
      <c r="B82" s="27"/>
      <c r="C82" s="27">
        <v>41382000</v>
      </c>
      <c r="D82" s="27">
        <v>10563300</v>
      </c>
      <c r="E82" s="27">
        <f t="shared" si="6"/>
        <v>51945300</v>
      </c>
      <c r="F82" s="1"/>
    </row>
    <row r="83" spans="1:14" ht="15" customHeight="1" thickBot="1" x14ac:dyDescent="0.3">
      <c r="A83" s="13" t="s">
        <v>14</v>
      </c>
      <c r="B83" s="28">
        <f>B69+B71+B77+B79+B73+B75+B81</f>
        <v>1518047400</v>
      </c>
      <c r="C83" s="28">
        <f t="shared" ref="C83:E83" si="7">C69+C71+C77+C79+C73+C75+C81</f>
        <v>1505252200</v>
      </c>
      <c r="D83" s="28">
        <f t="shared" si="7"/>
        <v>1546840000</v>
      </c>
      <c r="E83" s="28">
        <f t="shared" si="7"/>
        <v>4570139600</v>
      </c>
      <c r="F83" s="41"/>
    </row>
    <row r="84" spans="1:14" ht="15" customHeight="1" thickTop="1" x14ac:dyDescent="0.25">
      <c r="A84" s="2" t="s">
        <v>68</v>
      </c>
    </row>
    <row r="85" spans="1:14" ht="15" customHeight="1" x14ac:dyDescent="0.25">
      <c r="A85" s="2"/>
    </row>
    <row r="86" spans="1:14" ht="15" customHeight="1" x14ac:dyDescent="0.25">
      <c r="A86" s="2"/>
    </row>
    <row r="88" spans="1:14" ht="15" customHeight="1" x14ac:dyDescent="0.25">
      <c r="A88" s="58" t="s">
        <v>15</v>
      </c>
      <c r="B88" s="58"/>
      <c r="C88" s="58"/>
      <c r="D88" s="58"/>
      <c r="E88" s="58"/>
      <c r="F88" s="19"/>
      <c r="G88" s="19"/>
      <c r="H88" s="19"/>
      <c r="I88" s="19"/>
      <c r="J88" s="19"/>
      <c r="K88" s="19"/>
      <c r="L88" s="19"/>
      <c r="M88" s="19"/>
      <c r="N88" s="19"/>
    </row>
    <row r="89" spans="1:14" ht="15" customHeight="1" x14ac:dyDescent="0.25">
      <c r="A89" s="58" t="s">
        <v>12</v>
      </c>
      <c r="B89" s="58"/>
      <c r="C89" s="58"/>
      <c r="D89" s="58"/>
      <c r="E89" s="58"/>
      <c r="F89" s="19"/>
      <c r="G89" s="19"/>
      <c r="H89" s="19"/>
      <c r="I89" s="19"/>
      <c r="J89" s="19"/>
      <c r="K89" s="19"/>
      <c r="L89" s="19"/>
      <c r="M89" s="19"/>
      <c r="N89" s="19"/>
    </row>
    <row r="90" spans="1:14" ht="15" customHeight="1" x14ac:dyDescent="0.25">
      <c r="A90" s="58" t="s">
        <v>13</v>
      </c>
      <c r="B90" s="58"/>
      <c r="C90" s="58"/>
      <c r="D90" s="58"/>
      <c r="E90" s="58"/>
      <c r="F90" s="18"/>
      <c r="G90" s="18"/>
      <c r="H90" s="18"/>
      <c r="I90" s="18"/>
      <c r="J90" s="18"/>
      <c r="K90" s="18"/>
      <c r="L90" s="18"/>
      <c r="M90" s="18"/>
      <c r="N90" s="18"/>
    </row>
    <row r="91" spans="1:14" ht="15" customHeight="1" x14ac:dyDescent="0.25"/>
    <row r="92" spans="1:14" ht="15" customHeight="1" thickBot="1" x14ac:dyDescent="0.3">
      <c r="A92" s="11" t="s">
        <v>16</v>
      </c>
      <c r="B92" s="12" t="s">
        <v>30</v>
      </c>
      <c r="C92" s="12" t="s">
        <v>31</v>
      </c>
      <c r="D92" s="12" t="s">
        <v>32</v>
      </c>
      <c r="E92" s="12" t="s">
        <v>33</v>
      </c>
      <c r="F92" s="20"/>
      <c r="G92" s="20"/>
      <c r="H92" s="20"/>
      <c r="I92" s="20"/>
      <c r="J92" s="20"/>
      <c r="K92" s="20"/>
      <c r="L92" s="20"/>
      <c r="M92" s="20"/>
      <c r="N92" s="20"/>
    </row>
    <row r="94" spans="1:14" ht="15" customHeight="1" x14ac:dyDescent="0.25">
      <c r="A94" s="21" t="s">
        <v>17</v>
      </c>
      <c r="B94" s="2">
        <v>1518047400</v>
      </c>
      <c r="C94" s="2">
        <v>1505252200</v>
      </c>
      <c r="D94" s="2">
        <v>1546840000</v>
      </c>
      <c r="E94" s="2">
        <f>SUM(B94:D94)</f>
        <v>4570139600</v>
      </c>
    </row>
    <row r="95" spans="1:14" ht="15" customHeight="1" x14ac:dyDescent="0.25">
      <c r="A95" s="21"/>
    </row>
    <row r="98" spans="1:14" ht="15" customHeight="1" thickBot="1" x14ac:dyDescent="0.3">
      <c r="A98" s="13" t="s">
        <v>14</v>
      </c>
      <c r="B98" s="3">
        <f>B94</f>
        <v>1518047400</v>
      </c>
      <c r="C98" s="3">
        <f t="shared" ref="C98:E98" si="8">C94</f>
        <v>1505252200</v>
      </c>
      <c r="D98" s="3">
        <f t="shared" si="8"/>
        <v>1546840000</v>
      </c>
      <c r="E98" s="3">
        <f t="shared" si="8"/>
        <v>4570139600</v>
      </c>
      <c r="G98" s="14"/>
      <c r="H98" s="14"/>
      <c r="I98" s="14"/>
      <c r="J98" s="14"/>
      <c r="K98" s="14"/>
      <c r="L98" s="14"/>
      <c r="M98" s="14"/>
      <c r="N98" s="14"/>
    </row>
    <row r="99" spans="1:14" ht="15" customHeight="1" thickTop="1" x14ac:dyDescent="0.25">
      <c r="A99" s="2" t="s">
        <v>74</v>
      </c>
    </row>
    <row r="100" spans="1:14" ht="15" customHeight="1" x14ac:dyDescent="0.25"/>
    <row r="102" spans="1:14" ht="15" customHeight="1" x14ac:dyDescent="0.25">
      <c r="A102" s="58" t="s">
        <v>18</v>
      </c>
      <c r="B102" s="58"/>
      <c r="C102" s="58"/>
      <c r="D102" s="58"/>
      <c r="E102" s="58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ht="15" customHeight="1" x14ac:dyDescent="0.25">
      <c r="A103" s="58" t="s">
        <v>19</v>
      </c>
      <c r="B103" s="58"/>
      <c r="C103" s="58"/>
      <c r="D103" s="58"/>
      <c r="E103" s="58"/>
    </row>
    <row r="104" spans="1:14" ht="15" customHeight="1" x14ac:dyDescent="0.25">
      <c r="A104" s="58" t="s">
        <v>13</v>
      </c>
      <c r="B104" s="58"/>
      <c r="C104" s="58"/>
      <c r="D104" s="58"/>
      <c r="E104" s="58"/>
      <c r="F104" s="18"/>
      <c r="G104" s="18"/>
      <c r="H104" s="18"/>
      <c r="I104" s="18"/>
      <c r="J104" s="18"/>
      <c r="K104" s="18"/>
      <c r="L104" s="18"/>
      <c r="M104" s="18"/>
      <c r="N104" s="18"/>
    </row>
    <row r="106" spans="1:14" ht="15.75" thickBot="1" x14ac:dyDescent="0.3">
      <c r="A106" s="11" t="s">
        <v>16</v>
      </c>
      <c r="B106" s="12" t="s">
        <v>30</v>
      </c>
      <c r="C106" s="12" t="s">
        <v>31</v>
      </c>
      <c r="D106" s="12" t="s">
        <v>32</v>
      </c>
      <c r="E106" s="12" t="s">
        <v>33</v>
      </c>
      <c r="F106" s="20"/>
      <c r="G106" s="20"/>
      <c r="H106" s="20"/>
      <c r="I106" s="20"/>
      <c r="J106" s="20"/>
      <c r="K106" s="20"/>
      <c r="L106" s="20"/>
      <c r="M106" s="20"/>
      <c r="N106" s="20"/>
    </row>
    <row r="108" spans="1:14" ht="15" customHeight="1" x14ac:dyDescent="0.25">
      <c r="A108" s="31" t="s">
        <v>44</v>
      </c>
      <c r="B108" s="2">
        <f>'3T'!E112</f>
        <v>1723021400</v>
      </c>
      <c r="C108" s="2">
        <f>+B112</f>
        <v>204974000</v>
      </c>
      <c r="D108" s="2">
        <f>+C112</f>
        <v>252426800</v>
      </c>
      <c r="E108" s="2">
        <f>B108</f>
        <v>1723021400</v>
      </c>
    </row>
    <row r="109" spans="1:14" ht="15" customHeight="1" x14ac:dyDescent="0.25">
      <c r="A109" s="31" t="s">
        <v>20</v>
      </c>
      <c r="B109" s="2">
        <v>54000</v>
      </c>
      <c r="C109" s="2">
        <v>1552705000</v>
      </c>
      <c r="D109" s="2">
        <v>1391516488.3599999</v>
      </c>
      <c r="E109" s="2">
        <f>SUM(B109:D109)</f>
        <v>2944275488.3599997</v>
      </c>
      <c r="G109" s="32"/>
      <c r="H109" s="32"/>
      <c r="I109" s="32"/>
    </row>
    <row r="110" spans="1:14" ht="15" customHeight="1" x14ac:dyDescent="0.25">
      <c r="A110" s="31" t="s">
        <v>45</v>
      </c>
      <c r="B110" s="2">
        <f>+B108+B109</f>
        <v>1723075400</v>
      </c>
      <c r="C110" s="2">
        <f t="shared" ref="C110:D110" si="9">+C108+C109</f>
        <v>1757679000</v>
      </c>
      <c r="D110" s="2">
        <f t="shared" si="9"/>
        <v>1643943288.3599999</v>
      </c>
      <c r="E110" s="2">
        <f>+E108+E109</f>
        <v>4667296888.3599997</v>
      </c>
    </row>
    <row r="111" spans="1:14" ht="15" customHeight="1" x14ac:dyDescent="0.25">
      <c r="A111" s="31" t="s">
        <v>21</v>
      </c>
      <c r="B111" s="2">
        <f>B98+54000</f>
        <v>1518101400</v>
      </c>
      <c r="C111" s="2">
        <f t="shared" ref="C111:D111" si="10">C98</f>
        <v>1505252200</v>
      </c>
      <c r="D111" s="2">
        <f t="shared" si="10"/>
        <v>1546840000</v>
      </c>
      <c r="E111" s="1">
        <f>SUM(B111:D111)</f>
        <v>4570193600</v>
      </c>
      <c r="F111" s="43"/>
    </row>
    <row r="112" spans="1:14" ht="15" customHeight="1" x14ac:dyDescent="0.25">
      <c r="A112" s="31" t="s">
        <v>46</v>
      </c>
      <c r="B112" s="2">
        <f>+B110-B111</f>
        <v>204974000</v>
      </c>
      <c r="C112" s="2">
        <f>+C110-C111</f>
        <v>252426800</v>
      </c>
      <c r="D112" s="2">
        <f>+D110-D111</f>
        <v>97103288.359999895</v>
      </c>
      <c r="E112" s="2">
        <f t="shared" ref="E112" si="11">+E110-E111</f>
        <v>97103288.359999657</v>
      </c>
      <c r="F112" s="44"/>
      <c r="G112" s="1"/>
    </row>
    <row r="113" spans="1:14" ht="15" customHeight="1" thickBot="1" x14ac:dyDescent="0.3">
      <c r="A113" s="3"/>
      <c r="B113" s="3"/>
      <c r="C113" s="3"/>
      <c r="D113" s="3"/>
      <c r="E113" s="3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4" ht="15" customHeight="1" thickTop="1" x14ac:dyDescent="0.25">
      <c r="A114" s="2" t="s">
        <v>62</v>
      </c>
    </row>
    <row r="117" spans="1:14" x14ac:dyDescent="0.25">
      <c r="A117" s="1" t="s">
        <v>99</v>
      </c>
      <c r="B117" s="1"/>
      <c r="C117" s="1"/>
      <c r="D117" s="1"/>
      <c r="E117" s="1"/>
    </row>
    <row r="118" spans="1:14" x14ac:dyDescent="0.25">
      <c r="A118" s="1" t="s">
        <v>85</v>
      </c>
      <c r="B118" s="1"/>
      <c r="C118" s="1"/>
      <c r="D118" s="1"/>
      <c r="E118" s="1"/>
    </row>
    <row r="119" spans="1:14" x14ac:dyDescent="0.25">
      <c r="A119" s="16" t="s">
        <v>98</v>
      </c>
      <c r="B119" s="1"/>
      <c r="C119" s="1"/>
      <c r="D119" s="1"/>
      <c r="E119" s="1"/>
    </row>
    <row r="120" spans="1:14" x14ac:dyDescent="0.25">
      <c r="A120" s="16"/>
      <c r="B120" s="1"/>
      <c r="C120" s="1"/>
      <c r="D120" s="1"/>
      <c r="E120" s="1"/>
    </row>
    <row r="121" spans="1:14" x14ac:dyDescent="0.25">
      <c r="A121" s="16"/>
      <c r="B121" s="1"/>
      <c r="C121" s="1"/>
      <c r="D121" s="1"/>
      <c r="E121" s="1"/>
    </row>
    <row r="122" spans="1:14" ht="18" customHeight="1" x14ac:dyDescent="0.25">
      <c r="A122" s="16"/>
      <c r="B122" s="1"/>
      <c r="C122" s="1"/>
      <c r="D122" s="1"/>
      <c r="E122" s="1"/>
    </row>
    <row r="123" spans="1:14" x14ac:dyDescent="0.25">
      <c r="A123" s="30"/>
    </row>
    <row r="124" spans="1:14" x14ac:dyDescent="0.25">
      <c r="A124" s="30"/>
    </row>
    <row r="128" spans="1:14" ht="15" customHeight="1" x14ac:dyDescent="0.25">
      <c r="A128" s="2"/>
    </row>
    <row r="129" spans="1:1" ht="15" customHeight="1" x14ac:dyDescent="0.25">
      <c r="A129" s="2"/>
    </row>
    <row r="130" spans="1:1" ht="15" customHeight="1" x14ac:dyDescent="0.25">
      <c r="A130" s="2"/>
    </row>
    <row r="131" spans="1:1" ht="15" customHeight="1" x14ac:dyDescent="0.25"/>
    <row r="132" spans="1:1" ht="15" customHeight="1" x14ac:dyDescent="0.25"/>
    <row r="134" spans="1:1" ht="15" customHeight="1" x14ac:dyDescent="0.25">
      <c r="A134" s="2"/>
    </row>
  </sheetData>
  <mergeCells count="15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62:F62"/>
    <mergeCell ref="A89:E89"/>
    <mergeCell ref="A90:E90"/>
    <mergeCell ref="A102:E102"/>
    <mergeCell ref="A103:E103"/>
    <mergeCell ref="A104:E10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topLeftCell="A85" zoomScale="80" zoomScaleNormal="80" workbookViewId="0">
      <selection activeCell="A81" sqref="A81:A82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4" x14ac:dyDescent="0.25">
      <c r="A1" s="58" t="s">
        <v>1</v>
      </c>
      <c r="B1" s="58"/>
      <c r="C1" s="58"/>
      <c r="D1" s="58"/>
      <c r="E1" s="58"/>
      <c r="F1" s="58"/>
    </row>
    <row r="2" spans="1:34" x14ac:dyDescent="0.25">
      <c r="A2" s="4" t="s">
        <v>38</v>
      </c>
      <c r="B2" s="5" t="s">
        <v>37</v>
      </c>
      <c r="C2" s="5"/>
      <c r="D2" s="5"/>
      <c r="E2" s="5"/>
      <c r="F2" s="5"/>
    </row>
    <row r="3" spans="1:34" x14ac:dyDescent="0.25">
      <c r="A3" s="4" t="s">
        <v>39</v>
      </c>
      <c r="B3" s="5" t="s">
        <v>40</v>
      </c>
      <c r="C3" s="5"/>
      <c r="D3" s="5"/>
      <c r="E3" s="5"/>
      <c r="F3" s="5"/>
    </row>
    <row r="4" spans="1:34" x14ac:dyDescent="0.25">
      <c r="A4" s="4" t="s">
        <v>41</v>
      </c>
      <c r="B4" s="5" t="s">
        <v>37</v>
      </c>
      <c r="C4" s="5"/>
      <c r="D4" s="5"/>
      <c r="E4" s="5"/>
      <c r="F4" s="5"/>
    </row>
    <row r="5" spans="1:34" x14ac:dyDescent="0.25">
      <c r="A5" s="4" t="s">
        <v>42</v>
      </c>
      <c r="B5" s="5" t="s">
        <v>75</v>
      </c>
      <c r="C5" s="5"/>
      <c r="D5" s="5"/>
      <c r="E5" s="5"/>
      <c r="F5" s="5"/>
    </row>
    <row r="6" spans="1:34" x14ac:dyDescent="0.25">
      <c r="A6" s="4"/>
      <c r="B6" s="6"/>
      <c r="C6" s="7"/>
      <c r="D6" s="8"/>
      <c r="E6" s="8"/>
      <c r="F6" s="8"/>
    </row>
    <row r="7" spans="1:34" x14ac:dyDescent="0.25">
      <c r="A7" s="9"/>
      <c r="B7" s="8"/>
      <c r="C7" s="8"/>
      <c r="D7" s="8"/>
      <c r="E7" s="8"/>
      <c r="F7" s="8"/>
    </row>
    <row r="8" spans="1:34" ht="15" customHeight="1" x14ac:dyDescent="0.25">
      <c r="A8" s="58" t="s">
        <v>2</v>
      </c>
      <c r="B8" s="58"/>
      <c r="C8" s="58"/>
      <c r="D8" s="58"/>
      <c r="E8" s="58"/>
      <c r="F8" s="58"/>
    </row>
    <row r="9" spans="1:34" ht="15" customHeight="1" x14ac:dyDescent="0.25">
      <c r="A9" s="58" t="s">
        <v>3</v>
      </c>
      <c r="B9" s="58"/>
      <c r="C9" s="58"/>
      <c r="D9" s="58"/>
      <c r="E9" s="58"/>
      <c r="F9" s="58"/>
    </row>
    <row r="10" spans="1:34" ht="15" customHeight="1" x14ac:dyDescent="0.25">
      <c r="B10" s="10"/>
      <c r="C10" s="10"/>
    </row>
    <row r="11" spans="1:34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34</v>
      </c>
      <c r="F11" s="12" t="s">
        <v>58</v>
      </c>
    </row>
    <row r="12" spans="1:34" s="8" customFormat="1" ht="15" customHeight="1" x14ac:dyDescent="0.25">
      <c r="A12" s="1"/>
      <c r="B12" s="2"/>
      <c r="C12" s="22"/>
      <c r="D12" s="22"/>
      <c r="E12" s="22"/>
      <c r="F12" s="22"/>
    </row>
    <row r="13" spans="1:34" s="24" customFormat="1" ht="15" customHeight="1" x14ac:dyDescent="0.25">
      <c r="A13" s="1" t="s">
        <v>54</v>
      </c>
      <c r="B13" s="2" t="s">
        <v>47</v>
      </c>
      <c r="C13" s="2">
        <f>'1T'!F13</f>
        <v>72352</v>
      </c>
      <c r="D13" s="2">
        <f>'2T'!F13</f>
        <v>-145</v>
      </c>
      <c r="E13" s="2">
        <f t="shared" ref="E13:E54" si="0">SUM(C13:D13)</f>
        <v>72207</v>
      </c>
      <c r="F13" s="2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s="24" customFormat="1" ht="15" customHeight="1" x14ac:dyDescent="0.25">
      <c r="A14" s="1"/>
      <c r="B14" s="36" t="s">
        <v>48</v>
      </c>
      <c r="C14" s="36">
        <f>'1T'!G14</f>
        <v>72295.333333333328</v>
      </c>
      <c r="D14" s="36">
        <f>'2T'!G14</f>
        <v>72224.333333333328</v>
      </c>
      <c r="E14" s="36">
        <f t="shared" si="0"/>
        <v>144519.66666666666</v>
      </c>
      <c r="F14" s="37">
        <f>AVERAGE(C14:D14)</f>
        <v>72259.833333333328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s="24" customFormat="1" ht="15" customHeight="1" x14ac:dyDescent="0.25">
      <c r="A15" s="1"/>
      <c r="B15" s="1" t="s">
        <v>80</v>
      </c>
      <c r="C15" s="1">
        <f>'1T'!F15</f>
        <v>851</v>
      </c>
      <c r="D15" s="1">
        <f>'2T'!F15</f>
        <v>571</v>
      </c>
      <c r="E15" s="1">
        <f t="shared" si="0"/>
        <v>1422</v>
      </c>
      <c r="F15" s="2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24" customFormat="1" ht="15" customHeight="1" x14ac:dyDescent="0.25">
      <c r="A16" s="1"/>
      <c r="B16" s="1" t="s">
        <v>89</v>
      </c>
      <c r="C16" s="1">
        <f>'1T'!F16</f>
        <v>0</v>
      </c>
      <c r="D16" s="1">
        <f>'2T'!F16</f>
        <v>0</v>
      </c>
      <c r="E16" s="1">
        <f t="shared" si="0"/>
        <v>0</v>
      </c>
      <c r="F16" s="23">
        <f>AVERAGE(C16:D16)</f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24" customFormat="1" ht="15" customHeight="1" x14ac:dyDescent="0.25">
      <c r="A17" s="35" t="s">
        <v>49</v>
      </c>
      <c r="B17" s="2" t="s">
        <v>47</v>
      </c>
      <c r="C17" s="2">
        <f>'1T'!F17</f>
        <v>5149</v>
      </c>
      <c r="D17" s="2">
        <f>'2T'!F17</f>
        <v>-37</v>
      </c>
      <c r="E17" s="2">
        <f t="shared" si="0"/>
        <v>5112</v>
      </c>
      <c r="F17" s="2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24" customFormat="1" ht="15" customHeight="1" x14ac:dyDescent="0.25">
      <c r="A18" s="35" t="s">
        <v>49</v>
      </c>
      <c r="B18" s="36" t="s">
        <v>48</v>
      </c>
      <c r="C18" s="36">
        <f>'1T'!G18</f>
        <v>5151.333333333333</v>
      </c>
      <c r="D18" s="36">
        <f>'2T'!G18</f>
        <v>5113.666666666667</v>
      </c>
      <c r="E18" s="36">
        <f t="shared" si="0"/>
        <v>10265</v>
      </c>
      <c r="F18" s="37">
        <f>AVERAGE(C18:D18)</f>
        <v>5132.5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24" customFormat="1" ht="15" hidden="1" customHeight="1" x14ac:dyDescent="0.25">
      <c r="A19" s="1" t="s">
        <v>55</v>
      </c>
      <c r="B19" s="2" t="s">
        <v>47</v>
      </c>
      <c r="C19" s="2">
        <f>'1T'!G19</f>
        <v>0</v>
      </c>
      <c r="D19" s="2" t="e">
        <f>'2T'!G19</f>
        <v>#DIV/0!</v>
      </c>
      <c r="E19" s="2" t="e">
        <f t="shared" si="0"/>
        <v>#DIV/0!</v>
      </c>
      <c r="F19" s="37" t="e">
        <f t="shared" ref="F19:F34" si="1">AVERAGE(C19:D19)</f>
        <v>#DIV/0!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24" customFormat="1" ht="15" hidden="1" customHeight="1" x14ac:dyDescent="0.25">
      <c r="A20" s="1"/>
      <c r="B20" s="36" t="s">
        <v>48</v>
      </c>
      <c r="C20" s="2" t="e">
        <f>'1T'!G20</f>
        <v>#DIV/0!</v>
      </c>
      <c r="D20" s="2" t="e">
        <f>'2T'!G20</f>
        <v>#DIV/0!</v>
      </c>
      <c r="E20" s="2" t="e">
        <f t="shared" si="0"/>
        <v>#DIV/0!</v>
      </c>
      <c r="F20" s="37" t="e">
        <f t="shared" si="1"/>
        <v>#DIV/0!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24" customFormat="1" ht="15" hidden="1" customHeight="1" x14ac:dyDescent="0.25">
      <c r="A21" s="1" t="s">
        <v>56</v>
      </c>
      <c r="B21" s="2" t="s">
        <v>47</v>
      </c>
      <c r="C21" s="2">
        <f>'1T'!G21</f>
        <v>0</v>
      </c>
      <c r="D21" s="2" t="e">
        <f>'2T'!G21</f>
        <v>#DIV/0!</v>
      </c>
      <c r="E21" s="2" t="e">
        <f t="shared" si="0"/>
        <v>#DIV/0!</v>
      </c>
      <c r="F21" s="37" t="e">
        <f t="shared" si="1"/>
        <v>#DIV/0!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24" customFormat="1" ht="15" hidden="1" customHeight="1" x14ac:dyDescent="0.25">
      <c r="A22" s="1"/>
      <c r="B22" s="36" t="s">
        <v>48</v>
      </c>
      <c r="C22" s="2" t="e">
        <f>'1T'!G22</f>
        <v>#DIV/0!</v>
      </c>
      <c r="D22" s="2" t="e">
        <f>'2T'!G22</f>
        <v>#DIV/0!</v>
      </c>
      <c r="E22" s="2" t="e">
        <f t="shared" si="0"/>
        <v>#DIV/0!</v>
      </c>
      <c r="F22" s="37" t="e">
        <f t="shared" si="1"/>
        <v>#DIV/0!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24" customFormat="1" ht="15" hidden="1" customHeight="1" x14ac:dyDescent="0.25">
      <c r="A23" s="35" t="s">
        <v>49</v>
      </c>
      <c r="B23" s="2" t="s">
        <v>47</v>
      </c>
      <c r="C23" s="2">
        <f>'1T'!G23</f>
        <v>0</v>
      </c>
      <c r="D23" s="2" t="e">
        <f>'2T'!G23</f>
        <v>#DIV/0!</v>
      </c>
      <c r="E23" s="2" t="e">
        <f t="shared" si="0"/>
        <v>#DIV/0!</v>
      </c>
      <c r="F23" s="37" t="e">
        <f t="shared" si="1"/>
        <v>#DIV/0!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24" customFormat="1" ht="15" hidden="1" customHeight="1" x14ac:dyDescent="0.25">
      <c r="A24" s="35" t="s">
        <v>49</v>
      </c>
      <c r="B24" s="36" t="s">
        <v>48</v>
      </c>
      <c r="C24" s="2" t="e">
        <f>'1T'!G24</f>
        <v>#DIV/0!</v>
      </c>
      <c r="D24" s="2" t="e">
        <f>'2T'!G24</f>
        <v>#DIV/0!</v>
      </c>
      <c r="E24" s="2" t="e">
        <f t="shared" si="0"/>
        <v>#DIV/0!</v>
      </c>
      <c r="F24" s="37" t="e">
        <f t="shared" si="1"/>
        <v>#DIV/0!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24" customFormat="1" ht="15" customHeight="1" x14ac:dyDescent="0.25">
      <c r="A25" s="35" t="s">
        <v>49</v>
      </c>
      <c r="B25" s="1" t="s">
        <v>80</v>
      </c>
      <c r="C25" s="1">
        <f>'1T'!F25</f>
        <v>37</v>
      </c>
      <c r="D25" s="1">
        <f>'2T'!F25</f>
        <v>19</v>
      </c>
      <c r="E25" s="1">
        <f t="shared" si="0"/>
        <v>56</v>
      </c>
      <c r="F25" s="2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24" customFormat="1" ht="15" customHeight="1" x14ac:dyDescent="0.25">
      <c r="A26" s="35" t="s">
        <v>49</v>
      </c>
      <c r="B26" s="1" t="s">
        <v>89</v>
      </c>
      <c r="C26" s="1">
        <f>'1T'!F26</f>
        <v>0</v>
      </c>
      <c r="D26" s="1">
        <f>'2T'!F26</f>
        <v>0</v>
      </c>
      <c r="E26" s="1">
        <f t="shared" si="0"/>
        <v>0</v>
      </c>
      <c r="F26" s="23">
        <f t="shared" si="1"/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s="24" customFormat="1" ht="15" customHeight="1" x14ac:dyDescent="0.25">
      <c r="A27" s="1" t="s">
        <v>94</v>
      </c>
      <c r="B27" s="2" t="s">
        <v>47</v>
      </c>
      <c r="C27" s="1">
        <f>'1T'!F27</f>
        <v>0</v>
      </c>
      <c r="D27" s="1">
        <f>'2T'!F27</f>
        <v>0</v>
      </c>
      <c r="E27" s="1">
        <f t="shared" si="0"/>
        <v>0</v>
      </c>
      <c r="F27" s="2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24" customFormat="1" ht="15" customHeight="1" x14ac:dyDescent="0.25">
      <c r="A28" s="35"/>
      <c r="B28" s="36" t="s">
        <v>48</v>
      </c>
      <c r="C28" s="36">
        <f>'1T'!F28</f>
        <v>0</v>
      </c>
      <c r="D28" s="36">
        <f>'2T'!F28</f>
        <v>0</v>
      </c>
      <c r="E28" s="36">
        <f t="shared" si="0"/>
        <v>0</v>
      </c>
      <c r="F28" s="37">
        <f t="shared" si="1"/>
        <v>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s="24" customFormat="1" ht="15" customHeight="1" x14ac:dyDescent="0.25">
      <c r="A29" s="35"/>
      <c r="B29" s="1" t="s">
        <v>80</v>
      </c>
      <c r="C29" s="1">
        <f>'1T'!F29</f>
        <v>0</v>
      </c>
      <c r="D29" s="1">
        <f>'2T'!F29</f>
        <v>0</v>
      </c>
      <c r="E29" s="1">
        <f t="shared" si="0"/>
        <v>0</v>
      </c>
      <c r="F29" s="2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s="24" customFormat="1" ht="15" customHeight="1" x14ac:dyDescent="0.25">
      <c r="A30" s="35"/>
      <c r="B30" s="1" t="s">
        <v>89</v>
      </c>
      <c r="C30" s="1">
        <f>'1T'!F30</f>
        <v>0</v>
      </c>
      <c r="D30" s="1">
        <f>'2T'!F30</f>
        <v>0</v>
      </c>
      <c r="E30" s="1">
        <f t="shared" si="0"/>
        <v>0</v>
      </c>
      <c r="F30" s="23">
        <f t="shared" si="1"/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s="24" customFormat="1" ht="15" customHeight="1" x14ac:dyDescent="0.25">
      <c r="A31" s="35" t="s">
        <v>49</v>
      </c>
      <c r="B31" s="2" t="s">
        <v>47</v>
      </c>
      <c r="C31" s="1">
        <f>'1T'!F31</f>
        <v>0</v>
      </c>
      <c r="D31" s="1">
        <f>'2T'!F31</f>
        <v>0</v>
      </c>
      <c r="E31" s="1">
        <f t="shared" si="0"/>
        <v>0</v>
      </c>
      <c r="F31" s="2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s="24" customFormat="1" ht="15" customHeight="1" x14ac:dyDescent="0.25">
      <c r="A32" s="35" t="s">
        <v>49</v>
      </c>
      <c r="B32" s="36" t="s">
        <v>48</v>
      </c>
      <c r="C32" s="36">
        <f>'1T'!F32</f>
        <v>0</v>
      </c>
      <c r="D32" s="36">
        <f>'2T'!F32</f>
        <v>0</v>
      </c>
      <c r="E32" s="36">
        <f t="shared" si="0"/>
        <v>0</v>
      </c>
      <c r="F32" s="37">
        <f t="shared" si="1"/>
        <v>0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s="24" customFormat="1" ht="15" customHeight="1" x14ac:dyDescent="0.25">
      <c r="A33" s="35" t="s">
        <v>49</v>
      </c>
      <c r="B33" s="1" t="s">
        <v>80</v>
      </c>
      <c r="C33" s="1">
        <f>'1T'!F33</f>
        <v>0</v>
      </c>
      <c r="D33" s="1">
        <f>'2T'!F33</f>
        <v>0</v>
      </c>
      <c r="E33" s="1">
        <f t="shared" si="0"/>
        <v>0</v>
      </c>
      <c r="F33" s="2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s="24" customFormat="1" ht="15" customHeight="1" x14ac:dyDescent="0.25">
      <c r="A34" s="35" t="s">
        <v>49</v>
      </c>
      <c r="B34" s="1" t="s">
        <v>89</v>
      </c>
      <c r="C34" s="1">
        <f>'1T'!F34</f>
        <v>0</v>
      </c>
      <c r="D34" s="1">
        <f>'2T'!F34</f>
        <v>0</v>
      </c>
      <c r="E34" s="1">
        <f t="shared" si="0"/>
        <v>0</v>
      </c>
      <c r="F34" s="23">
        <f t="shared" si="1"/>
        <v>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s="24" customFormat="1" ht="15" customHeight="1" x14ac:dyDescent="0.25">
      <c r="A35" s="1" t="s">
        <v>95</v>
      </c>
      <c r="B35" s="2" t="s">
        <v>47</v>
      </c>
      <c r="C35" s="2">
        <f>'1T'!F35</f>
        <v>385</v>
      </c>
      <c r="D35" s="2">
        <f>'2T'!F35</f>
        <v>-3</v>
      </c>
      <c r="E35" s="2">
        <f t="shared" si="0"/>
        <v>382</v>
      </c>
      <c r="F35" s="2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s="24" customFormat="1" ht="15" customHeight="1" x14ac:dyDescent="0.25">
      <c r="A36" s="1"/>
      <c r="B36" s="36" t="s">
        <v>48</v>
      </c>
      <c r="C36" s="36">
        <f>'1T'!G36</f>
        <v>385</v>
      </c>
      <c r="D36" s="36">
        <f>'2T'!G36</f>
        <v>383</v>
      </c>
      <c r="E36" s="36">
        <f t="shared" si="0"/>
        <v>768</v>
      </c>
      <c r="F36" s="37">
        <f>AVERAGE(C36:D36)</f>
        <v>384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s="24" customFormat="1" ht="15" customHeight="1" x14ac:dyDescent="0.25">
      <c r="A37" s="1"/>
      <c r="B37" s="1" t="s">
        <v>80</v>
      </c>
      <c r="C37" s="1">
        <f>'1T'!F37</f>
        <v>770</v>
      </c>
      <c r="D37" s="1">
        <f>'2T'!F37</f>
        <v>0</v>
      </c>
      <c r="E37" s="1">
        <f t="shared" si="0"/>
        <v>770</v>
      </c>
      <c r="F37" s="2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s="24" customFormat="1" ht="15" customHeight="1" x14ac:dyDescent="0.25">
      <c r="A38" s="1"/>
      <c r="B38" s="1" t="s">
        <v>89</v>
      </c>
      <c r="C38" s="1">
        <f>'1T'!F38</f>
        <v>0</v>
      </c>
      <c r="D38" s="1">
        <f>'2T'!F38</f>
        <v>0</v>
      </c>
      <c r="E38" s="1">
        <f t="shared" si="0"/>
        <v>0</v>
      </c>
      <c r="F38" s="23">
        <f>AVERAGE(C38:D38)</f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s="24" customFormat="1" ht="15" customHeight="1" x14ac:dyDescent="0.25">
      <c r="A39" s="35" t="s">
        <v>49</v>
      </c>
      <c r="B39" s="2" t="s">
        <v>47</v>
      </c>
      <c r="C39" s="2">
        <f>'1T'!F39</f>
        <v>1123</v>
      </c>
      <c r="D39" s="2">
        <f>'2T'!F39</f>
        <v>-3</v>
      </c>
      <c r="E39" s="2">
        <f t="shared" si="0"/>
        <v>1120</v>
      </c>
      <c r="F39" s="2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s="24" customFormat="1" ht="15" customHeight="1" x14ac:dyDescent="0.25">
      <c r="A40" s="35" t="s">
        <v>49</v>
      </c>
      <c r="B40" s="36" t="s">
        <v>48</v>
      </c>
      <c r="C40" s="36">
        <f>'1T'!G40</f>
        <v>409</v>
      </c>
      <c r="D40" s="36">
        <f>'2T'!G40</f>
        <v>2399.3333333333335</v>
      </c>
      <c r="E40" s="36">
        <f t="shared" si="0"/>
        <v>2808.3333333333335</v>
      </c>
      <c r="F40" s="37">
        <f>AVERAGE(C40:D40)</f>
        <v>1404.1666666666667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s="24" customFormat="1" ht="15" hidden="1" customHeight="1" x14ac:dyDescent="0.25">
      <c r="A41" s="45" t="s">
        <v>67</v>
      </c>
      <c r="B41" s="1" t="s">
        <v>63</v>
      </c>
      <c r="C41" s="36">
        <f>'1T'!G41</f>
        <v>0</v>
      </c>
      <c r="D41" s="36">
        <f>'2T'!G41</f>
        <v>0</v>
      </c>
      <c r="E41" s="36">
        <f t="shared" si="0"/>
        <v>0</v>
      </c>
      <c r="F41" s="2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s="24" customFormat="1" ht="15" hidden="1" customHeight="1" x14ac:dyDescent="0.25">
      <c r="A42" s="35" t="s">
        <v>49</v>
      </c>
      <c r="B42" s="36" t="s">
        <v>64</v>
      </c>
      <c r="C42" s="36">
        <f>'1T'!G42</f>
        <v>0</v>
      </c>
      <c r="D42" s="36">
        <f>'2T'!G42</f>
        <v>0</v>
      </c>
      <c r="E42" s="36">
        <f t="shared" si="0"/>
        <v>0</v>
      </c>
      <c r="F42" s="37">
        <f>AVERAGE(C42:D42)</f>
        <v>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s="24" customFormat="1" ht="15" hidden="1" customHeight="1" x14ac:dyDescent="0.25">
      <c r="A43" s="45" t="s">
        <v>65</v>
      </c>
      <c r="B43" s="1" t="s">
        <v>47</v>
      </c>
      <c r="C43" s="36">
        <f>'1T'!G43</f>
        <v>0</v>
      </c>
      <c r="D43" s="36">
        <f>'2T'!G43</f>
        <v>0</v>
      </c>
      <c r="E43" s="36">
        <f t="shared" si="0"/>
        <v>0</v>
      </c>
      <c r="F43" s="2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s="24" customFormat="1" ht="15" hidden="1" customHeight="1" x14ac:dyDescent="0.25">
      <c r="A44" s="45"/>
      <c r="B44" s="36" t="s">
        <v>48</v>
      </c>
      <c r="C44" s="36">
        <f>'1T'!G44</f>
        <v>0</v>
      </c>
      <c r="D44" s="36">
        <f>'2T'!G44</f>
        <v>0</v>
      </c>
      <c r="E44" s="36">
        <f t="shared" si="0"/>
        <v>0</v>
      </c>
      <c r="F44" s="37">
        <f>AVERAGE(C44:D44)</f>
        <v>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s="24" customFormat="1" ht="15" hidden="1" customHeight="1" x14ac:dyDescent="0.25">
      <c r="A45" s="35" t="s">
        <v>49</v>
      </c>
      <c r="B45" s="1" t="s">
        <v>47</v>
      </c>
      <c r="C45" s="36">
        <f>'1T'!G45</f>
        <v>0</v>
      </c>
      <c r="D45" s="36">
        <f>'2T'!G45</f>
        <v>0</v>
      </c>
      <c r="E45" s="36">
        <f t="shared" si="0"/>
        <v>0</v>
      </c>
      <c r="F45" s="2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s="24" customFormat="1" ht="15" hidden="1" customHeight="1" x14ac:dyDescent="0.25">
      <c r="A46" s="35" t="s">
        <v>49</v>
      </c>
      <c r="B46" s="36" t="s">
        <v>48</v>
      </c>
      <c r="C46" s="36">
        <f>'1T'!G46</f>
        <v>0</v>
      </c>
      <c r="D46" s="36">
        <f>'2T'!G46</f>
        <v>0</v>
      </c>
      <c r="E46" s="36">
        <f t="shared" si="0"/>
        <v>0</v>
      </c>
      <c r="F46" s="37">
        <f>AVERAGE(C46:D46)</f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 s="24" customFormat="1" ht="15" hidden="1" customHeight="1" x14ac:dyDescent="0.25">
      <c r="A47" s="45" t="s">
        <v>66</v>
      </c>
      <c r="B47" s="1" t="s">
        <v>47</v>
      </c>
      <c r="C47" s="36">
        <f>'1T'!G47</f>
        <v>0</v>
      </c>
      <c r="D47" s="36">
        <f>'2T'!G47</f>
        <v>0</v>
      </c>
      <c r="E47" s="36">
        <f t="shared" si="0"/>
        <v>0</v>
      </c>
      <c r="F47" s="23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 s="24" customFormat="1" ht="15" hidden="1" customHeight="1" x14ac:dyDescent="0.25">
      <c r="A48" s="45"/>
      <c r="B48" s="36" t="s">
        <v>48</v>
      </c>
      <c r="C48" s="36">
        <f>'1T'!G48</f>
        <v>0</v>
      </c>
      <c r="D48" s="36">
        <f>'2T'!G48</f>
        <v>0</v>
      </c>
      <c r="E48" s="36">
        <f t="shared" si="0"/>
        <v>0</v>
      </c>
      <c r="F48" s="37">
        <f>AVERAGE(C48:D48)</f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 s="24" customFormat="1" ht="15" customHeight="1" x14ac:dyDescent="0.25">
      <c r="A49" s="35" t="s">
        <v>49</v>
      </c>
      <c r="B49" s="1" t="s">
        <v>80</v>
      </c>
      <c r="C49" s="1">
        <f>'1T'!F49</f>
        <v>2988</v>
      </c>
      <c r="D49" s="1">
        <f>'2T'!F49</f>
        <v>1414</v>
      </c>
      <c r="E49" s="1">
        <f t="shared" si="0"/>
        <v>4402</v>
      </c>
      <c r="F49" s="23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 s="24" customFormat="1" ht="15" customHeight="1" x14ac:dyDescent="0.25">
      <c r="A50" s="35" t="s">
        <v>49</v>
      </c>
      <c r="B50" s="1" t="s">
        <v>89</v>
      </c>
      <c r="C50" s="1">
        <f>'1T'!F50</f>
        <v>0</v>
      </c>
      <c r="D50" s="1">
        <f>'2T'!F50</f>
        <v>0</v>
      </c>
      <c r="E50" s="1">
        <f t="shared" si="0"/>
        <v>0</v>
      </c>
      <c r="F50" s="23">
        <f>AVERAGE(C50:D50)</f>
        <v>0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 s="24" customFormat="1" ht="15" customHeight="1" x14ac:dyDescent="0.25">
      <c r="A51" s="1" t="s">
        <v>96</v>
      </c>
      <c r="B51" s="2" t="s">
        <v>47</v>
      </c>
      <c r="C51" s="1">
        <f>'1T'!F51</f>
        <v>0</v>
      </c>
      <c r="D51" s="1">
        <f>'2T'!F51</f>
        <v>0</v>
      </c>
      <c r="E51" s="1">
        <f t="shared" si="0"/>
        <v>0</v>
      </c>
      <c r="F51" s="2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 s="24" customFormat="1" ht="15" customHeight="1" x14ac:dyDescent="0.25">
      <c r="A52" s="35"/>
      <c r="B52" s="36" t="s">
        <v>48</v>
      </c>
      <c r="C52" s="36">
        <f>'1T'!F52</f>
        <v>0</v>
      </c>
      <c r="D52" s="36">
        <f>'2T'!F52</f>
        <v>0</v>
      </c>
      <c r="E52" s="36">
        <f t="shared" si="0"/>
        <v>0</v>
      </c>
      <c r="F52" s="37">
        <f t="shared" ref="F52:F54" si="2">AVERAGE(C52:D52)</f>
        <v>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s="24" customFormat="1" ht="15" customHeight="1" x14ac:dyDescent="0.25">
      <c r="A53" s="35"/>
      <c r="B53" s="1" t="s">
        <v>80</v>
      </c>
      <c r="C53" s="1">
        <f>'1T'!F53</f>
        <v>0</v>
      </c>
      <c r="D53" s="1">
        <f>'2T'!F53</f>
        <v>0</v>
      </c>
      <c r="E53" s="1">
        <f t="shared" si="0"/>
        <v>0</v>
      </c>
      <c r="F53" s="2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 s="24" customFormat="1" ht="15" customHeight="1" x14ac:dyDescent="0.25">
      <c r="A54" s="35"/>
      <c r="B54" s="1" t="s">
        <v>89</v>
      </c>
      <c r="C54" s="1">
        <f>'1T'!F54</f>
        <v>0</v>
      </c>
      <c r="D54" s="1">
        <f>'2T'!F54</f>
        <v>0</v>
      </c>
      <c r="E54" s="1">
        <f t="shared" si="0"/>
        <v>0</v>
      </c>
      <c r="F54" s="23">
        <f t="shared" si="2"/>
        <v>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s="26" customFormat="1" ht="15.75" thickBot="1" x14ac:dyDescent="0.3">
      <c r="A55" s="13" t="s">
        <v>8</v>
      </c>
      <c r="B55" s="3"/>
      <c r="C55" s="3">
        <f>'1T'!F55</f>
        <v>79009</v>
      </c>
      <c r="D55" s="3">
        <f>'2T'!F55</f>
        <v>-188</v>
      </c>
      <c r="E55" s="3">
        <f>+E13+E17+E35+E39+E41+E43+E45+E47</f>
        <v>78821</v>
      </c>
      <c r="F55" s="3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s="26" customFormat="1" ht="16.5" thickTop="1" thickBot="1" x14ac:dyDescent="0.3">
      <c r="A56" s="13" t="s">
        <v>9</v>
      </c>
      <c r="B56" s="3"/>
      <c r="C56" s="3">
        <f>'1T'!G56</f>
        <v>78240.666666666657</v>
      </c>
      <c r="D56" s="3">
        <f>'2T'!G56</f>
        <v>80120.333333333328</v>
      </c>
      <c r="E56" s="3">
        <f>+E14+E18+E36+E40+E42+E44+E46+E48</f>
        <v>158361</v>
      </c>
      <c r="F56" s="3">
        <f>F14+F18+F36+F40+F28+F32+F52</f>
        <v>79180.5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8.75" customHeight="1" thickTop="1" x14ac:dyDescent="0.25">
      <c r="A57" s="2" t="s">
        <v>59</v>
      </c>
      <c r="B57" s="14"/>
      <c r="C57" s="14"/>
      <c r="D57" s="14"/>
      <c r="E57" s="14"/>
      <c r="F57" s="14"/>
    </row>
    <row r="58" spans="1:34" ht="15" customHeight="1" x14ac:dyDescent="0.25">
      <c r="A58" s="1" t="s">
        <v>10</v>
      </c>
      <c r="F58" s="15"/>
    </row>
    <row r="59" spans="1:34" ht="15" customHeight="1" x14ac:dyDescent="0.25">
      <c r="A59" s="16" t="s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4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4" ht="29.25" customHeight="1" x14ac:dyDescent="0.25">
      <c r="A61" s="59" t="s">
        <v>51</v>
      </c>
      <c r="B61" s="59"/>
      <c r="C61" s="59"/>
      <c r="D61" s="59"/>
      <c r="E61" s="59"/>
      <c r="F61" s="59"/>
    </row>
    <row r="62" spans="1:34" ht="15" customHeight="1" x14ac:dyDescent="0.25"/>
    <row r="63" spans="1:34" ht="15" customHeight="1" x14ac:dyDescent="0.25">
      <c r="A63" s="60" t="s">
        <v>11</v>
      </c>
      <c r="B63" s="60"/>
      <c r="C63" s="60"/>
      <c r="D63" s="60"/>
      <c r="E63" s="60"/>
    </row>
    <row r="64" spans="1:34" ht="15" customHeight="1" x14ac:dyDescent="0.25">
      <c r="A64" s="58" t="s">
        <v>12</v>
      </c>
      <c r="B64" s="58"/>
      <c r="C64" s="58"/>
      <c r="D64" s="58"/>
      <c r="E64" s="58"/>
    </row>
    <row r="65" spans="1:5" ht="15" customHeight="1" x14ac:dyDescent="0.25">
      <c r="A65" s="58" t="s">
        <v>13</v>
      </c>
      <c r="B65" s="58"/>
      <c r="C65" s="58"/>
      <c r="D65" s="58"/>
      <c r="E65" s="58"/>
    </row>
    <row r="66" spans="1:5" ht="15" customHeight="1" x14ac:dyDescent="0.25"/>
    <row r="67" spans="1:5" ht="15" customHeight="1" thickBot="1" x14ac:dyDescent="0.3">
      <c r="A67" s="11" t="s">
        <v>43</v>
      </c>
      <c r="B67" s="12" t="s">
        <v>0</v>
      </c>
      <c r="C67" s="12" t="s">
        <v>25</v>
      </c>
      <c r="D67" s="12" t="s">
        <v>34</v>
      </c>
    </row>
    <row r="68" spans="1:5" ht="15" customHeight="1" x14ac:dyDescent="0.25">
      <c r="A68" s="10"/>
      <c r="B68" s="10"/>
      <c r="C68" s="10"/>
      <c r="D68" s="10"/>
    </row>
    <row r="69" spans="1:5" ht="15" customHeight="1" x14ac:dyDescent="0.25">
      <c r="A69" s="10" t="s">
        <v>54</v>
      </c>
      <c r="B69" s="27">
        <f>'1T'!E69</f>
        <v>3903948000</v>
      </c>
      <c r="C69" s="27">
        <f>'2T'!E69</f>
        <v>3900114000</v>
      </c>
      <c r="D69" s="27">
        <f>SUM(B69:C69)</f>
        <v>7804062000</v>
      </c>
    </row>
    <row r="70" spans="1:5" ht="15" customHeight="1" x14ac:dyDescent="0.25">
      <c r="A70" s="1" t="s">
        <v>80</v>
      </c>
      <c r="B70" s="27">
        <f>'1T'!E70</f>
        <v>15318000</v>
      </c>
      <c r="C70" s="27">
        <f>'2T'!E70</f>
        <v>10278000</v>
      </c>
      <c r="D70" s="27">
        <f>SUM(B70:C70)</f>
        <v>25596000</v>
      </c>
    </row>
    <row r="71" spans="1:5" ht="15" customHeight="1" x14ac:dyDescent="0.25">
      <c r="A71" s="35" t="s">
        <v>49</v>
      </c>
      <c r="B71" s="27">
        <f>'1T'!E71</f>
        <v>278172000</v>
      </c>
      <c r="C71" s="27">
        <f>'2T'!E71</f>
        <v>276138000</v>
      </c>
      <c r="D71" s="27">
        <f t="shared" ref="D71:D82" si="3">SUM(B71:C71)</f>
        <v>554310000</v>
      </c>
    </row>
    <row r="72" spans="1:5" ht="15" customHeight="1" x14ac:dyDescent="0.25">
      <c r="A72" s="1" t="s">
        <v>80</v>
      </c>
      <c r="B72" s="27">
        <f>'1T'!E72</f>
        <v>666000</v>
      </c>
      <c r="C72" s="27">
        <f>'2T'!E72</f>
        <v>342000</v>
      </c>
      <c r="D72" s="27">
        <f t="shared" si="3"/>
        <v>1008000</v>
      </c>
    </row>
    <row r="73" spans="1:5" ht="15" customHeight="1" x14ac:dyDescent="0.25">
      <c r="A73" s="1" t="s">
        <v>94</v>
      </c>
      <c r="B73" s="27">
        <f>'1T'!E73</f>
        <v>0</v>
      </c>
      <c r="C73" s="27">
        <f>'2T'!E73</f>
        <v>0</v>
      </c>
      <c r="D73" s="27">
        <f t="shared" si="3"/>
        <v>0</v>
      </c>
    </row>
    <row r="74" spans="1:5" ht="15" customHeight="1" x14ac:dyDescent="0.25">
      <c r="A74" s="1" t="s">
        <v>80</v>
      </c>
      <c r="B74" s="27">
        <f>'1T'!E74</f>
        <v>0</v>
      </c>
      <c r="C74" s="27">
        <f>'2T'!E74</f>
        <v>0</v>
      </c>
      <c r="D74" s="27">
        <f t="shared" si="3"/>
        <v>0</v>
      </c>
    </row>
    <row r="75" spans="1:5" ht="15" customHeight="1" x14ac:dyDescent="0.25">
      <c r="A75" s="35" t="s">
        <v>49</v>
      </c>
      <c r="B75" s="27">
        <f>'1T'!E75</f>
        <v>0</v>
      </c>
      <c r="C75" s="27">
        <f>'2T'!E75</f>
        <v>0</v>
      </c>
      <c r="D75" s="27">
        <f t="shared" si="3"/>
        <v>0</v>
      </c>
    </row>
    <row r="76" spans="1:5" ht="15" customHeight="1" x14ac:dyDescent="0.25">
      <c r="A76" s="1" t="s">
        <v>80</v>
      </c>
      <c r="B76" s="27">
        <f>'1T'!E76</f>
        <v>0</v>
      </c>
      <c r="C76" s="27">
        <f>'2T'!E76</f>
        <v>0</v>
      </c>
      <c r="D76" s="27">
        <f t="shared" si="3"/>
        <v>0</v>
      </c>
    </row>
    <row r="77" spans="1:5" ht="15" customHeight="1" x14ac:dyDescent="0.25">
      <c r="A77" s="34" t="s">
        <v>95</v>
      </c>
      <c r="B77" s="27">
        <f>'1T'!E77</f>
        <v>91278600</v>
      </c>
      <c r="C77" s="27">
        <f>'2T'!E77</f>
        <v>90967800</v>
      </c>
      <c r="D77" s="27">
        <f t="shared" si="3"/>
        <v>182246400</v>
      </c>
    </row>
    <row r="78" spans="1:5" ht="15" customHeight="1" x14ac:dyDescent="0.25">
      <c r="A78" s="1" t="s">
        <v>80</v>
      </c>
      <c r="B78" s="27">
        <f>'1T'!E78</f>
        <v>60852400</v>
      </c>
      <c r="C78" s="27">
        <f>'2T'!E78</f>
        <v>0</v>
      </c>
      <c r="D78" s="27">
        <f t="shared" si="3"/>
        <v>60852400</v>
      </c>
    </row>
    <row r="79" spans="1:5" ht="15" customHeight="1" x14ac:dyDescent="0.25">
      <c r="A79" s="35" t="s">
        <v>49</v>
      </c>
      <c r="B79" s="27">
        <f>'1T'!E79</f>
        <v>94821000</v>
      </c>
      <c r="C79" s="27">
        <f>'2T'!E79</f>
        <v>550228400</v>
      </c>
      <c r="D79" s="27">
        <f t="shared" si="3"/>
        <v>645049400</v>
      </c>
    </row>
    <row r="80" spans="1:5" ht="15" customHeight="1" x14ac:dyDescent="0.25">
      <c r="A80" s="1" t="s">
        <v>80</v>
      </c>
      <c r="B80" s="27">
        <f>'1T'!E80</f>
        <v>228004800</v>
      </c>
      <c r="C80" s="27">
        <f>'2T'!E80</f>
        <v>107877200</v>
      </c>
      <c r="D80" s="27">
        <f t="shared" si="3"/>
        <v>335882000</v>
      </c>
    </row>
    <row r="81" spans="1:14" ht="15" customHeight="1" x14ac:dyDescent="0.25">
      <c r="A81" s="1" t="s">
        <v>96</v>
      </c>
      <c r="B81" s="27">
        <f>'1T'!E81</f>
        <v>0</v>
      </c>
      <c r="C81" s="27">
        <f>'2T'!E81</f>
        <v>0</v>
      </c>
      <c r="D81" s="27">
        <f t="shared" si="3"/>
        <v>0</v>
      </c>
    </row>
    <row r="82" spans="1:14" ht="15" customHeight="1" x14ac:dyDescent="0.25">
      <c r="A82" s="1" t="s">
        <v>80</v>
      </c>
      <c r="B82" s="27">
        <f>'1T'!E82</f>
        <v>0</v>
      </c>
      <c r="C82" s="27">
        <f>'2T'!E82</f>
        <v>0</v>
      </c>
      <c r="D82" s="27">
        <f t="shared" si="3"/>
        <v>0</v>
      </c>
    </row>
    <row r="83" spans="1:14" ht="15" customHeight="1" thickBot="1" x14ac:dyDescent="0.3">
      <c r="A83" s="13" t="s">
        <v>14</v>
      </c>
      <c r="B83" s="28">
        <f>B69+B71+B77+B79+B73+B75+B81</f>
        <v>4368219600</v>
      </c>
      <c r="C83" s="28">
        <f t="shared" ref="C83:D83" si="4">C69+C71+C77+C79+C73+C75+C81</f>
        <v>4817448200</v>
      </c>
      <c r="D83" s="28">
        <f t="shared" si="4"/>
        <v>9185667800</v>
      </c>
    </row>
    <row r="84" spans="1:14" ht="15" customHeight="1" thickTop="1" x14ac:dyDescent="0.25">
      <c r="A84" s="2" t="s">
        <v>68</v>
      </c>
    </row>
    <row r="85" spans="1:14" ht="15" customHeight="1" x14ac:dyDescent="0.25">
      <c r="A85" s="2"/>
    </row>
    <row r="86" spans="1:14" x14ac:dyDescent="0.25">
      <c r="A86" s="2"/>
    </row>
    <row r="88" spans="1:14" x14ac:dyDescent="0.25">
      <c r="A88" s="58" t="s">
        <v>15</v>
      </c>
      <c r="B88" s="58"/>
      <c r="C88" s="58"/>
      <c r="D88" s="58"/>
      <c r="E88" s="58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58" t="s">
        <v>12</v>
      </c>
      <c r="B89" s="58"/>
      <c r="C89" s="58"/>
      <c r="D89" s="58"/>
      <c r="E89" s="58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58" t="s">
        <v>13</v>
      </c>
      <c r="B90" s="58"/>
      <c r="C90" s="58"/>
      <c r="D90" s="58"/>
      <c r="E90" s="58"/>
      <c r="F90" s="18"/>
      <c r="G90" s="18"/>
      <c r="H90" s="18"/>
      <c r="I90" s="18"/>
      <c r="J90" s="18"/>
      <c r="K90" s="18"/>
      <c r="L90" s="18"/>
      <c r="M90" s="18"/>
      <c r="N90" s="18"/>
    </row>
    <row r="92" spans="1:14" ht="15.75" thickBot="1" x14ac:dyDescent="0.3">
      <c r="A92" s="11" t="s">
        <v>16</v>
      </c>
      <c r="B92" s="12" t="s">
        <v>0</v>
      </c>
      <c r="C92" s="12" t="s">
        <v>25</v>
      </c>
      <c r="D92" s="12" t="s">
        <v>34</v>
      </c>
      <c r="E92" s="20"/>
      <c r="F92" s="20"/>
      <c r="G92" s="20"/>
      <c r="H92" s="20"/>
      <c r="I92" s="20"/>
      <c r="J92" s="20"/>
      <c r="K92" s="20"/>
      <c r="L92" s="20"/>
    </row>
    <row r="94" spans="1:14" x14ac:dyDescent="0.25">
      <c r="A94" s="21" t="s">
        <v>17</v>
      </c>
      <c r="B94" s="2">
        <f>'1T'!E98</f>
        <v>4785547105.8800001</v>
      </c>
      <c r="C94" s="2">
        <f>'2T'!E98</f>
        <v>4817448200</v>
      </c>
      <c r="D94" s="2">
        <f>SUM(B94:C94)</f>
        <v>9602995305.8800011</v>
      </c>
      <c r="E94" s="41"/>
    </row>
    <row r="95" spans="1:14" x14ac:dyDescent="0.25">
      <c r="A95" s="21"/>
    </row>
    <row r="98" spans="1:14" ht="15.75" thickBot="1" x14ac:dyDescent="0.3">
      <c r="A98" s="13" t="s">
        <v>14</v>
      </c>
      <c r="B98" s="3">
        <f>B94</f>
        <v>4785547105.8800001</v>
      </c>
      <c r="C98" s="3">
        <f t="shared" ref="C98:D98" si="5">C94</f>
        <v>4817448200</v>
      </c>
      <c r="D98" s="3">
        <f t="shared" si="5"/>
        <v>9602995305.8800011</v>
      </c>
      <c r="E98" s="14"/>
      <c r="F98" s="14"/>
      <c r="G98" s="14"/>
      <c r="H98" s="14"/>
      <c r="I98" s="14"/>
      <c r="J98" s="14"/>
      <c r="K98" s="14"/>
      <c r="L98" s="14"/>
    </row>
    <row r="99" spans="1:14" ht="15.75" thickTop="1" x14ac:dyDescent="0.25">
      <c r="A99" s="2" t="s">
        <v>68</v>
      </c>
    </row>
    <row r="102" spans="1:14" x14ac:dyDescent="0.25">
      <c r="A102" s="58" t="s">
        <v>18</v>
      </c>
      <c r="B102" s="58"/>
      <c r="C102" s="58"/>
      <c r="D102" s="58"/>
      <c r="E102" s="58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58" t="s">
        <v>19</v>
      </c>
      <c r="B103" s="58"/>
      <c r="C103" s="58"/>
      <c r="D103" s="58"/>
      <c r="E103" s="58"/>
    </row>
    <row r="104" spans="1:14" x14ac:dyDescent="0.25">
      <c r="A104" s="58" t="s">
        <v>13</v>
      </c>
      <c r="B104" s="58"/>
      <c r="C104" s="58"/>
      <c r="D104" s="58"/>
      <c r="E104" s="58"/>
      <c r="F104" s="18"/>
      <c r="G104" s="18"/>
      <c r="H104" s="18"/>
      <c r="I104" s="18"/>
      <c r="J104" s="18"/>
      <c r="K104" s="18"/>
      <c r="L104" s="18"/>
      <c r="M104" s="18"/>
      <c r="N104" s="18"/>
    </row>
    <row r="106" spans="1:14" ht="15.75" thickBot="1" x14ac:dyDescent="0.3">
      <c r="A106" s="11" t="s">
        <v>16</v>
      </c>
      <c r="B106" s="12" t="s">
        <v>0</v>
      </c>
      <c r="C106" s="12" t="s">
        <v>25</v>
      </c>
      <c r="D106" s="12" t="s">
        <v>34</v>
      </c>
      <c r="E106" s="20"/>
      <c r="F106" s="20"/>
      <c r="G106" s="20"/>
      <c r="H106" s="20"/>
      <c r="I106" s="20"/>
      <c r="J106" s="20"/>
      <c r="K106" s="20"/>
      <c r="L106" s="20"/>
    </row>
    <row r="108" spans="1:14" x14ac:dyDescent="0.25">
      <c r="A108" s="31" t="s">
        <v>44</v>
      </c>
      <c r="B108" s="2">
        <f>'1T'!E108</f>
        <v>417849505.88</v>
      </c>
      <c r="C108" s="2">
        <f>'2T'!E108</f>
        <v>266819400</v>
      </c>
      <c r="D108" s="2">
        <f>B108</f>
        <v>417849505.88</v>
      </c>
    </row>
    <row r="109" spans="1:14" x14ac:dyDescent="0.25">
      <c r="A109" s="31" t="s">
        <v>20</v>
      </c>
      <c r="B109" s="2">
        <f>'1T'!E109</f>
        <v>4634517000</v>
      </c>
      <c r="C109" s="2">
        <f>'2T'!E109</f>
        <v>4634553000</v>
      </c>
      <c r="D109" s="2">
        <f>SUM(B109:C109)</f>
        <v>9269070000</v>
      </c>
    </row>
    <row r="110" spans="1:14" x14ac:dyDescent="0.25">
      <c r="A110" s="31" t="s">
        <v>45</v>
      </c>
      <c r="B110" s="2">
        <f>'1T'!E110</f>
        <v>5052366505.8800001</v>
      </c>
      <c r="C110" s="2">
        <f>'2T'!E110</f>
        <v>4901372400</v>
      </c>
      <c r="D110" s="2">
        <f>SUM(D108:D109)</f>
        <v>9686919505.8799992</v>
      </c>
    </row>
    <row r="111" spans="1:14" x14ac:dyDescent="0.25">
      <c r="A111" s="31" t="s">
        <v>21</v>
      </c>
      <c r="B111" s="2">
        <f>'1T'!E111</f>
        <v>4785547105.8800001</v>
      </c>
      <c r="C111" s="2">
        <f>'2T'!E111</f>
        <v>4817448200</v>
      </c>
      <c r="D111" s="2">
        <f>SUM(B111:C111)</f>
        <v>9602995305.8800011</v>
      </c>
    </row>
    <row r="112" spans="1:14" x14ac:dyDescent="0.25">
      <c r="A112" s="31" t="s">
        <v>46</v>
      </c>
      <c r="B112" s="2">
        <f>'1T'!E112</f>
        <v>266819400</v>
      </c>
      <c r="C112" s="2">
        <f>'2T'!E112</f>
        <v>83924200</v>
      </c>
      <c r="D112" s="2">
        <f>+D110-D111</f>
        <v>83924199.999998093</v>
      </c>
    </row>
    <row r="113" spans="1:12" ht="15.75" thickBot="1" x14ac:dyDescent="0.3">
      <c r="A113" s="3"/>
      <c r="B113" s="3"/>
      <c r="C113" s="3"/>
      <c r="D113" s="3"/>
      <c r="E113" s="14"/>
      <c r="F113" s="14"/>
      <c r="G113" s="14"/>
      <c r="H113" s="14"/>
      <c r="I113" s="14"/>
      <c r="J113" s="14"/>
      <c r="K113" s="14"/>
      <c r="L113" s="14"/>
    </row>
    <row r="114" spans="1:12" ht="15.75" thickTop="1" x14ac:dyDescent="0.25">
      <c r="A114" s="2" t="s">
        <v>76</v>
      </c>
    </row>
    <row r="115" spans="1:12" x14ac:dyDescent="0.25">
      <c r="A115" s="16"/>
    </row>
    <row r="117" spans="1:12" x14ac:dyDescent="0.25">
      <c r="A117" s="1" t="s">
        <v>88</v>
      </c>
    </row>
    <row r="118" spans="1:12" x14ac:dyDescent="0.25">
      <c r="A118" s="16"/>
    </row>
    <row r="122" spans="1:12" x14ac:dyDescent="0.25">
      <c r="A122" s="30"/>
    </row>
    <row r="123" spans="1:12" x14ac:dyDescent="0.25">
      <c r="A123" s="30"/>
    </row>
    <row r="124" spans="1:12" x14ac:dyDescent="0.25">
      <c r="A124" s="30"/>
    </row>
    <row r="127" spans="1:12" x14ac:dyDescent="0.25">
      <c r="A127" s="2"/>
    </row>
    <row r="129" spans="1:1" hidden="1" x14ac:dyDescent="0.25"/>
    <row r="131" spans="1:1" x14ac:dyDescent="0.25">
      <c r="A131" s="2"/>
    </row>
  </sheetData>
  <mergeCells count="14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89:E89"/>
    <mergeCell ref="A90:E90"/>
    <mergeCell ref="A102:E102"/>
    <mergeCell ref="A103:E103"/>
    <mergeCell ref="A104:E1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topLeftCell="A18" zoomScale="70" zoomScaleNormal="70" workbookViewId="0">
      <selection activeCell="B83" sqref="B83"/>
    </sheetView>
  </sheetViews>
  <sheetFormatPr baseColWidth="10" defaultColWidth="11.42578125" defaultRowHeight="15" x14ac:dyDescent="0.25"/>
  <cols>
    <col min="1" max="1" width="58.5703125" style="1" customWidth="1"/>
    <col min="2" max="2" width="31.28515625" style="2" bestFit="1" customWidth="1"/>
    <col min="3" max="4" width="16.7109375" style="2" bestFit="1" customWidth="1"/>
    <col min="5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 x14ac:dyDescent="0.25">
      <c r="A1" s="58" t="s">
        <v>1</v>
      </c>
      <c r="B1" s="58"/>
      <c r="C1" s="58"/>
      <c r="D1" s="58"/>
      <c r="E1" s="58"/>
      <c r="F1" s="58"/>
    </row>
    <row r="2" spans="1:35" x14ac:dyDescent="0.25">
      <c r="A2" s="4" t="s">
        <v>38</v>
      </c>
      <c r="B2" s="5" t="s">
        <v>37</v>
      </c>
      <c r="C2" s="5"/>
      <c r="D2" s="5"/>
      <c r="E2" s="5"/>
      <c r="F2" s="5"/>
    </row>
    <row r="3" spans="1:35" x14ac:dyDescent="0.25">
      <c r="A3" s="4" t="s">
        <v>39</v>
      </c>
      <c r="B3" s="5" t="s">
        <v>40</v>
      </c>
      <c r="C3" s="5"/>
      <c r="D3" s="5"/>
      <c r="E3" s="5"/>
      <c r="F3" s="5"/>
    </row>
    <row r="4" spans="1:35" x14ac:dyDescent="0.25">
      <c r="A4" s="4" t="s">
        <v>41</v>
      </c>
      <c r="B4" s="5" t="s">
        <v>37</v>
      </c>
      <c r="C4" s="5"/>
      <c r="D4" s="5"/>
      <c r="E4" s="5"/>
      <c r="F4" s="5"/>
    </row>
    <row r="5" spans="1:35" x14ac:dyDescent="0.25">
      <c r="A5" s="4" t="s">
        <v>42</v>
      </c>
      <c r="B5" s="5" t="s">
        <v>77</v>
      </c>
      <c r="C5" s="5"/>
      <c r="D5" s="5"/>
      <c r="E5" s="5"/>
      <c r="F5" s="5"/>
    </row>
    <row r="6" spans="1:35" x14ac:dyDescent="0.25">
      <c r="A6" s="4"/>
      <c r="B6" s="6"/>
      <c r="C6" s="7"/>
      <c r="D6" s="8"/>
      <c r="E6" s="8"/>
      <c r="F6" s="8"/>
    </row>
    <row r="7" spans="1:35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35</v>
      </c>
      <c r="G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f>'1T'!F13</f>
        <v>72352</v>
      </c>
      <c r="D13" s="23">
        <f>'2T'!F13</f>
        <v>-145</v>
      </c>
      <c r="E13" s="23">
        <f>'3T'!F13</f>
        <v>-135</v>
      </c>
      <c r="F13" s="23">
        <f>SUM(C13:E13)</f>
        <v>72072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6">
        <f>'1T'!G14</f>
        <v>72295.333333333328</v>
      </c>
      <c r="D14" s="36">
        <f>'2T'!G14</f>
        <v>72224.333333333328</v>
      </c>
      <c r="E14" s="36">
        <f>'3T'!G14</f>
        <v>72061.333333333328</v>
      </c>
      <c r="F14" s="36">
        <f t="shared" ref="F14:F54" si="0">SUM(C14:E14)</f>
        <v>216581</v>
      </c>
      <c r="G14" s="37">
        <f>AVERAGE(C14:E14)</f>
        <v>72193.666666666672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1">
        <f>'1T'!F15</f>
        <v>851</v>
      </c>
      <c r="D15" s="1">
        <f>'2T'!F15</f>
        <v>571</v>
      </c>
      <c r="E15" s="1">
        <f>'3T'!F15</f>
        <v>722</v>
      </c>
      <c r="F15" s="1">
        <f t="shared" si="0"/>
        <v>2144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1">
        <f>'1T'!F16</f>
        <v>0</v>
      </c>
      <c r="D16" s="1">
        <f>'2T'!F16</f>
        <v>0</v>
      </c>
      <c r="E16" s="1">
        <f>'3T'!F16</f>
        <v>215903</v>
      </c>
      <c r="F16" s="1">
        <f t="shared" si="0"/>
        <v>215903</v>
      </c>
      <c r="G16" s="23">
        <f>AVERAGE(C16:E16)</f>
        <v>71967.666666666672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23">
        <f>'1T'!F17</f>
        <v>5149</v>
      </c>
      <c r="D17" s="23">
        <f>'2T'!F17</f>
        <v>-37</v>
      </c>
      <c r="E17" s="23">
        <f>'3T'!F17</f>
        <v>411</v>
      </c>
      <c r="F17" s="23">
        <f t="shared" si="0"/>
        <v>5523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36">
        <f>'1T'!G18</f>
        <v>5151.333333333333</v>
      </c>
      <c r="D18" s="36">
        <f>'2T'!G18</f>
        <v>5113.666666666667</v>
      </c>
      <c r="E18" s="36">
        <f>'3T'!G18</f>
        <v>5521.333333333333</v>
      </c>
      <c r="F18" s="36">
        <f t="shared" si="0"/>
        <v>15786.333333333332</v>
      </c>
      <c r="G18" s="37">
        <f t="shared" ref="G18:G48" si="1">AVERAGE(C18:E18)</f>
        <v>5262.1111111111104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36">
        <f>'1T'!G19</f>
        <v>0</v>
      </c>
      <c r="D19" s="36" t="e">
        <f>'2T'!G19</f>
        <v>#DIV/0!</v>
      </c>
      <c r="E19" s="36" t="e">
        <f>'3T'!G19</f>
        <v>#DIV/0!</v>
      </c>
      <c r="F19" s="36" t="e">
        <f t="shared" si="0"/>
        <v>#DIV/0!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36" t="e">
        <f>'1T'!G20</f>
        <v>#DIV/0!</v>
      </c>
      <c r="D20" s="36" t="e">
        <f>'2T'!G20</f>
        <v>#DIV/0!</v>
      </c>
      <c r="E20" s="36" t="e">
        <f>'3T'!G20</f>
        <v>#DIV/0!</v>
      </c>
      <c r="F20" s="36" t="e">
        <f t="shared" si="0"/>
        <v>#DIV/0!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36">
        <f>'1T'!G21</f>
        <v>0</v>
      </c>
      <c r="D21" s="36" t="e">
        <f>'2T'!G21</f>
        <v>#DIV/0!</v>
      </c>
      <c r="E21" s="36" t="e">
        <f>'3T'!G21</f>
        <v>#DIV/0!</v>
      </c>
      <c r="F21" s="36" t="e">
        <f t="shared" si="0"/>
        <v>#DIV/0!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36" t="e">
        <f>'1T'!G22</f>
        <v>#DIV/0!</v>
      </c>
      <c r="D22" s="36" t="e">
        <f>'2T'!G22</f>
        <v>#DIV/0!</v>
      </c>
      <c r="E22" s="36" t="e">
        <f>'3T'!G22</f>
        <v>#DIV/0!</v>
      </c>
      <c r="F22" s="36" t="e">
        <f t="shared" si="0"/>
        <v>#DIV/0!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36">
        <f>'1T'!G23</f>
        <v>0</v>
      </c>
      <c r="D23" s="36" t="e">
        <f>'2T'!G23</f>
        <v>#DIV/0!</v>
      </c>
      <c r="E23" s="36" t="e">
        <f>'3T'!G23</f>
        <v>#DIV/0!</v>
      </c>
      <c r="F23" s="36" t="e">
        <f t="shared" si="0"/>
        <v>#DIV/0!</v>
      </c>
      <c r="G23" s="37" t="e">
        <f t="shared" si="1"/>
        <v>#DIV/0!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36" t="e">
        <f>'1T'!G24</f>
        <v>#DIV/0!</v>
      </c>
      <c r="D24" s="36" t="e">
        <f>'2T'!G24</f>
        <v>#DIV/0!</v>
      </c>
      <c r="E24" s="36" t="e">
        <f>'3T'!G24</f>
        <v>#DIV/0!</v>
      </c>
      <c r="F24" s="36" t="e">
        <f t="shared" si="0"/>
        <v>#DIV/0!</v>
      </c>
      <c r="G24" s="37" t="e">
        <f t="shared" si="1"/>
        <v>#DIV/0!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 t="s">
        <v>49</v>
      </c>
      <c r="B25" s="1" t="s">
        <v>80</v>
      </c>
      <c r="C25" s="1">
        <f>'1T'!G25</f>
        <v>0</v>
      </c>
      <c r="D25" s="1">
        <f>'2T'!G25</f>
        <v>0</v>
      </c>
      <c r="E25" s="1">
        <f>'3T'!G25</f>
        <v>0</v>
      </c>
      <c r="F25" s="1">
        <f t="shared" si="0"/>
        <v>0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 t="s">
        <v>49</v>
      </c>
      <c r="B26" s="1" t="s">
        <v>89</v>
      </c>
      <c r="C26" s="1">
        <f>'1T'!G26</f>
        <v>0</v>
      </c>
      <c r="D26" s="1">
        <f>'2T'!G26</f>
        <v>0</v>
      </c>
      <c r="E26" s="1">
        <f>'3T'!G26</f>
        <v>5372.333333333333</v>
      </c>
      <c r="F26" s="1">
        <f t="shared" si="0"/>
        <v>5372.333333333333</v>
      </c>
      <c r="G26" s="23">
        <f>AVERAGE(C26:E26)</f>
        <v>1790.7777777777776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1">
        <f>'1T'!G27</f>
        <v>0</v>
      </c>
      <c r="D27" s="1">
        <f>'2T'!G27</f>
        <v>0</v>
      </c>
      <c r="E27" s="1">
        <f>'3T'!G27</f>
        <v>0</v>
      </c>
      <c r="F27" s="1">
        <f t="shared" si="0"/>
        <v>0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36">
        <f>'1T'!G28</f>
        <v>0</v>
      </c>
      <c r="D28" s="36">
        <f>'2T'!G28</f>
        <v>0</v>
      </c>
      <c r="E28" s="36">
        <f>'3T'!G28</f>
        <v>0</v>
      </c>
      <c r="F28" s="36">
        <f t="shared" si="0"/>
        <v>0</v>
      </c>
      <c r="G28" s="37">
        <f t="shared" ref="G28:G34" si="2">AVERAGE(C28:E28)</f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1">
        <f>'1T'!G29</f>
        <v>0</v>
      </c>
      <c r="D29" s="1">
        <f>'2T'!G29</f>
        <v>0</v>
      </c>
      <c r="E29" s="1">
        <f>'3T'!G29</f>
        <v>0</v>
      </c>
      <c r="F29" s="1">
        <f t="shared" si="0"/>
        <v>0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1">
        <f>'1T'!G30</f>
        <v>0</v>
      </c>
      <c r="D30" s="1">
        <f>'2T'!G30</f>
        <v>0</v>
      </c>
      <c r="E30" s="1">
        <f>'3T'!G30</f>
        <v>0</v>
      </c>
      <c r="F30" s="1">
        <f t="shared" si="0"/>
        <v>0</v>
      </c>
      <c r="G30" s="23">
        <f t="shared" si="2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1">
        <f>'1T'!G31</f>
        <v>0</v>
      </c>
      <c r="D31" s="1">
        <f>'2T'!G31</f>
        <v>0</v>
      </c>
      <c r="E31" s="1">
        <f>'3T'!G31</f>
        <v>0</v>
      </c>
      <c r="F31" s="1">
        <f t="shared" si="0"/>
        <v>0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36">
        <f>'1T'!G32</f>
        <v>0</v>
      </c>
      <c r="D32" s="36">
        <f>'2T'!G32</f>
        <v>0</v>
      </c>
      <c r="E32" s="36">
        <f>'3T'!G32</f>
        <v>0</v>
      </c>
      <c r="F32" s="36">
        <f t="shared" si="0"/>
        <v>0</v>
      </c>
      <c r="G32" s="37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1">
        <f>'1T'!G33</f>
        <v>0</v>
      </c>
      <c r="D33" s="1">
        <f>'2T'!G33</f>
        <v>0</v>
      </c>
      <c r="E33" s="1">
        <f>'3T'!G33</f>
        <v>0</v>
      </c>
      <c r="F33" s="1">
        <f t="shared" si="0"/>
        <v>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1">
        <f>'1T'!G34</f>
        <v>0</v>
      </c>
      <c r="D34" s="1">
        <f>'2T'!G34</f>
        <v>0</v>
      </c>
      <c r="E34" s="1">
        <f>'3T'!G34</f>
        <v>0</v>
      </c>
      <c r="F34" s="1">
        <f t="shared" si="0"/>
        <v>0</v>
      </c>
      <c r="G34" s="23">
        <f t="shared" si="2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95</v>
      </c>
      <c r="B35" s="2" t="s">
        <v>47</v>
      </c>
      <c r="C35" s="23">
        <f>'1T'!F35</f>
        <v>385</v>
      </c>
      <c r="D35" s="23">
        <f>'2T'!F35</f>
        <v>-3</v>
      </c>
      <c r="E35" s="23">
        <f>'3T'!F35</f>
        <v>-33</v>
      </c>
      <c r="F35" s="23">
        <f t="shared" si="0"/>
        <v>349</v>
      </c>
      <c r="G35" s="2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36">
        <f>'1T'!G36</f>
        <v>385</v>
      </c>
      <c r="D36" s="36">
        <f>'2T'!G36</f>
        <v>383</v>
      </c>
      <c r="E36" s="36">
        <f>'3T'!G36</f>
        <v>357.66666666666669</v>
      </c>
      <c r="F36" s="36">
        <f t="shared" si="0"/>
        <v>1125.6666666666667</v>
      </c>
      <c r="G36" s="37">
        <f t="shared" si="1"/>
        <v>375.22222222222223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1">
        <f>'1T'!G37</f>
        <v>0</v>
      </c>
      <c r="D37" s="1">
        <f>'2T'!G37</f>
        <v>0</v>
      </c>
      <c r="E37" s="1">
        <f>'3T'!G37</f>
        <v>0</v>
      </c>
      <c r="F37" s="1">
        <f t="shared" si="0"/>
        <v>0</v>
      </c>
      <c r="G37" s="2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1">
        <f>'1T'!G38</f>
        <v>0</v>
      </c>
      <c r="D38" s="1">
        <f>'2T'!G38</f>
        <v>0</v>
      </c>
      <c r="E38" s="1">
        <f>'3T'!G38</f>
        <v>357.66666666666669</v>
      </c>
      <c r="F38" s="1">
        <f t="shared" si="0"/>
        <v>357.66666666666669</v>
      </c>
      <c r="G38" s="23">
        <f>AVERAGE(C38:E38)</f>
        <v>119.22222222222223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23">
        <f>'1T'!F39</f>
        <v>1123</v>
      </c>
      <c r="D39" s="23">
        <f>'2T'!F39</f>
        <v>-3</v>
      </c>
      <c r="E39" s="23">
        <f>'3T'!F39</f>
        <v>-160</v>
      </c>
      <c r="F39" s="23">
        <f t="shared" si="0"/>
        <v>960</v>
      </c>
      <c r="G39" s="2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36">
        <f>'1T'!G40</f>
        <v>409</v>
      </c>
      <c r="D40" s="36">
        <f>'2T'!G40</f>
        <v>2399.3333333333335</v>
      </c>
      <c r="E40" s="36">
        <f>'3T'!G40</f>
        <v>1314.3333333333333</v>
      </c>
      <c r="F40" s="36">
        <f t="shared" si="0"/>
        <v>4122.666666666667</v>
      </c>
      <c r="G40" s="37">
        <f t="shared" si="1"/>
        <v>1374.2222222222224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36">
        <f>'1T'!G41</f>
        <v>0</v>
      </c>
      <c r="D41" s="36">
        <f>'2T'!G41</f>
        <v>0</v>
      </c>
      <c r="E41" s="36">
        <f>'3T'!G41</f>
        <v>0</v>
      </c>
      <c r="F41" s="36">
        <f t="shared" si="0"/>
        <v>0</v>
      </c>
      <c r="G41" s="2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36">
        <f>'1T'!G42</f>
        <v>0</v>
      </c>
      <c r="D42" s="36">
        <f>'2T'!G42</f>
        <v>0</v>
      </c>
      <c r="E42" s="36">
        <f>'3T'!G42</f>
        <v>0</v>
      </c>
      <c r="F42" s="36">
        <f t="shared" si="0"/>
        <v>0</v>
      </c>
      <c r="G42" s="37">
        <f t="shared" si="1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36">
        <f>'1T'!G43</f>
        <v>0</v>
      </c>
      <c r="D43" s="36">
        <f>'2T'!G43</f>
        <v>0</v>
      </c>
      <c r="E43" s="36">
        <f>'3T'!G43</f>
        <v>0</v>
      </c>
      <c r="F43" s="36">
        <f t="shared" si="0"/>
        <v>0</v>
      </c>
      <c r="G43" s="2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36">
        <f>'1T'!G44</f>
        <v>0</v>
      </c>
      <c r="D44" s="36">
        <f>'2T'!G44</f>
        <v>0</v>
      </c>
      <c r="E44" s="36">
        <f>'3T'!G44</f>
        <v>0</v>
      </c>
      <c r="F44" s="36">
        <f t="shared" si="0"/>
        <v>0</v>
      </c>
      <c r="G44" s="37">
        <f t="shared" si="1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36">
        <f>'1T'!G45</f>
        <v>0</v>
      </c>
      <c r="D45" s="36">
        <f>'2T'!G45</f>
        <v>0</v>
      </c>
      <c r="E45" s="36">
        <f>'3T'!G45</f>
        <v>0</v>
      </c>
      <c r="F45" s="36">
        <f t="shared" si="0"/>
        <v>0</v>
      </c>
      <c r="G45" s="2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36">
        <f>'1T'!G46</f>
        <v>0</v>
      </c>
      <c r="D46" s="36">
        <f>'2T'!G46</f>
        <v>0</v>
      </c>
      <c r="E46" s="36">
        <f>'3T'!G46</f>
        <v>0</v>
      </c>
      <c r="F46" s="36">
        <f t="shared" si="0"/>
        <v>0</v>
      </c>
      <c r="G46" s="37">
        <f t="shared" si="1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36">
        <f>'1T'!G47</f>
        <v>0</v>
      </c>
      <c r="D47" s="36">
        <f>'2T'!G47</f>
        <v>0</v>
      </c>
      <c r="E47" s="36">
        <f>'3T'!G47</f>
        <v>0</v>
      </c>
      <c r="F47" s="36">
        <f t="shared" si="0"/>
        <v>0</v>
      </c>
      <c r="G47" s="2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36">
        <f>'1T'!G48</f>
        <v>0</v>
      </c>
      <c r="D48" s="36">
        <f>'2T'!G48</f>
        <v>0</v>
      </c>
      <c r="E48" s="36">
        <f>'3T'!G48</f>
        <v>0</v>
      </c>
      <c r="F48" s="36">
        <f t="shared" si="0"/>
        <v>0</v>
      </c>
      <c r="G48" s="37">
        <f t="shared" si="1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35" t="s">
        <v>49</v>
      </c>
      <c r="B49" s="1" t="s">
        <v>80</v>
      </c>
      <c r="C49" s="1">
        <f>'1T'!G49</f>
        <v>0</v>
      </c>
      <c r="D49" s="1">
        <f>'2T'!G49</f>
        <v>0</v>
      </c>
      <c r="E49" s="1">
        <f>'3T'!G49</f>
        <v>0</v>
      </c>
      <c r="F49" s="1">
        <f t="shared" si="0"/>
        <v>0</v>
      </c>
      <c r="G49" s="2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35" t="s">
        <v>49</v>
      </c>
      <c r="B50" s="1" t="s">
        <v>89</v>
      </c>
      <c r="C50" s="1">
        <f>'1T'!G50</f>
        <v>0</v>
      </c>
      <c r="D50" s="1">
        <f>'2T'!G50</f>
        <v>0</v>
      </c>
      <c r="E50" s="1">
        <f>'3T'!G50</f>
        <v>1300.6666666666667</v>
      </c>
      <c r="F50" s="1">
        <f t="shared" si="0"/>
        <v>1300.6666666666667</v>
      </c>
      <c r="G50" s="23">
        <f>AVERAGE(C50:E50)</f>
        <v>433.5555555555556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1">
        <f>'1T'!G51</f>
        <v>0</v>
      </c>
      <c r="D51" s="1">
        <f>'2T'!G51</f>
        <v>0</v>
      </c>
      <c r="E51" s="1">
        <f>'3T'!G51</f>
        <v>0</v>
      </c>
      <c r="F51" s="1">
        <f t="shared" si="0"/>
        <v>0</v>
      </c>
      <c r="G51" s="2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36">
        <f>'1T'!G52</f>
        <v>0</v>
      </c>
      <c r="D52" s="36">
        <f>'2T'!G52</f>
        <v>0</v>
      </c>
      <c r="E52" s="36">
        <f>'3T'!G52</f>
        <v>0</v>
      </c>
      <c r="F52" s="36">
        <f t="shared" si="0"/>
        <v>0</v>
      </c>
      <c r="G52" s="37">
        <f t="shared" ref="G52:G54" si="3">AVERAGE(C52:E52)</f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1">
        <f>'1T'!G53</f>
        <v>0</v>
      </c>
      <c r="D53" s="1">
        <f>'2T'!G53</f>
        <v>0</v>
      </c>
      <c r="E53" s="1">
        <f>'3T'!G53</f>
        <v>0</v>
      </c>
      <c r="F53" s="1">
        <f t="shared" si="0"/>
        <v>0</v>
      </c>
      <c r="G53" s="2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1">
        <f>'1T'!G54</f>
        <v>0</v>
      </c>
      <c r="D54" s="1">
        <f>'2T'!G54</f>
        <v>0</v>
      </c>
      <c r="E54" s="1">
        <f>'3T'!G54</f>
        <v>0</v>
      </c>
      <c r="F54" s="1">
        <f t="shared" si="0"/>
        <v>0</v>
      </c>
      <c r="G54" s="23">
        <f t="shared" si="3"/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3">
        <f>'1T'!F55</f>
        <v>79009</v>
      </c>
      <c r="D55" s="3">
        <f>'2T'!F55</f>
        <v>-188</v>
      </c>
      <c r="E55" s="3">
        <f>'3T'!F55</f>
        <v>83</v>
      </c>
      <c r="F55" s="3">
        <f>F13+F17+F35+F39+F41+F43+F45+F47</f>
        <v>78904</v>
      </c>
      <c r="G55" s="3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3">
        <f>'1T'!G56</f>
        <v>78240.666666666657</v>
      </c>
      <c r="D56" s="3">
        <f>'2T'!G56</f>
        <v>80120.333333333328</v>
      </c>
      <c r="E56" s="3">
        <f>'3T'!G56</f>
        <v>79254.666666666657</v>
      </c>
      <c r="F56" s="3">
        <f>F14+F18+F36+F40+F42+F44+F46+F48</f>
        <v>237615.66666666666</v>
      </c>
      <c r="G56" s="3">
        <f>G14+G18+G36+G40+G28+G32+G52</f>
        <v>79205.222222222219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68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29.25" customHeight="1" x14ac:dyDescent="0.25">
      <c r="A61" s="59" t="s">
        <v>51</v>
      </c>
      <c r="B61" s="59"/>
      <c r="C61" s="59"/>
      <c r="D61" s="59"/>
      <c r="E61" s="59"/>
      <c r="F61" s="59"/>
    </row>
    <row r="62" spans="1:35" ht="15" customHeight="1" x14ac:dyDescent="0.25"/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5" ht="15" customHeight="1" x14ac:dyDescent="0.25">
      <c r="A65" s="58" t="s">
        <v>13</v>
      </c>
      <c r="B65" s="58"/>
      <c r="C65" s="58"/>
      <c r="D65" s="58"/>
      <c r="E65" s="58"/>
    </row>
    <row r="66" spans="1:5" ht="15" customHeight="1" x14ac:dyDescent="0.25"/>
    <row r="67" spans="1:5" ht="15" customHeight="1" thickBot="1" x14ac:dyDescent="0.3">
      <c r="A67" s="11" t="s">
        <v>43</v>
      </c>
      <c r="B67" s="12" t="s">
        <v>0</v>
      </c>
      <c r="C67" s="12" t="s">
        <v>25</v>
      </c>
      <c r="D67" s="12" t="s">
        <v>29</v>
      </c>
      <c r="E67" s="12" t="s">
        <v>35</v>
      </c>
    </row>
    <row r="68" spans="1:5" ht="15" customHeight="1" x14ac:dyDescent="0.25">
      <c r="A68" s="10"/>
      <c r="B68" s="10"/>
      <c r="C68" s="10"/>
      <c r="D68" s="10"/>
      <c r="E68" s="10"/>
    </row>
    <row r="69" spans="1:5" ht="15" customHeight="1" x14ac:dyDescent="0.25">
      <c r="A69" s="10" t="s">
        <v>54</v>
      </c>
      <c r="B69" s="27">
        <f>'1T'!E69</f>
        <v>3903948000</v>
      </c>
      <c r="C69" s="27">
        <f>'2T'!E69</f>
        <v>3900114000</v>
      </c>
      <c r="D69" s="27">
        <f>'3T'!E69</f>
        <v>3891312000</v>
      </c>
      <c r="E69" s="27">
        <f>SUM(B69:D69)</f>
        <v>11695374000</v>
      </c>
    </row>
    <row r="70" spans="1:5" ht="15" customHeight="1" x14ac:dyDescent="0.25">
      <c r="A70" s="1" t="s">
        <v>80</v>
      </c>
      <c r="B70" s="27">
        <f>'1T'!E70</f>
        <v>15318000</v>
      </c>
      <c r="C70" s="27">
        <f>'2T'!E70</f>
        <v>10278000</v>
      </c>
      <c r="D70" s="27">
        <f>'3T'!E70</f>
        <v>12996000</v>
      </c>
      <c r="E70" s="27">
        <f>SUM(B70:D70)</f>
        <v>38592000</v>
      </c>
    </row>
    <row r="71" spans="1:5" ht="15" customHeight="1" x14ac:dyDescent="0.25">
      <c r="A71" s="35" t="s">
        <v>49</v>
      </c>
      <c r="B71" s="27">
        <f>'1T'!E71</f>
        <v>278172000</v>
      </c>
      <c r="C71" s="27">
        <f>'2T'!E71</f>
        <v>276138000</v>
      </c>
      <c r="D71" s="27">
        <f>'3T'!E71</f>
        <v>298152000</v>
      </c>
      <c r="E71" s="27">
        <f t="shared" ref="E71:E82" si="4">SUM(B71:D71)</f>
        <v>852462000</v>
      </c>
    </row>
    <row r="72" spans="1:5" ht="15" customHeight="1" x14ac:dyDescent="0.25">
      <c r="A72" s="1" t="s">
        <v>80</v>
      </c>
      <c r="B72" s="27">
        <f>'1T'!E72</f>
        <v>666000</v>
      </c>
      <c r="C72" s="27">
        <f>'2T'!E72</f>
        <v>342000</v>
      </c>
      <c r="D72" s="27">
        <f>'3T'!E72</f>
        <v>8208000</v>
      </c>
      <c r="E72" s="27">
        <f t="shared" si="4"/>
        <v>9216000</v>
      </c>
    </row>
    <row r="73" spans="1:5" ht="15" customHeight="1" x14ac:dyDescent="0.25">
      <c r="A73" s="1" t="s">
        <v>94</v>
      </c>
      <c r="B73" s="27"/>
      <c r="C73" s="27"/>
      <c r="D73" s="27"/>
      <c r="E73" s="27"/>
    </row>
    <row r="74" spans="1:5" ht="15" customHeight="1" x14ac:dyDescent="0.25">
      <c r="A74" s="1" t="s">
        <v>80</v>
      </c>
      <c r="B74" s="27"/>
      <c r="C74" s="27"/>
      <c r="D74" s="27"/>
      <c r="E74" s="27"/>
    </row>
    <row r="75" spans="1:5" ht="15" customHeight="1" x14ac:dyDescent="0.25">
      <c r="A75" s="35" t="s">
        <v>49</v>
      </c>
      <c r="B75" s="27"/>
      <c r="C75" s="27"/>
      <c r="D75" s="27"/>
      <c r="E75" s="27"/>
    </row>
    <row r="76" spans="1:5" ht="15" customHeight="1" x14ac:dyDescent="0.25">
      <c r="A76" s="1" t="s">
        <v>80</v>
      </c>
      <c r="B76" s="27"/>
      <c r="C76" s="27"/>
      <c r="D76" s="27"/>
      <c r="E76" s="27"/>
    </row>
    <row r="77" spans="1:5" ht="15" customHeight="1" x14ac:dyDescent="0.25">
      <c r="A77" s="34" t="s">
        <v>95</v>
      </c>
      <c r="B77" s="27">
        <f>'1T'!E77</f>
        <v>91278600</v>
      </c>
      <c r="C77" s="27">
        <f>'2T'!E77</f>
        <v>90967800</v>
      </c>
      <c r="D77" s="27">
        <f>'3T'!E77</f>
        <v>85751800</v>
      </c>
      <c r="E77" s="27">
        <f t="shared" si="4"/>
        <v>267998200</v>
      </c>
    </row>
    <row r="78" spans="1:5" ht="15" customHeight="1" x14ac:dyDescent="0.25">
      <c r="A78" s="1" t="s">
        <v>80</v>
      </c>
      <c r="B78" s="27">
        <f>'1T'!E78</f>
        <v>60852400</v>
      </c>
      <c r="C78" s="27">
        <f>'2T'!E78</f>
        <v>0</v>
      </c>
      <c r="D78" s="27">
        <f>'3T'!E78</f>
        <v>166000</v>
      </c>
      <c r="E78" s="27">
        <f t="shared" si="4"/>
        <v>61018400</v>
      </c>
    </row>
    <row r="79" spans="1:5" ht="15" customHeight="1" x14ac:dyDescent="0.25">
      <c r="A79" s="35" t="s">
        <v>49</v>
      </c>
      <c r="B79" s="27">
        <f>'1T'!E79</f>
        <v>94821000</v>
      </c>
      <c r="C79" s="27">
        <f>'2T'!E79</f>
        <v>550228400</v>
      </c>
      <c r="D79" s="27">
        <f>'3T'!E79</f>
        <v>304337000</v>
      </c>
      <c r="E79" s="27">
        <f t="shared" si="4"/>
        <v>949386400</v>
      </c>
    </row>
    <row r="80" spans="1:5" ht="15" customHeight="1" x14ac:dyDescent="0.25">
      <c r="A80" s="1" t="s">
        <v>80</v>
      </c>
      <c r="B80" s="27">
        <f>'1T'!E80</f>
        <v>228004800</v>
      </c>
      <c r="C80" s="27">
        <f>'2T'!E80</f>
        <v>107877200</v>
      </c>
      <c r="D80" s="27">
        <f>'3T'!E80</f>
        <v>7797800</v>
      </c>
      <c r="E80" s="27">
        <f t="shared" si="4"/>
        <v>343679800</v>
      </c>
    </row>
    <row r="81" spans="1:14" ht="15" customHeight="1" x14ac:dyDescent="0.25">
      <c r="A81" s="1" t="s">
        <v>96</v>
      </c>
      <c r="B81" s="27">
        <f>'1T'!E81</f>
        <v>0</v>
      </c>
      <c r="C81" s="27">
        <f>'2T'!E81</f>
        <v>0</v>
      </c>
      <c r="D81" s="27">
        <f>'3T'!E81</f>
        <v>0</v>
      </c>
      <c r="E81" s="27">
        <f t="shared" si="4"/>
        <v>0</v>
      </c>
    </row>
    <row r="82" spans="1:14" ht="15" customHeight="1" x14ac:dyDescent="0.25">
      <c r="A82" s="1" t="s">
        <v>80</v>
      </c>
      <c r="B82" s="27">
        <f>'1T'!E82</f>
        <v>0</v>
      </c>
      <c r="C82" s="27">
        <f>'2T'!E82</f>
        <v>0</v>
      </c>
      <c r="D82" s="27">
        <f>'3T'!E82</f>
        <v>0</v>
      </c>
      <c r="E82" s="27">
        <f t="shared" si="4"/>
        <v>0</v>
      </c>
    </row>
    <row r="83" spans="1:14" ht="15" customHeight="1" thickBot="1" x14ac:dyDescent="0.3">
      <c r="A83" s="13" t="s">
        <v>14</v>
      </c>
      <c r="B83" s="28">
        <f>B69+B71+B77+B79+B73+B75+B81</f>
        <v>4368219600</v>
      </c>
      <c r="C83" s="28">
        <f t="shared" ref="C83:E83" si="5">C69+C71+C77+C79+C73+C75+C81</f>
        <v>4817448200</v>
      </c>
      <c r="D83" s="28">
        <f t="shared" si="5"/>
        <v>4579552800</v>
      </c>
      <c r="E83" s="28">
        <f t="shared" si="5"/>
        <v>13765220600</v>
      </c>
    </row>
    <row r="84" spans="1:14" ht="15" customHeight="1" thickTop="1" x14ac:dyDescent="0.25">
      <c r="A84" s="2" t="s">
        <v>68</v>
      </c>
    </row>
    <row r="85" spans="1:14" ht="15" customHeight="1" x14ac:dyDescent="0.25">
      <c r="A85" s="2"/>
    </row>
    <row r="86" spans="1:14" x14ac:dyDescent="0.25">
      <c r="A86" s="2"/>
    </row>
    <row r="88" spans="1:14" x14ac:dyDescent="0.25">
      <c r="A88" s="58" t="s">
        <v>15</v>
      </c>
      <c r="B88" s="58"/>
      <c r="C88" s="58"/>
      <c r="D88" s="58"/>
      <c r="E88" s="58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58" t="s">
        <v>12</v>
      </c>
      <c r="B89" s="58"/>
      <c r="C89" s="58"/>
      <c r="D89" s="58"/>
      <c r="E89" s="58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58" t="s">
        <v>13</v>
      </c>
      <c r="B90" s="58"/>
      <c r="C90" s="58"/>
      <c r="D90" s="58"/>
      <c r="E90" s="58"/>
      <c r="F90" s="18"/>
      <c r="G90" s="18"/>
      <c r="H90" s="18"/>
      <c r="I90" s="18"/>
      <c r="J90" s="18"/>
      <c r="K90" s="18"/>
      <c r="L90" s="18"/>
      <c r="M90" s="18"/>
      <c r="N90" s="18"/>
    </row>
    <row r="92" spans="1:14" ht="15.75" thickBot="1" x14ac:dyDescent="0.3">
      <c r="A92" s="11" t="s">
        <v>16</v>
      </c>
      <c r="B92" s="12" t="s">
        <v>0</v>
      </c>
      <c r="C92" s="12" t="s">
        <v>25</v>
      </c>
      <c r="D92" s="12" t="s">
        <v>29</v>
      </c>
      <c r="E92" s="12" t="s">
        <v>35</v>
      </c>
      <c r="F92" s="20"/>
      <c r="G92" s="20"/>
      <c r="H92" s="20"/>
      <c r="I92" s="20"/>
      <c r="J92" s="20"/>
      <c r="K92" s="20"/>
      <c r="L92" s="20"/>
      <c r="M92" s="20"/>
    </row>
    <row r="94" spans="1:14" x14ac:dyDescent="0.25">
      <c r="A94" s="21" t="s">
        <v>17</v>
      </c>
      <c r="B94" s="2">
        <f>'1T'!E94</f>
        <v>4368219600</v>
      </c>
      <c r="C94" s="2">
        <f>'2T'!E94</f>
        <v>4817448200</v>
      </c>
      <c r="D94" s="2">
        <f>'3T'!E94</f>
        <v>4579552800</v>
      </c>
      <c r="E94" s="2">
        <f>SUM(B94:D94)</f>
        <v>13765220600</v>
      </c>
      <c r="F94" s="41"/>
    </row>
    <row r="95" spans="1:14" x14ac:dyDescent="0.25">
      <c r="A95" s="21"/>
    </row>
    <row r="98" spans="1:14" ht="15.75" thickBot="1" x14ac:dyDescent="0.3">
      <c r="A98" s="13" t="s">
        <v>14</v>
      </c>
      <c r="B98" s="3">
        <f>B94</f>
        <v>4368219600</v>
      </c>
      <c r="C98" s="3">
        <f t="shared" ref="C98:E98" si="6">C94</f>
        <v>4817448200</v>
      </c>
      <c r="D98" s="3">
        <f t="shared" si="6"/>
        <v>4579552800</v>
      </c>
      <c r="E98" s="3">
        <f t="shared" si="6"/>
        <v>13765220600</v>
      </c>
      <c r="F98" s="14"/>
      <c r="G98" s="14"/>
      <c r="H98" s="14"/>
      <c r="I98" s="14"/>
      <c r="J98" s="14"/>
      <c r="K98" s="14"/>
      <c r="L98" s="14"/>
      <c r="M98" s="14"/>
    </row>
    <row r="99" spans="1:14" ht="15.75" thickTop="1" x14ac:dyDescent="0.25">
      <c r="A99" s="2" t="s">
        <v>78</v>
      </c>
      <c r="E99" s="40"/>
    </row>
    <row r="102" spans="1:14" x14ac:dyDescent="0.25">
      <c r="A102" s="58" t="s">
        <v>18</v>
      </c>
      <c r="B102" s="58"/>
      <c r="C102" s="58"/>
      <c r="D102" s="58"/>
      <c r="E102" s="58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58" t="s">
        <v>19</v>
      </c>
      <c r="B103" s="58"/>
      <c r="C103" s="58"/>
      <c r="D103" s="58"/>
      <c r="E103" s="58"/>
    </row>
    <row r="104" spans="1:14" x14ac:dyDescent="0.25">
      <c r="A104" s="58" t="s">
        <v>13</v>
      </c>
      <c r="B104" s="58"/>
      <c r="C104" s="58"/>
      <c r="D104" s="58"/>
      <c r="E104" s="58"/>
      <c r="F104" s="18"/>
      <c r="G104" s="18"/>
      <c r="H104" s="18"/>
      <c r="I104" s="18"/>
      <c r="J104" s="18"/>
      <c r="K104" s="18"/>
      <c r="L104" s="18"/>
      <c r="M104" s="18"/>
      <c r="N104" s="18"/>
    </row>
    <row r="106" spans="1:14" ht="15.75" thickBot="1" x14ac:dyDescent="0.3">
      <c r="A106" s="11" t="s">
        <v>16</v>
      </c>
      <c r="B106" s="12" t="s">
        <v>0</v>
      </c>
      <c r="C106" s="12" t="s">
        <v>25</v>
      </c>
      <c r="D106" s="12" t="s">
        <v>29</v>
      </c>
      <c r="E106" s="12" t="s">
        <v>35</v>
      </c>
      <c r="F106" s="20"/>
      <c r="G106" s="20"/>
      <c r="H106" s="20"/>
      <c r="I106" s="20"/>
      <c r="J106" s="20"/>
      <c r="K106" s="20"/>
      <c r="L106" s="20"/>
      <c r="M106" s="20"/>
    </row>
    <row r="108" spans="1:14" x14ac:dyDescent="0.25">
      <c r="A108" s="31" t="s">
        <v>44</v>
      </c>
      <c r="B108" s="2">
        <f>'1T'!E108</f>
        <v>417849505.88</v>
      </c>
      <c r="C108" s="2">
        <f>'2T'!E108</f>
        <v>266819400</v>
      </c>
      <c r="D108" s="2">
        <f>'3T'!E108</f>
        <v>83924200</v>
      </c>
      <c r="E108" s="2">
        <f>B108</f>
        <v>417849505.88</v>
      </c>
    </row>
    <row r="109" spans="1:14" x14ac:dyDescent="0.25">
      <c r="A109" s="31" t="s">
        <v>20</v>
      </c>
      <c r="B109" s="2">
        <f>'1T'!E109</f>
        <v>4634517000</v>
      </c>
      <c r="C109" s="2">
        <f>'2T'!E109</f>
        <v>4634553000</v>
      </c>
      <c r="D109" s="2">
        <f>'3T'!E109</f>
        <v>6219172000</v>
      </c>
      <c r="E109" s="2">
        <f>SUM(B109:D109)</f>
        <v>15488242000</v>
      </c>
    </row>
    <row r="110" spans="1:14" x14ac:dyDescent="0.25">
      <c r="A110" s="31" t="s">
        <v>45</v>
      </c>
      <c r="B110" s="2">
        <f>'1T'!E110</f>
        <v>5052366505.8800001</v>
      </c>
      <c r="C110" s="2">
        <f>'2T'!E110</f>
        <v>4901372400</v>
      </c>
      <c r="D110" s="2">
        <f>'3T'!E110</f>
        <v>6303096200</v>
      </c>
      <c r="E110" s="2">
        <f>SUM(E108:E109)</f>
        <v>15906091505.879999</v>
      </c>
    </row>
    <row r="111" spans="1:14" x14ac:dyDescent="0.25">
      <c r="A111" s="31" t="s">
        <v>21</v>
      </c>
      <c r="B111" s="2">
        <f>'1T'!E111</f>
        <v>4785547105.8800001</v>
      </c>
      <c r="C111" s="2">
        <f>'2T'!E111</f>
        <v>4817448200</v>
      </c>
      <c r="D111" s="2">
        <f>'3T'!E111</f>
        <v>4580074800</v>
      </c>
      <c r="E111" s="2">
        <f>SUM(B111:D111)</f>
        <v>14183070105.880001</v>
      </c>
    </row>
    <row r="112" spans="1:14" x14ac:dyDescent="0.25">
      <c r="A112" s="31" t="s">
        <v>46</v>
      </c>
      <c r="B112" s="2">
        <f>'1T'!E112</f>
        <v>266819400</v>
      </c>
      <c r="C112" s="2">
        <f>'2T'!E112</f>
        <v>83924200</v>
      </c>
      <c r="D112" s="2">
        <f>'3T'!E112</f>
        <v>1723021400</v>
      </c>
      <c r="E112" s="2">
        <f>+E110-E111</f>
        <v>1723021399.9999981</v>
      </c>
    </row>
    <row r="113" spans="1:13" ht="15.75" thickBot="1" x14ac:dyDescent="0.3">
      <c r="A113" s="3"/>
      <c r="B113" s="3"/>
      <c r="C113" s="3"/>
      <c r="D113" s="3"/>
      <c r="E113" s="3"/>
      <c r="F113" s="14"/>
      <c r="G113" s="14"/>
      <c r="H113" s="14"/>
      <c r="I113" s="14"/>
      <c r="J113" s="14"/>
      <c r="K113" s="14"/>
      <c r="L113" s="14"/>
      <c r="M113" s="14"/>
    </row>
    <row r="114" spans="1:13" ht="15.75" thickTop="1" x14ac:dyDescent="0.25">
      <c r="A114" s="2" t="s">
        <v>78</v>
      </c>
    </row>
    <row r="117" spans="1:13" x14ac:dyDescent="0.25">
      <c r="A117" s="1" t="s">
        <v>93</v>
      </c>
    </row>
    <row r="118" spans="1:13" x14ac:dyDescent="0.25">
      <c r="A118" s="16"/>
    </row>
    <row r="122" spans="1:13" x14ac:dyDescent="0.25">
      <c r="A122" s="30"/>
    </row>
    <row r="123" spans="1:13" x14ac:dyDescent="0.25">
      <c r="A123" s="30"/>
    </row>
    <row r="124" spans="1:13" x14ac:dyDescent="0.25">
      <c r="A124" s="30"/>
    </row>
    <row r="128" spans="1:13" x14ac:dyDescent="0.25">
      <c r="A128" s="2"/>
    </row>
    <row r="130" spans="1:1" hidden="1" x14ac:dyDescent="0.25"/>
    <row r="132" spans="1:1" x14ac:dyDescent="0.25">
      <c r="A132" s="2"/>
    </row>
  </sheetData>
  <mergeCells count="14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89:E89"/>
    <mergeCell ref="A90:E90"/>
    <mergeCell ref="A102:E102"/>
    <mergeCell ref="A103:E103"/>
    <mergeCell ref="A104:E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tabSelected="1" topLeftCell="A31" zoomScaleNormal="100" workbookViewId="0">
      <selection activeCell="I64" sqref="I64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 x14ac:dyDescent="0.25">
      <c r="A1" s="58" t="s">
        <v>1</v>
      </c>
      <c r="B1" s="58"/>
      <c r="C1" s="58"/>
      <c r="D1" s="58"/>
      <c r="E1" s="58"/>
      <c r="F1" s="58"/>
    </row>
    <row r="2" spans="1:35" x14ac:dyDescent="0.25">
      <c r="A2" s="4" t="s">
        <v>38</v>
      </c>
      <c r="B2" s="5" t="s">
        <v>37</v>
      </c>
      <c r="C2" s="5"/>
      <c r="D2" s="5"/>
      <c r="E2" s="5"/>
      <c r="F2" s="5"/>
    </row>
    <row r="3" spans="1:35" x14ac:dyDescent="0.25">
      <c r="A3" s="4" t="s">
        <v>39</v>
      </c>
      <c r="B3" s="5" t="s">
        <v>40</v>
      </c>
      <c r="C3" s="5"/>
      <c r="D3" s="5"/>
      <c r="E3" s="5"/>
      <c r="F3" s="5"/>
    </row>
    <row r="4" spans="1:35" x14ac:dyDescent="0.25">
      <c r="A4" s="4" t="s">
        <v>41</v>
      </c>
      <c r="B4" s="5" t="s">
        <v>37</v>
      </c>
      <c r="C4" s="5"/>
      <c r="D4" s="5"/>
      <c r="E4" s="5"/>
      <c r="F4" s="5"/>
    </row>
    <row r="5" spans="1:35" x14ac:dyDescent="0.25">
      <c r="A5" s="4" t="s">
        <v>42</v>
      </c>
      <c r="B5" s="33">
        <v>2017</v>
      </c>
      <c r="C5" s="5"/>
      <c r="D5" s="5"/>
      <c r="E5" s="5"/>
      <c r="F5" s="5"/>
    </row>
    <row r="6" spans="1:35" x14ac:dyDescent="0.25">
      <c r="A6" s="4"/>
      <c r="B6" s="6"/>
      <c r="C6" s="7"/>
      <c r="D6" s="8"/>
      <c r="E6" s="8"/>
      <c r="F6" s="8"/>
    </row>
    <row r="7" spans="1:35" x14ac:dyDescent="0.25">
      <c r="A7" s="9"/>
      <c r="B7" s="8"/>
      <c r="C7" s="8"/>
      <c r="D7" s="8"/>
      <c r="E7" s="8"/>
      <c r="F7" s="8"/>
    </row>
    <row r="8" spans="1:35" ht="15" customHeight="1" x14ac:dyDescent="0.25">
      <c r="A8" s="58" t="s">
        <v>2</v>
      </c>
      <c r="B8" s="58"/>
      <c r="C8" s="58"/>
      <c r="D8" s="58"/>
      <c r="E8" s="58"/>
      <c r="F8" s="58"/>
    </row>
    <row r="9" spans="1:35" ht="15" customHeight="1" x14ac:dyDescent="0.25">
      <c r="A9" s="58" t="s">
        <v>3</v>
      </c>
      <c r="B9" s="58"/>
      <c r="C9" s="58"/>
      <c r="D9" s="58"/>
      <c r="E9" s="58"/>
      <c r="F9" s="58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33</v>
      </c>
      <c r="G11" s="12" t="s">
        <v>36</v>
      </c>
      <c r="H11" s="12" t="s">
        <v>58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H12" s="22"/>
    </row>
    <row r="13" spans="1:35" s="24" customFormat="1" ht="15" customHeight="1" x14ac:dyDescent="0.25">
      <c r="A13" s="1" t="s">
        <v>54</v>
      </c>
      <c r="B13" s="2" t="s">
        <v>47</v>
      </c>
      <c r="C13" s="23">
        <f>'1T'!F13</f>
        <v>72352</v>
      </c>
      <c r="D13" s="23">
        <f>'2T'!F13</f>
        <v>-145</v>
      </c>
      <c r="E13" s="23">
        <f>'3T'!F13</f>
        <v>-135</v>
      </c>
      <c r="F13" s="23">
        <f>'4T'!F13</f>
        <v>-49</v>
      </c>
      <c r="G13" s="23">
        <f>SUM(C13:F13)</f>
        <v>72023</v>
      </c>
      <c r="H13" s="2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6">
        <f>'1T'!G14</f>
        <v>72295.333333333328</v>
      </c>
      <c r="D14" s="36">
        <f>'2T'!G14</f>
        <v>72224.333333333328</v>
      </c>
      <c r="E14" s="36">
        <f>'3T'!G14</f>
        <v>72061.333333333328</v>
      </c>
      <c r="F14" s="36">
        <f>'4T'!G14</f>
        <v>72005.666666666672</v>
      </c>
      <c r="G14" s="36">
        <f t="shared" ref="G14:G54" si="0">SUM(C14:F14)</f>
        <v>288586.66666666669</v>
      </c>
      <c r="H14" s="36">
        <f>AVERAGE(C14:F14)</f>
        <v>72146.666666666672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1" t="s">
        <v>80</v>
      </c>
      <c r="C15" s="1">
        <f>'1T'!F15</f>
        <v>851</v>
      </c>
      <c r="D15" s="1">
        <f>'2T'!F15</f>
        <v>571</v>
      </c>
      <c r="E15" s="1">
        <f>'3T'!F15</f>
        <v>722</v>
      </c>
      <c r="F15" s="1">
        <f>'4T'!F15</f>
        <v>1096</v>
      </c>
      <c r="G15" s="1">
        <f t="shared" si="0"/>
        <v>3240</v>
      </c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1" t="s">
        <v>89</v>
      </c>
      <c r="C16" s="1">
        <f>'1T'!F16</f>
        <v>0</v>
      </c>
      <c r="D16" s="1">
        <f>'2T'!F16</f>
        <v>0</v>
      </c>
      <c r="E16" s="1">
        <f>'3T'!F16</f>
        <v>215903</v>
      </c>
      <c r="F16" s="1">
        <f>'4T'!F16</f>
        <v>215345</v>
      </c>
      <c r="G16" s="1">
        <f t="shared" si="0"/>
        <v>431248</v>
      </c>
      <c r="H16" s="1">
        <f>AVERAGE(C16:F16)</f>
        <v>107812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35" t="s">
        <v>49</v>
      </c>
      <c r="B17" s="2" t="s">
        <v>47</v>
      </c>
      <c r="C17" s="23">
        <f>'1T'!F17</f>
        <v>5149</v>
      </c>
      <c r="D17" s="23">
        <f>'2T'!F17</f>
        <v>-37</v>
      </c>
      <c r="E17" s="23">
        <f>'3T'!F17</f>
        <v>411</v>
      </c>
      <c r="F17" s="23">
        <f>'4T'!F17</f>
        <v>-12</v>
      </c>
      <c r="G17" s="23">
        <f t="shared" si="0"/>
        <v>5511</v>
      </c>
      <c r="H17" s="2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35" t="s">
        <v>49</v>
      </c>
      <c r="B18" s="36" t="s">
        <v>48</v>
      </c>
      <c r="C18" s="36">
        <f>'1T'!G18</f>
        <v>5151.333333333333</v>
      </c>
      <c r="D18" s="36">
        <f>'2T'!G18</f>
        <v>5113.666666666667</v>
      </c>
      <c r="E18" s="36">
        <f>'3T'!G18</f>
        <v>5521.333333333333</v>
      </c>
      <c r="F18" s="36">
        <f>'4T'!G18</f>
        <v>5041</v>
      </c>
      <c r="G18" s="36">
        <f t="shared" si="0"/>
        <v>20827.333333333332</v>
      </c>
      <c r="H18" s="36">
        <f t="shared" ref="H18:H48" si="1">AVERAGE(C18:F18)</f>
        <v>5206.833333333333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 x14ac:dyDescent="0.25">
      <c r="A19" s="1" t="s">
        <v>55</v>
      </c>
      <c r="B19" s="2" t="s">
        <v>47</v>
      </c>
      <c r="C19" s="36">
        <f>'1T'!G19</f>
        <v>0</v>
      </c>
      <c r="D19" s="36" t="e">
        <f>'2T'!G19</f>
        <v>#DIV/0!</v>
      </c>
      <c r="E19" s="36" t="e">
        <f>'3T'!G19</f>
        <v>#DIV/0!</v>
      </c>
      <c r="F19" s="36" t="e">
        <f>'4T'!G19</f>
        <v>#DIV/0!</v>
      </c>
      <c r="G19" s="36" t="e">
        <f t="shared" si="0"/>
        <v>#DIV/0!</v>
      </c>
      <c r="H19" s="37" t="e">
        <f t="shared" si="1"/>
        <v>#DIV/0!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 x14ac:dyDescent="0.25">
      <c r="A20" s="1"/>
      <c r="B20" s="36" t="s">
        <v>48</v>
      </c>
      <c r="C20" s="36" t="e">
        <f>'1T'!G20</f>
        <v>#DIV/0!</v>
      </c>
      <c r="D20" s="36" t="e">
        <f>'2T'!G20</f>
        <v>#DIV/0!</v>
      </c>
      <c r="E20" s="36" t="e">
        <f>'3T'!G20</f>
        <v>#DIV/0!</v>
      </c>
      <c r="F20" s="36" t="e">
        <f>'4T'!G20</f>
        <v>#DIV/0!</v>
      </c>
      <c r="G20" s="36" t="e">
        <f t="shared" si="0"/>
        <v>#DIV/0!</v>
      </c>
      <c r="H20" s="37" t="e">
        <f t="shared" si="1"/>
        <v>#DIV/0!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" t="s">
        <v>56</v>
      </c>
      <c r="B21" s="2" t="s">
        <v>47</v>
      </c>
      <c r="C21" s="36">
        <f>'1T'!G21</f>
        <v>0</v>
      </c>
      <c r="D21" s="36" t="e">
        <f>'2T'!G21</f>
        <v>#DIV/0!</v>
      </c>
      <c r="E21" s="36" t="e">
        <f>'3T'!G21</f>
        <v>#DIV/0!</v>
      </c>
      <c r="F21" s="36" t="e">
        <f>'4T'!G21</f>
        <v>#DIV/0!</v>
      </c>
      <c r="G21" s="36" t="e">
        <f t="shared" si="0"/>
        <v>#DIV/0!</v>
      </c>
      <c r="H21" s="37" t="e">
        <f t="shared" si="1"/>
        <v>#DIV/0!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"/>
      <c r="B22" s="36" t="s">
        <v>48</v>
      </c>
      <c r="C22" s="36" t="e">
        <f>'1T'!G22</f>
        <v>#DIV/0!</v>
      </c>
      <c r="D22" s="36" t="e">
        <f>'2T'!G22</f>
        <v>#DIV/0!</v>
      </c>
      <c r="E22" s="36" t="e">
        <f>'3T'!G22</f>
        <v>#DIV/0!</v>
      </c>
      <c r="F22" s="36" t="e">
        <f>'4T'!G22</f>
        <v>#DIV/0!</v>
      </c>
      <c r="G22" s="36" t="e">
        <f t="shared" si="0"/>
        <v>#DIV/0!</v>
      </c>
      <c r="H22" s="37" t="e">
        <f t="shared" si="1"/>
        <v>#DIV/0!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35" t="s">
        <v>49</v>
      </c>
      <c r="B23" s="2" t="s">
        <v>47</v>
      </c>
      <c r="C23" s="36">
        <f>'1T'!G23</f>
        <v>0</v>
      </c>
      <c r="D23" s="36" t="e">
        <f>'2T'!G23</f>
        <v>#DIV/0!</v>
      </c>
      <c r="E23" s="36" t="e">
        <f>'3T'!G23</f>
        <v>#DIV/0!</v>
      </c>
      <c r="F23" s="36" t="e">
        <f>'4T'!G23</f>
        <v>#DIV/0!</v>
      </c>
      <c r="G23" s="36" t="e">
        <f t="shared" si="0"/>
        <v>#DIV/0!</v>
      </c>
      <c r="H23" s="37" t="e">
        <f t="shared" si="1"/>
        <v>#DIV/0!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35" t="s">
        <v>49</v>
      </c>
      <c r="B24" s="36" t="s">
        <v>48</v>
      </c>
      <c r="C24" s="36" t="e">
        <f>'1T'!G24</f>
        <v>#DIV/0!</v>
      </c>
      <c r="D24" s="36" t="e">
        <f>'2T'!G24</f>
        <v>#DIV/0!</v>
      </c>
      <c r="E24" s="36" t="e">
        <f>'3T'!G24</f>
        <v>#DIV/0!</v>
      </c>
      <c r="F24" s="36" t="e">
        <f>'4T'!G24</f>
        <v>#DIV/0!</v>
      </c>
      <c r="G24" s="36" t="e">
        <f t="shared" si="0"/>
        <v>#DIV/0!</v>
      </c>
      <c r="H24" s="37" t="e">
        <f t="shared" si="1"/>
        <v>#DIV/0!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35"/>
      <c r="B25" s="1" t="s">
        <v>80</v>
      </c>
      <c r="C25" s="1">
        <f>'1T'!G25</f>
        <v>0</v>
      </c>
      <c r="D25" s="1">
        <f>'2T'!G25</f>
        <v>0</v>
      </c>
      <c r="E25" s="1">
        <f>'3T'!G25</f>
        <v>0</v>
      </c>
      <c r="F25" s="1">
        <f>'4T'!G25</f>
        <v>0</v>
      </c>
      <c r="G25" s="1">
        <f t="shared" si="0"/>
        <v>0</v>
      </c>
      <c r="H25" s="2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5"/>
      <c r="B26" s="1" t="s">
        <v>89</v>
      </c>
      <c r="C26" s="1">
        <f>'1T'!G26</f>
        <v>0</v>
      </c>
      <c r="D26" s="1">
        <f>'2T'!G26</f>
        <v>0</v>
      </c>
      <c r="E26" s="1">
        <f>'3T'!G26</f>
        <v>5372.333333333333</v>
      </c>
      <c r="F26" s="1">
        <f>'4T'!G26</f>
        <v>5035.333333333333</v>
      </c>
      <c r="G26" s="1">
        <f t="shared" si="0"/>
        <v>10407.666666666666</v>
      </c>
      <c r="H26" s="1">
        <f>AVERAGE(C26:F26)</f>
        <v>2601.9166666666665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" t="s">
        <v>94</v>
      </c>
      <c r="B27" s="2" t="s">
        <v>47</v>
      </c>
      <c r="C27" s="1">
        <f>'1T'!G27</f>
        <v>0</v>
      </c>
      <c r="D27" s="1">
        <f>'2T'!G27</f>
        <v>0</v>
      </c>
      <c r="E27" s="1">
        <f>'3T'!G27</f>
        <v>0</v>
      </c>
      <c r="F27" s="1">
        <f>'4T'!G27</f>
        <v>0</v>
      </c>
      <c r="G27" s="1">
        <f t="shared" si="0"/>
        <v>0</v>
      </c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5"/>
      <c r="B28" s="36" t="s">
        <v>48</v>
      </c>
      <c r="C28" s="36">
        <f>'1T'!G28</f>
        <v>0</v>
      </c>
      <c r="D28" s="36">
        <f>'2T'!G28</f>
        <v>0</v>
      </c>
      <c r="E28" s="36">
        <f>'3T'!G28</f>
        <v>0</v>
      </c>
      <c r="F28" s="36">
        <f>'4T'!G28</f>
        <v>153</v>
      </c>
      <c r="G28" s="36">
        <f t="shared" si="0"/>
        <v>153</v>
      </c>
      <c r="H28" s="36">
        <f t="shared" ref="H28:H34" si="2">AVERAGE(C28:F28)</f>
        <v>38.25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35"/>
      <c r="B29" s="1" t="s">
        <v>80</v>
      </c>
      <c r="C29" s="1">
        <f>'1T'!G29</f>
        <v>0</v>
      </c>
      <c r="D29" s="1">
        <f>'2T'!G29</f>
        <v>0</v>
      </c>
      <c r="E29" s="1">
        <f>'3T'!G29</f>
        <v>0</v>
      </c>
      <c r="F29" s="1">
        <f>'4T'!G29</f>
        <v>0</v>
      </c>
      <c r="G29" s="1">
        <f t="shared" si="0"/>
        <v>0</v>
      </c>
      <c r="H29" s="1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35"/>
      <c r="B30" s="1" t="s">
        <v>89</v>
      </c>
      <c r="C30" s="1">
        <f>'1T'!G30</f>
        <v>0</v>
      </c>
      <c r="D30" s="1">
        <f>'2T'!G30</f>
        <v>0</v>
      </c>
      <c r="E30" s="1">
        <f>'3T'!G30</f>
        <v>0</v>
      </c>
      <c r="F30" s="1">
        <f>'4T'!G30</f>
        <v>51</v>
      </c>
      <c r="G30" s="1">
        <f t="shared" si="0"/>
        <v>51</v>
      </c>
      <c r="H30" s="1">
        <f t="shared" si="2"/>
        <v>12.75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35" t="s">
        <v>49</v>
      </c>
      <c r="B31" s="2" t="s">
        <v>47</v>
      </c>
      <c r="C31" s="1">
        <f>'1T'!G31</f>
        <v>0</v>
      </c>
      <c r="D31" s="1">
        <f>'2T'!G31</f>
        <v>0</v>
      </c>
      <c r="E31" s="1">
        <f>'3T'!G31</f>
        <v>0</v>
      </c>
      <c r="F31" s="1">
        <f>'4T'!G31</f>
        <v>0</v>
      </c>
      <c r="G31" s="1">
        <f t="shared" si="0"/>
        <v>0</v>
      </c>
      <c r="H31" s="1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35" t="s">
        <v>49</v>
      </c>
      <c r="B32" s="36" t="s">
        <v>48</v>
      </c>
      <c r="C32" s="36">
        <f>'1T'!G32</f>
        <v>0</v>
      </c>
      <c r="D32" s="36">
        <f>'2T'!G32</f>
        <v>0</v>
      </c>
      <c r="E32" s="36">
        <f>'3T'!G32</f>
        <v>0</v>
      </c>
      <c r="F32" s="36">
        <f>'4T'!G32</f>
        <v>0</v>
      </c>
      <c r="G32" s="36">
        <f t="shared" si="0"/>
        <v>0</v>
      </c>
      <c r="H32" s="36">
        <f t="shared" si="2"/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35" t="s">
        <v>49</v>
      </c>
      <c r="B33" s="1" t="s">
        <v>80</v>
      </c>
      <c r="C33" s="1">
        <f>'1T'!G33</f>
        <v>0</v>
      </c>
      <c r="D33" s="1">
        <f>'2T'!G33</f>
        <v>0</v>
      </c>
      <c r="E33" s="1">
        <f>'3T'!G33</f>
        <v>0</v>
      </c>
      <c r="F33" s="1">
        <f>'4T'!G33</f>
        <v>0</v>
      </c>
      <c r="G33" s="1">
        <f t="shared" si="0"/>
        <v>0</v>
      </c>
      <c r="H33" s="1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35" t="s">
        <v>49</v>
      </c>
      <c r="B34" s="1" t="s">
        <v>89</v>
      </c>
      <c r="C34" s="1">
        <f>'1T'!G34</f>
        <v>0</v>
      </c>
      <c r="D34" s="1">
        <f>'2T'!G34</f>
        <v>0</v>
      </c>
      <c r="E34" s="1">
        <f>'3T'!G34</f>
        <v>0</v>
      </c>
      <c r="F34" s="1">
        <f>'4T'!G34</f>
        <v>0</v>
      </c>
      <c r="G34" s="1">
        <f t="shared" si="0"/>
        <v>0</v>
      </c>
      <c r="H34" s="1">
        <f t="shared" si="2"/>
        <v>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" t="s">
        <v>95</v>
      </c>
      <c r="B35" s="2" t="s">
        <v>47</v>
      </c>
      <c r="C35" s="23">
        <f>'1T'!F35</f>
        <v>385</v>
      </c>
      <c r="D35" s="23">
        <f>'2T'!F35</f>
        <v>-3</v>
      </c>
      <c r="E35" s="23">
        <f>'3T'!F35</f>
        <v>-33</v>
      </c>
      <c r="F35" s="23">
        <f>'4T'!F35</f>
        <v>-70</v>
      </c>
      <c r="G35" s="23">
        <f t="shared" si="0"/>
        <v>279</v>
      </c>
      <c r="H35" s="1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"/>
      <c r="B36" s="36" t="s">
        <v>48</v>
      </c>
      <c r="C36" s="36">
        <f>'1T'!G36</f>
        <v>385</v>
      </c>
      <c r="D36" s="36">
        <f>'2T'!G36</f>
        <v>383</v>
      </c>
      <c r="E36" s="36">
        <f>'3T'!G36</f>
        <v>357.66666666666669</v>
      </c>
      <c r="F36" s="36">
        <f>'4T'!G36</f>
        <v>318</v>
      </c>
      <c r="G36" s="36">
        <f t="shared" si="0"/>
        <v>1443.6666666666667</v>
      </c>
      <c r="H36" s="36">
        <f t="shared" si="1"/>
        <v>360.91666666666669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"/>
      <c r="B37" s="1" t="s">
        <v>80</v>
      </c>
      <c r="C37" s="1">
        <f>'1T'!G37</f>
        <v>0</v>
      </c>
      <c r="D37" s="1">
        <f>'2T'!G37</f>
        <v>0</v>
      </c>
      <c r="E37" s="1">
        <f>'3T'!G37</f>
        <v>0</v>
      </c>
      <c r="F37" s="1">
        <f>'4T'!G37</f>
        <v>0</v>
      </c>
      <c r="G37" s="1">
        <f t="shared" si="0"/>
        <v>0</v>
      </c>
      <c r="H37" s="1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"/>
      <c r="B38" s="1" t="s">
        <v>89</v>
      </c>
      <c r="C38" s="1">
        <f>'1T'!G38</f>
        <v>0</v>
      </c>
      <c r="D38" s="1">
        <f>'2T'!G38</f>
        <v>0</v>
      </c>
      <c r="E38" s="1">
        <f>'3T'!G38</f>
        <v>357.66666666666669</v>
      </c>
      <c r="F38" s="1">
        <f>'4T'!G38</f>
        <v>317</v>
      </c>
      <c r="G38" s="1">
        <f t="shared" si="0"/>
        <v>674.66666666666674</v>
      </c>
      <c r="H38" s="1">
        <f>AVERAGE(C38:F38)</f>
        <v>168.66666666666669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35" t="s">
        <v>49</v>
      </c>
      <c r="B39" s="2" t="s">
        <v>47</v>
      </c>
      <c r="C39" s="23">
        <f>'1T'!F39</f>
        <v>1123</v>
      </c>
      <c r="D39" s="23">
        <f>'2T'!F39</f>
        <v>-3</v>
      </c>
      <c r="E39" s="23">
        <f>'3T'!F39</f>
        <v>-160</v>
      </c>
      <c r="F39" s="23">
        <f>'4T'!F39</f>
        <v>-235</v>
      </c>
      <c r="G39" s="23">
        <f t="shared" si="0"/>
        <v>725</v>
      </c>
      <c r="H39" s="2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35" t="s">
        <v>49</v>
      </c>
      <c r="B40" s="36" t="s">
        <v>48</v>
      </c>
      <c r="C40" s="36">
        <f>'1T'!G40</f>
        <v>409</v>
      </c>
      <c r="D40" s="36">
        <f>'2T'!G40</f>
        <v>2399.3333333333335</v>
      </c>
      <c r="E40" s="36">
        <f>'3T'!G40</f>
        <v>1314.3333333333333</v>
      </c>
      <c r="F40" s="36">
        <f>'4T'!G40</f>
        <v>1128.3333333333333</v>
      </c>
      <c r="G40" s="36">
        <f t="shared" si="0"/>
        <v>5251</v>
      </c>
      <c r="H40" s="37">
        <f t="shared" si="1"/>
        <v>1312.75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45" t="s">
        <v>67</v>
      </c>
      <c r="B41" s="1" t="s">
        <v>63</v>
      </c>
      <c r="C41" s="36">
        <f>'1T'!G41</f>
        <v>0</v>
      </c>
      <c r="D41" s="36">
        <f>'2T'!G41</f>
        <v>0</v>
      </c>
      <c r="E41" s="36">
        <f>'3T'!G41</f>
        <v>0</v>
      </c>
      <c r="F41" s="36">
        <f>'4T'!G41</f>
        <v>0</v>
      </c>
      <c r="G41" s="36">
        <f t="shared" si="0"/>
        <v>0</v>
      </c>
      <c r="H41" s="2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35" t="s">
        <v>49</v>
      </c>
      <c r="B42" s="36" t="s">
        <v>64</v>
      </c>
      <c r="C42" s="36">
        <f>'1T'!G42</f>
        <v>0</v>
      </c>
      <c r="D42" s="36">
        <f>'2T'!G42</f>
        <v>0</v>
      </c>
      <c r="E42" s="36">
        <f>'3T'!G42</f>
        <v>0</v>
      </c>
      <c r="F42" s="36">
        <f>'4T'!G42</f>
        <v>0</v>
      </c>
      <c r="G42" s="36">
        <f t="shared" si="0"/>
        <v>0</v>
      </c>
      <c r="H42" s="37">
        <f t="shared" si="1"/>
        <v>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45" t="s">
        <v>65</v>
      </c>
      <c r="B43" s="1" t="s">
        <v>47</v>
      </c>
      <c r="C43" s="36">
        <f>'1T'!G43</f>
        <v>0</v>
      </c>
      <c r="D43" s="36">
        <f>'2T'!G43</f>
        <v>0</v>
      </c>
      <c r="E43" s="36">
        <f>'3T'!G43</f>
        <v>0</v>
      </c>
      <c r="F43" s="36">
        <f>'4T'!G43</f>
        <v>0</v>
      </c>
      <c r="G43" s="36">
        <f t="shared" si="0"/>
        <v>0</v>
      </c>
      <c r="H43" s="23">
        <f t="shared" si="1"/>
        <v>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45"/>
      <c r="B44" s="36" t="s">
        <v>48</v>
      </c>
      <c r="C44" s="36">
        <f>'1T'!G44</f>
        <v>0</v>
      </c>
      <c r="D44" s="36">
        <f>'2T'!G44</f>
        <v>0</v>
      </c>
      <c r="E44" s="36">
        <f>'3T'!G44</f>
        <v>0</v>
      </c>
      <c r="F44" s="36">
        <f>'4T'!G44</f>
        <v>0</v>
      </c>
      <c r="G44" s="36">
        <f t="shared" si="0"/>
        <v>0</v>
      </c>
      <c r="H44" s="37">
        <f t="shared" si="1"/>
        <v>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35" t="s">
        <v>49</v>
      </c>
      <c r="B45" s="1" t="s">
        <v>47</v>
      </c>
      <c r="C45" s="36">
        <f>'1T'!G45</f>
        <v>0</v>
      </c>
      <c r="D45" s="36">
        <f>'2T'!G45</f>
        <v>0</v>
      </c>
      <c r="E45" s="36">
        <f>'3T'!G45</f>
        <v>0</v>
      </c>
      <c r="F45" s="36">
        <f>'4T'!G45</f>
        <v>0</v>
      </c>
      <c r="G45" s="36">
        <f t="shared" si="0"/>
        <v>0</v>
      </c>
      <c r="H45" s="2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35" t="s">
        <v>49</v>
      </c>
      <c r="B46" s="36" t="s">
        <v>48</v>
      </c>
      <c r="C46" s="36">
        <f>'1T'!G46</f>
        <v>0</v>
      </c>
      <c r="D46" s="36">
        <f>'2T'!G46</f>
        <v>0</v>
      </c>
      <c r="E46" s="36">
        <f>'3T'!G46</f>
        <v>0</v>
      </c>
      <c r="F46" s="36">
        <f>'4T'!G46</f>
        <v>0</v>
      </c>
      <c r="G46" s="36">
        <f t="shared" si="0"/>
        <v>0</v>
      </c>
      <c r="H46" s="37">
        <f t="shared" si="1"/>
        <v>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45" t="s">
        <v>66</v>
      </c>
      <c r="B47" s="1" t="s">
        <v>47</v>
      </c>
      <c r="C47" s="36">
        <f>'1T'!G47</f>
        <v>0</v>
      </c>
      <c r="D47" s="36">
        <f>'2T'!G47</f>
        <v>0</v>
      </c>
      <c r="E47" s="36">
        <f>'3T'!G47</f>
        <v>0</v>
      </c>
      <c r="F47" s="36">
        <f>'4T'!G47</f>
        <v>0</v>
      </c>
      <c r="G47" s="36">
        <f t="shared" si="0"/>
        <v>0</v>
      </c>
      <c r="H47" s="2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45"/>
      <c r="B48" s="36" t="s">
        <v>48</v>
      </c>
      <c r="C48" s="36">
        <f>'1T'!G48</f>
        <v>0</v>
      </c>
      <c r="D48" s="36">
        <f>'2T'!G48</f>
        <v>0</v>
      </c>
      <c r="E48" s="36">
        <f>'3T'!G48</f>
        <v>0</v>
      </c>
      <c r="F48" s="36">
        <f>'4T'!G48</f>
        <v>0</v>
      </c>
      <c r="G48" s="36">
        <f t="shared" si="0"/>
        <v>0</v>
      </c>
      <c r="H48" s="37">
        <f t="shared" si="1"/>
        <v>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4" customFormat="1" ht="15" customHeight="1" x14ac:dyDescent="0.25">
      <c r="A49" s="45"/>
      <c r="B49" s="1" t="s">
        <v>80</v>
      </c>
      <c r="C49" s="1">
        <f>'1T'!G49</f>
        <v>0</v>
      </c>
      <c r="D49" s="1">
        <f>'2T'!G49</f>
        <v>0</v>
      </c>
      <c r="E49" s="1">
        <f>'3T'!G49</f>
        <v>0</v>
      </c>
      <c r="F49" s="1">
        <f>'4T'!G49</f>
        <v>0</v>
      </c>
      <c r="G49" s="1">
        <f t="shared" si="0"/>
        <v>0</v>
      </c>
      <c r="H49" s="23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s="24" customFormat="1" ht="15" customHeight="1" x14ac:dyDescent="0.25">
      <c r="A50" s="45"/>
      <c r="B50" s="1" t="s">
        <v>89</v>
      </c>
      <c r="C50" s="1">
        <f>'1T'!G50</f>
        <v>0</v>
      </c>
      <c r="D50" s="1">
        <f>'2T'!G50</f>
        <v>0</v>
      </c>
      <c r="E50" s="1">
        <f>'3T'!G50</f>
        <v>1300.6666666666667</v>
      </c>
      <c r="F50" s="1">
        <f>'4T'!G50</f>
        <v>1117.3333333333333</v>
      </c>
      <c r="G50" s="1">
        <f t="shared" si="0"/>
        <v>2418</v>
      </c>
      <c r="H50" s="1">
        <f>AVERAGE(C50:F50)</f>
        <v>604.5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s="24" customFormat="1" ht="15" customHeight="1" x14ac:dyDescent="0.25">
      <c r="A51" s="1" t="s">
        <v>96</v>
      </c>
      <c r="B51" s="2" t="s">
        <v>47</v>
      </c>
      <c r="C51" s="1">
        <f>'1T'!G51</f>
        <v>0</v>
      </c>
      <c r="D51" s="1">
        <f>'2T'!G51</f>
        <v>0</v>
      </c>
      <c r="E51" s="1">
        <f>'3T'!G51</f>
        <v>0</v>
      </c>
      <c r="F51" s="1">
        <f>'4T'!G51</f>
        <v>0</v>
      </c>
      <c r="G51" s="1">
        <f t="shared" si="0"/>
        <v>0</v>
      </c>
      <c r="H51" s="1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24" customFormat="1" ht="15" customHeight="1" x14ac:dyDescent="0.25">
      <c r="A52" s="35"/>
      <c r="B52" s="36" t="s">
        <v>48</v>
      </c>
      <c r="C52" s="36">
        <f>'1T'!G52</f>
        <v>0</v>
      </c>
      <c r="D52" s="36">
        <f>'2T'!G52</f>
        <v>0</v>
      </c>
      <c r="E52" s="36">
        <f>'3T'!G52</f>
        <v>0</v>
      </c>
      <c r="F52" s="36">
        <f>'4T'!G52</f>
        <v>473</v>
      </c>
      <c r="G52" s="36">
        <f t="shared" si="0"/>
        <v>473</v>
      </c>
      <c r="H52" s="36">
        <f t="shared" ref="H52:H54" si="3">AVERAGE(C52:F52)</f>
        <v>118.25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4" customFormat="1" ht="15" customHeight="1" x14ac:dyDescent="0.25">
      <c r="A53" s="35"/>
      <c r="B53" s="1" t="s">
        <v>80</v>
      </c>
      <c r="C53" s="1">
        <f>'1T'!G53</f>
        <v>0</v>
      </c>
      <c r="D53" s="1">
        <f>'2T'!G53</f>
        <v>0</v>
      </c>
      <c r="E53" s="1">
        <f>'3T'!G53</f>
        <v>0</v>
      </c>
      <c r="F53" s="1">
        <f>'4T'!G53</f>
        <v>0</v>
      </c>
      <c r="G53" s="1">
        <f t="shared" si="0"/>
        <v>0</v>
      </c>
      <c r="H53" s="1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s="24" customFormat="1" ht="15" customHeight="1" x14ac:dyDescent="0.25">
      <c r="A54" s="35"/>
      <c r="B54" s="1" t="s">
        <v>89</v>
      </c>
      <c r="C54" s="1">
        <f>'1T'!G54</f>
        <v>0</v>
      </c>
      <c r="D54" s="1">
        <f>'2T'!G54</f>
        <v>0</v>
      </c>
      <c r="E54" s="1">
        <f>'3T'!G54</f>
        <v>0</v>
      </c>
      <c r="F54" s="1">
        <f>'4T'!G54</f>
        <v>157.66666666666666</v>
      </c>
      <c r="G54" s="1">
        <f t="shared" si="0"/>
        <v>157.66666666666666</v>
      </c>
      <c r="H54" s="1">
        <f t="shared" si="3"/>
        <v>39.416666666666664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26" customFormat="1" ht="15.75" thickBot="1" x14ac:dyDescent="0.3">
      <c r="A55" s="13" t="s">
        <v>8</v>
      </c>
      <c r="B55" s="3"/>
      <c r="C55" s="3">
        <f>'1T'!F55</f>
        <v>79009</v>
      </c>
      <c r="D55" s="3">
        <f>'2T'!F55</f>
        <v>-188</v>
      </c>
      <c r="E55" s="3">
        <f>'3T'!F55</f>
        <v>83</v>
      </c>
      <c r="F55" s="3">
        <f>'4T'!F55</f>
        <v>2493</v>
      </c>
      <c r="G55" s="3">
        <f>G13+G17+G35+G39+G41+G43+G45+G47</f>
        <v>78538</v>
      </c>
      <c r="H55" s="3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s="26" customFormat="1" ht="16.5" thickTop="1" thickBot="1" x14ac:dyDescent="0.3">
      <c r="A56" s="13" t="s">
        <v>9</v>
      </c>
      <c r="B56" s="3"/>
      <c r="C56" s="3">
        <f>'1T'!G56</f>
        <v>78240.666666666657</v>
      </c>
      <c r="D56" s="3">
        <f>'2T'!G56</f>
        <v>80120.333333333328</v>
      </c>
      <c r="E56" s="3">
        <f>'3T'!G56</f>
        <v>79254.666666666657</v>
      </c>
      <c r="F56" s="3">
        <f>'4T'!G56</f>
        <v>79119</v>
      </c>
      <c r="G56" s="3">
        <f>+G14+G18+G36+G40+G42+G44+G46+G48+G28+G32+G52</f>
        <v>316734.66666666669</v>
      </c>
      <c r="H56" s="3">
        <f>AVERAGE(C56:F56)</f>
        <v>79183.666666666657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8.75" customHeight="1" thickTop="1" x14ac:dyDescent="0.25">
      <c r="A57" s="2" t="s">
        <v>68</v>
      </c>
      <c r="B57" s="14"/>
      <c r="C57" s="14"/>
      <c r="D57" s="14"/>
      <c r="E57" s="14"/>
      <c r="F57" s="14"/>
    </row>
    <row r="58" spans="1:35" ht="15" customHeight="1" x14ac:dyDescent="0.25">
      <c r="A58" s="1" t="s">
        <v>10</v>
      </c>
      <c r="F58" s="15"/>
    </row>
    <row r="59" spans="1:35" ht="15" customHeight="1" x14ac:dyDescent="0.25">
      <c r="A59" s="16" t="s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35" ht="15" customHeight="1" x14ac:dyDescent="0.25">
      <c r="A60" s="59" t="s">
        <v>60</v>
      </c>
      <c r="B60" s="59"/>
      <c r="C60" s="59"/>
      <c r="D60" s="59"/>
      <c r="E60" s="59"/>
      <c r="F60" s="5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5" ht="31.5" customHeight="1" x14ac:dyDescent="0.25">
      <c r="A61" s="59" t="s">
        <v>51</v>
      </c>
      <c r="B61" s="59"/>
      <c r="C61" s="59"/>
      <c r="D61" s="59"/>
      <c r="E61" s="59"/>
      <c r="F61" s="59"/>
    </row>
    <row r="62" spans="1:35" ht="15" customHeight="1" x14ac:dyDescent="0.25"/>
    <row r="63" spans="1:35" ht="15" customHeight="1" x14ac:dyDescent="0.25">
      <c r="A63" s="60" t="s">
        <v>11</v>
      </c>
      <c r="B63" s="60"/>
      <c r="C63" s="60"/>
      <c r="D63" s="60"/>
      <c r="E63" s="60"/>
    </row>
    <row r="64" spans="1:35" ht="15" customHeight="1" x14ac:dyDescent="0.25">
      <c r="A64" s="58" t="s">
        <v>12</v>
      </c>
      <c r="B64" s="58"/>
      <c r="C64" s="58"/>
      <c r="D64" s="58"/>
      <c r="E64" s="58"/>
    </row>
    <row r="65" spans="1:6" ht="15" customHeight="1" x14ac:dyDescent="0.25">
      <c r="A65" s="58" t="s">
        <v>13</v>
      </c>
      <c r="B65" s="58"/>
      <c r="C65" s="58"/>
      <c r="D65" s="58"/>
      <c r="E65" s="58"/>
    </row>
    <row r="66" spans="1:6" ht="15" customHeight="1" x14ac:dyDescent="0.25"/>
    <row r="67" spans="1:6" ht="15" customHeight="1" thickBot="1" x14ac:dyDescent="0.3">
      <c r="A67" s="11" t="s">
        <v>43</v>
      </c>
      <c r="B67" s="11" t="s">
        <v>0</v>
      </c>
      <c r="C67" s="12" t="s">
        <v>25</v>
      </c>
      <c r="D67" s="12" t="s">
        <v>29</v>
      </c>
      <c r="E67" s="12" t="s">
        <v>33</v>
      </c>
      <c r="F67" s="12" t="s">
        <v>36</v>
      </c>
    </row>
    <row r="68" spans="1:6" ht="15" customHeight="1" x14ac:dyDescent="0.25">
      <c r="A68" s="10"/>
      <c r="B68" s="10"/>
      <c r="C68" s="10"/>
      <c r="D68" s="10"/>
      <c r="E68" s="10"/>
    </row>
    <row r="69" spans="1:6" ht="15" customHeight="1" x14ac:dyDescent="0.25">
      <c r="A69" s="10" t="s">
        <v>54</v>
      </c>
      <c r="B69" s="27">
        <f>'1T'!E69</f>
        <v>3903948000</v>
      </c>
      <c r="C69" s="27">
        <f>'2T'!E69</f>
        <v>3900114000</v>
      </c>
      <c r="D69" s="27">
        <f>'3T'!E69</f>
        <v>3891312000</v>
      </c>
      <c r="E69" s="27">
        <f>'4T'!E69</f>
        <v>3888306000</v>
      </c>
      <c r="F69" s="27">
        <f>SUM(B69:E69)</f>
        <v>15583680000</v>
      </c>
    </row>
    <row r="70" spans="1:6" ht="15" customHeight="1" x14ac:dyDescent="0.25">
      <c r="A70" s="1" t="s">
        <v>80</v>
      </c>
      <c r="B70" s="27">
        <f>'1T'!E70</f>
        <v>15318000</v>
      </c>
      <c r="C70" s="27">
        <f>'2T'!E70</f>
        <v>10278000</v>
      </c>
      <c r="D70" s="27">
        <f>'3T'!E70</f>
        <v>12996000</v>
      </c>
      <c r="E70" s="27">
        <f>'4T'!E70</f>
        <v>19728000</v>
      </c>
      <c r="F70" s="27">
        <f t="shared" ref="F70:F82" si="4">SUM(B70:E70)</f>
        <v>58320000</v>
      </c>
    </row>
    <row r="71" spans="1:6" ht="15" customHeight="1" x14ac:dyDescent="0.25">
      <c r="A71" s="35" t="s">
        <v>49</v>
      </c>
      <c r="B71" s="27">
        <f>'1T'!E71</f>
        <v>278172000</v>
      </c>
      <c r="C71" s="27">
        <f>'2T'!E71</f>
        <v>276138000</v>
      </c>
      <c r="D71" s="27">
        <f>'3T'!E71</f>
        <v>298152000</v>
      </c>
      <c r="E71" s="27">
        <f>'4T'!E71</f>
        <v>272214000</v>
      </c>
      <c r="F71" s="27">
        <f t="shared" si="4"/>
        <v>1124676000</v>
      </c>
    </row>
    <row r="72" spans="1:6" ht="15" customHeight="1" x14ac:dyDescent="0.25">
      <c r="A72" s="1" t="s">
        <v>80</v>
      </c>
      <c r="B72" s="27">
        <f>'1T'!E72</f>
        <v>666000</v>
      </c>
      <c r="C72" s="27">
        <f>'2T'!E72</f>
        <v>342000</v>
      </c>
      <c r="D72" s="27">
        <f>'3T'!E72</f>
        <v>8208000</v>
      </c>
      <c r="E72" s="27">
        <f>'4T'!E72</f>
        <v>26118000</v>
      </c>
      <c r="F72" s="27">
        <f t="shared" si="4"/>
        <v>35334000</v>
      </c>
    </row>
    <row r="73" spans="1:6" ht="15" customHeight="1" x14ac:dyDescent="0.25">
      <c r="A73" s="1" t="s">
        <v>94</v>
      </c>
      <c r="B73" s="27">
        <f>'1T'!E73</f>
        <v>0</v>
      </c>
      <c r="C73" s="27">
        <f>'2T'!E73</f>
        <v>0</v>
      </c>
      <c r="D73" s="27">
        <f>'3T'!E73</f>
        <v>0</v>
      </c>
      <c r="E73" s="27">
        <f>'4T'!E73</f>
        <v>16661700</v>
      </c>
      <c r="F73" s="27">
        <f t="shared" si="4"/>
        <v>16661700</v>
      </c>
    </row>
    <row r="74" spans="1:6" ht="15" customHeight="1" x14ac:dyDescent="0.25">
      <c r="A74" s="1" t="s">
        <v>80</v>
      </c>
      <c r="B74" s="27">
        <f>'1T'!E74</f>
        <v>0</v>
      </c>
      <c r="C74" s="27">
        <f>'2T'!E74</f>
        <v>0</v>
      </c>
      <c r="D74" s="27">
        <f>'3T'!E74</f>
        <v>0</v>
      </c>
      <c r="E74" s="27">
        <f>'4T'!E74</f>
        <v>11107800</v>
      </c>
      <c r="F74" s="27">
        <f t="shared" si="4"/>
        <v>11107800</v>
      </c>
    </row>
    <row r="75" spans="1:6" ht="15" customHeight="1" x14ac:dyDescent="0.25">
      <c r="A75" s="35" t="s">
        <v>49</v>
      </c>
      <c r="B75" s="27">
        <f>'1T'!E75</f>
        <v>0</v>
      </c>
      <c r="C75" s="27">
        <f>'2T'!E75</f>
        <v>0</v>
      </c>
      <c r="D75" s="27">
        <f>'3T'!E75</f>
        <v>0</v>
      </c>
      <c r="E75" s="27">
        <f>'4T'!E75</f>
        <v>0</v>
      </c>
      <c r="F75" s="27">
        <f t="shared" si="4"/>
        <v>0</v>
      </c>
    </row>
    <row r="76" spans="1:6" ht="15" customHeight="1" x14ac:dyDescent="0.25">
      <c r="A76" s="1" t="s">
        <v>80</v>
      </c>
      <c r="B76" s="27">
        <f>'1T'!E76</f>
        <v>0</v>
      </c>
      <c r="C76" s="27">
        <f>'2T'!E76</f>
        <v>0</v>
      </c>
      <c r="D76" s="27">
        <f>'3T'!E76</f>
        <v>0</v>
      </c>
      <c r="E76" s="27">
        <f>'4T'!E76</f>
        <v>387684000</v>
      </c>
      <c r="F76" s="27">
        <f t="shared" si="4"/>
        <v>387684000</v>
      </c>
    </row>
    <row r="77" spans="1:6" ht="15" customHeight="1" x14ac:dyDescent="0.25">
      <c r="A77" s="34" t="s">
        <v>95</v>
      </c>
      <c r="B77" s="27">
        <f>'1T'!E77</f>
        <v>91278600</v>
      </c>
      <c r="C77" s="27">
        <f>'2T'!E77</f>
        <v>90967800</v>
      </c>
      <c r="D77" s="27">
        <f>'3T'!E77</f>
        <v>85751800</v>
      </c>
      <c r="E77" s="27">
        <f>'4T'!E77</f>
        <v>76561200</v>
      </c>
      <c r="F77" s="27">
        <f t="shared" si="4"/>
        <v>344559400</v>
      </c>
    </row>
    <row r="78" spans="1:6" ht="15" customHeight="1" x14ac:dyDescent="0.25">
      <c r="A78" s="1" t="s">
        <v>80</v>
      </c>
      <c r="B78" s="27">
        <f>'1T'!E78</f>
        <v>60852400</v>
      </c>
      <c r="C78" s="27">
        <f>'2T'!E78</f>
        <v>0</v>
      </c>
      <c r="D78" s="27">
        <f>'3T'!E78</f>
        <v>166000</v>
      </c>
      <c r="E78" s="27">
        <f>'4T'!E78</f>
        <v>249000</v>
      </c>
      <c r="F78" s="27">
        <f t="shared" si="4"/>
        <v>61267400</v>
      </c>
    </row>
    <row r="79" spans="1:6" ht="15" customHeight="1" x14ac:dyDescent="0.25">
      <c r="A79" s="35" t="s">
        <v>49</v>
      </c>
      <c r="B79" s="27">
        <f>'1T'!E79</f>
        <v>94821000</v>
      </c>
      <c r="C79" s="27">
        <f>'2T'!E79</f>
        <v>550228400</v>
      </c>
      <c r="D79" s="27">
        <f>'3T'!E79</f>
        <v>304337000</v>
      </c>
      <c r="E79" s="27">
        <f>'4T'!E79</f>
        <v>264887000</v>
      </c>
      <c r="F79" s="27">
        <f t="shared" si="4"/>
        <v>1214273400</v>
      </c>
    </row>
    <row r="80" spans="1:6" ht="15" customHeight="1" x14ac:dyDescent="0.25">
      <c r="A80" s="1" t="s">
        <v>80</v>
      </c>
      <c r="B80" s="27">
        <f>'1T'!E80</f>
        <v>228004800</v>
      </c>
      <c r="C80" s="27">
        <f>'2T'!E80</f>
        <v>107877200</v>
      </c>
      <c r="D80" s="27">
        <f>'3T'!E80</f>
        <v>7797800</v>
      </c>
      <c r="E80" s="27">
        <f>'4T'!E80</f>
        <v>2239800</v>
      </c>
      <c r="F80" s="27">
        <f t="shared" si="4"/>
        <v>345919600</v>
      </c>
    </row>
    <row r="81" spans="1:14" ht="15" customHeight="1" x14ac:dyDescent="0.25">
      <c r="A81" s="1" t="s">
        <v>96</v>
      </c>
      <c r="B81" s="27">
        <f>'1T'!E81</f>
        <v>0</v>
      </c>
      <c r="C81" s="27">
        <f>'2T'!E81</f>
        <v>0</v>
      </c>
      <c r="D81" s="27">
        <f>'3T'!E81</f>
        <v>0</v>
      </c>
      <c r="E81" s="27">
        <f>'4T'!E81</f>
        <v>51509700</v>
      </c>
      <c r="F81" s="27">
        <f t="shared" si="4"/>
        <v>51509700</v>
      </c>
    </row>
    <row r="82" spans="1:14" ht="15" customHeight="1" x14ac:dyDescent="0.25">
      <c r="A82" s="1" t="s">
        <v>80</v>
      </c>
      <c r="B82" s="27">
        <f>'1T'!E82</f>
        <v>0</v>
      </c>
      <c r="C82" s="27">
        <f>'2T'!E82</f>
        <v>0</v>
      </c>
      <c r="D82" s="27">
        <f>'3T'!E82</f>
        <v>0</v>
      </c>
      <c r="E82" s="27">
        <f>'4T'!E82</f>
        <v>51945300</v>
      </c>
      <c r="F82" s="27">
        <f t="shared" si="4"/>
        <v>51945300</v>
      </c>
    </row>
    <row r="83" spans="1:14" ht="15" customHeight="1" thickBot="1" x14ac:dyDescent="0.3">
      <c r="A83" s="13" t="s">
        <v>14</v>
      </c>
      <c r="B83" s="28">
        <f>B69+B71+B75+B77+B79+B81</f>
        <v>4368219600</v>
      </c>
      <c r="C83" s="28">
        <f t="shared" ref="C83:F83" si="5">C69+C71+C75+C77+C79+C81</f>
        <v>4817448200</v>
      </c>
      <c r="D83" s="28">
        <f t="shared" si="5"/>
        <v>4579552800</v>
      </c>
      <c r="E83" s="28">
        <f t="shared" si="5"/>
        <v>4553477900</v>
      </c>
      <c r="F83" s="28">
        <f t="shared" si="5"/>
        <v>18318698500</v>
      </c>
    </row>
    <row r="84" spans="1:14" ht="15" customHeight="1" thickTop="1" x14ac:dyDescent="0.25">
      <c r="A84" s="2" t="s">
        <v>68</v>
      </c>
    </row>
    <row r="85" spans="1:14" ht="15" customHeight="1" x14ac:dyDescent="0.25">
      <c r="A85" s="2"/>
    </row>
    <row r="86" spans="1:14" x14ac:dyDescent="0.25">
      <c r="A86" s="2"/>
    </row>
    <row r="88" spans="1:14" x14ac:dyDescent="0.25">
      <c r="A88" s="58" t="s">
        <v>15</v>
      </c>
      <c r="B88" s="58"/>
      <c r="C88" s="58"/>
      <c r="D88" s="58"/>
      <c r="E88" s="58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58" t="s">
        <v>12</v>
      </c>
      <c r="B89" s="58"/>
      <c r="C89" s="58"/>
      <c r="D89" s="58"/>
      <c r="E89" s="58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58" t="s">
        <v>13</v>
      </c>
      <c r="B90" s="58"/>
      <c r="C90" s="58"/>
      <c r="D90" s="58"/>
      <c r="E90" s="58"/>
      <c r="F90" s="18"/>
      <c r="G90" s="18"/>
      <c r="H90" s="18"/>
      <c r="I90" s="18"/>
      <c r="J90" s="18"/>
      <c r="K90" s="18"/>
      <c r="L90" s="18"/>
      <c r="M90" s="18"/>
      <c r="N90" s="18"/>
    </row>
    <row r="92" spans="1:14" ht="15.75" thickBot="1" x14ac:dyDescent="0.3">
      <c r="A92" s="11" t="s">
        <v>16</v>
      </c>
      <c r="B92" s="12" t="s">
        <v>0</v>
      </c>
      <c r="C92" s="12" t="s">
        <v>25</v>
      </c>
      <c r="D92" s="12" t="s">
        <v>29</v>
      </c>
      <c r="E92" s="12" t="s">
        <v>33</v>
      </c>
      <c r="F92" s="12" t="s">
        <v>36</v>
      </c>
      <c r="G92" s="20"/>
      <c r="H92" s="20"/>
      <c r="I92" s="20"/>
      <c r="J92" s="20"/>
      <c r="K92" s="20"/>
      <c r="L92" s="20"/>
      <c r="M92" s="20"/>
      <c r="N92" s="20"/>
    </row>
    <row r="94" spans="1:14" x14ac:dyDescent="0.25">
      <c r="A94" s="21" t="s">
        <v>17</v>
      </c>
      <c r="B94" s="2">
        <f>'1T'!E94</f>
        <v>4368219600</v>
      </c>
      <c r="C94" s="2">
        <f>'2T'!E94</f>
        <v>4817448200</v>
      </c>
      <c r="D94" s="2">
        <f>'3T'!E94</f>
        <v>4579552800</v>
      </c>
      <c r="E94" s="2">
        <f>'4T'!E94</f>
        <v>4570139600</v>
      </c>
      <c r="F94" s="2">
        <f>SUM(B94:E94)</f>
        <v>18335360200</v>
      </c>
    </row>
    <row r="95" spans="1:14" x14ac:dyDescent="0.25">
      <c r="A95" s="21"/>
    </row>
    <row r="98" spans="1:14" ht="15.75" thickBot="1" x14ac:dyDescent="0.3">
      <c r="A98" s="13" t="s">
        <v>14</v>
      </c>
      <c r="B98" s="3">
        <f>B94</f>
        <v>4368219600</v>
      </c>
      <c r="C98" s="3">
        <f t="shared" ref="C98:F98" si="6">C94</f>
        <v>4817448200</v>
      </c>
      <c r="D98" s="3">
        <f t="shared" si="6"/>
        <v>4579552800</v>
      </c>
      <c r="E98" s="3">
        <f t="shared" si="6"/>
        <v>4570139600</v>
      </c>
      <c r="F98" s="3">
        <f t="shared" si="6"/>
        <v>18335360200</v>
      </c>
      <c r="G98" s="14"/>
      <c r="H98" s="14"/>
      <c r="I98" s="14"/>
      <c r="J98" s="14"/>
      <c r="K98" s="14"/>
      <c r="L98" s="14"/>
      <c r="M98" s="14"/>
      <c r="N98" s="14"/>
    </row>
    <row r="99" spans="1:14" ht="15.75" thickTop="1" x14ac:dyDescent="0.25">
      <c r="A99" s="2" t="s">
        <v>69</v>
      </c>
    </row>
    <row r="102" spans="1:14" x14ac:dyDescent="0.25">
      <c r="A102" s="58" t="s">
        <v>18</v>
      </c>
      <c r="B102" s="58"/>
      <c r="C102" s="58"/>
      <c r="D102" s="58"/>
      <c r="E102" s="58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58" t="s">
        <v>19</v>
      </c>
      <c r="B103" s="58"/>
      <c r="C103" s="58"/>
      <c r="D103" s="58"/>
      <c r="E103" s="58"/>
    </row>
    <row r="104" spans="1:14" x14ac:dyDescent="0.25">
      <c r="A104" s="58" t="s">
        <v>13</v>
      </c>
      <c r="B104" s="58"/>
      <c r="C104" s="58"/>
      <c r="D104" s="58"/>
      <c r="E104" s="58"/>
      <c r="F104" s="18"/>
      <c r="G104" s="18"/>
      <c r="H104" s="18"/>
      <c r="I104" s="18"/>
      <c r="J104" s="18"/>
      <c r="K104" s="18"/>
      <c r="L104" s="18"/>
      <c r="M104" s="18"/>
      <c r="N104" s="18"/>
    </row>
    <row r="106" spans="1:14" ht="15.75" thickBot="1" x14ac:dyDescent="0.3">
      <c r="A106" s="11" t="s">
        <v>16</v>
      </c>
      <c r="B106" s="12" t="s">
        <v>0</v>
      </c>
      <c r="C106" s="12" t="s">
        <v>25</v>
      </c>
      <c r="D106" s="12" t="s">
        <v>29</v>
      </c>
      <c r="E106" s="12" t="s">
        <v>33</v>
      </c>
      <c r="F106" s="12" t="s">
        <v>36</v>
      </c>
      <c r="G106" s="20"/>
      <c r="H106" s="20"/>
      <c r="I106" s="20"/>
      <c r="J106" s="20"/>
      <c r="K106" s="20"/>
      <c r="L106" s="20"/>
      <c r="M106" s="20"/>
      <c r="N106" s="20"/>
    </row>
    <row r="108" spans="1:14" x14ac:dyDescent="0.25">
      <c r="A108" s="31" t="s">
        <v>44</v>
      </c>
      <c r="B108" s="2">
        <f>'1T'!E108</f>
        <v>417849505.88</v>
      </c>
      <c r="C108" s="2">
        <f>'2T'!E108</f>
        <v>266819400</v>
      </c>
      <c r="D108" s="2">
        <f>'3T'!E108</f>
        <v>83924200</v>
      </c>
      <c r="E108" s="2">
        <f>'4T'!E108</f>
        <v>1723021400</v>
      </c>
      <c r="F108" s="2">
        <f>B108</f>
        <v>417849505.88</v>
      </c>
    </row>
    <row r="109" spans="1:14" x14ac:dyDescent="0.25">
      <c r="A109" s="31" t="s">
        <v>20</v>
      </c>
      <c r="B109" s="2">
        <f>'1T'!E109</f>
        <v>4634517000</v>
      </c>
      <c r="C109" s="2">
        <f>'2T'!E109</f>
        <v>4634553000</v>
      </c>
      <c r="D109" s="2">
        <f>'3T'!E109</f>
        <v>6219172000</v>
      </c>
      <c r="E109" s="2">
        <f>'4T'!E109</f>
        <v>2944275488.3599997</v>
      </c>
      <c r="F109" s="2">
        <f>SUM(B109:E109)</f>
        <v>18432517488.360001</v>
      </c>
    </row>
    <row r="110" spans="1:14" x14ac:dyDescent="0.25">
      <c r="A110" s="31" t="s">
        <v>45</v>
      </c>
      <c r="B110" s="2">
        <f>'1T'!E110</f>
        <v>5052366505.8800001</v>
      </c>
      <c r="C110" s="2">
        <f>'2T'!E110</f>
        <v>4901372400</v>
      </c>
      <c r="D110" s="2">
        <f>'3T'!E110</f>
        <v>6303096200</v>
      </c>
      <c r="E110" s="2">
        <f>'4T'!E110</f>
        <v>4667296888.3599997</v>
      </c>
      <c r="F110" s="2">
        <f>SUM(F108:F109)</f>
        <v>18850366994.240002</v>
      </c>
    </row>
    <row r="111" spans="1:14" x14ac:dyDescent="0.25">
      <c r="A111" s="31" t="s">
        <v>21</v>
      </c>
      <c r="B111" s="2">
        <f>'1T'!E111</f>
        <v>4785547105.8800001</v>
      </c>
      <c r="C111" s="2">
        <f>'2T'!E111</f>
        <v>4817448200</v>
      </c>
      <c r="D111" s="2">
        <f>'3T'!E111</f>
        <v>4580074800</v>
      </c>
      <c r="E111" s="2">
        <f>'4T'!E111</f>
        <v>4570193600</v>
      </c>
      <c r="F111" s="2">
        <f>SUM(B111:E111)</f>
        <v>18753263705.880001</v>
      </c>
    </row>
    <row r="112" spans="1:14" x14ac:dyDescent="0.25">
      <c r="A112" s="31" t="s">
        <v>46</v>
      </c>
      <c r="B112" s="2">
        <f>'1T'!E112</f>
        <v>266819400</v>
      </c>
      <c r="C112" s="2">
        <f>'2T'!E112</f>
        <v>83924200</v>
      </c>
      <c r="D112" s="2">
        <f>'3T'!E112</f>
        <v>1723021400</v>
      </c>
      <c r="E112" s="2">
        <f>'4T'!E112</f>
        <v>97103288.359999657</v>
      </c>
      <c r="F112" s="2">
        <f>+F110-F111</f>
        <v>97103288.36000061</v>
      </c>
    </row>
    <row r="113" spans="1:14" ht="15.75" thickBot="1" x14ac:dyDescent="0.3">
      <c r="A113" s="3"/>
      <c r="B113" s="3"/>
      <c r="C113" s="3"/>
      <c r="D113" s="3"/>
      <c r="E113" s="3"/>
      <c r="F113" s="3"/>
      <c r="G113" s="14"/>
      <c r="H113" s="14"/>
      <c r="I113" s="14"/>
      <c r="J113" s="14"/>
      <c r="K113" s="14"/>
      <c r="L113" s="14"/>
      <c r="M113" s="14"/>
      <c r="N113" s="14"/>
    </row>
    <row r="114" spans="1:14" ht="15.75" thickTop="1" x14ac:dyDescent="0.25">
      <c r="A114" s="2" t="s">
        <v>68</v>
      </c>
    </row>
    <row r="117" spans="1:14" x14ac:dyDescent="0.25">
      <c r="A117" s="1" t="s">
        <v>99</v>
      </c>
    </row>
    <row r="118" spans="1:14" x14ac:dyDescent="0.25">
      <c r="A118" s="1" t="s">
        <v>85</v>
      </c>
      <c r="B118" s="1"/>
    </row>
    <row r="119" spans="1:14" x14ac:dyDescent="0.25">
      <c r="A119" s="16" t="s">
        <v>98</v>
      </c>
      <c r="B119" s="1"/>
    </row>
    <row r="120" spans="1:14" x14ac:dyDescent="0.25">
      <c r="A120" s="16"/>
      <c r="B120" s="1"/>
    </row>
    <row r="121" spans="1:14" x14ac:dyDescent="0.25">
      <c r="A121" s="16"/>
      <c r="B121" s="1"/>
    </row>
    <row r="122" spans="1:14" x14ac:dyDescent="0.25">
      <c r="A122" s="16"/>
      <c r="B122" s="1"/>
    </row>
    <row r="123" spans="1:14" x14ac:dyDescent="0.25">
      <c r="A123" s="30"/>
    </row>
    <row r="124" spans="1:14" x14ac:dyDescent="0.25">
      <c r="A124" s="30"/>
    </row>
    <row r="128" spans="1:14" hidden="1" x14ac:dyDescent="0.25">
      <c r="A128" s="2"/>
    </row>
    <row r="129" spans="1:1" x14ac:dyDescent="0.25">
      <c r="A129" s="2"/>
    </row>
    <row r="130" spans="1:1" x14ac:dyDescent="0.25">
      <c r="A130" s="2"/>
    </row>
    <row r="134" spans="1:1" hidden="1" x14ac:dyDescent="0.25">
      <c r="A134" s="2"/>
    </row>
  </sheetData>
  <mergeCells count="14">
    <mergeCell ref="A88:E88"/>
    <mergeCell ref="A1:F1"/>
    <mergeCell ref="A8:F8"/>
    <mergeCell ref="A9:F9"/>
    <mergeCell ref="A60:F60"/>
    <mergeCell ref="A63:E63"/>
    <mergeCell ref="A64:E64"/>
    <mergeCell ref="A65:E65"/>
    <mergeCell ref="A61:F61"/>
    <mergeCell ref="A89:E89"/>
    <mergeCell ref="A90:E90"/>
    <mergeCell ref="A102:E102"/>
    <mergeCell ref="A103:E103"/>
    <mergeCell ref="A104:E10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cp:lastPrinted>2013-12-16T19:46:02Z</cp:lastPrinted>
  <dcterms:created xsi:type="dcterms:W3CDTF">2012-06-04T17:45:20Z</dcterms:created>
  <dcterms:modified xsi:type="dcterms:W3CDTF">2018-02-21T21:51:48Z</dcterms:modified>
</cp:coreProperties>
</file>