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odo\2017\Indicadores 2017\RNC\Informes trimestrales\I trimestre\"/>
    </mc:Choice>
  </mc:AlternateContent>
  <bookViews>
    <workbookView xWindow="0" yWindow="0" windowWidth="15600" windowHeight="9240" activeTab="6"/>
  </bookViews>
  <sheets>
    <sheet name="IT" sheetId="1" r:id="rId1"/>
    <sheet name="2T" sheetId="3" r:id="rId2"/>
    <sheet name="3T" sheetId="4" r:id="rId3"/>
    <sheet name="4T" sheetId="8" r:id="rId4"/>
    <sheet name="Semestral" sheetId="5" r:id="rId5"/>
    <sheet name=" 3T Acumulado" sheetId="6" r:id="rId6"/>
    <sheet name="Anual" sheetId="7" r:id="rId7"/>
  </sheets>
  <calcPr calcId="162913"/>
</workbook>
</file>

<file path=xl/calcChain.xml><?xml version="1.0" encoding="utf-8"?>
<calcChain xmlns="http://schemas.openxmlformats.org/spreadsheetml/2006/main">
  <c r="F14" i="8" l="1"/>
  <c r="F15" i="8"/>
  <c r="E37" i="4" l="1"/>
  <c r="G16" i="1" l="1"/>
  <c r="E13" i="8" l="1"/>
  <c r="D13" i="8"/>
  <c r="C13" i="8"/>
  <c r="D13" i="4"/>
  <c r="E13" i="4"/>
  <c r="C13" i="4"/>
  <c r="G16" i="8" l="1"/>
  <c r="B48" i="4" l="1"/>
  <c r="B54" i="4" l="1"/>
  <c r="D48" i="4"/>
  <c r="C48" i="4"/>
  <c r="E48" i="4" l="1"/>
  <c r="D13" i="3"/>
  <c r="C31" i="3" s="1"/>
  <c r="E13" i="3"/>
  <c r="D31" i="3" s="1"/>
  <c r="C13" i="3"/>
  <c r="B31" i="3" s="1"/>
  <c r="D13" i="1" l="1"/>
  <c r="E13" i="1"/>
  <c r="C13" i="1"/>
  <c r="B31" i="1" s="1"/>
  <c r="C18" i="8" l="1"/>
  <c r="C18" i="4"/>
  <c r="C18" i="3"/>
  <c r="E65" i="8"/>
  <c r="C48" i="8"/>
  <c r="D48" i="8"/>
  <c r="B48" i="8"/>
  <c r="C34" i="8"/>
  <c r="C38" i="8" s="1"/>
  <c r="D34" i="8"/>
  <c r="D38" i="8" s="1"/>
  <c r="B34" i="8"/>
  <c r="B38" i="8" s="1"/>
  <c r="E33" i="8"/>
  <c r="D32" i="8"/>
  <c r="C32" i="8"/>
  <c r="B32" i="8"/>
  <c r="D31" i="8"/>
  <c r="C31" i="8"/>
  <c r="B31" i="8"/>
  <c r="E48" i="8" l="1"/>
  <c r="E31" i="8"/>
  <c r="E32" i="8"/>
  <c r="C34" i="4" l="1"/>
  <c r="D34" i="4"/>
  <c r="B34" i="4"/>
  <c r="E65" i="1" l="1"/>
  <c r="E64" i="1"/>
  <c r="B66" i="1"/>
  <c r="E66" i="1" l="1"/>
  <c r="E35" i="1"/>
  <c r="E36" i="1"/>
  <c r="E37" i="1"/>
  <c r="C34" i="1"/>
  <c r="D34" i="1"/>
  <c r="B34" i="1"/>
  <c r="C34" i="3" l="1"/>
  <c r="C38" i="3" s="1"/>
  <c r="D34" i="3"/>
  <c r="D38" i="3" s="1"/>
  <c r="B34" i="3"/>
  <c r="B38" i="3" s="1"/>
  <c r="E37" i="3"/>
  <c r="E65" i="3"/>
  <c r="E34" i="8" l="1"/>
  <c r="E35" i="8"/>
  <c r="E36" i="8"/>
  <c r="E37" i="8"/>
  <c r="E37" i="7" s="1"/>
  <c r="E30" i="8"/>
  <c r="E32" i="7"/>
  <c r="E31" i="7"/>
  <c r="C31" i="4"/>
  <c r="D31" i="4"/>
  <c r="C32" i="4"/>
  <c r="D32" i="4"/>
  <c r="B32" i="4"/>
  <c r="B31" i="4"/>
  <c r="C32" i="3"/>
  <c r="D32" i="3"/>
  <c r="B32" i="3"/>
  <c r="C32" i="1"/>
  <c r="D32" i="1"/>
  <c r="B32" i="1"/>
  <c r="C31" i="1"/>
  <c r="D31" i="1"/>
  <c r="E32" i="3" l="1"/>
  <c r="C32" i="6" s="1"/>
  <c r="H32" i="8"/>
  <c r="I32" i="8" s="1"/>
  <c r="H31" i="8"/>
  <c r="I31" i="8" s="1"/>
  <c r="E31" i="3"/>
  <c r="C31" i="6" s="1"/>
  <c r="E38" i="8"/>
  <c r="E32" i="4"/>
  <c r="D32" i="7" s="1"/>
  <c r="E31" i="4"/>
  <c r="D31" i="7" s="1"/>
  <c r="E32" i="1"/>
  <c r="B32" i="5" s="1"/>
  <c r="E31" i="1"/>
  <c r="B31" i="5" s="1"/>
  <c r="E65" i="7"/>
  <c r="E33" i="7"/>
  <c r="E34" i="7"/>
  <c r="E35" i="7"/>
  <c r="E36" i="7"/>
  <c r="E30" i="7"/>
  <c r="E38" i="7" l="1"/>
  <c r="C32" i="7"/>
  <c r="D32" i="6"/>
  <c r="C32" i="5"/>
  <c r="D32" i="5" s="1"/>
  <c r="C31" i="5"/>
  <c r="D31" i="5" s="1"/>
  <c r="C31" i="7"/>
  <c r="D31" i="6"/>
  <c r="C38" i="4"/>
  <c r="D38" i="4"/>
  <c r="B38" i="4"/>
  <c r="B65" i="7" l="1"/>
  <c r="D37" i="7"/>
  <c r="C37" i="7"/>
  <c r="B37" i="7"/>
  <c r="B36" i="7"/>
  <c r="B35" i="7"/>
  <c r="B32" i="7"/>
  <c r="F32" i="7" s="1"/>
  <c r="B31" i="7"/>
  <c r="F31" i="7" s="1"/>
  <c r="E49" i="1"/>
  <c r="B49" i="7" s="1"/>
  <c r="E50" i="1"/>
  <c r="B50" i="7" s="1"/>
  <c r="E51" i="1"/>
  <c r="B51" i="7" s="1"/>
  <c r="E52" i="1"/>
  <c r="B52" i="7" s="1"/>
  <c r="E53" i="1"/>
  <c r="B53" i="7" s="1"/>
  <c r="D54" i="8"/>
  <c r="D67" i="8" s="1"/>
  <c r="B54" i="8"/>
  <c r="B67" i="8" s="1"/>
  <c r="E53" i="8"/>
  <c r="E53" i="7" s="1"/>
  <c r="E52" i="8"/>
  <c r="E51" i="8"/>
  <c r="E51" i="7" s="1"/>
  <c r="E50" i="8"/>
  <c r="E50" i="7" s="1"/>
  <c r="E49" i="8"/>
  <c r="C54" i="8"/>
  <c r="C67" i="8" s="1"/>
  <c r="F16" i="8"/>
  <c r="F16" i="7" s="1"/>
  <c r="F15" i="7"/>
  <c r="G15" i="8"/>
  <c r="G14" i="8"/>
  <c r="F14" i="7"/>
  <c r="E18" i="8"/>
  <c r="E52" i="7" l="1"/>
  <c r="E54" i="8"/>
  <c r="F13" i="7"/>
  <c r="E67" i="8"/>
  <c r="E67" i="7" s="1"/>
  <c r="F37" i="7"/>
  <c r="E49" i="7"/>
  <c r="E48" i="7"/>
  <c r="D18" i="8"/>
  <c r="E54" i="7" l="1"/>
  <c r="G18" i="8"/>
  <c r="G13" i="8"/>
  <c r="F13" i="8"/>
  <c r="B65" i="6"/>
  <c r="B49" i="6"/>
  <c r="B50" i="6"/>
  <c r="B51" i="6"/>
  <c r="B52" i="6"/>
  <c r="B53" i="6"/>
  <c r="D37" i="6"/>
  <c r="C37" i="6"/>
  <c r="B31" i="6"/>
  <c r="B32" i="6"/>
  <c r="E32" i="6" s="1"/>
  <c r="B35" i="6"/>
  <c r="B36" i="6"/>
  <c r="B37" i="6"/>
  <c r="B65" i="5"/>
  <c r="B52" i="5"/>
  <c r="B53" i="5"/>
  <c r="B49" i="5"/>
  <c r="B50" i="5"/>
  <c r="B51" i="5"/>
  <c r="B35" i="5"/>
  <c r="B36" i="5"/>
  <c r="E65" i="4"/>
  <c r="D65" i="7" s="1"/>
  <c r="E53" i="4"/>
  <c r="D53" i="7" s="1"/>
  <c r="E52" i="4"/>
  <c r="E51" i="4"/>
  <c r="D51" i="7" s="1"/>
  <c r="E50" i="4"/>
  <c r="D50" i="7" s="1"/>
  <c r="E49" i="4"/>
  <c r="D54" i="4"/>
  <c r="D67" i="4" s="1"/>
  <c r="C54" i="4"/>
  <c r="C67" i="4" s="1"/>
  <c r="B67" i="4"/>
  <c r="E36" i="4"/>
  <c r="D36" i="7" s="1"/>
  <c r="E35" i="4"/>
  <c r="D35" i="7" s="1"/>
  <c r="E34" i="4"/>
  <c r="D34" i="7" s="1"/>
  <c r="E33" i="4"/>
  <c r="D33" i="7" s="1"/>
  <c r="E30" i="4"/>
  <c r="G16" i="4"/>
  <c r="F16" i="4"/>
  <c r="E16" i="7" s="1"/>
  <c r="G15" i="4"/>
  <c r="F15" i="4"/>
  <c r="E15" i="7" s="1"/>
  <c r="G14" i="4"/>
  <c r="F14" i="4"/>
  <c r="E14" i="7" s="1"/>
  <c r="E18" i="4"/>
  <c r="F13" i="4"/>
  <c r="E13" i="7" l="1"/>
  <c r="E18" i="7" s="1"/>
  <c r="D52" i="7"/>
  <c r="E54" i="4"/>
  <c r="E67" i="4"/>
  <c r="E38" i="4"/>
  <c r="E37" i="6"/>
  <c r="D30" i="7"/>
  <c r="D38" i="7" s="1"/>
  <c r="E16" i="6"/>
  <c r="F18" i="4"/>
  <c r="E15" i="6"/>
  <c r="E14" i="6"/>
  <c r="E31" i="6"/>
  <c r="F18" i="8"/>
  <c r="F18" i="7"/>
  <c r="D52" i="6"/>
  <c r="D34" i="6"/>
  <c r="D36" i="6"/>
  <c r="D35" i="6"/>
  <c r="D33" i="6"/>
  <c r="D30" i="6"/>
  <c r="D53" i="6"/>
  <c r="D51" i="6"/>
  <c r="D50" i="6"/>
  <c r="D49" i="7"/>
  <c r="D49" i="6"/>
  <c r="D65" i="6"/>
  <c r="G13" i="4"/>
  <c r="D18" i="4"/>
  <c r="G18" i="4" s="1"/>
  <c r="E13" i="6" l="1"/>
  <c r="E18" i="6" s="1"/>
  <c r="D67" i="7"/>
  <c r="D38" i="6"/>
  <c r="D67" i="6"/>
  <c r="D48" i="7"/>
  <c r="D54" i="7" s="1"/>
  <c r="D48" i="6"/>
  <c r="D54" i="6" s="1"/>
  <c r="F16" i="3"/>
  <c r="F14" i="3"/>
  <c r="F15" i="3"/>
  <c r="F13" i="3"/>
  <c r="F18" i="3" l="1"/>
  <c r="D14" i="7"/>
  <c r="D14" i="5"/>
  <c r="D14" i="6"/>
  <c r="D15" i="7"/>
  <c r="D15" i="6"/>
  <c r="D15" i="5"/>
  <c r="D16" i="7"/>
  <c r="D16" i="5"/>
  <c r="D16" i="6"/>
  <c r="E53" i="3"/>
  <c r="E52" i="3"/>
  <c r="E51" i="3"/>
  <c r="E49" i="3"/>
  <c r="E36" i="3"/>
  <c r="E35" i="3"/>
  <c r="E33" i="3"/>
  <c r="E30" i="3"/>
  <c r="G16" i="3"/>
  <c r="G15" i="3"/>
  <c r="G14" i="3"/>
  <c r="E18" i="3"/>
  <c r="D18" i="3"/>
  <c r="G15" i="1"/>
  <c r="G14" i="1"/>
  <c r="G18" i="3" l="1"/>
  <c r="D13" i="5"/>
  <c r="D18" i="5" s="1"/>
  <c r="D13" i="7"/>
  <c r="D18" i="7" s="1"/>
  <c r="D13" i="6"/>
  <c r="D18" i="6" s="1"/>
  <c r="C52" i="7"/>
  <c r="F52" i="7" s="1"/>
  <c r="C52" i="6"/>
  <c r="E52" i="6" s="1"/>
  <c r="C52" i="5"/>
  <c r="D52" i="5" s="1"/>
  <c r="C53" i="7"/>
  <c r="F53" i="7" s="1"/>
  <c r="C53" i="6"/>
  <c r="E53" i="6" s="1"/>
  <c r="C53" i="5"/>
  <c r="D53" i="5" s="1"/>
  <c r="C51" i="7"/>
  <c r="F51" i="7" s="1"/>
  <c r="C51" i="6"/>
  <c r="E51" i="6" s="1"/>
  <c r="C51" i="5"/>
  <c r="D51" i="5" s="1"/>
  <c r="C49" i="7"/>
  <c r="F49" i="7" s="1"/>
  <c r="C49" i="5"/>
  <c r="D49" i="5" s="1"/>
  <c r="C49" i="6"/>
  <c r="E49" i="6" s="1"/>
  <c r="C36" i="7"/>
  <c r="F36" i="7" s="1"/>
  <c r="C36" i="5"/>
  <c r="D36" i="5" s="1"/>
  <c r="C36" i="6"/>
  <c r="E36" i="6" s="1"/>
  <c r="C35" i="7"/>
  <c r="F35" i="7" s="1"/>
  <c r="C35" i="6"/>
  <c r="E35" i="6" s="1"/>
  <c r="C35" i="5"/>
  <c r="D35" i="5" s="1"/>
  <c r="C33" i="7"/>
  <c r="C33" i="6"/>
  <c r="C33" i="5"/>
  <c r="C30" i="7"/>
  <c r="C30" i="5"/>
  <c r="C30" i="6"/>
  <c r="C65" i="7"/>
  <c r="F65" i="7" s="1"/>
  <c r="C65" i="5"/>
  <c r="D65" i="5" s="1"/>
  <c r="C65" i="6"/>
  <c r="E65" i="6" s="1"/>
  <c r="G13" i="3"/>
  <c r="E34" i="3"/>
  <c r="E38" i="3" s="1"/>
  <c r="C34" i="7" l="1"/>
  <c r="C38" i="7" s="1"/>
  <c r="C34" i="6"/>
  <c r="C38" i="6" s="1"/>
  <c r="C34" i="5"/>
  <c r="C38" i="5" s="1"/>
  <c r="E30" i="1"/>
  <c r="F16" i="1"/>
  <c r="F14" i="1"/>
  <c r="F13" i="1"/>
  <c r="B64" i="7" l="1"/>
  <c r="F64" i="7" s="1"/>
  <c r="F66" i="7" s="1"/>
  <c r="B64" i="6"/>
  <c r="E64" i="6" s="1"/>
  <c r="E66" i="6" s="1"/>
  <c r="B64" i="5"/>
  <c r="D64" i="5" s="1"/>
  <c r="D66" i="5" s="1"/>
  <c r="B30" i="7"/>
  <c r="B30" i="5"/>
  <c r="B30" i="6"/>
  <c r="C14" i="7"/>
  <c r="C14" i="6"/>
  <c r="C14" i="5"/>
  <c r="C16" i="7"/>
  <c r="G16" i="7" s="1"/>
  <c r="H16" i="7" s="1"/>
  <c r="C16" i="6"/>
  <c r="F16" i="6" s="1"/>
  <c r="G16" i="6" s="1"/>
  <c r="C16" i="5"/>
  <c r="E16" i="5" s="1"/>
  <c r="F16" i="5" s="1"/>
  <c r="F15" i="1"/>
  <c r="C48" i="1"/>
  <c r="C54" i="1" s="1"/>
  <c r="C67" i="1" s="1"/>
  <c r="D48" i="1"/>
  <c r="D54" i="1" s="1"/>
  <c r="D67" i="1" s="1"/>
  <c r="B48" i="1"/>
  <c r="E33" i="1"/>
  <c r="B38" i="1"/>
  <c r="F30" i="7" l="1"/>
  <c r="E14" i="5"/>
  <c r="F14" i="5" s="1"/>
  <c r="F14" i="6"/>
  <c r="G14" i="6" s="1"/>
  <c r="G14" i="7"/>
  <c r="H14" i="7" s="1"/>
  <c r="B66" i="7"/>
  <c r="B66" i="6"/>
  <c r="B66" i="5"/>
  <c r="B54" i="1"/>
  <c r="B67" i="1" s="1"/>
  <c r="E48" i="1"/>
  <c r="E54" i="1" s="1"/>
  <c r="B33" i="7"/>
  <c r="F33" i="7" s="1"/>
  <c r="B33" i="6"/>
  <c r="E33" i="6" s="1"/>
  <c r="B33" i="5"/>
  <c r="D33" i="5" s="1"/>
  <c r="D30" i="5"/>
  <c r="E30" i="6"/>
  <c r="C15" i="7"/>
  <c r="G15" i="7" s="1"/>
  <c r="H15" i="7" s="1"/>
  <c r="C15" i="5"/>
  <c r="E15" i="5" s="1"/>
  <c r="F15" i="5" s="1"/>
  <c r="C15" i="6"/>
  <c r="F15" i="6" s="1"/>
  <c r="G15" i="6" s="1"/>
  <c r="E34" i="1"/>
  <c r="G13" i="1"/>
  <c r="D18" i="1"/>
  <c r="E18" i="1"/>
  <c r="F18" i="1"/>
  <c r="C18" i="1"/>
  <c r="C13" i="6" l="1"/>
  <c r="C13" i="7"/>
  <c r="C13" i="5"/>
  <c r="B48" i="7"/>
  <c r="B48" i="6"/>
  <c r="B48" i="5"/>
  <c r="B34" i="7"/>
  <c r="F34" i="7" s="1"/>
  <c r="F38" i="7" s="1"/>
  <c r="B34" i="6"/>
  <c r="B38" i="6" s="1"/>
  <c r="B34" i="5"/>
  <c r="D34" i="5" s="1"/>
  <c r="E38" i="1"/>
  <c r="G18" i="1"/>
  <c r="C38" i="1"/>
  <c r="D38" i="1"/>
  <c r="B54" i="7" l="1"/>
  <c r="B38" i="7"/>
  <c r="E13" i="5"/>
  <c r="C18" i="5"/>
  <c r="B54" i="6"/>
  <c r="G13" i="7"/>
  <c r="C18" i="7"/>
  <c r="F13" i="6"/>
  <c r="C18" i="6"/>
  <c r="B38" i="5"/>
  <c r="B54" i="5"/>
  <c r="D38" i="5"/>
  <c r="E67" i="1"/>
  <c r="B68" i="1"/>
  <c r="C64" i="1" s="1"/>
  <c r="C66" i="1" s="1"/>
  <c r="C68" i="1" s="1"/>
  <c r="D64" i="1" s="1"/>
  <c r="D66" i="1" s="1"/>
  <c r="D68" i="1" s="1"/>
  <c r="E34" i="6"/>
  <c r="G13" i="6" l="1"/>
  <c r="F18" i="6"/>
  <c r="G18" i="6" s="1"/>
  <c r="G18" i="7"/>
  <c r="H18" i="7" s="1"/>
  <c r="H13" i="7"/>
  <c r="F13" i="5"/>
  <c r="E18" i="5"/>
  <c r="F18" i="5" s="1"/>
  <c r="E38" i="6"/>
  <c r="E68" i="1"/>
  <c r="B64" i="3" s="1"/>
  <c r="B67" i="7"/>
  <c r="B67" i="6"/>
  <c r="B67" i="5"/>
  <c r="B66" i="3" l="1"/>
  <c r="E64" i="3"/>
  <c r="B68" i="7"/>
  <c r="B68" i="5"/>
  <c r="B68" i="6"/>
  <c r="E66" i="3" l="1"/>
  <c r="C64" i="6"/>
  <c r="C64" i="5"/>
  <c r="C64" i="7"/>
  <c r="C66" i="6" l="1"/>
  <c r="C66" i="7"/>
  <c r="C66" i="5"/>
  <c r="C48" i="3" l="1"/>
  <c r="C54" i="3" s="1"/>
  <c r="C67" i="3" s="1"/>
  <c r="E50" i="3"/>
  <c r="C50" i="7" s="1"/>
  <c r="F50" i="7" s="1"/>
  <c r="D48" i="3"/>
  <c r="D54" i="3" s="1"/>
  <c r="D67" i="3" s="1"/>
  <c r="B48" i="3"/>
  <c r="B54" i="3" s="1"/>
  <c r="B67" i="3" s="1"/>
  <c r="E48" i="3" l="1"/>
  <c r="C48" i="6" s="1"/>
  <c r="C50" i="6"/>
  <c r="E50" i="6" s="1"/>
  <c r="C50" i="5"/>
  <c r="D50" i="5" s="1"/>
  <c r="E67" i="3"/>
  <c r="B68" i="3"/>
  <c r="C64" i="3" s="1"/>
  <c r="C66" i="3" s="1"/>
  <c r="C68" i="3" s="1"/>
  <c r="D64" i="3" s="1"/>
  <c r="D66" i="3" s="1"/>
  <c r="D68" i="3" s="1"/>
  <c r="C48" i="7" l="1"/>
  <c r="F48" i="7" s="1"/>
  <c r="F54" i="7" s="1"/>
  <c r="E54" i="3"/>
  <c r="C48" i="5"/>
  <c r="D48" i="5" s="1"/>
  <c r="D54" i="5" s="1"/>
  <c r="C67" i="6"/>
  <c r="E67" i="6" s="1"/>
  <c r="E68" i="6" s="1"/>
  <c r="C67" i="7"/>
  <c r="F67" i="7" s="1"/>
  <c r="F68" i="7" s="1"/>
  <c r="E68" i="3"/>
  <c r="C67" i="5"/>
  <c r="D67" i="5" s="1"/>
  <c r="D68" i="5" s="1"/>
  <c r="C54" i="5"/>
  <c r="E48" i="6"/>
  <c r="E54" i="6" s="1"/>
  <c r="C54" i="6"/>
  <c r="C54" i="7"/>
  <c r="C68" i="7" l="1"/>
  <c r="C68" i="6"/>
  <c r="B64" i="4"/>
  <c r="C68" i="5"/>
  <c r="B66" i="4" l="1"/>
  <c r="B68" i="4" s="1"/>
  <c r="C64" i="4" s="1"/>
  <c r="C66" i="4" s="1"/>
  <c r="C68" i="4" s="1"/>
  <c r="D64" i="4" s="1"/>
  <c r="D66" i="4" s="1"/>
  <c r="D68" i="4" s="1"/>
  <c r="E64" i="4"/>
  <c r="D64" i="7" l="1"/>
  <c r="E66" i="4"/>
  <c r="D64" i="6"/>
  <c r="D66" i="6" l="1"/>
  <c r="E68" i="4"/>
  <c r="D66" i="7"/>
  <c r="D68" i="6" l="1"/>
  <c r="B64" i="8"/>
  <c r="D68" i="7"/>
  <c r="B66" i="8" l="1"/>
  <c r="B68" i="8" s="1"/>
  <c r="C64" i="8" s="1"/>
  <c r="C66" i="8" s="1"/>
  <c r="C68" i="8" s="1"/>
  <c r="D64" i="8" s="1"/>
  <c r="D66" i="8" s="1"/>
  <c r="D68" i="8" s="1"/>
  <c r="E64" i="8"/>
  <c r="E66" i="8" l="1"/>
  <c r="E64" i="7"/>
  <c r="E66" i="7" l="1"/>
  <c r="E68" i="8"/>
  <c r="E68" i="7" s="1"/>
</calcChain>
</file>

<file path=xl/sharedStrings.xml><?xml version="1.0" encoding="utf-8"?>
<sst xmlns="http://schemas.openxmlformats.org/spreadsheetml/2006/main" count="569" uniqueCount="105">
  <si>
    <t xml:space="preserve">Programa: </t>
  </si>
  <si>
    <t>Institución:</t>
  </si>
  <si>
    <t>Unidad</t>
  </si>
  <si>
    <t>Enero</t>
  </si>
  <si>
    <t>Febrero</t>
  </si>
  <si>
    <t>Marzo</t>
  </si>
  <si>
    <t>I Trimestre</t>
  </si>
  <si>
    <t>Personas</t>
  </si>
  <si>
    <t>Cuadro 1</t>
  </si>
  <si>
    <t>Reporte de gastos efectivos financiados por el Fondo de Desarrollo Social y Asignaciones Familiares</t>
  </si>
  <si>
    <t>Rubro por objeto de gasto</t>
  </si>
  <si>
    <t>Unidad Ejecutora:</t>
  </si>
  <si>
    <t>Reporte de beneficiarios efectivos financiados por el Fondo de Desarrollo Social y Asignaciones Familiares</t>
  </si>
  <si>
    <t>Total</t>
  </si>
  <si>
    <t>Cuadro 2</t>
  </si>
  <si>
    <t>Cuadro 3</t>
  </si>
  <si>
    <t>Reporte de ingresos efectivos girados por el Fondo de Desarrollo Social y Asignaciones Familiares</t>
  </si>
  <si>
    <t>2. Ingresos efectivos recibidos</t>
  </si>
  <si>
    <t xml:space="preserve">3. Recursos disponibles (1+2) </t>
  </si>
  <si>
    <t>4. Egresos efectivos pagados</t>
  </si>
  <si>
    <t xml:space="preserve">5. Saldo en caja final   (3-4) </t>
  </si>
  <si>
    <t>Cuadro 4</t>
  </si>
  <si>
    <t>FODESAF</t>
  </si>
  <si>
    <t>Caja Costarricense de Seguro Social (CCSS)</t>
  </si>
  <si>
    <t xml:space="preserve">Régimen no Contributivo de Pensiones </t>
  </si>
  <si>
    <t>Gerencia de Pensiones, Departamento del Régimen No Contributivo</t>
  </si>
  <si>
    <t>Pensiones ordinarias para adultos mayores (65 o más años)</t>
  </si>
  <si>
    <t>Pensiones ordinarias para otros beneficiarios</t>
  </si>
  <si>
    <t>1. Pensiones ordinarias para adultos mayores y otros beneficiarios</t>
  </si>
  <si>
    <t>3. Gastos generales</t>
  </si>
  <si>
    <t>Servicios Médicos</t>
  </si>
  <si>
    <t>Servicios Administrativos</t>
  </si>
  <si>
    <t>Pensiones Ordinadrias</t>
  </si>
  <si>
    <t>Décimo Tercer Mes</t>
  </si>
  <si>
    <t xml:space="preserve">6.03. Prestaciones </t>
  </si>
  <si>
    <t>6.01.03. Transferencias corrientes al SP- IDNE (cuota SEM)</t>
  </si>
  <si>
    <t>1.04. Servicios diversos (servicios administrativos)</t>
  </si>
  <si>
    <t>Período:</t>
  </si>
  <si>
    <r>
      <t>I Trimestre</t>
    </r>
    <r>
      <rPr>
        <sz val="11"/>
        <color theme="1"/>
        <rFont val="Calibri"/>
        <family val="2"/>
      </rPr>
      <t>¹</t>
    </r>
  </si>
  <si>
    <r>
      <t>Promedio</t>
    </r>
    <r>
      <rPr>
        <sz val="11"/>
        <color theme="1"/>
        <rFont val="Calibri"/>
        <family val="2"/>
      </rPr>
      <t>²</t>
    </r>
  </si>
  <si>
    <t>1\ Corresponde al total de subsidios del trimestre</t>
  </si>
  <si>
    <t>2\ Corresponde al total de beneficiarios atendidos en el trimestre en promedio</t>
  </si>
  <si>
    <t>Unidad: Colones</t>
  </si>
  <si>
    <r>
      <t xml:space="preserve">1. Saldo en caja inicial  (5 </t>
    </r>
    <r>
      <rPr>
        <sz val="11"/>
        <color rgb="FF000000"/>
        <rFont val="Calibri"/>
        <family val="2"/>
        <scheme val="minor"/>
      </rPr>
      <t xml:space="preserve">t-1) </t>
    </r>
  </si>
  <si>
    <t>Abril</t>
  </si>
  <si>
    <t>Mayo</t>
  </si>
  <si>
    <t>Junio</t>
  </si>
  <si>
    <r>
      <t>II Trimestre</t>
    </r>
    <r>
      <rPr>
        <sz val="11"/>
        <color theme="1"/>
        <rFont val="Calibri"/>
        <family val="2"/>
      </rPr>
      <t>¹</t>
    </r>
  </si>
  <si>
    <t>II Trimestre</t>
  </si>
  <si>
    <t>Julio</t>
  </si>
  <si>
    <t>Agosto</t>
  </si>
  <si>
    <t>Septiembre</t>
  </si>
  <si>
    <r>
      <t>III Trimestre</t>
    </r>
    <r>
      <rPr>
        <sz val="11"/>
        <color theme="1"/>
        <rFont val="Calibri"/>
        <family val="2"/>
      </rPr>
      <t>¹</t>
    </r>
  </si>
  <si>
    <t>III Trimestre</t>
  </si>
  <si>
    <t>Pensiones Ordinarias</t>
  </si>
  <si>
    <r>
      <t>Semestral</t>
    </r>
    <r>
      <rPr>
        <b/>
        <sz val="11"/>
        <color theme="1"/>
        <rFont val="Calibri"/>
        <family val="2"/>
      </rPr>
      <t>¹</t>
    </r>
  </si>
  <si>
    <r>
      <t>Promedio</t>
    </r>
    <r>
      <rPr>
        <b/>
        <sz val="11"/>
        <color theme="1"/>
        <rFont val="Calibri"/>
        <family val="2"/>
      </rPr>
      <t>²</t>
    </r>
  </si>
  <si>
    <t>1\ Corresponde al total de subsidios del semestre</t>
  </si>
  <si>
    <t>Semestral</t>
  </si>
  <si>
    <t>I trimestre</t>
  </si>
  <si>
    <t xml:space="preserve">1. Saldo en caja inicial  (5 t-1) </t>
  </si>
  <si>
    <r>
      <t>Acumulado</t>
    </r>
    <r>
      <rPr>
        <b/>
        <sz val="11"/>
        <color theme="1"/>
        <rFont val="Calibri"/>
        <family val="2"/>
      </rPr>
      <t>¹</t>
    </r>
  </si>
  <si>
    <t>1\ Corresponde al total de subsidios hasta el tercer trimestre</t>
  </si>
  <si>
    <t>2\ Corresponde al total de beneficiarios atendidos hasta el tercer trimestre en promedio</t>
  </si>
  <si>
    <t>Acumulado</t>
  </si>
  <si>
    <t xml:space="preserve">     Décimo Tercer Mes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</si>
  <si>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Área Régimen No Contributivo</t>
    </r>
  </si>
  <si>
    <t>2\ Corresponde al total de beneficiarios atendidos en el semestre en promedio</t>
  </si>
  <si>
    <t>Octubre</t>
  </si>
  <si>
    <t>Noviembre</t>
  </si>
  <si>
    <t>Diciembre</t>
  </si>
  <si>
    <r>
      <t>IV Trimestre</t>
    </r>
    <r>
      <rPr>
        <sz val="11"/>
        <color theme="1"/>
        <rFont val="Calibri"/>
        <family val="2"/>
      </rPr>
      <t>¹</t>
    </r>
  </si>
  <si>
    <t>IV Trimestre</t>
  </si>
  <si>
    <t xml:space="preserve">      Décimo tercer mes</t>
  </si>
  <si>
    <r>
      <t>Anual</t>
    </r>
    <r>
      <rPr>
        <sz val="11"/>
        <color theme="1"/>
        <rFont val="Calibri"/>
        <family val="2"/>
      </rPr>
      <t>¹</t>
    </r>
  </si>
  <si>
    <t>1\ Corresponde al total de subsidios del año</t>
  </si>
  <si>
    <t>2\ Corresponde al total de beneficiarios atendidos en el año en promedio</t>
  </si>
  <si>
    <t>Anual</t>
  </si>
  <si>
    <t xml:space="preserve">      Décimo Tercer Mes</t>
  </si>
  <si>
    <t>Beneficio</t>
  </si>
  <si>
    <t>2. Pensiones especiales</t>
  </si>
  <si>
    <t>Pensiones Especiales</t>
  </si>
  <si>
    <t>Fuente: Informe de Ejecución Presupuestaria RNC.</t>
  </si>
  <si>
    <r>
      <t xml:space="preserve">Fuente:  </t>
    </r>
    <r>
      <rPr>
        <sz val="11"/>
        <color theme="1"/>
        <rFont val="Calibri"/>
        <family val="2"/>
        <scheme val="minor"/>
      </rPr>
      <t xml:space="preserve">Informe de Ejecución Presupuestaria RNC </t>
    </r>
  </si>
  <si>
    <r>
      <rPr>
        <b/>
        <sz val="11"/>
        <color indexed="8"/>
        <rFont val="Calibri"/>
        <family val="2"/>
      </rPr>
      <t xml:space="preserve">Fuente: </t>
    </r>
    <r>
      <rPr>
        <sz val="11"/>
        <color theme="1"/>
        <rFont val="Calibri"/>
        <family val="2"/>
        <scheme val="minor"/>
      </rPr>
      <t xml:space="preserve"> Informe de Ejecución Presupuestaria RNC</t>
    </r>
  </si>
  <si>
    <t>Fuente:  Informe de Ejecución Presupuestaria RNC</t>
  </si>
  <si>
    <t xml:space="preserve">Fuente:  Informe de Ejecución Presupuestaria RNC </t>
  </si>
  <si>
    <t xml:space="preserve">Aquinaldo </t>
  </si>
  <si>
    <r>
      <t xml:space="preserve">1. Saldo en caja inicial  (5 </t>
    </r>
    <r>
      <rPr>
        <sz val="11"/>
        <color rgb="FF000000"/>
        <rFont val="Calibri"/>
        <family val="2"/>
        <scheme val="minor"/>
      </rPr>
      <t>t-1)</t>
    </r>
  </si>
  <si>
    <t>Fuente: Informe de Ejecución Presupuestaria RNC .** La subdivisión de las pensiones ordinarias es calculada por la DESAF</t>
  </si>
  <si>
    <t xml:space="preserve"> Se incluyen recursos recibos de FODESAF y artículos 77 y 87 de Ley de Protección al Trabajador</t>
  </si>
  <si>
    <t>Primer Trimestre 2017</t>
  </si>
  <si>
    <t>Segundo Trimestre 2017</t>
  </si>
  <si>
    <t>Tercer Trimestre 2017</t>
  </si>
  <si>
    <t xml:space="preserve"> Informe de Ejecución Presupuestaria Setiembre-2017</t>
  </si>
  <si>
    <t>Cuarto Trimestre 2017</t>
  </si>
  <si>
    <r>
      <rPr>
        <b/>
        <sz val="11"/>
        <color indexed="8"/>
        <rFont val="Calibri"/>
        <family val="2"/>
      </rPr>
      <t>Fuente:</t>
    </r>
    <r>
      <rPr>
        <sz val="11"/>
        <color theme="1"/>
        <rFont val="Calibri"/>
        <family val="2"/>
        <scheme val="minor"/>
      </rPr>
      <t xml:space="preserve">  Informe de liquidación presupuestaria 2017, CCSS.</t>
    </r>
  </si>
  <si>
    <t>Primer Semestre 2017</t>
  </si>
  <si>
    <t>Tercer Trimestre Acumulado 2017</t>
  </si>
  <si>
    <t>¹ Corresponde al superávit específico del 2016 (¢4,503,094,041.2).</t>
  </si>
  <si>
    <r>
      <t xml:space="preserve">1. Saldo en caja inicial  (5 </t>
    </r>
    <r>
      <rPr>
        <sz val="11"/>
        <color rgb="FF000000"/>
        <rFont val="Calibri"/>
        <family val="2"/>
        <scheme val="minor"/>
      </rPr>
      <t>t-1)   I/</t>
    </r>
  </si>
  <si>
    <t>Fecha de actualización: 26/05/2017</t>
  </si>
  <si>
    <t>Fecha de actualización: 12/09/2017</t>
  </si>
  <si>
    <t>Fecha de actualización: 28/11/2017</t>
  </si>
  <si>
    <t>Fecha de actualización: 28/02/2018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</si>
</sst>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Times New Roman"/>
      <family val="1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Times New Roman"/>
      <family val="1"/>
    </font>
    <font>
      <sz val="10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theme="9" tint="-0.249977111117893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</cellStyleXfs>
  <cellXfs count="100">
    <xf numFmtId="0" fontId="0" fillId="0" borderId="0" xfId="0"/>
    <xf numFmtId="165" fontId="0" fillId="0" borderId="0" xfId="1" applyNumberFormat="1" applyFont="1"/>
    <xf numFmtId="165" fontId="0" fillId="2" borderId="0" xfId="1" applyNumberFormat="1" applyFont="1" applyFill="1"/>
    <xf numFmtId="165" fontId="0" fillId="0" borderId="0" xfId="1" applyNumberFormat="1" applyFont="1" applyBorder="1"/>
    <xf numFmtId="165" fontId="0" fillId="0" borderId="2" xfId="1" applyNumberFormat="1" applyFont="1" applyBorder="1"/>
    <xf numFmtId="165" fontId="6" fillId="0" borderId="0" xfId="1" applyNumberFormat="1" applyFont="1" applyAlignment="1">
      <alignment horizontal="center"/>
    </xf>
    <xf numFmtId="165" fontId="0" fillId="0" borderId="2" xfId="1" applyNumberFormat="1" applyFont="1" applyFill="1" applyBorder="1"/>
    <xf numFmtId="165" fontId="0" fillId="0" borderId="1" xfId="1" applyNumberFormat="1" applyFont="1" applyBorder="1" applyAlignment="1">
      <alignment horizontal="center"/>
    </xf>
    <xf numFmtId="0" fontId="0" fillId="0" borderId="4" xfId="0" applyFont="1" applyFill="1" applyBorder="1"/>
    <xf numFmtId="165" fontId="0" fillId="2" borderId="0" xfId="1" applyNumberFormat="1" applyFont="1" applyFill="1" applyBorder="1"/>
    <xf numFmtId="165" fontId="0" fillId="2" borderId="0" xfId="1" applyNumberFormat="1" applyFont="1" applyFill="1" applyBorder="1" applyAlignment="1">
      <alignment horizontal="left" indent="3"/>
    </xf>
    <xf numFmtId="165" fontId="1" fillId="0" borderId="0" xfId="1" applyNumberFormat="1" applyFont="1"/>
    <xf numFmtId="165" fontId="4" fillId="0" borderId="0" xfId="1" applyNumberFormat="1" applyFont="1" applyFill="1" applyAlignment="1">
      <alignment horizontal="right"/>
    </xf>
    <xf numFmtId="165" fontId="4" fillId="0" borderId="0" xfId="1" applyNumberFormat="1" applyFont="1" applyAlignment="1"/>
    <xf numFmtId="165" fontId="4" fillId="0" borderId="0" xfId="1" applyNumberFormat="1" applyFont="1" applyAlignment="1">
      <alignment horizontal="left"/>
    </xf>
    <xf numFmtId="165" fontId="4" fillId="0" borderId="0" xfId="1" applyNumberFormat="1" applyFont="1"/>
    <xf numFmtId="165" fontId="1" fillId="0" borderId="0" xfId="1" applyNumberFormat="1" applyFont="1" applyFill="1" applyAlignment="1">
      <alignment horizontal="right"/>
    </xf>
    <xf numFmtId="165" fontId="1" fillId="0" borderId="0" xfId="1" applyNumberFormat="1" applyFont="1" applyAlignment="1"/>
    <xf numFmtId="165" fontId="0" fillId="0" borderId="1" xfId="1" applyNumberFormat="1" applyFont="1" applyFill="1" applyBorder="1" applyAlignment="1">
      <alignment horizontal="center"/>
    </xf>
    <xf numFmtId="165" fontId="0" fillId="0" borderId="0" xfId="1" applyNumberFormat="1" applyFont="1" applyFill="1"/>
    <xf numFmtId="165" fontId="0" fillId="0" borderId="0" xfId="1" applyNumberFormat="1" applyFont="1" applyBorder="1" applyAlignment="1">
      <alignment horizontal="left"/>
    </xf>
    <xf numFmtId="165" fontId="7" fillId="0" borderId="0" xfId="1" applyNumberFormat="1" applyFont="1" applyFill="1"/>
    <xf numFmtId="165" fontId="8" fillId="0" borderId="0" xfId="1" applyNumberFormat="1" applyFont="1" applyFill="1"/>
    <xf numFmtId="165" fontId="6" fillId="2" borderId="0" xfId="1" applyNumberFormat="1" applyFont="1" applyFill="1" applyAlignment="1">
      <alignment horizontal="center"/>
    </xf>
    <xf numFmtId="165" fontId="0" fillId="0" borderId="0" xfId="1" applyNumberFormat="1" applyFont="1" applyFill="1" applyAlignment="1">
      <alignment horizontal="left" indent="2"/>
    </xf>
    <xf numFmtId="165" fontId="0" fillId="0" borderId="0" xfId="1" applyNumberFormat="1" applyFont="1" applyFill="1" applyBorder="1"/>
    <xf numFmtId="165" fontId="1" fillId="0" borderId="0" xfId="1" applyNumberFormat="1" applyFont="1" applyFill="1"/>
    <xf numFmtId="165" fontId="4" fillId="0" borderId="0" xfId="1" applyNumberFormat="1" applyFont="1" applyAlignment="1">
      <alignment horizontal="right"/>
    </xf>
    <xf numFmtId="165" fontId="0" fillId="0" borderId="0" xfId="1" applyNumberFormat="1" applyFont="1" applyAlignment="1">
      <alignment horizontal="right"/>
    </xf>
    <xf numFmtId="165" fontId="0" fillId="0" borderId="0" xfId="1" applyNumberFormat="1" applyFont="1" applyAlignment="1">
      <alignment horizontal="center"/>
    </xf>
    <xf numFmtId="165" fontId="4" fillId="0" borderId="5" xfId="1" applyNumberFormat="1" applyFont="1" applyBorder="1"/>
    <xf numFmtId="165" fontId="4" fillId="0" borderId="2" xfId="1" applyNumberFormat="1" applyFont="1" applyBorder="1"/>
    <xf numFmtId="165" fontId="4" fillId="0" borderId="2" xfId="1" applyNumberFormat="1" applyFont="1" applyBorder="1" applyAlignment="1">
      <alignment horizontal="center"/>
    </xf>
    <xf numFmtId="165" fontId="0" fillId="0" borderId="4" xfId="1" applyNumberFormat="1" applyFont="1" applyBorder="1"/>
    <xf numFmtId="165" fontId="0" fillId="2" borderId="4" xfId="1" applyNumberFormat="1" applyFont="1" applyFill="1" applyBorder="1" applyAlignment="1">
      <alignment horizontal="left" indent="3"/>
    </xf>
    <xf numFmtId="165" fontId="11" fillId="0" borderId="0" xfId="1" applyNumberFormat="1" applyFont="1" applyFill="1"/>
    <xf numFmtId="165" fontId="0" fillId="0" borderId="6" xfId="1" applyNumberFormat="1" applyFont="1" applyBorder="1"/>
    <xf numFmtId="165" fontId="0" fillId="0" borderId="7" xfId="1" applyNumberFormat="1" applyFont="1" applyBorder="1"/>
    <xf numFmtId="165" fontId="0" fillId="0" borderId="0" xfId="1" applyNumberFormat="1" applyFont="1" applyFill="1" applyAlignment="1"/>
    <xf numFmtId="165" fontId="12" fillId="0" borderId="0" xfId="1" applyNumberFormat="1" applyFont="1"/>
    <xf numFmtId="165" fontId="0" fillId="0" borderId="3" xfId="1" applyNumberFormat="1" applyFont="1" applyFill="1" applyBorder="1" applyAlignment="1">
      <alignment horizontal="center"/>
    </xf>
    <xf numFmtId="165" fontId="0" fillId="0" borderId="4" xfId="1" applyNumberFormat="1" applyFont="1" applyFill="1" applyBorder="1"/>
    <xf numFmtId="165" fontId="0" fillId="0" borderId="4" xfId="1" applyNumberFormat="1" applyFont="1" applyBorder="1" applyAlignment="1">
      <alignment horizontal="left"/>
    </xf>
    <xf numFmtId="165" fontId="0" fillId="0" borderId="4" xfId="1" applyNumberFormat="1" applyFont="1" applyFill="1" applyBorder="1" applyAlignment="1">
      <alignment horizontal="left" indent="2"/>
    </xf>
    <xf numFmtId="165" fontId="0" fillId="0" borderId="5" xfId="1" applyNumberFormat="1" applyFont="1" applyFill="1" applyBorder="1"/>
    <xf numFmtId="165" fontId="0" fillId="0" borderId="5" xfId="1" applyNumberFormat="1" applyFont="1" applyBorder="1"/>
    <xf numFmtId="165" fontId="4" fillId="0" borderId="0" xfId="1" applyNumberFormat="1" applyFont="1" applyFill="1" applyAlignment="1">
      <alignment horizontal="center"/>
    </xf>
    <xf numFmtId="165" fontId="4" fillId="0" borderId="0" xfId="1" applyNumberFormat="1" applyFont="1" applyFill="1" applyAlignment="1">
      <alignment horizontal="center"/>
    </xf>
    <xf numFmtId="165" fontId="4" fillId="0" borderId="0" xfId="1" applyNumberFormat="1" applyFont="1" applyFill="1" applyAlignment="1">
      <alignment horizontal="center"/>
    </xf>
    <xf numFmtId="165" fontId="4" fillId="0" borderId="0" xfId="1" applyNumberFormat="1" applyFont="1" applyAlignment="1">
      <alignment horizontal="center"/>
    </xf>
    <xf numFmtId="1" fontId="4" fillId="0" borderId="0" xfId="1" applyNumberFormat="1" applyFont="1" applyAlignment="1">
      <alignment horizontal="left"/>
    </xf>
    <xf numFmtId="0" fontId="0" fillId="0" borderId="0" xfId="0" applyFill="1" applyBorder="1" applyAlignment="1">
      <alignment horizontal="left"/>
    </xf>
    <xf numFmtId="165" fontId="8" fillId="0" borderId="1" xfId="1" applyNumberFormat="1" applyFont="1" applyFill="1" applyBorder="1" applyAlignment="1">
      <alignment horizontal="center"/>
    </xf>
    <xf numFmtId="0" fontId="0" fillId="0" borderId="0" xfId="0" applyFont="1" applyFill="1" applyAlignment="1">
      <alignment horizontal="right"/>
    </xf>
    <xf numFmtId="165" fontId="10" fillId="0" borderId="0" xfId="1" applyNumberFormat="1" applyFont="1" applyFill="1"/>
    <xf numFmtId="165" fontId="3" fillId="0" borderId="0" xfId="1" applyNumberFormat="1" applyFont="1" applyFill="1"/>
    <xf numFmtId="39" fontId="0" fillId="0" borderId="0" xfId="1" applyNumberFormat="1" applyFont="1" applyFill="1"/>
    <xf numFmtId="0" fontId="0" fillId="0" borderId="0" xfId="0" applyFont="1" applyFill="1"/>
    <xf numFmtId="4" fontId="0" fillId="0" borderId="0" xfId="0" applyNumberFormat="1" applyFont="1" applyFill="1"/>
    <xf numFmtId="165" fontId="0" fillId="0" borderId="4" xfId="1" applyNumberFormat="1" applyFont="1" applyBorder="1" applyAlignment="1">
      <alignment horizontal="left" indent="2"/>
    </xf>
    <xf numFmtId="165" fontId="2" fillId="0" borderId="0" xfId="1" applyNumberFormat="1" applyFont="1"/>
    <xf numFmtId="165" fontId="6" fillId="0" borderId="0" xfId="1" applyNumberFormat="1" applyFont="1"/>
    <xf numFmtId="166" fontId="2" fillId="0" borderId="0" xfId="2" applyNumberFormat="1" applyFont="1" applyBorder="1"/>
    <xf numFmtId="165" fontId="6" fillId="2" borderId="0" xfId="1" applyNumberFormat="1" applyFont="1" applyFill="1"/>
    <xf numFmtId="165" fontId="3" fillId="0" borderId="0" xfId="1" applyNumberFormat="1" applyFont="1"/>
    <xf numFmtId="165" fontId="15" fillId="0" borderId="0" xfId="1" applyNumberFormat="1" applyFont="1"/>
    <xf numFmtId="165" fontId="2" fillId="0" borderId="2" xfId="1" applyNumberFormat="1" applyFont="1" applyBorder="1"/>
    <xf numFmtId="165" fontId="6" fillId="0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/>
    <xf numFmtId="165" fontId="6" fillId="0" borderId="0" xfId="1" applyNumberFormat="1" applyFont="1" applyFill="1" applyBorder="1" applyAlignment="1">
      <alignment horizontal="left" indent="3"/>
    </xf>
    <xf numFmtId="165" fontId="5" fillId="0" borderId="0" xfId="1" applyNumberFormat="1" applyFont="1" applyFill="1"/>
    <xf numFmtId="165" fontId="16" fillId="0" borderId="0" xfId="1" applyNumberFormat="1" applyFont="1" applyFill="1"/>
    <xf numFmtId="165" fontId="16" fillId="0" borderId="0" xfId="1" applyNumberFormat="1" applyFont="1"/>
    <xf numFmtId="165" fontId="16" fillId="2" borderId="0" xfId="1" applyNumberFormat="1" applyFont="1" applyFill="1"/>
    <xf numFmtId="37" fontId="0" fillId="0" borderId="0" xfId="1" applyNumberFormat="1" applyFont="1"/>
    <xf numFmtId="37" fontId="2" fillId="0" borderId="0" xfId="1" applyNumberFormat="1" applyFont="1"/>
    <xf numFmtId="37" fontId="6" fillId="2" borderId="0" xfId="1" applyNumberFormat="1" applyFont="1" applyFill="1" applyAlignment="1">
      <alignment horizontal="center"/>
    </xf>
    <xf numFmtId="37" fontId="0" fillId="0" borderId="2" xfId="1" applyNumberFormat="1" applyFont="1" applyBorder="1"/>
    <xf numFmtId="165" fontId="17" fillId="0" borderId="0" xfId="1" applyNumberFormat="1" applyFont="1" applyFill="1"/>
    <xf numFmtId="3" fontId="0" fillId="0" borderId="0" xfId="1" applyNumberFormat="1" applyFont="1"/>
    <xf numFmtId="3" fontId="6" fillId="2" borderId="0" xfId="1" applyNumberFormat="1" applyFont="1" applyFill="1" applyAlignment="1">
      <alignment horizontal="center"/>
    </xf>
    <xf numFmtId="3" fontId="2" fillId="0" borderId="0" xfId="1" applyNumberFormat="1" applyFont="1"/>
    <xf numFmtId="3" fontId="2" fillId="0" borderId="0" xfId="2" applyNumberFormat="1" applyFont="1" applyFill="1" applyBorder="1"/>
    <xf numFmtId="3" fontId="0" fillId="0" borderId="2" xfId="1" applyNumberFormat="1" applyFont="1" applyBorder="1"/>
    <xf numFmtId="3" fontId="0" fillId="0" borderId="4" xfId="1" applyNumberFormat="1" applyFont="1" applyFill="1" applyBorder="1"/>
    <xf numFmtId="3" fontId="2" fillId="0" borderId="0" xfId="1" applyNumberFormat="1" applyFont="1" applyBorder="1"/>
    <xf numFmtId="3" fontId="0" fillId="0" borderId="4" xfId="1" applyNumberFormat="1" applyFont="1" applyFill="1" applyBorder="1" applyAlignment="1">
      <alignment horizontal="left" indent="2"/>
    </xf>
    <xf numFmtId="3" fontId="2" fillId="0" borderId="0" xfId="2" applyNumberFormat="1" applyFont="1" applyBorder="1"/>
    <xf numFmtId="3" fontId="0" fillId="0" borderId="0" xfId="1" applyNumberFormat="1" applyFont="1" applyFill="1" applyAlignment="1">
      <alignment horizontal="left" indent="2"/>
    </xf>
    <xf numFmtId="3" fontId="0" fillId="0" borderId="5" xfId="1" applyNumberFormat="1" applyFont="1" applyFill="1" applyBorder="1"/>
    <xf numFmtId="3" fontId="0" fillId="0" borderId="0" xfId="1" applyNumberFormat="1" applyFont="1" applyFill="1"/>
    <xf numFmtId="3" fontId="0" fillId="0" borderId="0" xfId="1" applyNumberFormat="1" applyFont="1" applyBorder="1"/>
    <xf numFmtId="3" fontId="0" fillId="0" borderId="2" xfId="1" applyNumberFormat="1" applyFont="1" applyFill="1" applyBorder="1"/>
    <xf numFmtId="3" fontId="1" fillId="0" borderId="0" xfId="1" applyNumberFormat="1" applyFont="1"/>
    <xf numFmtId="165" fontId="16" fillId="2" borderId="0" xfId="1" applyNumberFormat="1" applyFont="1" applyFill="1" applyAlignment="1">
      <alignment horizontal="center"/>
    </xf>
    <xf numFmtId="165" fontId="4" fillId="0" borderId="0" xfId="1" applyNumberFormat="1" applyFont="1" applyFill="1" applyAlignment="1">
      <alignment horizontal="center"/>
    </xf>
    <xf numFmtId="165" fontId="4" fillId="0" borderId="0" xfId="1" applyNumberFormat="1" applyFont="1" applyFill="1" applyBorder="1" applyAlignment="1">
      <alignment vertical="top" wrapText="1"/>
    </xf>
    <xf numFmtId="165" fontId="4" fillId="0" borderId="0" xfId="1" applyNumberFormat="1" applyFont="1" applyFill="1" applyBorder="1" applyAlignment="1">
      <alignment horizontal="center"/>
    </xf>
    <xf numFmtId="165" fontId="0" fillId="0" borderId="0" xfId="1" applyNumberFormat="1" applyFont="1" applyFill="1" applyAlignment="1">
      <alignment horizontal="center"/>
    </xf>
    <xf numFmtId="165" fontId="4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 3" xfId="2"/>
    <cellStyle name="Normal 3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topLeftCell="A16" zoomScale="90" zoomScaleNormal="90" workbookViewId="0">
      <selection activeCell="E35" sqref="E35"/>
    </sheetView>
  </sheetViews>
  <sheetFormatPr baseColWidth="10" defaultColWidth="11.5703125" defaultRowHeight="15" customHeight="1" x14ac:dyDescent="0.25"/>
  <cols>
    <col min="1" max="1" width="78.85546875" style="26" customWidth="1"/>
    <col min="2" max="2" width="16.7109375" style="11" bestFit="1" customWidth="1"/>
    <col min="3" max="4" width="17.7109375" style="11" bestFit="1" customWidth="1"/>
    <col min="5" max="5" width="18.5703125" style="11" bestFit="1" customWidth="1"/>
    <col min="6" max="6" width="19" style="11" customWidth="1"/>
    <col min="7" max="7" width="17.7109375" style="11" customWidth="1"/>
    <col min="8" max="8" width="19.140625" style="11" customWidth="1"/>
    <col min="9" max="9" width="18.140625" style="11" customWidth="1"/>
    <col min="10" max="10" width="18.7109375" style="11" customWidth="1"/>
    <col min="11" max="16384" width="11.5703125" style="11"/>
  </cols>
  <sheetData>
    <row r="1" spans="1:7" ht="15" customHeight="1" x14ac:dyDescent="0.25">
      <c r="A1" s="95" t="s">
        <v>22</v>
      </c>
      <c r="B1" s="95"/>
      <c r="C1" s="95"/>
      <c r="D1" s="95"/>
      <c r="E1" s="95"/>
      <c r="F1" s="95"/>
      <c r="G1" s="95"/>
    </row>
    <row r="2" spans="1:7" ht="15" customHeight="1" x14ac:dyDescent="0.25">
      <c r="A2" s="12" t="s">
        <v>0</v>
      </c>
      <c r="B2" s="96" t="s">
        <v>24</v>
      </c>
      <c r="C2" s="96"/>
      <c r="D2" s="96"/>
      <c r="E2" s="1"/>
      <c r="F2" s="1"/>
      <c r="G2" s="1"/>
    </row>
    <row r="3" spans="1:7" ht="15" customHeight="1" x14ac:dyDescent="0.25">
      <c r="A3" s="12" t="s">
        <v>1</v>
      </c>
      <c r="B3" s="13" t="s">
        <v>23</v>
      </c>
      <c r="C3" s="13"/>
      <c r="D3" s="13"/>
      <c r="E3" s="1"/>
      <c r="F3" s="1"/>
      <c r="G3" s="1"/>
    </row>
    <row r="4" spans="1:7" ht="15" customHeight="1" x14ac:dyDescent="0.25">
      <c r="A4" s="12" t="s">
        <v>11</v>
      </c>
      <c r="B4" s="13" t="s">
        <v>25</v>
      </c>
      <c r="C4" s="13"/>
      <c r="D4" s="13"/>
      <c r="E4" s="1"/>
      <c r="F4" s="1"/>
      <c r="G4" s="1"/>
    </row>
    <row r="5" spans="1:7" ht="15" customHeight="1" x14ac:dyDescent="0.25">
      <c r="A5" s="12" t="s">
        <v>37</v>
      </c>
      <c r="B5" s="14" t="s">
        <v>91</v>
      </c>
      <c r="C5" s="15"/>
      <c r="D5" s="15"/>
      <c r="E5" s="1"/>
      <c r="F5" s="1"/>
      <c r="G5" s="1"/>
    </row>
    <row r="6" spans="1:7" ht="15" customHeight="1" x14ac:dyDescent="0.25">
      <c r="A6" s="16"/>
      <c r="B6" s="17"/>
      <c r="C6" s="17"/>
      <c r="D6" s="17"/>
    </row>
    <row r="7" spans="1:7" ht="15" customHeight="1" x14ac:dyDescent="0.25">
      <c r="A7" s="16"/>
      <c r="B7" s="17"/>
      <c r="C7" s="17"/>
      <c r="D7" s="17"/>
    </row>
    <row r="8" spans="1:7" ht="15" customHeight="1" x14ac:dyDescent="0.25">
      <c r="A8" s="95" t="s">
        <v>8</v>
      </c>
      <c r="B8" s="95"/>
      <c r="C8" s="95"/>
      <c r="D8" s="95"/>
      <c r="E8" s="95"/>
      <c r="F8" s="95"/>
      <c r="G8" s="95"/>
    </row>
    <row r="9" spans="1:7" ht="15" customHeight="1" x14ac:dyDescent="0.25">
      <c r="A9" s="95" t="s">
        <v>12</v>
      </c>
      <c r="B9" s="95"/>
      <c r="C9" s="95"/>
      <c r="D9" s="95"/>
      <c r="E9" s="95"/>
      <c r="F9" s="95"/>
      <c r="G9" s="95"/>
    </row>
    <row r="11" spans="1:7" ht="15" customHeight="1" thickBot="1" x14ac:dyDescent="0.3">
      <c r="A11" s="52" t="s">
        <v>79</v>
      </c>
      <c r="B11" s="7" t="s">
        <v>2</v>
      </c>
      <c r="C11" s="7" t="s">
        <v>3</v>
      </c>
      <c r="D11" s="7" t="s">
        <v>4</v>
      </c>
      <c r="E11" s="7" t="s">
        <v>5</v>
      </c>
      <c r="F11" s="7" t="s">
        <v>38</v>
      </c>
      <c r="G11" s="7" t="s">
        <v>39</v>
      </c>
    </row>
    <row r="12" spans="1:7" ht="15" customHeight="1" x14ac:dyDescent="0.25">
      <c r="A12" s="19"/>
      <c r="B12" s="1"/>
      <c r="C12" s="1"/>
      <c r="D12" s="1"/>
      <c r="E12" s="1"/>
      <c r="F12" s="1"/>
      <c r="G12" s="1"/>
    </row>
    <row r="13" spans="1:7" ht="15" customHeight="1" x14ac:dyDescent="0.25">
      <c r="A13" s="20" t="s">
        <v>28</v>
      </c>
      <c r="B13" s="1" t="s">
        <v>7</v>
      </c>
      <c r="C13" s="1">
        <f>+C14+C15</f>
        <v>108364</v>
      </c>
      <c r="D13" s="1">
        <f t="shared" ref="D13:E13" si="0">+D14+D15</f>
        <v>108682</v>
      </c>
      <c r="E13" s="1">
        <f t="shared" si="0"/>
        <v>109049</v>
      </c>
      <c r="F13" s="1">
        <f>SUM(C13:E13)</f>
        <v>326095</v>
      </c>
      <c r="G13" s="1">
        <f>AVERAGE(C13:E13)</f>
        <v>108698.33333333333</v>
      </c>
    </row>
    <row r="14" spans="1:7" s="21" customFormat="1" ht="15" customHeight="1" x14ac:dyDescent="0.25">
      <c r="A14" s="10" t="s">
        <v>26</v>
      </c>
      <c r="B14" s="2" t="s">
        <v>7</v>
      </c>
      <c r="C14" s="2">
        <v>79172</v>
      </c>
      <c r="D14" s="2">
        <v>79479</v>
      </c>
      <c r="E14" s="2">
        <v>79797</v>
      </c>
      <c r="F14" s="2">
        <f t="shared" ref="F14:F15" si="1">SUM(C14:E14)</f>
        <v>238448</v>
      </c>
      <c r="G14" s="2">
        <f>+AVERAGE(C14:E14)</f>
        <v>79482.666666666672</v>
      </c>
    </row>
    <row r="15" spans="1:7" s="21" customFormat="1" ht="15" customHeight="1" x14ac:dyDescent="0.25">
      <c r="A15" s="10" t="s">
        <v>27</v>
      </c>
      <c r="B15" s="2" t="s">
        <v>7</v>
      </c>
      <c r="C15" s="2">
        <v>29192</v>
      </c>
      <c r="D15" s="2">
        <v>29203</v>
      </c>
      <c r="E15" s="2">
        <v>29252</v>
      </c>
      <c r="F15" s="2">
        <f t="shared" si="1"/>
        <v>87647</v>
      </c>
      <c r="G15" s="2">
        <f>+AVERAGE(C15:E15)</f>
        <v>29215.666666666668</v>
      </c>
    </row>
    <row r="16" spans="1:7" ht="15" customHeight="1" x14ac:dyDescent="0.25">
      <c r="A16" s="42" t="s">
        <v>80</v>
      </c>
      <c r="B16" s="1" t="s">
        <v>7</v>
      </c>
      <c r="C16" s="1">
        <v>3864</v>
      </c>
      <c r="D16" s="1">
        <v>3876</v>
      </c>
      <c r="E16" s="1">
        <v>3899</v>
      </c>
      <c r="F16" s="1">
        <f>SUM(C16:E16)</f>
        <v>11639</v>
      </c>
      <c r="G16" s="19">
        <f>+AVERAGE(C16:E16)</f>
        <v>3879.6666666666665</v>
      </c>
    </row>
    <row r="17" spans="1:7" ht="15" customHeight="1" x14ac:dyDescent="0.25">
      <c r="A17" s="19"/>
      <c r="B17" s="1"/>
      <c r="C17" s="1"/>
      <c r="D17" s="1"/>
      <c r="E17" s="1"/>
      <c r="F17" s="1"/>
      <c r="G17" s="1"/>
    </row>
    <row r="18" spans="1:7" ht="15" customHeight="1" thickBot="1" x14ac:dyDescent="0.3">
      <c r="A18" s="6" t="s">
        <v>13</v>
      </c>
      <c r="B18" s="4"/>
      <c r="C18" s="4">
        <f>C13+C16</f>
        <v>112228</v>
      </c>
      <c r="D18" s="4">
        <f t="shared" ref="D18:F18" si="2">D13+D16</f>
        <v>112558</v>
      </c>
      <c r="E18" s="4">
        <f t="shared" si="2"/>
        <v>112948</v>
      </c>
      <c r="F18" s="4">
        <f t="shared" si="2"/>
        <v>337734</v>
      </c>
      <c r="G18" s="4">
        <f>AVERAGE(C18:E18)</f>
        <v>112578</v>
      </c>
    </row>
    <row r="19" spans="1:7" ht="15" customHeight="1" thickTop="1" x14ac:dyDescent="0.25">
      <c r="A19" s="1" t="s">
        <v>66</v>
      </c>
      <c r="B19" s="1"/>
      <c r="C19" s="1"/>
      <c r="D19" s="1"/>
      <c r="E19" s="1"/>
      <c r="F19" s="1"/>
      <c r="G19" s="1"/>
    </row>
    <row r="20" spans="1:7" ht="15" customHeight="1" x14ac:dyDescent="0.25">
      <c r="A20" s="35" t="s">
        <v>40</v>
      </c>
      <c r="B20" s="1"/>
      <c r="C20" s="1"/>
      <c r="D20" s="1"/>
      <c r="E20" s="1"/>
      <c r="F20" s="1"/>
      <c r="G20" s="1"/>
    </row>
    <row r="21" spans="1:7" ht="15" customHeight="1" x14ac:dyDescent="0.25">
      <c r="A21" s="35" t="s">
        <v>41</v>
      </c>
      <c r="B21" s="1"/>
      <c r="C21" s="1"/>
      <c r="D21" s="1"/>
      <c r="E21" s="1"/>
      <c r="F21" s="1"/>
      <c r="G21" s="1"/>
    </row>
    <row r="22" spans="1:7" ht="15" customHeight="1" x14ac:dyDescent="0.25">
      <c r="A22" s="22"/>
      <c r="B22" s="1"/>
      <c r="C22" s="1"/>
      <c r="D22" s="1"/>
      <c r="E22" s="1"/>
      <c r="F22" s="1"/>
      <c r="G22" s="1"/>
    </row>
    <row r="24" spans="1:7" ht="15" customHeight="1" x14ac:dyDescent="0.25">
      <c r="A24" s="97" t="s">
        <v>14</v>
      </c>
      <c r="B24" s="97"/>
      <c r="C24" s="97"/>
      <c r="D24" s="97"/>
      <c r="E24" s="97"/>
    </row>
    <row r="25" spans="1:7" ht="15" customHeight="1" x14ac:dyDescent="0.25">
      <c r="A25" s="95" t="s">
        <v>9</v>
      </c>
      <c r="B25" s="95"/>
      <c r="C25" s="95"/>
      <c r="D25" s="95"/>
      <c r="E25" s="95"/>
    </row>
    <row r="26" spans="1:7" ht="15" customHeight="1" x14ac:dyDescent="0.25">
      <c r="A26" s="95" t="s">
        <v>42</v>
      </c>
      <c r="B26" s="95"/>
      <c r="C26" s="95"/>
      <c r="D26" s="95"/>
      <c r="E26" s="95"/>
    </row>
    <row r="28" spans="1:7" ht="15" customHeight="1" thickBot="1" x14ac:dyDescent="0.3">
      <c r="A28" s="52" t="s">
        <v>79</v>
      </c>
      <c r="B28" s="7" t="s">
        <v>3</v>
      </c>
      <c r="C28" s="7" t="s">
        <v>4</v>
      </c>
      <c r="D28" s="7" t="s">
        <v>5</v>
      </c>
      <c r="E28" s="7" t="s">
        <v>6</v>
      </c>
    </row>
    <row r="29" spans="1:7" ht="15" customHeight="1" x14ac:dyDescent="0.25">
      <c r="A29" s="19"/>
      <c r="B29" s="1"/>
      <c r="C29" s="1"/>
      <c r="D29" s="1"/>
      <c r="E29" s="1"/>
    </row>
    <row r="30" spans="1:7" ht="15" customHeight="1" x14ac:dyDescent="0.25">
      <c r="A30" s="20" t="s">
        <v>28</v>
      </c>
      <c r="B30" s="91">
        <v>8130836205.789999</v>
      </c>
      <c r="C30" s="91">
        <v>8200756129.7700005</v>
      </c>
      <c r="D30" s="91">
        <v>8291287418.0500011</v>
      </c>
      <c r="E30" s="79">
        <f>SUM(B30:D30)</f>
        <v>24622879753.610001</v>
      </c>
    </row>
    <row r="31" spans="1:7" ht="15" customHeight="1" x14ac:dyDescent="0.25">
      <c r="A31" s="10" t="s">
        <v>26</v>
      </c>
      <c r="B31" s="80">
        <f>(C14/C13)*B30</f>
        <v>5940483593.1195402</v>
      </c>
      <c r="C31" s="80">
        <f t="shared" ref="C31:D31" si="3">(D14/D13)*C30</f>
        <v>5997201895.7876177</v>
      </c>
      <c r="D31" s="80">
        <f t="shared" si="3"/>
        <v>6067179544.0410824</v>
      </c>
      <c r="E31" s="80">
        <f t="shared" ref="E31:E32" si="4">SUM(B31:D31)</f>
        <v>18004865032.948242</v>
      </c>
    </row>
    <row r="32" spans="1:7" ht="15" customHeight="1" x14ac:dyDescent="0.25">
      <c r="A32" s="10" t="s">
        <v>27</v>
      </c>
      <c r="B32" s="80">
        <f>(C15/C13)*B30</f>
        <v>2190352612.6704593</v>
      </c>
      <c r="C32" s="80">
        <f t="shared" ref="C32:D32" si="5">(D15/D13)*C30</f>
        <v>2203554233.9823828</v>
      </c>
      <c r="D32" s="80">
        <f t="shared" si="5"/>
        <v>2224107874.0089192</v>
      </c>
      <c r="E32" s="80">
        <f t="shared" si="4"/>
        <v>6618014720.6617603</v>
      </c>
    </row>
    <row r="33" spans="1:5" ht="15" customHeight="1" x14ac:dyDescent="0.25">
      <c r="A33" s="42" t="s">
        <v>80</v>
      </c>
      <c r="B33" s="91">
        <v>1037877621.8499999</v>
      </c>
      <c r="C33" s="91">
        <v>1042507709.6999999</v>
      </c>
      <c r="D33" s="91">
        <v>1049721563.65</v>
      </c>
      <c r="E33" s="79">
        <f>SUM(B33:D33)</f>
        <v>3130106895.1999998</v>
      </c>
    </row>
    <row r="34" spans="1:5" ht="15" customHeight="1" x14ac:dyDescent="0.25">
      <c r="A34" s="19" t="s">
        <v>29</v>
      </c>
      <c r="B34" s="79">
        <f>SUM(B35:B37)</f>
        <v>1322101803.1599998</v>
      </c>
      <c r="C34" s="79">
        <f t="shared" ref="C34:D34" si="6">SUM(C35:C37)</f>
        <v>1873979987.6700001</v>
      </c>
      <c r="D34" s="79">
        <f t="shared" si="6"/>
        <v>1801641162.1599998</v>
      </c>
      <c r="E34" s="79">
        <f>SUM(B34:D34)</f>
        <v>4997722952.9899998</v>
      </c>
    </row>
    <row r="35" spans="1:5" ht="15" customHeight="1" x14ac:dyDescent="0.25">
      <c r="A35" s="24" t="s">
        <v>30</v>
      </c>
      <c r="B35" s="79">
        <v>905126803.15999997</v>
      </c>
      <c r="C35" s="79">
        <v>1304621654.3299999</v>
      </c>
      <c r="D35" s="79">
        <v>1308474495.49</v>
      </c>
      <c r="E35" s="79">
        <f t="shared" ref="E35:E37" si="7">SUM(B35:D35)</f>
        <v>3518222952.9799995</v>
      </c>
    </row>
    <row r="36" spans="1:5" ht="15" customHeight="1" x14ac:dyDescent="0.25">
      <c r="A36" s="24" t="s">
        <v>31</v>
      </c>
      <c r="B36" s="79">
        <v>416975000</v>
      </c>
      <c r="C36" s="79">
        <v>569358333.34000003</v>
      </c>
      <c r="D36" s="79">
        <v>493166666.66999996</v>
      </c>
      <c r="E36" s="79">
        <f t="shared" si="7"/>
        <v>1479500000.01</v>
      </c>
    </row>
    <row r="37" spans="1:5" ht="15" customHeight="1" x14ac:dyDescent="0.25">
      <c r="A37" s="8" t="s">
        <v>73</v>
      </c>
      <c r="B37" s="79">
        <v>0</v>
      </c>
      <c r="C37" s="79">
        <v>0</v>
      </c>
      <c r="D37" s="79">
        <v>0</v>
      </c>
      <c r="E37" s="79">
        <f t="shared" si="7"/>
        <v>0</v>
      </c>
    </row>
    <row r="38" spans="1:5" ht="15" customHeight="1" thickBot="1" x14ac:dyDescent="0.3">
      <c r="A38" s="6" t="s">
        <v>13</v>
      </c>
      <c r="B38" s="83">
        <f>SUM(B34,B33,B30)</f>
        <v>10490815630.799999</v>
      </c>
      <c r="C38" s="83">
        <f t="shared" ref="C38:D38" si="8">SUM(C34,C33,C30)</f>
        <v>11117243827.139999</v>
      </c>
      <c r="D38" s="83">
        <f t="shared" si="8"/>
        <v>11142650143.860001</v>
      </c>
      <c r="E38" s="83">
        <f>SUM(E34,E33,E30)</f>
        <v>32750709601.799999</v>
      </c>
    </row>
    <row r="39" spans="1:5" ht="15" customHeight="1" thickTop="1" x14ac:dyDescent="0.25">
      <c r="A39" s="19" t="s">
        <v>89</v>
      </c>
      <c r="B39" s="1"/>
      <c r="C39" s="1"/>
      <c r="D39" s="1"/>
      <c r="E39" s="1"/>
    </row>
    <row r="40" spans="1:5" ht="15" customHeight="1" x14ac:dyDescent="0.25">
      <c r="A40" s="19" t="s">
        <v>90</v>
      </c>
      <c r="B40" s="1"/>
      <c r="C40" s="1"/>
      <c r="D40" s="1"/>
      <c r="E40" s="1"/>
    </row>
    <row r="41" spans="1:5" ht="15" customHeight="1" x14ac:dyDescent="0.25">
      <c r="A41" s="19"/>
      <c r="B41" s="1"/>
      <c r="C41" s="1"/>
      <c r="D41" s="1"/>
      <c r="E41" s="1"/>
    </row>
    <row r="42" spans="1:5" ht="15" customHeight="1" x14ac:dyDescent="0.25">
      <c r="A42" s="95" t="s">
        <v>15</v>
      </c>
      <c r="B42" s="95"/>
      <c r="C42" s="95"/>
      <c r="D42" s="95"/>
      <c r="E42" s="95"/>
    </row>
    <row r="43" spans="1:5" ht="15" customHeight="1" x14ac:dyDescent="0.25">
      <c r="A43" s="95" t="s">
        <v>9</v>
      </c>
      <c r="B43" s="95"/>
      <c r="C43" s="95"/>
      <c r="D43" s="95"/>
      <c r="E43" s="95"/>
    </row>
    <row r="44" spans="1:5" ht="15" customHeight="1" x14ac:dyDescent="0.25">
      <c r="A44" s="95" t="s">
        <v>42</v>
      </c>
      <c r="B44" s="95"/>
      <c r="C44" s="95"/>
      <c r="D44" s="95"/>
      <c r="E44" s="95"/>
    </row>
    <row r="46" spans="1:5" ht="15" customHeight="1" thickBot="1" x14ac:dyDescent="0.3">
      <c r="A46" s="18" t="s">
        <v>10</v>
      </c>
      <c r="B46" s="7" t="s">
        <v>3</v>
      </c>
      <c r="C46" s="7" t="s">
        <v>4</v>
      </c>
      <c r="D46" s="7" t="s">
        <v>5</v>
      </c>
      <c r="E46" s="7" t="s">
        <v>6</v>
      </c>
    </row>
    <row r="47" spans="1:5" ht="15" customHeight="1" x14ac:dyDescent="0.25">
      <c r="A47" s="19"/>
      <c r="B47" s="1"/>
      <c r="C47" s="1"/>
      <c r="D47" s="1"/>
      <c r="E47" s="1"/>
    </row>
    <row r="48" spans="1:5" ht="15" customHeight="1" x14ac:dyDescent="0.25">
      <c r="A48" s="19" t="s">
        <v>34</v>
      </c>
      <c r="B48" s="91">
        <f>SUM(B49:B51)</f>
        <v>9168713827.6399994</v>
      </c>
      <c r="C48" s="91">
        <f t="shared" ref="C48:D48" si="9">SUM(C49:C51)</f>
        <v>9243263839.4700012</v>
      </c>
      <c r="D48" s="91">
        <f t="shared" si="9"/>
        <v>9341008981.7000008</v>
      </c>
      <c r="E48" s="85">
        <f>+SUM(B48:D48)</f>
        <v>27752986648.810001</v>
      </c>
    </row>
    <row r="49" spans="1:5" ht="15" customHeight="1" x14ac:dyDescent="0.25">
      <c r="A49" s="24" t="s">
        <v>54</v>
      </c>
      <c r="B49" s="91">
        <v>8130836205.789999</v>
      </c>
      <c r="C49" s="91">
        <v>8200756129.7700005</v>
      </c>
      <c r="D49" s="91">
        <v>8291287418.0500011</v>
      </c>
      <c r="E49" s="85">
        <f t="shared" ref="E49:E53" si="10">+SUM(B49:D49)</f>
        <v>24622879753.610001</v>
      </c>
    </row>
    <row r="50" spans="1:5" ht="15" customHeight="1" x14ac:dyDescent="0.25">
      <c r="A50" s="24" t="s">
        <v>81</v>
      </c>
      <c r="B50" s="91">
        <v>1037877621.8499999</v>
      </c>
      <c r="C50" s="91">
        <v>1042507709.6999999</v>
      </c>
      <c r="D50" s="91">
        <v>1049721563.65</v>
      </c>
      <c r="E50" s="85">
        <f t="shared" si="10"/>
        <v>3130106895.1999998</v>
      </c>
    </row>
    <row r="51" spans="1:5" ht="15" customHeight="1" x14ac:dyDescent="0.25">
      <c r="A51" s="24" t="s">
        <v>33</v>
      </c>
      <c r="B51" s="91">
        <v>0</v>
      </c>
      <c r="C51" s="91">
        <v>0</v>
      </c>
      <c r="D51" s="91">
        <v>0</v>
      </c>
      <c r="E51" s="85">
        <f t="shared" si="10"/>
        <v>0</v>
      </c>
    </row>
    <row r="52" spans="1:5" ht="15" customHeight="1" x14ac:dyDescent="0.25">
      <c r="A52" s="19" t="s">
        <v>35</v>
      </c>
      <c r="B52" s="79">
        <v>905126803.15999997</v>
      </c>
      <c r="C52" s="79">
        <v>1304621654.3299999</v>
      </c>
      <c r="D52" s="79">
        <v>1308474495.49</v>
      </c>
      <c r="E52" s="85">
        <f t="shared" si="10"/>
        <v>3518222952.9799995</v>
      </c>
    </row>
    <row r="53" spans="1:5" ht="15" customHeight="1" x14ac:dyDescent="0.25">
      <c r="A53" s="19" t="s">
        <v>36</v>
      </c>
      <c r="B53" s="79">
        <v>416975000</v>
      </c>
      <c r="C53" s="79">
        <v>569358333.34000003</v>
      </c>
      <c r="D53" s="79">
        <v>493166666.66999996</v>
      </c>
      <c r="E53" s="85">
        <f t="shared" si="10"/>
        <v>1479500000.01</v>
      </c>
    </row>
    <row r="54" spans="1:5" ht="15" customHeight="1" thickBot="1" x14ac:dyDescent="0.3">
      <c r="A54" s="6" t="s">
        <v>13</v>
      </c>
      <c r="B54" s="92">
        <f>B48+B52+B53</f>
        <v>10490815630.799999</v>
      </c>
      <c r="C54" s="92">
        <f t="shared" ref="C54:E54" si="11">C48+C52+C53</f>
        <v>11117243827.140001</v>
      </c>
      <c r="D54" s="92">
        <f t="shared" si="11"/>
        <v>11142650143.860001</v>
      </c>
      <c r="E54" s="92">
        <f t="shared" si="11"/>
        <v>32750709601.799999</v>
      </c>
    </row>
    <row r="55" spans="1:5" ht="15" customHeight="1" thickTop="1" x14ac:dyDescent="0.25">
      <c r="A55" s="25" t="s">
        <v>83</v>
      </c>
      <c r="B55" s="93"/>
      <c r="C55" s="93"/>
      <c r="D55" s="93"/>
      <c r="E55" s="93"/>
    </row>
    <row r="56" spans="1:5" ht="15" customHeight="1" x14ac:dyDescent="0.25">
      <c r="A56" s="19" t="s">
        <v>90</v>
      </c>
    </row>
    <row r="58" spans="1:5" ht="15" customHeight="1" x14ac:dyDescent="0.25">
      <c r="A58" s="95" t="s">
        <v>21</v>
      </c>
      <c r="B58" s="95"/>
      <c r="C58" s="95"/>
      <c r="D58" s="95"/>
      <c r="E58" s="95"/>
    </row>
    <row r="59" spans="1:5" ht="15" customHeight="1" x14ac:dyDescent="0.25">
      <c r="A59" s="95" t="s">
        <v>16</v>
      </c>
      <c r="B59" s="95"/>
      <c r="C59" s="95"/>
      <c r="D59" s="95"/>
      <c r="E59" s="95"/>
    </row>
    <row r="60" spans="1:5" ht="15" customHeight="1" x14ac:dyDescent="0.25">
      <c r="A60" s="95" t="s">
        <v>42</v>
      </c>
      <c r="B60" s="95"/>
      <c r="C60" s="95"/>
      <c r="D60" s="95"/>
      <c r="E60" s="95"/>
    </row>
    <row r="62" spans="1:5" ht="15" customHeight="1" thickBot="1" x14ac:dyDescent="0.3">
      <c r="A62" s="18" t="s">
        <v>10</v>
      </c>
      <c r="B62" s="7" t="s">
        <v>3</v>
      </c>
      <c r="C62" s="7" t="s">
        <v>4</v>
      </c>
      <c r="D62" s="7" t="s">
        <v>5</v>
      </c>
      <c r="E62" s="7" t="s">
        <v>6</v>
      </c>
    </row>
    <row r="63" spans="1:5" ht="15" customHeight="1" x14ac:dyDescent="0.25">
      <c r="A63" s="19"/>
      <c r="B63" s="1"/>
      <c r="C63" s="1"/>
      <c r="D63" s="1"/>
      <c r="E63" s="1"/>
    </row>
    <row r="64" spans="1:5" ht="15" customHeight="1" x14ac:dyDescent="0.25">
      <c r="A64" s="1" t="s">
        <v>100</v>
      </c>
      <c r="B64" s="19">
        <v>4503094041.2999001</v>
      </c>
      <c r="C64" s="1">
        <f>B68</f>
        <v>2994735938.5199013</v>
      </c>
      <c r="D64" s="1">
        <f>C68</f>
        <v>3063570545.8999004</v>
      </c>
      <c r="E64" s="5">
        <f>B64</f>
        <v>4503094041.2999001</v>
      </c>
    </row>
    <row r="65" spans="1:5" ht="15" customHeight="1" x14ac:dyDescent="0.25">
      <c r="A65" s="1" t="s">
        <v>17</v>
      </c>
      <c r="B65" s="19">
        <v>8982457528.0200005</v>
      </c>
      <c r="C65" s="19">
        <v>11186078434.52</v>
      </c>
      <c r="D65" s="19">
        <v>10923407317.209999</v>
      </c>
      <c r="E65" s="19">
        <f>SUM(B65:D65)</f>
        <v>31091943279.75</v>
      </c>
    </row>
    <row r="66" spans="1:5" ht="15" customHeight="1" x14ac:dyDescent="0.25">
      <c r="A66" s="1" t="s">
        <v>18</v>
      </c>
      <c r="B66" s="1">
        <f>+B64+B65</f>
        <v>13485551569.319901</v>
      </c>
      <c r="C66" s="1">
        <f t="shared" ref="C66:E66" si="12">+C64+C65</f>
        <v>14180814373.039902</v>
      </c>
      <c r="D66" s="1">
        <f t="shared" si="12"/>
        <v>13986977863.1099</v>
      </c>
      <c r="E66" s="1">
        <f t="shared" si="12"/>
        <v>35595037321.049896</v>
      </c>
    </row>
    <row r="67" spans="1:5" ht="15" customHeight="1" x14ac:dyDescent="0.25">
      <c r="A67" s="1" t="s">
        <v>19</v>
      </c>
      <c r="B67" s="1">
        <f>B54</f>
        <v>10490815630.799999</v>
      </c>
      <c r="C67" s="1">
        <f t="shared" ref="C67" si="13">C54</f>
        <v>11117243827.140001</v>
      </c>
      <c r="D67" s="1">
        <f>D54</f>
        <v>11142650143.860001</v>
      </c>
      <c r="E67" s="1">
        <f>SUM(B67:D67)</f>
        <v>32750709601.800003</v>
      </c>
    </row>
    <row r="68" spans="1:5" ht="15" customHeight="1" x14ac:dyDescent="0.25">
      <c r="A68" s="1" t="s">
        <v>20</v>
      </c>
      <c r="B68" s="1">
        <f t="shared" ref="B68:D68" si="14">+B66-B67</f>
        <v>2994735938.5199013</v>
      </c>
      <c r="C68" s="1">
        <f t="shared" si="14"/>
        <v>3063570545.8999004</v>
      </c>
      <c r="D68" s="1">
        <f t="shared" si="14"/>
        <v>2844327719.2498989</v>
      </c>
      <c r="E68" s="1">
        <f>+E66-E67</f>
        <v>2844327719.2498932</v>
      </c>
    </row>
    <row r="69" spans="1:5" ht="15" customHeight="1" thickBot="1" x14ac:dyDescent="0.3">
      <c r="A69" s="4"/>
      <c r="B69" s="4"/>
      <c r="C69" s="4"/>
      <c r="D69" s="4"/>
      <c r="E69" s="4"/>
    </row>
    <row r="70" spans="1:5" ht="15" customHeight="1" thickTop="1" x14ac:dyDescent="0.25">
      <c r="A70" s="1" t="s">
        <v>82</v>
      </c>
    </row>
    <row r="71" spans="1:5" ht="15" customHeight="1" x14ac:dyDescent="0.25">
      <c r="A71" s="19" t="s">
        <v>90</v>
      </c>
    </row>
    <row r="72" spans="1:5" ht="15" customHeight="1" x14ac:dyDescent="0.25">
      <c r="A72" s="19" t="s">
        <v>99</v>
      </c>
    </row>
    <row r="73" spans="1:5" ht="15" customHeight="1" x14ac:dyDescent="0.25">
      <c r="A73" s="19" t="s">
        <v>101</v>
      </c>
    </row>
    <row r="74" spans="1:5" ht="15" customHeight="1" x14ac:dyDescent="0.25">
      <c r="B74" s="19"/>
      <c r="C74" s="19"/>
      <c r="D74" s="19"/>
      <c r="E74" s="54"/>
    </row>
    <row r="75" spans="1:5" ht="15" customHeight="1" x14ac:dyDescent="0.25">
      <c r="B75" s="19"/>
      <c r="C75" s="26"/>
      <c r="D75" s="19"/>
      <c r="E75" s="26"/>
    </row>
    <row r="76" spans="1:5" ht="15" customHeight="1" x14ac:dyDescent="0.25">
      <c r="A76" s="19"/>
      <c r="B76" s="26"/>
      <c r="C76" s="26"/>
      <c r="D76" s="19"/>
      <c r="E76" s="26"/>
    </row>
    <row r="77" spans="1:5" ht="15" customHeight="1" x14ac:dyDescent="0.25">
      <c r="A77" s="19"/>
    </row>
    <row r="78" spans="1:5" ht="15" customHeight="1" x14ac:dyDescent="0.25">
      <c r="A78" s="19"/>
    </row>
  </sheetData>
  <mergeCells count="13">
    <mergeCell ref="A60:E60"/>
    <mergeCell ref="A1:G1"/>
    <mergeCell ref="B2:D2"/>
    <mergeCell ref="A8:G8"/>
    <mergeCell ref="A9:G9"/>
    <mergeCell ref="A24:E24"/>
    <mergeCell ref="A25:E25"/>
    <mergeCell ref="A26:E26"/>
    <mergeCell ref="A42:E42"/>
    <mergeCell ref="A43:E43"/>
    <mergeCell ref="A44:E44"/>
    <mergeCell ref="A58:E58"/>
    <mergeCell ref="A59:E59"/>
  </mergeCells>
  <printOptions horizontalCentered="1" verticalCentered="1"/>
  <pageMargins left="0.70866141732283472" right="1.18" top="0.3" bottom="0.2" header="0.31496062992125984" footer="0.31496062992125984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opLeftCell="A25" zoomScale="90" zoomScaleNormal="90" workbookViewId="0">
      <selection activeCell="E53" sqref="E53"/>
    </sheetView>
  </sheetViews>
  <sheetFormatPr baseColWidth="10" defaultColWidth="11.5703125" defaultRowHeight="15" x14ac:dyDescent="0.25"/>
  <cols>
    <col min="1" max="1" width="70.85546875" style="19" customWidth="1"/>
    <col min="2" max="2" width="21.140625" style="1" customWidth="1"/>
    <col min="3" max="3" width="18" style="1" customWidth="1"/>
    <col min="4" max="5" width="18" style="1" bestFit="1" customWidth="1"/>
    <col min="6" max="6" width="17.85546875" style="1" bestFit="1" customWidth="1"/>
    <col min="7" max="7" width="16.140625" style="1" bestFit="1" customWidth="1"/>
    <col min="8" max="8" width="16.42578125" style="1" bestFit="1" customWidth="1"/>
    <col min="9" max="9" width="16.140625" style="1" bestFit="1" customWidth="1"/>
    <col min="10" max="16384" width="11.5703125" style="1"/>
  </cols>
  <sheetData>
    <row r="1" spans="1:7" ht="15" customHeight="1" x14ac:dyDescent="0.25">
      <c r="A1" s="95" t="s">
        <v>22</v>
      </c>
      <c r="B1" s="95"/>
      <c r="C1" s="95"/>
      <c r="D1" s="95"/>
      <c r="E1" s="95"/>
      <c r="F1" s="95"/>
      <c r="G1" s="95"/>
    </row>
    <row r="2" spans="1:7" s="15" customFormat="1" ht="15" customHeight="1" x14ac:dyDescent="0.25">
      <c r="A2" s="12" t="s">
        <v>0</v>
      </c>
      <c r="B2" s="96" t="s">
        <v>24</v>
      </c>
      <c r="C2" s="96"/>
      <c r="D2" s="96"/>
    </row>
    <row r="3" spans="1:7" s="15" customFormat="1" ht="15" customHeight="1" x14ac:dyDescent="0.25">
      <c r="A3" s="12" t="s">
        <v>1</v>
      </c>
      <c r="B3" s="13" t="s">
        <v>23</v>
      </c>
      <c r="C3" s="13"/>
      <c r="D3" s="13"/>
    </row>
    <row r="4" spans="1:7" s="15" customFormat="1" ht="15" customHeight="1" x14ac:dyDescent="0.25">
      <c r="A4" s="12" t="s">
        <v>11</v>
      </c>
      <c r="B4" s="13" t="s">
        <v>25</v>
      </c>
      <c r="C4" s="13"/>
      <c r="D4" s="13"/>
    </row>
    <row r="5" spans="1:7" s="15" customFormat="1" ht="15" customHeight="1" x14ac:dyDescent="0.25">
      <c r="A5" s="12" t="s">
        <v>37</v>
      </c>
      <c r="B5" s="14" t="s">
        <v>92</v>
      </c>
    </row>
    <row r="6" spans="1:7" s="15" customFormat="1" ht="15" customHeight="1" x14ac:dyDescent="0.25">
      <c r="A6" s="12"/>
      <c r="B6" s="49"/>
    </row>
    <row r="7" spans="1:7" ht="15" customHeight="1" x14ac:dyDescent="0.25">
      <c r="A7" s="48"/>
      <c r="B7" s="48"/>
      <c r="C7" s="48"/>
      <c r="D7" s="48"/>
      <c r="E7" s="48"/>
      <c r="F7" s="48"/>
      <c r="G7" s="48"/>
    </row>
    <row r="8" spans="1:7" ht="15" customHeight="1" x14ac:dyDescent="0.25">
      <c r="A8" s="95" t="s">
        <v>8</v>
      </c>
      <c r="B8" s="95"/>
      <c r="C8" s="95"/>
      <c r="D8" s="95"/>
      <c r="E8" s="95"/>
      <c r="F8" s="95"/>
      <c r="G8" s="95"/>
    </row>
    <row r="9" spans="1:7" ht="15" customHeight="1" x14ac:dyDescent="0.25">
      <c r="A9" s="95" t="s">
        <v>12</v>
      </c>
      <c r="B9" s="95"/>
      <c r="C9" s="95"/>
      <c r="D9" s="95"/>
      <c r="E9" s="95"/>
      <c r="F9" s="95"/>
      <c r="G9" s="95"/>
    </row>
    <row r="11" spans="1:7" ht="15" customHeight="1" thickBot="1" x14ac:dyDescent="0.3">
      <c r="A11" s="52" t="s">
        <v>79</v>
      </c>
      <c r="B11" s="7" t="s">
        <v>2</v>
      </c>
      <c r="C11" s="7" t="s">
        <v>44</v>
      </c>
      <c r="D11" s="7" t="s">
        <v>45</v>
      </c>
      <c r="E11" s="7" t="s">
        <v>46</v>
      </c>
      <c r="F11" s="7" t="s">
        <v>47</v>
      </c>
      <c r="G11" s="7" t="s">
        <v>39</v>
      </c>
    </row>
    <row r="12" spans="1:7" ht="15" customHeight="1" x14ac:dyDescent="0.25">
      <c r="A12" s="41"/>
    </row>
    <row r="13" spans="1:7" ht="15" customHeight="1" x14ac:dyDescent="0.25">
      <c r="A13" s="42" t="s">
        <v>28</v>
      </c>
      <c r="B13" s="1" t="s">
        <v>7</v>
      </c>
      <c r="C13" s="1">
        <f>+C14+C15</f>
        <v>109446</v>
      </c>
      <c r="D13" s="1">
        <f t="shared" ref="D13:E13" si="0">+D14+D15</f>
        <v>109855</v>
      </c>
      <c r="E13" s="1">
        <f t="shared" si="0"/>
        <v>110242</v>
      </c>
      <c r="F13" s="1">
        <f>+SUM(C13:E13)</f>
        <v>329543</v>
      </c>
      <c r="G13" s="1">
        <f>AVERAGE(C13:E13)</f>
        <v>109847.66666666667</v>
      </c>
    </row>
    <row r="14" spans="1:7" ht="15" customHeight="1" x14ac:dyDescent="0.25">
      <c r="A14" s="34" t="s">
        <v>26</v>
      </c>
      <c r="B14" s="2" t="s">
        <v>7</v>
      </c>
      <c r="C14" s="2">
        <v>80124</v>
      </c>
      <c r="D14" s="2">
        <v>80448</v>
      </c>
      <c r="E14" s="2">
        <v>80730</v>
      </c>
      <c r="F14" s="2">
        <f t="shared" ref="F14:F15" si="1">+SUM(C14:E14)</f>
        <v>241302</v>
      </c>
      <c r="G14" s="2">
        <f>AVERAGE(C14:E14)</f>
        <v>80434</v>
      </c>
    </row>
    <row r="15" spans="1:7" ht="15" customHeight="1" x14ac:dyDescent="0.25">
      <c r="A15" s="34" t="s">
        <v>27</v>
      </c>
      <c r="B15" s="2" t="s">
        <v>7</v>
      </c>
      <c r="C15" s="2">
        <v>29322</v>
      </c>
      <c r="D15" s="2">
        <v>29407</v>
      </c>
      <c r="E15" s="2">
        <v>29512</v>
      </c>
      <c r="F15" s="2">
        <f t="shared" si="1"/>
        <v>88241</v>
      </c>
      <c r="G15" s="2">
        <f>AVERAGE(C15:E15)</f>
        <v>29413.666666666668</v>
      </c>
    </row>
    <row r="16" spans="1:7" ht="15" customHeight="1" x14ac:dyDescent="0.25">
      <c r="A16" s="42" t="s">
        <v>80</v>
      </c>
      <c r="B16" s="1" t="s">
        <v>7</v>
      </c>
      <c r="C16" s="1">
        <v>3911</v>
      </c>
      <c r="D16" s="1">
        <v>3927</v>
      </c>
      <c r="E16" s="1">
        <v>3935</v>
      </c>
      <c r="F16" s="1">
        <f>+SUM(C16:E16)</f>
        <v>11773</v>
      </c>
      <c r="G16" s="1">
        <f>AVERAGE(C16:E16)</f>
        <v>3924.3333333333335</v>
      </c>
    </row>
    <row r="17" spans="1:7" ht="15" customHeight="1" x14ac:dyDescent="0.25">
      <c r="A17" s="41"/>
    </row>
    <row r="18" spans="1:7" ht="15" customHeight="1" thickBot="1" x14ac:dyDescent="0.3">
      <c r="A18" s="44" t="s">
        <v>13</v>
      </c>
      <c r="B18" s="4"/>
      <c r="C18" s="4">
        <f>C13+C16</f>
        <v>113357</v>
      </c>
      <c r="D18" s="4">
        <f t="shared" ref="D18" si="2">D13+D16</f>
        <v>113782</v>
      </c>
      <c r="E18" s="4">
        <f>E13+E16</f>
        <v>114177</v>
      </c>
      <c r="F18" s="4">
        <f>F13+F16</f>
        <v>341316</v>
      </c>
      <c r="G18" s="4">
        <f>AVERAGE(C18:E18)</f>
        <v>113772</v>
      </c>
    </row>
    <row r="19" spans="1:7" ht="15" customHeight="1" thickTop="1" x14ac:dyDescent="0.25">
      <c r="A19" s="1" t="s">
        <v>66</v>
      </c>
    </row>
    <row r="20" spans="1:7" ht="15" customHeight="1" x14ac:dyDescent="0.25">
      <c r="A20" s="35" t="s">
        <v>40</v>
      </c>
    </row>
    <row r="21" spans="1:7" ht="15" customHeight="1" x14ac:dyDescent="0.25">
      <c r="A21" s="35" t="s">
        <v>41</v>
      </c>
    </row>
    <row r="23" spans="1:7" ht="15" customHeight="1" x14ac:dyDescent="0.25">
      <c r="A23" s="98"/>
      <c r="B23" s="98"/>
      <c r="C23" s="98"/>
      <c r="D23" s="98"/>
      <c r="E23" s="98"/>
    </row>
    <row r="24" spans="1:7" ht="15" customHeight="1" x14ac:dyDescent="0.25">
      <c r="A24" s="97" t="s">
        <v>14</v>
      </c>
      <c r="B24" s="97"/>
      <c r="C24" s="97"/>
      <c r="D24" s="97"/>
      <c r="E24" s="97"/>
    </row>
    <row r="25" spans="1:7" ht="15" customHeight="1" x14ac:dyDescent="0.25">
      <c r="A25" s="95" t="s">
        <v>9</v>
      </c>
      <c r="B25" s="95"/>
      <c r="C25" s="95"/>
      <c r="D25" s="95"/>
      <c r="E25" s="95"/>
    </row>
    <row r="26" spans="1:7" ht="15" customHeight="1" x14ac:dyDescent="0.25">
      <c r="A26" s="95" t="s">
        <v>42</v>
      </c>
      <c r="B26" s="95"/>
      <c r="C26" s="95"/>
      <c r="D26" s="95"/>
      <c r="E26" s="95"/>
    </row>
    <row r="28" spans="1:7" ht="15" customHeight="1" thickBot="1" x14ac:dyDescent="0.3">
      <c r="A28" s="52" t="s">
        <v>79</v>
      </c>
      <c r="B28" s="7" t="s">
        <v>44</v>
      </c>
      <c r="C28" s="7" t="s">
        <v>45</v>
      </c>
      <c r="D28" s="7" t="s">
        <v>46</v>
      </c>
      <c r="E28" s="7" t="s">
        <v>48</v>
      </c>
    </row>
    <row r="29" spans="1:7" ht="15" customHeight="1" x14ac:dyDescent="0.25">
      <c r="A29" s="41"/>
    </row>
    <row r="30" spans="1:7" ht="15" customHeight="1" x14ac:dyDescent="0.25">
      <c r="A30" s="42" t="s">
        <v>28</v>
      </c>
      <c r="B30" s="79">
        <v>8210543742.3299999</v>
      </c>
      <c r="C30" s="79">
        <v>7031127698.0600004</v>
      </c>
      <c r="D30" s="79">
        <v>8185428531.1100006</v>
      </c>
      <c r="E30" s="79">
        <f>SUM(B30:D30)</f>
        <v>23427099971.5</v>
      </c>
    </row>
    <row r="31" spans="1:7" ht="15" customHeight="1" x14ac:dyDescent="0.25">
      <c r="A31" s="34" t="s">
        <v>26</v>
      </c>
      <c r="B31" s="80">
        <f>(C14/C13)*B30</f>
        <v>6010832801.6597128</v>
      </c>
      <c r="C31" s="80">
        <f t="shared" ref="C31:D31" si="3">(D14/D13)*C30</f>
        <v>5148970561.6815891</v>
      </c>
      <c r="D31" s="80">
        <f t="shared" si="3"/>
        <v>5994173230.860383</v>
      </c>
      <c r="E31" s="80">
        <f>SUM(B31:D31)</f>
        <v>17153976594.201683</v>
      </c>
    </row>
    <row r="32" spans="1:7" ht="15" customHeight="1" x14ac:dyDescent="0.25">
      <c r="A32" s="34" t="s">
        <v>27</v>
      </c>
      <c r="B32" s="80">
        <f>(C15/C13)*B30</f>
        <v>2199710940.6702871</v>
      </c>
      <c r="C32" s="80">
        <f t="shared" ref="C32:D32" si="4">(D15/D13)*C30</f>
        <v>1882157136.3784118</v>
      </c>
      <c r="D32" s="80">
        <f t="shared" si="4"/>
        <v>2191255300.2496176</v>
      </c>
      <c r="E32" s="80">
        <f>SUM(B32:D32)</f>
        <v>6273123377.298317</v>
      </c>
    </row>
    <row r="33" spans="1:6" x14ac:dyDescent="0.25">
      <c r="A33" s="42" t="s">
        <v>80</v>
      </c>
      <c r="B33" s="79">
        <v>1046507857.6000001</v>
      </c>
      <c r="C33" s="79">
        <v>1063017287.5999999</v>
      </c>
      <c r="D33" s="79">
        <v>1061923827.2499999</v>
      </c>
      <c r="E33" s="79">
        <f>SUM(B33:D33)</f>
        <v>3171448972.4499998</v>
      </c>
    </row>
    <row r="34" spans="1:6" x14ac:dyDescent="0.25">
      <c r="A34" s="41" t="s">
        <v>29</v>
      </c>
      <c r="B34" s="81">
        <f>+SUM(B35:B37)</f>
        <v>1750634961.8899999</v>
      </c>
      <c r="C34" s="81">
        <f t="shared" ref="C34:D34" si="5">+SUM(C35:C37)</f>
        <v>1811125078.05</v>
      </c>
      <c r="D34" s="81">
        <f t="shared" si="5"/>
        <v>1816101324.5999999</v>
      </c>
      <c r="E34" s="81">
        <f>SUM(B34:D34)</f>
        <v>5377861364.539999</v>
      </c>
    </row>
    <row r="35" spans="1:6" x14ac:dyDescent="0.25">
      <c r="A35" s="43" t="s">
        <v>30</v>
      </c>
      <c r="B35" s="82">
        <v>1313258295.22</v>
      </c>
      <c r="C35" s="82">
        <v>1317958411.3800001</v>
      </c>
      <c r="D35" s="82">
        <v>1322934657.9300001</v>
      </c>
      <c r="E35" s="81">
        <f t="shared" ref="E35:E37" si="6">SUM(B35:D35)</f>
        <v>3954151364.5300007</v>
      </c>
    </row>
    <row r="36" spans="1:6" x14ac:dyDescent="0.25">
      <c r="A36" s="43" t="s">
        <v>31</v>
      </c>
      <c r="B36" s="82">
        <v>437376666.66999996</v>
      </c>
      <c r="C36" s="82">
        <v>493166666.6699999</v>
      </c>
      <c r="D36" s="82">
        <v>493166666.66999996</v>
      </c>
      <c r="E36" s="81">
        <f t="shared" si="6"/>
        <v>1423710000.0099998</v>
      </c>
    </row>
    <row r="37" spans="1:6" x14ac:dyDescent="0.25">
      <c r="A37" s="41" t="s">
        <v>73</v>
      </c>
      <c r="B37" s="81">
        <v>0</v>
      </c>
      <c r="C37" s="81">
        <v>0</v>
      </c>
      <c r="D37" s="81">
        <v>0</v>
      </c>
      <c r="E37" s="81">
        <f t="shared" si="6"/>
        <v>0</v>
      </c>
    </row>
    <row r="38" spans="1:6" ht="15.75" thickBot="1" x14ac:dyDescent="0.3">
      <c r="A38" s="44" t="s">
        <v>13</v>
      </c>
      <c r="B38" s="83">
        <f>+B30+B33+B34</f>
        <v>11007686561.82</v>
      </c>
      <c r="C38" s="83">
        <f t="shared" ref="C38:E38" si="7">+C30+C33+C34</f>
        <v>9905270063.7099991</v>
      </c>
      <c r="D38" s="83">
        <f t="shared" si="7"/>
        <v>11063453682.960001</v>
      </c>
      <c r="E38" s="83">
        <f t="shared" si="7"/>
        <v>31976410308.489998</v>
      </c>
    </row>
    <row r="39" spans="1:6" ht="15.75" thickTop="1" x14ac:dyDescent="0.25">
      <c r="A39" s="19" t="s">
        <v>89</v>
      </c>
    </row>
    <row r="40" spans="1:6" x14ac:dyDescent="0.25">
      <c r="A40" s="19" t="s">
        <v>90</v>
      </c>
    </row>
    <row r="41" spans="1:6" x14ac:dyDescent="0.25">
      <c r="A41" s="1"/>
    </row>
    <row r="42" spans="1:6" s="15" customFormat="1" x14ac:dyDescent="0.25">
      <c r="A42" s="95" t="s">
        <v>15</v>
      </c>
      <c r="B42" s="95"/>
      <c r="C42" s="95"/>
      <c r="D42" s="95"/>
      <c r="E42" s="95"/>
    </row>
    <row r="43" spans="1:6" x14ac:dyDescent="0.25">
      <c r="A43" s="95" t="s">
        <v>9</v>
      </c>
      <c r="B43" s="95"/>
      <c r="C43" s="95"/>
      <c r="D43" s="95"/>
      <c r="E43" s="95"/>
    </row>
    <row r="44" spans="1:6" x14ac:dyDescent="0.25">
      <c r="A44" s="95" t="s">
        <v>42</v>
      </c>
      <c r="B44" s="95"/>
      <c r="C44" s="95"/>
      <c r="D44" s="95"/>
      <c r="E44" s="95"/>
    </row>
    <row r="46" spans="1:6" ht="15.75" thickBot="1" x14ac:dyDescent="0.3">
      <c r="A46" s="40" t="s">
        <v>10</v>
      </c>
      <c r="B46" s="7" t="s">
        <v>44</v>
      </c>
      <c r="C46" s="7" t="s">
        <v>45</v>
      </c>
      <c r="D46" s="7" t="s">
        <v>46</v>
      </c>
      <c r="E46" s="7" t="s">
        <v>48</v>
      </c>
    </row>
    <row r="47" spans="1:6" x14ac:dyDescent="0.25">
      <c r="A47" s="41"/>
    </row>
    <row r="48" spans="1:6" x14ac:dyDescent="0.25">
      <c r="A48" s="84" t="s">
        <v>34</v>
      </c>
      <c r="B48" s="85">
        <f>+B49+B50+B51</f>
        <v>9257051599.9300003</v>
      </c>
      <c r="C48" s="85">
        <f t="shared" ref="C48:D48" si="8">+C49+C50+C51</f>
        <v>8094144985.6599998</v>
      </c>
      <c r="D48" s="85">
        <f t="shared" si="8"/>
        <v>9247352358.3600006</v>
      </c>
      <c r="E48" s="81">
        <f t="shared" ref="E48:E53" si="9">SUM(B48:D48)</f>
        <v>26598548943.950001</v>
      </c>
      <c r="F48" s="64"/>
    </row>
    <row r="49" spans="1:10" x14ac:dyDescent="0.25">
      <c r="A49" s="86" t="s">
        <v>54</v>
      </c>
      <c r="B49" s="87">
        <v>8210543742.3299999</v>
      </c>
      <c r="C49" s="87">
        <v>7031127698.0600004</v>
      </c>
      <c r="D49" s="87">
        <v>8185428531.1100006</v>
      </c>
      <c r="E49" s="79">
        <f t="shared" si="9"/>
        <v>23427099971.5</v>
      </c>
    </row>
    <row r="50" spans="1:10" x14ac:dyDescent="0.25">
      <c r="A50" s="88" t="s">
        <v>81</v>
      </c>
      <c r="B50" s="87">
        <v>1046507857.6000001</v>
      </c>
      <c r="C50" s="87">
        <v>1063017287.5999999</v>
      </c>
      <c r="D50" s="87">
        <v>1061923827.2499999</v>
      </c>
      <c r="E50" s="79">
        <f t="shared" si="9"/>
        <v>3171448972.4499998</v>
      </c>
    </row>
    <row r="51" spans="1:10" x14ac:dyDescent="0.25">
      <c r="A51" s="86" t="s">
        <v>33</v>
      </c>
      <c r="B51" s="85">
        <v>0</v>
      </c>
      <c r="C51" s="85">
        <v>0</v>
      </c>
      <c r="D51" s="85">
        <v>0</v>
      </c>
      <c r="E51" s="79">
        <f t="shared" si="9"/>
        <v>0</v>
      </c>
    </row>
    <row r="52" spans="1:10" x14ac:dyDescent="0.25">
      <c r="A52" s="84" t="s">
        <v>35</v>
      </c>
      <c r="B52" s="87">
        <v>1313258295.22</v>
      </c>
      <c r="C52" s="87">
        <v>1317958411.3800001</v>
      </c>
      <c r="D52" s="87">
        <v>1322934657.9300001</v>
      </c>
      <c r="E52" s="79">
        <f t="shared" si="9"/>
        <v>3954151364.5300007</v>
      </c>
    </row>
    <row r="53" spans="1:10" x14ac:dyDescent="0.25">
      <c r="A53" s="84" t="s">
        <v>36</v>
      </c>
      <c r="B53" s="87">
        <v>437376666.66999996</v>
      </c>
      <c r="C53" s="87">
        <v>493166666.6699999</v>
      </c>
      <c r="D53" s="87">
        <v>493166666.66999996</v>
      </c>
      <c r="E53" s="79">
        <f t="shared" si="9"/>
        <v>1423710000.0099998</v>
      </c>
    </row>
    <row r="54" spans="1:10" ht="15.75" thickBot="1" x14ac:dyDescent="0.3">
      <c r="A54" s="89" t="s">
        <v>13</v>
      </c>
      <c r="B54" s="83">
        <f>B48+B52+B53</f>
        <v>11007686561.82</v>
      </c>
      <c r="C54" s="83">
        <f t="shared" ref="C54:E54" si="10">C48+C52+C53</f>
        <v>9905270063.710001</v>
      </c>
      <c r="D54" s="83">
        <f t="shared" si="10"/>
        <v>11063453682.960001</v>
      </c>
      <c r="E54" s="83">
        <f t="shared" si="10"/>
        <v>31976410308.490002</v>
      </c>
      <c r="F54" s="64"/>
    </row>
    <row r="55" spans="1:10" ht="15.75" thickTop="1" x14ac:dyDescent="0.25">
      <c r="A55" s="51" t="s">
        <v>84</v>
      </c>
    </row>
    <row r="56" spans="1:10" x14ac:dyDescent="0.25">
      <c r="A56" s="19" t="s">
        <v>90</v>
      </c>
    </row>
    <row r="57" spans="1:10" x14ac:dyDescent="0.25">
      <c r="A57" s="38"/>
      <c r="B57" s="38"/>
      <c r="C57" s="38"/>
      <c r="D57" s="38"/>
      <c r="E57" s="38"/>
    </row>
    <row r="58" spans="1:10" x14ac:dyDescent="0.25">
      <c r="A58" s="95" t="s">
        <v>21</v>
      </c>
      <c r="B58" s="95"/>
      <c r="C58" s="95"/>
      <c r="D58" s="95"/>
      <c r="E58" s="95"/>
    </row>
    <row r="59" spans="1:10" x14ac:dyDescent="0.25">
      <c r="A59" s="95" t="s">
        <v>16</v>
      </c>
      <c r="B59" s="95"/>
      <c r="C59" s="95"/>
      <c r="D59" s="95"/>
      <c r="E59" s="95"/>
    </row>
    <row r="60" spans="1:10" x14ac:dyDescent="0.25">
      <c r="A60" s="95" t="s">
        <v>42</v>
      </c>
      <c r="B60" s="95"/>
      <c r="C60" s="95"/>
      <c r="D60" s="95"/>
      <c r="E60" s="95"/>
    </row>
    <row r="62" spans="1:10" ht="15.75" thickBot="1" x14ac:dyDescent="0.3">
      <c r="A62" s="40" t="s">
        <v>10</v>
      </c>
      <c r="B62" s="7" t="s">
        <v>44</v>
      </c>
      <c r="C62" s="7" t="s">
        <v>45</v>
      </c>
      <c r="D62" s="7" t="s">
        <v>46</v>
      </c>
      <c r="E62" s="7" t="s">
        <v>48</v>
      </c>
    </row>
    <row r="63" spans="1:10" x14ac:dyDescent="0.25">
      <c r="A63" s="41"/>
    </row>
    <row r="64" spans="1:10" x14ac:dyDescent="0.25">
      <c r="A64" s="33" t="s">
        <v>43</v>
      </c>
      <c r="B64" s="79">
        <f>IT!E68</f>
        <v>2844327719.2498932</v>
      </c>
      <c r="C64" s="79">
        <f>B68</f>
        <v>3138664033.5998936</v>
      </c>
      <c r="D64" s="79">
        <f>C68</f>
        <v>5525139363.409893</v>
      </c>
      <c r="E64" s="79">
        <f>+B64</f>
        <v>2844327719.2498932</v>
      </c>
      <c r="G64" s="55"/>
      <c r="H64" s="19"/>
      <c r="I64" s="19"/>
      <c r="J64" s="19"/>
    </row>
    <row r="65" spans="1:10" x14ac:dyDescent="0.25">
      <c r="A65" s="33" t="s">
        <v>17</v>
      </c>
      <c r="B65" s="90">
        <v>11302022876.17</v>
      </c>
      <c r="C65" s="90">
        <v>12291745393.52</v>
      </c>
      <c r="D65" s="90">
        <v>11019172844.809999</v>
      </c>
      <c r="E65" s="90">
        <f>SUM(B65:D65)</f>
        <v>34612941114.5</v>
      </c>
      <c r="G65" s="56"/>
      <c r="H65" s="56"/>
      <c r="I65" s="56"/>
      <c r="J65" s="55"/>
    </row>
    <row r="66" spans="1:10" x14ac:dyDescent="0.25">
      <c r="A66" s="33" t="s">
        <v>18</v>
      </c>
      <c r="B66" s="79">
        <f t="shared" ref="B66:D66" si="11">+B64+B65</f>
        <v>14146350595.419893</v>
      </c>
      <c r="C66" s="79">
        <f t="shared" si="11"/>
        <v>15430409427.119894</v>
      </c>
      <c r="D66" s="79">
        <f t="shared" si="11"/>
        <v>16544312208.219893</v>
      </c>
      <c r="E66" s="79">
        <f>+E64+E65</f>
        <v>37457268833.749893</v>
      </c>
      <c r="F66" s="53"/>
      <c r="G66" s="57"/>
      <c r="H66" s="58"/>
      <c r="I66" s="58"/>
      <c r="J66" s="19"/>
    </row>
    <row r="67" spans="1:10" x14ac:dyDescent="0.25">
      <c r="A67" s="33" t="s">
        <v>19</v>
      </c>
      <c r="B67" s="79">
        <f>B54</f>
        <v>11007686561.82</v>
      </c>
      <c r="C67" s="79">
        <f t="shared" ref="C67" si="12">C54</f>
        <v>9905270063.710001</v>
      </c>
      <c r="D67" s="79">
        <f>D54</f>
        <v>11063453682.960001</v>
      </c>
      <c r="E67" s="79">
        <f>SUM(B67:D67)</f>
        <v>31976410308.489998</v>
      </c>
    </row>
    <row r="68" spans="1:10" x14ac:dyDescent="0.25">
      <c r="A68" s="33" t="s">
        <v>20</v>
      </c>
      <c r="B68" s="79">
        <f t="shared" ref="B68:C68" si="13">+B66-B67</f>
        <v>3138664033.5998936</v>
      </c>
      <c r="C68" s="79">
        <f t="shared" si="13"/>
        <v>5525139363.409893</v>
      </c>
      <c r="D68" s="79">
        <f>+D66-D67</f>
        <v>5480858525.2598915</v>
      </c>
      <c r="E68" s="79">
        <f>+E66-E67</f>
        <v>5480858525.2598953</v>
      </c>
    </row>
    <row r="69" spans="1:10" ht="15.75" thickBot="1" x14ac:dyDescent="0.3">
      <c r="A69" s="45"/>
      <c r="B69" s="83"/>
      <c r="C69" s="83"/>
      <c r="D69" s="83"/>
      <c r="E69" s="83"/>
    </row>
    <row r="70" spans="1:10" ht="15.75" thickTop="1" x14ac:dyDescent="0.25">
      <c r="A70" s="1" t="s">
        <v>85</v>
      </c>
    </row>
    <row r="71" spans="1:10" x14ac:dyDescent="0.25">
      <c r="A71" s="19" t="s">
        <v>90</v>
      </c>
    </row>
    <row r="73" spans="1:10" x14ac:dyDescent="0.25">
      <c r="A73" s="19" t="s">
        <v>102</v>
      </c>
    </row>
  </sheetData>
  <mergeCells count="14">
    <mergeCell ref="A59:E59"/>
    <mergeCell ref="A60:E60"/>
    <mergeCell ref="A25:E25"/>
    <mergeCell ref="A26:E26"/>
    <mergeCell ref="A42:E42"/>
    <mergeCell ref="A43:E43"/>
    <mergeCell ref="A44:E44"/>
    <mergeCell ref="A58:E58"/>
    <mergeCell ref="A24:E24"/>
    <mergeCell ref="A1:G1"/>
    <mergeCell ref="B2:D2"/>
    <mergeCell ref="A8:G8"/>
    <mergeCell ref="A9:G9"/>
    <mergeCell ref="A23:E2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zoomScale="90" zoomScaleNormal="90" workbookViewId="0">
      <selection activeCell="E35" sqref="E35"/>
    </sheetView>
  </sheetViews>
  <sheetFormatPr baseColWidth="10" defaultColWidth="11.5703125" defaultRowHeight="15" x14ac:dyDescent="0.25"/>
  <cols>
    <col min="1" max="1" width="67.5703125" style="19" customWidth="1"/>
    <col min="2" max="5" width="17.85546875" style="1" bestFit="1" customWidth="1"/>
    <col min="6" max="6" width="18" style="1" bestFit="1" customWidth="1"/>
    <col min="7" max="9" width="16.140625" style="1" bestFit="1" customWidth="1"/>
    <col min="10" max="16384" width="11.5703125" style="1"/>
  </cols>
  <sheetData>
    <row r="1" spans="1:8" ht="15" customHeight="1" x14ac:dyDescent="0.25">
      <c r="A1" s="95" t="s">
        <v>22</v>
      </c>
      <c r="B1" s="95"/>
      <c r="C1" s="95"/>
      <c r="D1" s="95"/>
      <c r="E1" s="95"/>
      <c r="F1" s="95"/>
      <c r="G1" s="95"/>
    </row>
    <row r="2" spans="1:8" s="15" customFormat="1" ht="15" customHeight="1" x14ac:dyDescent="0.25">
      <c r="A2" s="12" t="s">
        <v>0</v>
      </c>
      <c r="B2" s="96" t="s">
        <v>24</v>
      </c>
      <c r="C2" s="96"/>
      <c r="D2" s="96"/>
    </row>
    <row r="3" spans="1:8" s="15" customFormat="1" ht="15" customHeight="1" x14ac:dyDescent="0.25">
      <c r="A3" s="12" t="s">
        <v>1</v>
      </c>
      <c r="B3" s="13" t="s">
        <v>23</v>
      </c>
      <c r="C3" s="13"/>
      <c r="D3" s="13"/>
    </row>
    <row r="4" spans="1:8" s="15" customFormat="1" ht="15" customHeight="1" x14ac:dyDescent="0.25">
      <c r="A4" s="12" t="s">
        <v>11</v>
      </c>
      <c r="B4" s="13" t="s">
        <v>25</v>
      </c>
      <c r="C4" s="13"/>
      <c r="D4" s="13"/>
    </row>
    <row r="5" spans="1:8" s="15" customFormat="1" ht="15" customHeight="1" x14ac:dyDescent="0.25">
      <c r="A5" s="12" t="s">
        <v>37</v>
      </c>
      <c r="B5" s="14" t="s">
        <v>93</v>
      </c>
    </row>
    <row r="6" spans="1:8" s="15" customFormat="1" ht="15" customHeight="1" x14ac:dyDescent="0.25">
      <c r="A6" s="12"/>
      <c r="B6" s="14"/>
    </row>
    <row r="7" spans="1:8" ht="15" customHeight="1" x14ac:dyDescent="0.25">
      <c r="A7" s="47"/>
      <c r="B7" s="47"/>
      <c r="C7" s="47"/>
      <c r="D7" s="47"/>
      <c r="E7" s="47"/>
      <c r="F7" s="47"/>
      <c r="G7" s="47"/>
    </row>
    <row r="8" spans="1:8" ht="15" customHeight="1" x14ac:dyDescent="0.25">
      <c r="A8" s="95" t="s">
        <v>8</v>
      </c>
      <c r="B8" s="95"/>
      <c r="C8" s="95"/>
      <c r="D8" s="95"/>
      <c r="E8" s="95"/>
      <c r="F8" s="95"/>
      <c r="G8" s="95"/>
    </row>
    <row r="9" spans="1:8" ht="15" customHeight="1" x14ac:dyDescent="0.25">
      <c r="A9" s="95" t="s">
        <v>12</v>
      </c>
      <c r="B9" s="95"/>
      <c r="C9" s="95"/>
      <c r="D9" s="95"/>
      <c r="E9" s="95"/>
      <c r="F9" s="95"/>
      <c r="G9" s="95"/>
    </row>
    <row r="11" spans="1:8" ht="15" customHeight="1" thickBot="1" x14ac:dyDescent="0.3">
      <c r="A11" s="52" t="s">
        <v>79</v>
      </c>
      <c r="B11" s="7" t="s">
        <v>2</v>
      </c>
      <c r="C11" s="7" t="s">
        <v>49</v>
      </c>
      <c r="D11" s="7" t="s">
        <v>50</v>
      </c>
      <c r="E11" s="7" t="s">
        <v>51</v>
      </c>
      <c r="F11" s="7" t="s">
        <v>52</v>
      </c>
      <c r="G11" s="7" t="s">
        <v>39</v>
      </c>
    </row>
    <row r="12" spans="1:8" ht="15" customHeight="1" x14ac:dyDescent="0.25">
      <c r="A12" s="41"/>
    </row>
    <row r="13" spans="1:8" ht="15" customHeight="1" x14ac:dyDescent="0.25">
      <c r="A13" s="42" t="s">
        <v>28</v>
      </c>
      <c r="B13" s="61" t="s">
        <v>7</v>
      </c>
      <c r="C13" s="70">
        <f>C14+C15</f>
        <v>110724</v>
      </c>
      <c r="D13" s="70">
        <f t="shared" ref="D13:E13" si="0">D14+D15</f>
        <v>110979</v>
      </c>
      <c r="E13" s="70">
        <f t="shared" si="0"/>
        <v>111389</v>
      </c>
      <c r="F13" s="72">
        <f>SUM(C13:E13)</f>
        <v>333092</v>
      </c>
      <c r="G13" s="72">
        <f>AVERAGE(C13:E13)</f>
        <v>111030.66666666667</v>
      </c>
      <c r="H13" s="64"/>
    </row>
    <row r="14" spans="1:8" ht="15" customHeight="1" x14ac:dyDescent="0.25">
      <c r="A14" s="34" t="s">
        <v>26</v>
      </c>
      <c r="B14" s="63" t="s">
        <v>7</v>
      </c>
      <c r="C14" s="94">
        <v>81120</v>
      </c>
      <c r="D14" s="94">
        <v>81228</v>
      </c>
      <c r="E14" s="94">
        <v>81695</v>
      </c>
      <c r="F14" s="73">
        <f t="shared" ref="F14:F15" si="1">SUM(C14:E14)</f>
        <v>244043</v>
      </c>
      <c r="G14" s="73">
        <f>AVERAGE(C14:E14)</f>
        <v>81347.666666666672</v>
      </c>
    </row>
    <row r="15" spans="1:8" ht="15" customHeight="1" x14ac:dyDescent="0.25">
      <c r="A15" s="34" t="s">
        <v>27</v>
      </c>
      <c r="B15" s="63" t="s">
        <v>7</v>
      </c>
      <c r="C15" s="94">
        <v>29604</v>
      </c>
      <c r="D15" s="94">
        <v>29751</v>
      </c>
      <c r="E15" s="94">
        <v>29694</v>
      </c>
      <c r="F15" s="73">
        <f t="shared" si="1"/>
        <v>89049</v>
      </c>
      <c r="G15" s="73">
        <f>AVERAGE(C15:E15)</f>
        <v>29683</v>
      </c>
    </row>
    <row r="16" spans="1:8" ht="15" customHeight="1" x14ac:dyDescent="0.25">
      <c r="A16" s="42" t="s">
        <v>80</v>
      </c>
      <c r="B16" s="61" t="s">
        <v>7</v>
      </c>
      <c r="C16" s="71">
        <v>3957</v>
      </c>
      <c r="D16" s="71">
        <v>3961</v>
      </c>
      <c r="E16" s="71">
        <v>3970</v>
      </c>
      <c r="F16" s="72">
        <f>SUM(C16:E16)</f>
        <v>11888</v>
      </c>
      <c r="G16" s="72">
        <f>AVERAGE(C16:E16)</f>
        <v>3962.6666666666665</v>
      </c>
    </row>
    <row r="17" spans="1:7" ht="15" customHeight="1" x14ac:dyDescent="0.25">
      <c r="A17" s="41"/>
    </row>
    <row r="18" spans="1:7" ht="15" customHeight="1" thickBot="1" x14ac:dyDescent="0.3">
      <c r="A18" s="44" t="s">
        <v>13</v>
      </c>
      <c r="B18" s="4"/>
      <c r="C18" s="4">
        <f>C13+C16</f>
        <v>114681</v>
      </c>
      <c r="D18" s="4">
        <f t="shared" ref="D18" si="2">D13+D16</f>
        <v>114940</v>
      </c>
      <c r="E18" s="4">
        <f>E13+E16</f>
        <v>115359</v>
      </c>
      <c r="F18" s="4">
        <f>F13+F16</f>
        <v>344980</v>
      </c>
      <c r="G18" s="4">
        <f>AVERAGE(C18:E18)</f>
        <v>114993.33333333333</v>
      </c>
    </row>
    <row r="19" spans="1:7" ht="15" customHeight="1" thickTop="1" x14ac:dyDescent="0.25">
      <c r="A19" s="1" t="s">
        <v>66</v>
      </c>
    </row>
    <row r="20" spans="1:7" ht="15" customHeight="1" x14ac:dyDescent="0.25">
      <c r="A20" s="35" t="s">
        <v>40</v>
      </c>
    </row>
    <row r="21" spans="1:7" ht="15" customHeight="1" x14ac:dyDescent="0.25">
      <c r="A21" s="35" t="s">
        <v>41</v>
      </c>
    </row>
    <row r="23" spans="1:7" ht="15" customHeight="1" x14ac:dyDescent="0.25">
      <c r="A23" s="38"/>
      <c r="B23" s="38"/>
      <c r="C23" s="38"/>
      <c r="D23" s="38"/>
      <c r="E23" s="38"/>
      <c r="F23" s="39"/>
    </row>
    <row r="24" spans="1:7" ht="15" customHeight="1" x14ac:dyDescent="0.25">
      <c r="A24" s="97" t="s">
        <v>14</v>
      </c>
      <c r="B24" s="97"/>
      <c r="C24" s="97"/>
      <c r="D24" s="97"/>
      <c r="E24" s="97"/>
    </row>
    <row r="25" spans="1:7" ht="15" customHeight="1" x14ac:dyDescent="0.25">
      <c r="A25" s="95" t="s">
        <v>9</v>
      </c>
      <c r="B25" s="95"/>
      <c r="C25" s="95"/>
      <c r="D25" s="95"/>
      <c r="E25" s="95"/>
    </row>
    <row r="26" spans="1:7" ht="15" customHeight="1" x14ac:dyDescent="0.25">
      <c r="A26" s="95" t="s">
        <v>42</v>
      </c>
      <c r="B26" s="95"/>
      <c r="C26" s="95"/>
      <c r="D26" s="95"/>
      <c r="E26" s="95"/>
    </row>
    <row r="28" spans="1:7" ht="15" customHeight="1" thickBot="1" x14ac:dyDescent="0.3">
      <c r="A28" s="52" t="s">
        <v>79</v>
      </c>
      <c r="B28" s="7" t="s">
        <v>49</v>
      </c>
      <c r="C28" s="7" t="s">
        <v>50</v>
      </c>
      <c r="D28" s="7" t="s">
        <v>51</v>
      </c>
      <c r="E28" s="7" t="s">
        <v>53</v>
      </c>
    </row>
    <row r="29" spans="1:7" ht="15" customHeight="1" x14ac:dyDescent="0.25">
      <c r="A29" s="41"/>
    </row>
    <row r="30" spans="1:7" ht="15" customHeight="1" x14ac:dyDescent="0.25">
      <c r="A30" s="42" t="s">
        <v>28</v>
      </c>
      <c r="B30" s="75">
        <v>8451031373.0699997</v>
      </c>
      <c r="C30" s="75">
        <v>8241496021.5800009</v>
      </c>
      <c r="D30" s="75">
        <v>8190801167.75</v>
      </c>
      <c r="E30" s="75">
        <f>SUM(B30:D30)</f>
        <v>24883328562.400002</v>
      </c>
    </row>
    <row r="31" spans="1:7" ht="15" customHeight="1" x14ac:dyDescent="0.25">
      <c r="A31" s="34" t="s">
        <v>26</v>
      </c>
      <c r="B31" s="76">
        <f>(C14/C13)*B30</f>
        <v>6191500171.4482708</v>
      </c>
      <c r="C31" s="76">
        <f t="shared" ref="C31:D31" si="3">(D14/D13)*C30</f>
        <v>6032134357.3189554</v>
      </c>
      <c r="D31" s="76">
        <f t="shared" si="3"/>
        <v>6007303247.1728468</v>
      </c>
      <c r="E31" s="76">
        <f t="shared" ref="E31:E32" si="4">SUM(B31:D31)</f>
        <v>18230937775.940075</v>
      </c>
    </row>
    <row r="32" spans="1:7" ht="15" customHeight="1" x14ac:dyDescent="0.25">
      <c r="A32" s="34" t="s">
        <v>27</v>
      </c>
      <c r="B32" s="76">
        <f>(C15/C13)*B30</f>
        <v>2259531201.6217284</v>
      </c>
      <c r="C32" s="76">
        <f t="shared" ref="C32:D32" si="5">(D15/D13)*C30</f>
        <v>2209361664.2610455</v>
      </c>
      <c r="D32" s="76">
        <f t="shared" si="5"/>
        <v>2183497920.5771527</v>
      </c>
      <c r="E32" s="76">
        <f t="shared" si="4"/>
        <v>6652390786.4599266</v>
      </c>
    </row>
    <row r="33" spans="1:6" x14ac:dyDescent="0.25">
      <c r="A33" s="42" t="s">
        <v>80</v>
      </c>
      <c r="B33" s="75">
        <v>1069969981</v>
      </c>
      <c r="C33" s="75">
        <v>1075512930.8500001</v>
      </c>
      <c r="D33" s="75">
        <v>1080276235.1499999</v>
      </c>
      <c r="E33" s="75">
        <f>SUM(B33:D33)</f>
        <v>3225759147</v>
      </c>
    </row>
    <row r="34" spans="1:6" x14ac:dyDescent="0.25">
      <c r="A34" s="41" t="s">
        <v>29</v>
      </c>
      <c r="B34" s="75">
        <f>+B35+B36+B37</f>
        <v>1820546760.3699999</v>
      </c>
      <c r="C34" s="75">
        <f t="shared" ref="C34:D34" si="6">+C35+C36+C37</f>
        <v>1824371723.8400002</v>
      </c>
      <c r="D34" s="75">
        <f t="shared" si="6"/>
        <v>1827251850.4499998</v>
      </c>
      <c r="E34" s="75">
        <f>SUM(B34:D34)</f>
        <v>5472170334.6599998</v>
      </c>
    </row>
    <row r="35" spans="1:6" x14ac:dyDescent="0.25">
      <c r="A35" s="43" t="s">
        <v>30</v>
      </c>
      <c r="B35" s="75">
        <v>1327380093.7</v>
      </c>
      <c r="C35" s="75">
        <v>1331205057.1700001</v>
      </c>
      <c r="D35" s="75">
        <v>1334085183.78</v>
      </c>
      <c r="E35" s="75">
        <f>SUM(B35:D35)</f>
        <v>3992670334.6499996</v>
      </c>
    </row>
    <row r="36" spans="1:6" x14ac:dyDescent="0.25">
      <c r="A36" s="43" t="s">
        <v>31</v>
      </c>
      <c r="B36" s="75">
        <v>493166666.66999996</v>
      </c>
      <c r="C36" s="75">
        <v>493166666.66999996</v>
      </c>
      <c r="D36" s="75">
        <v>493166666.66999996</v>
      </c>
      <c r="E36" s="75">
        <f>SUM(B36:D36)</f>
        <v>1479500000.0099998</v>
      </c>
    </row>
    <row r="37" spans="1:6" x14ac:dyDescent="0.25">
      <c r="A37" s="8" t="s">
        <v>73</v>
      </c>
      <c r="B37" s="74">
        <v>0</v>
      </c>
      <c r="C37" s="74">
        <v>0</v>
      </c>
      <c r="D37" s="74">
        <v>0</v>
      </c>
      <c r="E37" s="74">
        <f>SUM(B37:D37)</f>
        <v>0</v>
      </c>
    </row>
    <row r="38" spans="1:6" ht="15.75" thickBot="1" x14ac:dyDescent="0.3">
      <c r="A38" s="44" t="s">
        <v>13</v>
      </c>
      <c r="B38" s="77">
        <f>+B30+B33+B34</f>
        <v>11341548114.439999</v>
      </c>
      <c r="C38" s="77">
        <f t="shared" ref="C38:D38" si="7">+C30+C33+C34</f>
        <v>11141380676.27</v>
      </c>
      <c r="D38" s="77">
        <f t="shared" si="7"/>
        <v>11098329253.349998</v>
      </c>
      <c r="E38" s="77">
        <f>+E30+E33+E34</f>
        <v>33581258044.060001</v>
      </c>
    </row>
    <row r="39" spans="1:6" ht="15.75" thickTop="1" x14ac:dyDescent="0.25">
      <c r="A39" s="19" t="s">
        <v>89</v>
      </c>
    </row>
    <row r="40" spans="1:6" ht="15.75" x14ac:dyDescent="0.25">
      <c r="A40" s="78" t="s">
        <v>94</v>
      </c>
    </row>
    <row r="41" spans="1:6" x14ac:dyDescent="0.25">
      <c r="A41" s="1"/>
    </row>
    <row r="42" spans="1:6" s="15" customFormat="1" x14ac:dyDescent="0.25">
      <c r="A42" s="95" t="s">
        <v>15</v>
      </c>
      <c r="B42" s="95"/>
      <c r="C42" s="95"/>
      <c r="D42" s="95"/>
      <c r="E42" s="95"/>
    </row>
    <row r="43" spans="1:6" x14ac:dyDescent="0.25">
      <c r="A43" s="95" t="s">
        <v>9</v>
      </c>
      <c r="B43" s="95"/>
      <c r="C43" s="95"/>
      <c r="D43" s="95"/>
      <c r="E43" s="95"/>
    </row>
    <row r="44" spans="1:6" x14ac:dyDescent="0.25">
      <c r="A44" s="95" t="s">
        <v>42</v>
      </c>
      <c r="B44" s="95"/>
      <c r="C44" s="95"/>
      <c r="D44" s="95"/>
      <c r="E44" s="95"/>
    </row>
    <row r="46" spans="1:6" ht="15.75" thickBot="1" x14ac:dyDescent="0.3">
      <c r="A46" s="40" t="s">
        <v>10</v>
      </c>
      <c r="B46" s="7" t="s">
        <v>49</v>
      </c>
      <c r="C46" s="7" t="s">
        <v>50</v>
      </c>
      <c r="D46" s="7" t="s">
        <v>51</v>
      </c>
      <c r="E46" s="7" t="s">
        <v>53</v>
      </c>
    </row>
    <row r="47" spans="1:6" x14ac:dyDescent="0.25">
      <c r="A47" s="41"/>
    </row>
    <row r="48" spans="1:6" x14ac:dyDescent="0.25">
      <c r="A48" s="41" t="s">
        <v>34</v>
      </c>
      <c r="B48" s="1">
        <f>+B49+B50+B51</f>
        <v>9521001354.0699997</v>
      </c>
      <c r="C48" s="1">
        <f>+C49+C50+C51</f>
        <v>9317008952.4300003</v>
      </c>
      <c r="D48" s="1">
        <f>+D49+D50+D51</f>
        <v>9271077402.8999996</v>
      </c>
      <c r="E48" s="60">
        <f>SUM(B48:D48)</f>
        <v>28109087709.400002</v>
      </c>
      <c r="F48" s="64"/>
    </row>
    <row r="49" spans="1:6" x14ac:dyDescent="0.25">
      <c r="A49" s="43" t="s">
        <v>54</v>
      </c>
      <c r="B49" s="1">
        <v>8451031373.0699997</v>
      </c>
      <c r="C49" s="1">
        <v>8241496021.5800009</v>
      </c>
      <c r="D49" s="1">
        <v>8190801167.75</v>
      </c>
      <c r="E49" s="1">
        <f t="shared" ref="E49:E53" si="8">SUM(B49:D49)</f>
        <v>24883328562.400002</v>
      </c>
    </row>
    <row r="50" spans="1:6" x14ac:dyDescent="0.25">
      <c r="A50" s="24" t="s">
        <v>81</v>
      </c>
      <c r="B50" s="1">
        <v>1069969981</v>
      </c>
      <c r="C50" s="1">
        <v>1075512930.8500001</v>
      </c>
      <c r="D50" s="1">
        <v>1080276235.1499999</v>
      </c>
      <c r="E50" s="1">
        <f t="shared" si="8"/>
        <v>3225759147</v>
      </c>
    </row>
    <row r="51" spans="1:6" x14ac:dyDescent="0.25">
      <c r="A51" s="43" t="s">
        <v>33</v>
      </c>
      <c r="B51" s="1">
        <v>0</v>
      </c>
      <c r="C51" s="1">
        <v>0</v>
      </c>
      <c r="D51" s="1">
        <v>0</v>
      </c>
      <c r="E51" s="1">
        <f t="shared" si="8"/>
        <v>0</v>
      </c>
    </row>
    <row r="52" spans="1:6" x14ac:dyDescent="0.25">
      <c r="A52" s="41" t="s">
        <v>35</v>
      </c>
      <c r="B52" s="1">
        <v>1327380093.7</v>
      </c>
      <c r="C52" s="1">
        <v>1331205057.1700001</v>
      </c>
      <c r="D52" s="1">
        <v>1334085183.78</v>
      </c>
      <c r="E52" s="1">
        <f t="shared" si="8"/>
        <v>3992670334.6499996</v>
      </c>
    </row>
    <row r="53" spans="1:6" x14ac:dyDescent="0.25">
      <c r="A53" s="41" t="s">
        <v>36</v>
      </c>
      <c r="B53" s="1">
        <v>493166666.66999996</v>
      </c>
      <c r="C53" s="1">
        <v>493166666.66999996</v>
      </c>
      <c r="D53" s="1">
        <v>493166666.66999996</v>
      </c>
      <c r="E53" s="1">
        <f t="shared" si="8"/>
        <v>1479500000.0099998</v>
      </c>
    </row>
    <row r="54" spans="1:6" ht="15.75" thickBot="1" x14ac:dyDescent="0.3">
      <c r="A54" s="44" t="s">
        <v>13</v>
      </c>
      <c r="B54" s="4">
        <f>B48+B52+B53</f>
        <v>11341548114.440001</v>
      </c>
      <c r="C54" s="4">
        <f t="shared" ref="C54:E54" si="9">C48+C52+C53</f>
        <v>11141380676.27</v>
      </c>
      <c r="D54" s="4">
        <f t="shared" si="9"/>
        <v>11098329253.35</v>
      </c>
      <c r="E54" s="4">
        <f t="shared" si="9"/>
        <v>33581258044.060001</v>
      </c>
      <c r="F54" s="64"/>
    </row>
    <row r="55" spans="1:6" ht="15.75" thickTop="1" x14ac:dyDescent="0.25">
      <c r="A55" s="1" t="s">
        <v>86</v>
      </c>
    </row>
    <row r="57" spans="1:6" x14ac:dyDescent="0.25">
      <c r="A57" s="98"/>
      <c r="B57" s="98"/>
      <c r="C57" s="98"/>
      <c r="D57" s="98"/>
      <c r="E57" s="98"/>
    </row>
    <row r="58" spans="1:6" x14ac:dyDescent="0.25">
      <c r="A58" s="95" t="s">
        <v>21</v>
      </c>
      <c r="B58" s="95"/>
      <c r="C58" s="95"/>
      <c r="D58" s="95"/>
      <c r="E58" s="95"/>
    </row>
    <row r="59" spans="1:6" x14ac:dyDescent="0.25">
      <c r="A59" s="95" t="s">
        <v>16</v>
      </c>
      <c r="B59" s="95"/>
      <c r="C59" s="95"/>
      <c r="D59" s="95"/>
      <c r="E59" s="95"/>
    </row>
    <row r="60" spans="1:6" x14ac:dyDescent="0.25">
      <c r="A60" s="95" t="s">
        <v>42</v>
      </c>
      <c r="B60" s="95"/>
      <c r="C60" s="95"/>
      <c r="D60" s="95"/>
      <c r="E60" s="95"/>
    </row>
    <row r="62" spans="1:6" ht="15.75" thickBot="1" x14ac:dyDescent="0.3">
      <c r="A62" s="40" t="s">
        <v>10</v>
      </c>
      <c r="B62" s="7" t="s">
        <v>49</v>
      </c>
      <c r="C62" s="7" t="s">
        <v>50</v>
      </c>
      <c r="D62" s="7" t="s">
        <v>51</v>
      </c>
      <c r="E62" s="7" t="s">
        <v>53</v>
      </c>
    </row>
    <row r="63" spans="1:6" x14ac:dyDescent="0.25">
      <c r="A63" s="41"/>
    </row>
    <row r="64" spans="1:6" x14ac:dyDescent="0.25">
      <c r="A64" s="33" t="s">
        <v>88</v>
      </c>
      <c r="B64" s="1">
        <f>'2T'!E68</f>
        <v>5480858525.2598953</v>
      </c>
      <c r="C64" s="1">
        <f>B68</f>
        <v>-1021034036.1801052</v>
      </c>
      <c r="D64" s="1">
        <f>C68</f>
        <v>-1280364130.4401054</v>
      </c>
      <c r="E64" s="1">
        <f>B64</f>
        <v>5480858525.2598953</v>
      </c>
    </row>
    <row r="65" spans="1:9" x14ac:dyDescent="0.25">
      <c r="A65" s="33" t="s">
        <v>17</v>
      </c>
      <c r="B65" s="1">
        <v>4839655553</v>
      </c>
      <c r="C65" s="1">
        <v>10882050582.01</v>
      </c>
      <c r="D65" s="1">
        <v>9756909894.4200001</v>
      </c>
      <c r="E65" s="1">
        <f>SUM(B65:D65)</f>
        <v>25478616029.43</v>
      </c>
      <c r="F65" s="19"/>
      <c r="G65" s="56"/>
      <c r="H65" s="56"/>
      <c r="I65" s="56"/>
    </row>
    <row r="66" spans="1:9" x14ac:dyDescent="0.25">
      <c r="A66" s="33" t="s">
        <v>18</v>
      </c>
      <c r="B66" s="1">
        <f>+B64+B65</f>
        <v>10320514078.259895</v>
      </c>
      <c r="C66" s="1">
        <f t="shared" ref="C66:D66" si="10">+C64+C65</f>
        <v>9861016545.829895</v>
      </c>
      <c r="D66" s="1">
        <f t="shared" si="10"/>
        <v>8476545763.9798946</v>
      </c>
      <c r="E66" s="1">
        <f t="shared" ref="E66" si="11">SUM(E64:E65)</f>
        <v>30959474554.689896</v>
      </c>
      <c r="F66" s="53"/>
      <c r="G66" s="58"/>
      <c r="H66" s="58"/>
      <c r="I66" s="58"/>
    </row>
    <row r="67" spans="1:9" x14ac:dyDescent="0.25">
      <c r="A67" s="33" t="s">
        <v>19</v>
      </c>
      <c r="B67" s="19">
        <f>B54</f>
        <v>11341548114.440001</v>
      </c>
      <c r="C67" s="19">
        <f t="shared" ref="C67:D67" si="12">C54</f>
        <v>11141380676.27</v>
      </c>
      <c r="D67" s="19">
        <f t="shared" si="12"/>
        <v>11098329253.35</v>
      </c>
      <c r="E67" s="19">
        <f>SUM(B67:D67)</f>
        <v>33581258044.059998</v>
      </c>
      <c r="F67" s="19"/>
      <c r="G67" s="19"/>
      <c r="H67" s="55"/>
      <c r="I67" s="19"/>
    </row>
    <row r="68" spans="1:9" x14ac:dyDescent="0.25">
      <c r="A68" s="33" t="s">
        <v>20</v>
      </c>
      <c r="B68" s="1">
        <f>B66-B67</f>
        <v>-1021034036.1801052</v>
      </c>
      <c r="C68" s="1">
        <f>C66-C67</f>
        <v>-1280364130.4401054</v>
      </c>
      <c r="D68" s="1">
        <f>D66-D67</f>
        <v>-2621783489.3701057</v>
      </c>
      <c r="E68" s="1">
        <f>E66-E67</f>
        <v>-2621783489.3701019</v>
      </c>
    </row>
    <row r="69" spans="1:9" ht="15.75" thickBot="1" x14ac:dyDescent="0.3">
      <c r="A69" s="45"/>
      <c r="B69" s="4"/>
      <c r="C69" s="4"/>
      <c r="D69" s="4"/>
      <c r="E69" s="4"/>
    </row>
    <row r="70" spans="1:9" ht="15.75" thickTop="1" x14ac:dyDescent="0.25">
      <c r="A70" s="1" t="s">
        <v>85</v>
      </c>
    </row>
    <row r="71" spans="1:9" x14ac:dyDescent="0.25">
      <c r="A71" s="19" t="s">
        <v>90</v>
      </c>
    </row>
    <row r="74" spans="1:9" x14ac:dyDescent="0.25">
      <c r="A74" s="19" t="s">
        <v>103</v>
      </c>
    </row>
  </sheetData>
  <mergeCells count="14">
    <mergeCell ref="A59:E59"/>
    <mergeCell ref="A60:E60"/>
    <mergeCell ref="A26:E26"/>
    <mergeCell ref="A42:E42"/>
    <mergeCell ref="A43:E43"/>
    <mergeCell ref="A44:E44"/>
    <mergeCell ref="A57:E57"/>
    <mergeCell ref="A58:E58"/>
    <mergeCell ref="A25:E25"/>
    <mergeCell ref="A1:G1"/>
    <mergeCell ref="B2:D2"/>
    <mergeCell ref="A8:G8"/>
    <mergeCell ref="A9:G9"/>
    <mergeCell ref="A24:E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37" zoomScaleNormal="100" workbookViewId="0">
      <selection activeCell="E36" sqref="E36"/>
    </sheetView>
  </sheetViews>
  <sheetFormatPr baseColWidth="10" defaultColWidth="11.5703125" defaultRowHeight="15" x14ac:dyDescent="0.25"/>
  <cols>
    <col min="1" max="1" width="60.42578125" style="19" customWidth="1"/>
    <col min="2" max="2" width="17.140625" style="1" bestFit="1" customWidth="1"/>
    <col min="3" max="5" width="17.7109375" style="1" bestFit="1" customWidth="1"/>
    <col min="6" max="6" width="17.85546875" style="1" bestFit="1" customWidth="1"/>
    <col min="7" max="7" width="17.140625" style="1" bestFit="1" customWidth="1"/>
    <col min="8" max="8" width="16.7109375" style="1" bestFit="1" customWidth="1"/>
    <col min="9" max="9" width="24.5703125" style="1" customWidth="1"/>
    <col min="10" max="16384" width="11.5703125" style="1"/>
  </cols>
  <sheetData>
    <row r="1" spans="1:8" ht="15" customHeight="1" x14ac:dyDescent="0.25">
      <c r="A1" s="95" t="s">
        <v>22</v>
      </c>
      <c r="B1" s="95"/>
      <c r="C1" s="95"/>
      <c r="D1" s="95"/>
      <c r="E1" s="95"/>
      <c r="F1" s="95"/>
      <c r="G1" s="95"/>
    </row>
    <row r="2" spans="1:8" s="15" customFormat="1" ht="15" customHeight="1" x14ac:dyDescent="0.25">
      <c r="A2" s="12" t="s">
        <v>0</v>
      </c>
      <c r="B2" s="96" t="s">
        <v>24</v>
      </c>
      <c r="C2" s="96"/>
      <c r="D2" s="96"/>
    </row>
    <row r="3" spans="1:8" s="15" customFormat="1" ht="15" customHeight="1" x14ac:dyDescent="0.25">
      <c r="A3" s="12" t="s">
        <v>1</v>
      </c>
      <c r="B3" s="13" t="s">
        <v>23</v>
      </c>
      <c r="C3" s="13"/>
      <c r="D3" s="13"/>
    </row>
    <row r="4" spans="1:8" s="15" customFormat="1" ht="15" customHeight="1" x14ac:dyDescent="0.25">
      <c r="A4" s="12" t="s">
        <v>11</v>
      </c>
      <c r="B4" s="13" t="s">
        <v>25</v>
      </c>
      <c r="C4" s="13"/>
      <c r="D4" s="13"/>
    </row>
    <row r="5" spans="1:8" s="15" customFormat="1" ht="15" customHeight="1" x14ac:dyDescent="0.25">
      <c r="A5" s="12" t="s">
        <v>37</v>
      </c>
      <c r="B5" s="14" t="s">
        <v>95</v>
      </c>
    </row>
    <row r="6" spans="1:8" s="15" customFormat="1" ht="15" customHeight="1" x14ac:dyDescent="0.25">
      <c r="A6" s="12"/>
      <c r="B6" s="49"/>
    </row>
    <row r="7" spans="1:8" ht="15" customHeight="1" x14ac:dyDescent="0.25">
      <c r="A7" s="48"/>
      <c r="B7" s="48"/>
      <c r="C7" s="48"/>
      <c r="D7" s="48"/>
      <c r="E7" s="48"/>
      <c r="F7" s="48"/>
      <c r="G7" s="48"/>
    </row>
    <row r="8" spans="1:8" ht="15" customHeight="1" x14ac:dyDescent="0.25">
      <c r="A8" s="95" t="s">
        <v>8</v>
      </c>
      <c r="B8" s="95"/>
      <c r="C8" s="95"/>
      <c r="D8" s="95"/>
      <c r="E8" s="95"/>
      <c r="F8" s="95"/>
      <c r="G8" s="95"/>
    </row>
    <row r="9" spans="1:8" ht="15" customHeight="1" x14ac:dyDescent="0.25">
      <c r="A9" s="95" t="s">
        <v>12</v>
      </c>
      <c r="B9" s="95"/>
      <c r="C9" s="95"/>
      <c r="D9" s="95"/>
      <c r="E9" s="95"/>
      <c r="F9" s="95"/>
      <c r="G9" s="95"/>
    </row>
    <row r="11" spans="1:8" ht="15" customHeight="1" thickBot="1" x14ac:dyDescent="0.3">
      <c r="A11" s="52" t="s">
        <v>79</v>
      </c>
      <c r="B11" s="7" t="s">
        <v>2</v>
      </c>
      <c r="C11" s="7" t="s">
        <v>68</v>
      </c>
      <c r="D11" s="7" t="s">
        <v>69</v>
      </c>
      <c r="E11" s="7" t="s">
        <v>70</v>
      </c>
      <c r="F11" s="7" t="s">
        <v>71</v>
      </c>
      <c r="G11" s="7" t="s">
        <v>39</v>
      </c>
    </row>
    <row r="12" spans="1:8" ht="15" customHeight="1" x14ac:dyDescent="0.25">
      <c r="A12" s="41"/>
    </row>
    <row r="13" spans="1:8" ht="15" customHeight="1" x14ac:dyDescent="0.25">
      <c r="A13" s="42" t="s">
        <v>28</v>
      </c>
      <c r="B13" s="1" t="s">
        <v>7</v>
      </c>
      <c r="C13" s="60">
        <f>C14+C15</f>
        <v>111768</v>
      </c>
      <c r="D13" s="60">
        <f>D14+D15</f>
        <v>112122</v>
      </c>
      <c r="E13" s="60">
        <f>E14+E15</f>
        <v>112784</v>
      </c>
      <c r="F13" s="1">
        <f>SUM(C13:E13)</f>
        <v>336674</v>
      </c>
      <c r="G13" s="1">
        <f>AVERAGE(C13:E13)</f>
        <v>112224.66666666667</v>
      </c>
      <c r="H13" s="64"/>
    </row>
    <row r="14" spans="1:8" ht="15" customHeight="1" x14ac:dyDescent="0.25">
      <c r="A14" s="34" t="s">
        <v>26</v>
      </c>
      <c r="B14" s="2" t="s">
        <v>7</v>
      </c>
      <c r="C14" s="2">
        <v>81937</v>
      </c>
      <c r="D14" s="2">
        <v>82235</v>
      </c>
      <c r="E14" s="2">
        <v>82792</v>
      </c>
      <c r="F14" s="2">
        <f t="shared" ref="F14:F15" si="0">SUM(C14:E14)</f>
        <v>246964</v>
      </c>
      <c r="G14" s="2">
        <f>AVERAGE(C14:E14)</f>
        <v>82321.333333333328</v>
      </c>
    </row>
    <row r="15" spans="1:8" ht="15" customHeight="1" x14ac:dyDescent="0.25">
      <c r="A15" s="34" t="s">
        <v>27</v>
      </c>
      <c r="B15" s="2" t="s">
        <v>7</v>
      </c>
      <c r="C15" s="2">
        <v>29831</v>
      </c>
      <c r="D15" s="2">
        <v>29887</v>
      </c>
      <c r="E15" s="2">
        <v>29992</v>
      </c>
      <c r="F15" s="2">
        <f t="shared" si="0"/>
        <v>89710</v>
      </c>
      <c r="G15" s="2">
        <f>AVERAGE(C15:E15)</f>
        <v>29903.333333333332</v>
      </c>
    </row>
    <row r="16" spans="1:8" ht="15" customHeight="1" x14ac:dyDescent="0.25">
      <c r="A16" s="42" t="s">
        <v>80</v>
      </c>
      <c r="B16" s="1" t="s">
        <v>7</v>
      </c>
      <c r="C16" s="1">
        <v>3987</v>
      </c>
      <c r="D16" s="1">
        <v>4003</v>
      </c>
      <c r="E16" s="1">
        <v>4033</v>
      </c>
      <c r="F16" s="1">
        <f>SUM(C16:E16)</f>
        <v>12023</v>
      </c>
      <c r="G16" s="1">
        <f>AVERAGE(C16:E16)</f>
        <v>4007.6666666666665</v>
      </c>
    </row>
    <row r="17" spans="1:9" ht="15" customHeight="1" x14ac:dyDescent="0.25">
      <c r="A17" s="41"/>
    </row>
    <row r="18" spans="1:9" ht="15" customHeight="1" thickBot="1" x14ac:dyDescent="0.3">
      <c r="A18" s="44" t="s">
        <v>13</v>
      </c>
      <c r="B18" s="4"/>
      <c r="C18" s="4">
        <f>C13+C16</f>
        <v>115755</v>
      </c>
      <c r="D18" s="4">
        <f t="shared" ref="D18" si="1">D13+D16</f>
        <v>116125</v>
      </c>
      <c r="E18" s="4">
        <f>E13+E16</f>
        <v>116817</v>
      </c>
      <c r="F18" s="4">
        <f>F13+F16</f>
        <v>348697</v>
      </c>
      <c r="G18" s="4">
        <f>AVERAGE(C18:E18)</f>
        <v>116232.33333333333</v>
      </c>
    </row>
    <row r="19" spans="1:9" ht="15" customHeight="1" thickTop="1" x14ac:dyDescent="0.25">
      <c r="A19" s="1" t="s">
        <v>66</v>
      </c>
    </row>
    <row r="20" spans="1:9" ht="15" customHeight="1" x14ac:dyDescent="0.25">
      <c r="A20" s="35" t="s">
        <v>40</v>
      </c>
    </row>
    <row r="21" spans="1:9" ht="15" customHeight="1" x14ac:dyDescent="0.25">
      <c r="A21" s="35" t="s">
        <v>41</v>
      </c>
    </row>
    <row r="23" spans="1:9" ht="15" customHeight="1" x14ac:dyDescent="0.25">
      <c r="A23" s="38"/>
      <c r="B23" s="38"/>
      <c r="C23" s="38"/>
      <c r="D23" s="38"/>
      <c r="E23" s="38"/>
      <c r="F23" s="39"/>
    </row>
    <row r="24" spans="1:9" ht="15" customHeight="1" x14ac:dyDescent="0.25">
      <c r="A24" s="97" t="s">
        <v>14</v>
      </c>
      <c r="B24" s="97"/>
      <c r="C24" s="97"/>
      <c r="D24" s="97"/>
      <c r="E24" s="97"/>
    </row>
    <row r="25" spans="1:9" ht="15" customHeight="1" x14ac:dyDescent="0.25">
      <c r="A25" s="95" t="s">
        <v>9</v>
      </c>
      <c r="B25" s="95"/>
      <c r="C25" s="95"/>
      <c r="D25" s="95"/>
      <c r="E25" s="95"/>
    </row>
    <row r="26" spans="1:9" ht="15" customHeight="1" x14ac:dyDescent="0.25">
      <c r="A26" s="95" t="s">
        <v>42</v>
      </c>
      <c r="B26" s="95"/>
      <c r="C26" s="95"/>
      <c r="D26" s="95"/>
      <c r="E26" s="95"/>
    </row>
    <row r="28" spans="1:9" ht="15" customHeight="1" thickBot="1" x14ac:dyDescent="0.3">
      <c r="A28" s="52" t="s">
        <v>79</v>
      </c>
      <c r="B28" s="7" t="s">
        <v>68</v>
      </c>
      <c r="C28" s="7" t="s">
        <v>69</v>
      </c>
      <c r="D28" s="7" t="s">
        <v>70</v>
      </c>
      <c r="E28" s="7" t="s">
        <v>72</v>
      </c>
      <c r="F28" s="67"/>
      <c r="G28" s="64"/>
    </row>
    <row r="29" spans="1:9" ht="15" customHeight="1" x14ac:dyDescent="0.25">
      <c r="A29" s="41"/>
      <c r="F29" s="68"/>
    </row>
    <row r="30" spans="1:9" x14ac:dyDescent="0.25">
      <c r="A30" s="42" t="s">
        <v>28</v>
      </c>
      <c r="B30" s="1">
        <v>8096500481.749999</v>
      </c>
      <c r="C30" s="1">
        <v>6371920877.9739981</v>
      </c>
      <c r="D30" s="1">
        <v>5403859093.7059994</v>
      </c>
      <c r="E30" s="1">
        <f>SUM(B30:D30)</f>
        <v>19872280453.429996</v>
      </c>
      <c r="F30" s="68"/>
      <c r="H30" s="1" t="s">
        <v>87</v>
      </c>
      <c r="I30" s="1" t="s">
        <v>13</v>
      </c>
    </row>
    <row r="31" spans="1:9" x14ac:dyDescent="0.25">
      <c r="A31" s="34" t="s">
        <v>26</v>
      </c>
      <c r="B31" s="23">
        <f>(C14/C13)*B30</f>
        <v>5935535752.3902168</v>
      </c>
      <c r="C31" s="23">
        <f t="shared" ref="C31:D31" si="2">(D14/D13)*C30</f>
        <v>4673435306.1860456</v>
      </c>
      <c r="D31" s="23">
        <f t="shared" si="2"/>
        <v>3966841946.4295216</v>
      </c>
      <c r="E31" s="23">
        <f t="shared" ref="E31:E32" si="3">SUM(B31:D31)</f>
        <v>14575813005.005785</v>
      </c>
      <c r="F31" s="67"/>
      <c r="H31" s="1">
        <f>(E31/E30)*E37</f>
        <v>6828464874.796752</v>
      </c>
      <c r="I31" s="1">
        <f>E31+H31</f>
        <v>21404277879.802536</v>
      </c>
    </row>
    <row r="32" spans="1:9" x14ac:dyDescent="0.25">
      <c r="A32" s="34" t="s">
        <v>27</v>
      </c>
      <c r="B32" s="23">
        <f>(C15/C13)*B30</f>
        <v>2160964729.3597832</v>
      </c>
      <c r="C32" s="23">
        <f t="shared" ref="C32:D32" si="4">(D15/D13)*C30</f>
        <v>1698485571.7879531</v>
      </c>
      <c r="D32" s="23">
        <f t="shared" si="4"/>
        <v>1437017147.2764783</v>
      </c>
      <c r="E32" s="23">
        <f t="shared" si="3"/>
        <v>5296467448.4242153</v>
      </c>
      <c r="F32" s="67"/>
      <c r="H32" s="1">
        <f>(E32/E30)*E37</f>
        <v>2481284709.1032491</v>
      </c>
      <c r="I32" s="1">
        <f>E32+H32</f>
        <v>7777752157.5274639</v>
      </c>
    </row>
    <row r="33" spans="1:7" x14ac:dyDescent="0.25">
      <c r="A33" s="42" t="s">
        <v>80</v>
      </c>
      <c r="B33" s="1">
        <v>1102588054.7</v>
      </c>
      <c r="C33" s="1">
        <v>1126253424.1500001</v>
      </c>
      <c r="D33" s="1">
        <v>1075445852.45</v>
      </c>
      <c r="E33" s="1">
        <f t="shared" ref="E33:E37" si="5">SUM(B33:D33)</f>
        <v>3304287331.3000002</v>
      </c>
      <c r="F33" s="68"/>
    </row>
    <row r="34" spans="1:7" x14ac:dyDescent="0.25">
      <c r="A34" s="41" t="s">
        <v>29</v>
      </c>
      <c r="B34" s="1">
        <f>SUM(B35:B37)</f>
        <v>1831975916.5799999</v>
      </c>
      <c r="C34" s="1">
        <f t="shared" ref="C34:D34" si="6">SUM(C35:C37)</f>
        <v>8139372714.3299999</v>
      </c>
      <c r="D34" s="1">
        <f t="shared" si="6"/>
        <v>5293106860.7799997</v>
      </c>
      <c r="E34" s="61">
        <f t="shared" si="5"/>
        <v>15264455491.689999</v>
      </c>
      <c r="F34" s="68"/>
      <c r="G34" s="64"/>
    </row>
    <row r="35" spans="1:7" x14ac:dyDescent="0.25">
      <c r="A35" s="43" t="s">
        <v>30</v>
      </c>
      <c r="B35" s="62">
        <v>1338809249.9100001</v>
      </c>
      <c r="C35" s="62">
        <v>1343491344.26</v>
      </c>
      <c r="D35" s="62">
        <v>1792905313.6099999</v>
      </c>
      <c r="E35" s="1">
        <f t="shared" si="5"/>
        <v>4475205907.7799997</v>
      </c>
      <c r="F35" s="68"/>
    </row>
    <row r="36" spans="1:7" x14ac:dyDescent="0.25">
      <c r="A36" s="43" t="s">
        <v>31</v>
      </c>
      <c r="B36" s="1">
        <v>493166666.66999996</v>
      </c>
      <c r="C36" s="1">
        <v>493166666.66999996</v>
      </c>
      <c r="D36" s="1">
        <v>493166666.66999996</v>
      </c>
      <c r="E36" s="1">
        <f t="shared" si="5"/>
        <v>1479500000.0099998</v>
      </c>
      <c r="F36" s="68"/>
    </row>
    <row r="37" spans="1:7" x14ac:dyDescent="0.25">
      <c r="A37" s="41" t="s">
        <v>73</v>
      </c>
      <c r="B37" s="1">
        <v>0</v>
      </c>
      <c r="C37" s="1">
        <v>6302714703.3999996</v>
      </c>
      <c r="D37" s="1">
        <v>3007034880.5</v>
      </c>
      <c r="E37" s="1">
        <f t="shared" si="5"/>
        <v>9309749583.8999996</v>
      </c>
      <c r="F37" s="68"/>
    </row>
    <row r="38" spans="1:7" ht="15.75" thickBot="1" x14ac:dyDescent="0.3">
      <c r="A38" s="44" t="s">
        <v>13</v>
      </c>
      <c r="B38" s="4">
        <f>B30+B33+B34</f>
        <v>11031064453.029999</v>
      </c>
      <c r="C38" s="4">
        <f t="shared" ref="C38:E38" si="7">C30+C33+C34</f>
        <v>15637547016.453999</v>
      </c>
      <c r="D38" s="4">
        <f t="shared" si="7"/>
        <v>11772411806.935999</v>
      </c>
      <c r="E38" s="4">
        <f t="shared" si="7"/>
        <v>38441023276.419998</v>
      </c>
      <c r="F38" s="68"/>
    </row>
    <row r="39" spans="1:7" ht="15.75" thickTop="1" x14ac:dyDescent="0.25">
      <c r="A39" s="19" t="s">
        <v>89</v>
      </c>
    </row>
    <row r="41" spans="1:7" x14ac:dyDescent="0.25">
      <c r="A41" s="1"/>
    </row>
    <row r="42" spans="1:7" x14ac:dyDescent="0.25">
      <c r="A42" s="95" t="s">
        <v>15</v>
      </c>
      <c r="B42" s="95"/>
      <c r="C42" s="95"/>
      <c r="D42" s="95"/>
      <c r="E42" s="95"/>
    </row>
    <row r="43" spans="1:7" x14ac:dyDescent="0.25">
      <c r="A43" s="95" t="s">
        <v>9</v>
      </c>
      <c r="B43" s="95"/>
      <c r="C43" s="95"/>
      <c r="D43" s="95"/>
      <c r="E43" s="95"/>
    </row>
    <row r="44" spans="1:7" x14ac:dyDescent="0.25">
      <c r="A44" s="95" t="s">
        <v>42</v>
      </c>
      <c r="B44" s="95"/>
      <c r="C44" s="95"/>
      <c r="D44" s="95"/>
      <c r="E44" s="95"/>
    </row>
    <row r="46" spans="1:7" ht="15.75" thickBot="1" x14ac:dyDescent="0.3">
      <c r="A46" s="40" t="s">
        <v>10</v>
      </c>
      <c r="B46" s="7" t="s">
        <v>68</v>
      </c>
      <c r="C46" s="7" t="s">
        <v>69</v>
      </c>
      <c r="D46" s="7" t="s">
        <v>70</v>
      </c>
      <c r="E46" s="7" t="s">
        <v>72</v>
      </c>
    </row>
    <row r="47" spans="1:7" x14ac:dyDescent="0.25">
      <c r="A47" s="41"/>
    </row>
    <row r="48" spans="1:7" x14ac:dyDescent="0.25">
      <c r="A48" s="41" t="s">
        <v>34</v>
      </c>
      <c r="B48" s="1">
        <f>+B49+B50+B51</f>
        <v>9199088536.4499989</v>
      </c>
      <c r="C48" s="1">
        <f t="shared" ref="C48:D48" si="8">+C49+C50+C51</f>
        <v>13800889005.523998</v>
      </c>
      <c r="D48" s="1">
        <f t="shared" si="8"/>
        <v>9486339826.6559982</v>
      </c>
      <c r="E48" s="1">
        <f>SUM(B48:D48)</f>
        <v>32486317368.629997</v>
      </c>
    </row>
    <row r="49" spans="1:12" x14ac:dyDescent="0.25">
      <c r="A49" s="43" t="s">
        <v>54</v>
      </c>
      <c r="B49" s="1">
        <v>8096500481.749999</v>
      </c>
      <c r="C49" s="1">
        <v>6371920877.9739981</v>
      </c>
      <c r="D49" s="1">
        <v>5403859093.7059994</v>
      </c>
      <c r="E49" s="1">
        <f t="shared" ref="E49:E53" si="9">SUM(B49:D49)</f>
        <v>19872280453.429996</v>
      </c>
    </row>
    <row r="50" spans="1:12" x14ac:dyDescent="0.25">
      <c r="A50" s="24" t="s">
        <v>81</v>
      </c>
      <c r="B50" s="1">
        <v>1102588054.7</v>
      </c>
      <c r="C50" s="1">
        <v>1126253424.1500001</v>
      </c>
      <c r="D50" s="1">
        <v>1075445852.45</v>
      </c>
      <c r="E50" s="1">
        <f t="shared" si="9"/>
        <v>3304287331.3000002</v>
      </c>
    </row>
    <row r="51" spans="1:12" x14ac:dyDescent="0.25">
      <c r="A51" s="43" t="s">
        <v>33</v>
      </c>
      <c r="B51" s="1">
        <v>0</v>
      </c>
      <c r="C51" s="1">
        <v>6302714703.3999996</v>
      </c>
      <c r="D51" s="1">
        <v>3007034880.5</v>
      </c>
      <c r="E51" s="1">
        <f t="shared" si="9"/>
        <v>9309749583.8999996</v>
      </c>
    </row>
    <row r="52" spans="1:12" x14ac:dyDescent="0.25">
      <c r="A52" s="41" t="s">
        <v>35</v>
      </c>
      <c r="B52" s="1">
        <v>1338809249.9100001</v>
      </c>
      <c r="C52" s="1">
        <v>1343491344.26</v>
      </c>
      <c r="D52" s="1">
        <v>1792905313.6099999</v>
      </c>
      <c r="E52" s="1">
        <f t="shared" si="9"/>
        <v>4475205907.7799997</v>
      </c>
    </row>
    <row r="53" spans="1:12" x14ac:dyDescent="0.25">
      <c r="A53" s="41" t="s">
        <v>36</v>
      </c>
      <c r="B53" s="1">
        <v>493166666.66999996</v>
      </c>
      <c r="C53" s="1">
        <v>493166666.66999996</v>
      </c>
      <c r="D53" s="1">
        <v>493166666.66999996</v>
      </c>
      <c r="E53" s="1">
        <f t="shared" si="9"/>
        <v>1479500000.0099998</v>
      </c>
    </row>
    <row r="54" spans="1:12" ht="15.75" thickBot="1" x14ac:dyDescent="0.3">
      <c r="A54" s="44" t="s">
        <v>13</v>
      </c>
      <c r="B54" s="4">
        <f>B48+B52+B53</f>
        <v>11031064453.029999</v>
      </c>
      <c r="C54" s="4">
        <f t="shared" ref="C54:E54" si="10">C48+C52+C53</f>
        <v>15637547016.453999</v>
      </c>
      <c r="D54" s="4">
        <f t="shared" si="10"/>
        <v>11772411806.935999</v>
      </c>
      <c r="E54" s="4">
        <f t="shared" si="10"/>
        <v>38441023276.419998</v>
      </c>
      <c r="F54" s="64"/>
    </row>
    <row r="55" spans="1:12" ht="15.75" thickTop="1" x14ac:dyDescent="0.25">
      <c r="A55" s="51" t="s">
        <v>96</v>
      </c>
    </row>
    <row r="57" spans="1:12" x14ac:dyDescent="0.25">
      <c r="A57" s="38"/>
      <c r="B57" s="38"/>
      <c r="C57" s="38"/>
      <c r="D57" s="38"/>
      <c r="E57" s="38"/>
    </row>
    <row r="58" spans="1:12" x14ac:dyDescent="0.25">
      <c r="A58" s="95" t="s">
        <v>21</v>
      </c>
      <c r="B58" s="95"/>
      <c r="C58" s="95"/>
      <c r="D58" s="95"/>
      <c r="E58" s="95"/>
    </row>
    <row r="59" spans="1:12" x14ac:dyDescent="0.25">
      <c r="A59" s="95" t="s">
        <v>16</v>
      </c>
      <c r="B59" s="95"/>
      <c r="C59" s="95"/>
      <c r="D59" s="95"/>
      <c r="E59" s="95"/>
    </row>
    <row r="60" spans="1:12" x14ac:dyDescent="0.25">
      <c r="A60" s="95" t="s">
        <v>42</v>
      </c>
      <c r="B60" s="95"/>
      <c r="C60" s="95"/>
      <c r="D60" s="95"/>
      <c r="E60" s="95"/>
    </row>
    <row r="62" spans="1:12" ht="15.75" thickBot="1" x14ac:dyDescent="0.3">
      <c r="A62" s="40" t="s">
        <v>10</v>
      </c>
      <c r="B62" s="7" t="s">
        <v>68</v>
      </c>
      <c r="C62" s="7" t="s">
        <v>69</v>
      </c>
      <c r="D62" s="7" t="s">
        <v>70</v>
      </c>
      <c r="E62" s="7" t="s">
        <v>72</v>
      </c>
    </row>
    <row r="63" spans="1:12" x14ac:dyDescent="0.25">
      <c r="A63" s="41"/>
    </row>
    <row r="64" spans="1:12" x14ac:dyDescent="0.25">
      <c r="A64" s="33" t="s">
        <v>43</v>
      </c>
      <c r="B64" s="19">
        <f>'3T'!E68</f>
        <v>-2621783489.3701019</v>
      </c>
      <c r="C64" s="1">
        <f>B68</f>
        <v>-975275611.39010048</v>
      </c>
      <c r="D64" s="1">
        <f>C68</f>
        <v>2755086614.3858986</v>
      </c>
      <c r="E64" s="1">
        <f>B64</f>
        <v>-2621783489.3701019</v>
      </c>
      <c r="G64" s="55"/>
      <c r="H64" s="19"/>
      <c r="I64" s="19"/>
      <c r="J64" s="19"/>
      <c r="K64" s="19"/>
      <c r="L64" s="19"/>
    </row>
    <row r="65" spans="1:12" x14ac:dyDescent="0.25">
      <c r="A65" s="33" t="s">
        <v>17</v>
      </c>
      <c r="B65" s="1">
        <v>12677572331.01</v>
      </c>
      <c r="C65" s="1">
        <v>19367909242.23</v>
      </c>
      <c r="D65" s="1">
        <v>9017325192.5300007</v>
      </c>
      <c r="E65" s="1">
        <f>SUM(B65:D65)</f>
        <v>41062806765.769997</v>
      </c>
      <c r="G65" s="56"/>
      <c r="H65" s="56"/>
      <c r="I65" s="56"/>
      <c r="J65" s="19"/>
      <c r="K65" s="19"/>
      <c r="L65" s="19"/>
    </row>
    <row r="66" spans="1:12" x14ac:dyDescent="0.25">
      <c r="A66" s="33" t="s">
        <v>18</v>
      </c>
      <c r="B66" s="1">
        <f>B64+B65</f>
        <v>10055788841.639898</v>
      </c>
      <c r="C66" s="1">
        <f t="shared" ref="C66:E66" si="11">C64+C65</f>
        <v>18392633630.839897</v>
      </c>
      <c r="D66" s="1">
        <f t="shared" si="11"/>
        <v>11772411806.915899</v>
      </c>
      <c r="E66" s="1">
        <f t="shared" si="11"/>
        <v>38441023276.399895</v>
      </c>
      <c r="F66" s="53"/>
      <c r="G66" s="58"/>
      <c r="H66" s="58"/>
      <c r="I66" s="58"/>
      <c r="J66" s="19"/>
      <c r="K66" s="19"/>
      <c r="L66" s="19"/>
    </row>
    <row r="67" spans="1:12" x14ac:dyDescent="0.25">
      <c r="A67" s="33" t="s">
        <v>19</v>
      </c>
      <c r="B67" s="1">
        <f>B54</f>
        <v>11031064453.029999</v>
      </c>
      <c r="C67" s="1">
        <f t="shared" ref="C67:D67" si="12">C54</f>
        <v>15637547016.453999</v>
      </c>
      <c r="D67" s="1">
        <f t="shared" si="12"/>
        <v>11772411806.935999</v>
      </c>
      <c r="E67" s="1">
        <f>SUM(B67:D67)</f>
        <v>38441023276.419998</v>
      </c>
    </row>
    <row r="68" spans="1:12" x14ac:dyDescent="0.25">
      <c r="A68" s="33" t="s">
        <v>20</v>
      </c>
      <c r="B68" s="1">
        <f>B66-B67</f>
        <v>-975275611.39010048</v>
      </c>
      <c r="C68" s="1">
        <f t="shared" ref="C68:E68" si="13">C66-C67</f>
        <v>2755086614.3858986</v>
      </c>
      <c r="D68" s="1">
        <f t="shared" si="13"/>
        <v>-2.0099639892578125E-2</v>
      </c>
      <c r="E68" s="19">
        <f t="shared" si="13"/>
        <v>-2.010345458984375E-2</v>
      </c>
    </row>
    <row r="69" spans="1:12" ht="15.75" thickBot="1" x14ac:dyDescent="0.3">
      <c r="A69" s="45"/>
      <c r="B69" s="4"/>
      <c r="C69" s="4"/>
      <c r="D69" s="4"/>
      <c r="E69" s="4"/>
    </row>
    <row r="70" spans="1:12" ht="15.75" thickTop="1" x14ac:dyDescent="0.25">
      <c r="A70" s="51" t="s">
        <v>96</v>
      </c>
    </row>
    <row r="71" spans="1:12" x14ac:dyDescent="0.25">
      <c r="A71" s="19" t="s">
        <v>90</v>
      </c>
    </row>
    <row r="74" spans="1:12" x14ac:dyDescent="0.25">
      <c r="A74" s="19" t="s">
        <v>104</v>
      </c>
    </row>
  </sheetData>
  <mergeCells count="13">
    <mergeCell ref="A25:E25"/>
    <mergeCell ref="A1:G1"/>
    <mergeCell ref="B2:D2"/>
    <mergeCell ref="A8:G8"/>
    <mergeCell ref="A9:G9"/>
    <mergeCell ref="A24:E24"/>
    <mergeCell ref="A60:E60"/>
    <mergeCell ref="A26:E26"/>
    <mergeCell ref="A42:E42"/>
    <mergeCell ref="A43:E43"/>
    <mergeCell ref="A44:E44"/>
    <mergeCell ref="A58:E58"/>
    <mergeCell ref="A59:E5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opLeftCell="A58" zoomScale="90" zoomScaleNormal="90" workbookViewId="0">
      <selection activeCell="C81" sqref="C81"/>
    </sheetView>
  </sheetViews>
  <sheetFormatPr baseColWidth="10" defaultColWidth="11.42578125" defaultRowHeight="15" x14ac:dyDescent="0.25"/>
  <cols>
    <col min="1" max="1" width="68.7109375" style="1" customWidth="1"/>
    <col min="2" max="2" width="18.5703125" style="1" customWidth="1"/>
    <col min="3" max="3" width="18.42578125" style="1" customWidth="1"/>
    <col min="4" max="4" width="19.42578125" style="1" customWidth="1"/>
    <col min="5" max="5" width="18" style="1" bestFit="1" customWidth="1"/>
    <col min="6" max="16384" width="11.42578125" style="1"/>
  </cols>
  <sheetData>
    <row r="1" spans="1:7" x14ac:dyDescent="0.25">
      <c r="A1" s="99" t="s">
        <v>22</v>
      </c>
      <c r="B1" s="99"/>
      <c r="C1" s="99"/>
      <c r="D1" s="99"/>
      <c r="E1" s="99"/>
    </row>
    <row r="2" spans="1:7" x14ac:dyDescent="0.25">
      <c r="A2" s="27" t="s">
        <v>0</v>
      </c>
      <c r="B2" s="15" t="s">
        <v>24</v>
      </c>
    </row>
    <row r="3" spans="1:7" x14ac:dyDescent="0.25">
      <c r="A3" s="27" t="s">
        <v>1</v>
      </c>
      <c r="B3" s="15" t="s">
        <v>23</v>
      </c>
    </row>
    <row r="4" spans="1:7" x14ac:dyDescent="0.25">
      <c r="A4" s="27" t="s">
        <v>11</v>
      </c>
      <c r="B4" s="15" t="s">
        <v>25</v>
      </c>
    </row>
    <row r="5" spans="1:7" x14ac:dyDescent="0.25">
      <c r="A5" s="27" t="s">
        <v>37</v>
      </c>
      <c r="B5" s="14" t="s">
        <v>97</v>
      </c>
    </row>
    <row r="6" spans="1:7" x14ac:dyDescent="0.25">
      <c r="A6" s="28"/>
      <c r="B6" s="29"/>
    </row>
    <row r="8" spans="1:7" x14ac:dyDescent="0.25">
      <c r="A8" s="99" t="s">
        <v>8</v>
      </c>
      <c r="B8" s="99"/>
      <c r="C8" s="99"/>
      <c r="D8" s="99"/>
      <c r="E8" s="99"/>
    </row>
    <row r="9" spans="1:7" x14ac:dyDescent="0.25">
      <c r="A9" s="99" t="s">
        <v>12</v>
      </c>
      <c r="B9" s="99"/>
      <c r="C9" s="99"/>
      <c r="D9" s="99"/>
      <c r="E9" s="99"/>
    </row>
    <row r="11" spans="1:7" ht="15.75" thickBot="1" x14ac:dyDescent="0.3">
      <c r="A11" s="52" t="s">
        <v>79</v>
      </c>
      <c r="B11" s="31" t="s">
        <v>2</v>
      </c>
      <c r="C11" s="32" t="s">
        <v>6</v>
      </c>
      <c r="D11" s="32" t="s">
        <v>48</v>
      </c>
      <c r="E11" s="32" t="s">
        <v>55</v>
      </c>
      <c r="F11" s="32" t="s">
        <v>56</v>
      </c>
    </row>
    <row r="12" spans="1:7" x14ac:dyDescent="0.25">
      <c r="A12" s="33"/>
    </row>
    <row r="13" spans="1:7" x14ac:dyDescent="0.25">
      <c r="A13" s="33" t="s">
        <v>28</v>
      </c>
      <c r="B13" s="1" t="s">
        <v>7</v>
      </c>
      <c r="C13" s="60">
        <f>C14+C15</f>
        <v>326095</v>
      </c>
      <c r="D13" s="60">
        <f>D14+D15</f>
        <v>329543</v>
      </c>
      <c r="E13" s="1">
        <f>SUM(C13:D13)</f>
        <v>655638</v>
      </c>
      <c r="F13" s="1">
        <f>+E13/6</f>
        <v>109273</v>
      </c>
      <c r="G13" s="64"/>
    </row>
    <row r="14" spans="1:7" x14ac:dyDescent="0.25">
      <c r="A14" s="34" t="s">
        <v>26</v>
      </c>
      <c r="B14" s="2" t="s">
        <v>7</v>
      </c>
      <c r="C14" s="2">
        <f>+IT!F14</f>
        <v>238448</v>
      </c>
      <c r="D14" s="2">
        <f>+'2T'!F14</f>
        <v>241302</v>
      </c>
      <c r="E14" s="2">
        <f t="shared" ref="E14:E16" si="0">SUM(C14:D14)</f>
        <v>479750</v>
      </c>
      <c r="F14" s="2">
        <f t="shared" ref="F14:F18" si="1">+E14/6</f>
        <v>79958.333333333328</v>
      </c>
    </row>
    <row r="15" spans="1:7" x14ac:dyDescent="0.25">
      <c r="A15" s="34" t="s">
        <v>27</v>
      </c>
      <c r="B15" s="2" t="s">
        <v>7</v>
      </c>
      <c r="C15" s="2">
        <f>+IT!F15</f>
        <v>87647</v>
      </c>
      <c r="D15" s="2">
        <f>+'2T'!F15</f>
        <v>88241</v>
      </c>
      <c r="E15" s="2">
        <f t="shared" si="0"/>
        <v>175888</v>
      </c>
      <c r="F15" s="2">
        <f t="shared" si="1"/>
        <v>29314.666666666668</v>
      </c>
    </row>
    <row r="16" spans="1:7" x14ac:dyDescent="0.25">
      <c r="A16" s="42" t="s">
        <v>80</v>
      </c>
      <c r="B16" s="1" t="s">
        <v>7</v>
      </c>
      <c r="C16" s="1">
        <f>+IT!F16</f>
        <v>11639</v>
      </c>
      <c r="D16" s="1">
        <f>+'2T'!F16</f>
        <v>11773</v>
      </c>
      <c r="E16" s="1">
        <f t="shared" si="0"/>
        <v>23412</v>
      </c>
      <c r="F16" s="1">
        <f t="shared" si="1"/>
        <v>3902</v>
      </c>
    </row>
    <row r="17" spans="1:7" x14ac:dyDescent="0.25">
      <c r="A17" s="33"/>
      <c r="B17" s="3"/>
    </row>
    <row r="18" spans="1:7" ht="15.75" thickBot="1" x14ac:dyDescent="0.3">
      <c r="A18" s="30" t="s">
        <v>13</v>
      </c>
      <c r="B18" s="31"/>
      <c r="C18" s="4">
        <f>C13+C16</f>
        <v>337734</v>
      </c>
      <c r="D18" s="4">
        <f>D13+D16</f>
        <v>341316</v>
      </c>
      <c r="E18" s="66">
        <f>+E13+E16</f>
        <v>679050</v>
      </c>
      <c r="F18" s="4">
        <f t="shared" si="1"/>
        <v>113175</v>
      </c>
      <c r="G18" s="64"/>
    </row>
    <row r="19" spans="1:7" ht="15.75" thickTop="1" x14ac:dyDescent="0.25">
      <c r="A19" s="1" t="s">
        <v>66</v>
      </c>
    </row>
    <row r="20" spans="1:7" x14ac:dyDescent="0.25">
      <c r="A20" s="35" t="s">
        <v>57</v>
      </c>
    </row>
    <row r="21" spans="1:7" x14ac:dyDescent="0.25">
      <c r="A21" s="35" t="s">
        <v>67</v>
      </c>
    </row>
    <row r="24" spans="1:7" x14ac:dyDescent="0.25">
      <c r="A24" s="99" t="s">
        <v>14</v>
      </c>
      <c r="B24" s="99"/>
      <c r="C24" s="99"/>
      <c r="D24" s="99"/>
    </row>
    <row r="25" spans="1:7" x14ac:dyDescent="0.25">
      <c r="A25" s="99" t="s">
        <v>9</v>
      </c>
      <c r="B25" s="99"/>
      <c r="C25" s="99"/>
      <c r="D25" s="99"/>
    </row>
    <row r="26" spans="1:7" x14ac:dyDescent="0.25">
      <c r="A26" s="99" t="s">
        <v>42</v>
      </c>
      <c r="B26" s="99"/>
      <c r="C26" s="99"/>
      <c r="D26" s="99"/>
    </row>
    <row r="28" spans="1:7" ht="15.75" thickBot="1" x14ac:dyDescent="0.3">
      <c r="A28" s="52" t="s">
        <v>79</v>
      </c>
      <c r="B28" s="32" t="s">
        <v>6</v>
      </c>
      <c r="C28" s="32" t="s">
        <v>48</v>
      </c>
      <c r="D28" s="32" t="s">
        <v>58</v>
      </c>
    </row>
    <row r="29" spans="1:7" x14ac:dyDescent="0.25">
      <c r="A29" s="33"/>
    </row>
    <row r="30" spans="1:7" x14ac:dyDescent="0.25">
      <c r="A30" s="33" t="s">
        <v>28</v>
      </c>
      <c r="B30" s="1">
        <f>+IT!E30</f>
        <v>24622879753.610001</v>
      </c>
      <c r="C30" s="1">
        <f>+'2T'!E30</f>
        <v>23427099971.5</v>
      </c>
      <c r="D30" s="1">
        <f>SUM(B30:C30)</f>
        <v>48049979725.110001</v>
      </c>
    </row>
    <row r="31" spans="1:7" x14ac:dyDescent="0.25">
      <c r="A31" s="34" t="s">
        <v>26</v>
      </c>
      <c r="B31" s="2">
        <f>+IT!E31</f>
        <v>18004865032.948242</v>
      </c>
      <c r="C31" s="2">
        <f>+'2T'!E31</f>
        <v>17153976594.201683</v>
      </c>
      <c r="D31" s="2">
        <f t="shared" ref="D31:D32" si="2">SUM(B31:C31)</f>
        <v>35158841627.149925</v>
      </c>
    </row>
    <row r="32" spans="1:7" x14ac:dyDescent="0.25">
      <c r="A32" s="34" t="s">
        <v>27</v>
      </c>
      <c r="B32" s="2">
        <f>+IT!E32</f>
        <v>6618014720.6617603</v>
      </c>
      <c r="C32" s="2">
        <f>+'2T'!E32</f>
        <v>6273123377.298317</v>
      </c>
      <c r="D32" s="2">
        <f t="shared" si="2"/>
        <v>12891138097.960077</v>
      </c>
    </row>
    <row r="33" spans="1:4" x14ac:dyDescent="0.25">
      <c r="A33" s="42" t="s">
        <v>80</v>
      </c>
      <c r="B33" s="1">
        <f>+IT!E33</f>
        <v>3130106895.1999998</v>
      </c>
      <c r="C33" s="1">
        <f>+'2T'!E33</f>
        <v>3171448972.4499998</v>
      </c>
      <c r="D33" s="1">
        <f t="shared" ref="D33:D36" si="3">SUM(B33:C33)</f>
        <v>6301555867.6499996</v>
      </c>
    </row>
    <row r="34" spans="1:4" x14ac:dyDescent="0.25">
      <c r="A34" s="33" t="s">
        <v>29</v>
      </c>
      <c r="B34" s="1">
        <f>+IT!E34</f>
        <v>4997722952.9899998</v>
      </c>
      <c r="C34" s="1">
        <f>+'2T'!E34</f>
        <v>5377861364.539999</v>
      </c>
      <c r="D34" s="1">
        <f t="shared" si="3"/>
        <v>10375584317.529999</v>
      </c>
    </row>
    <row r="35" spans="1:4" x14ac:dyDescent="0.25">
      <c r="A35" s="59" t="s">
        <v>30</v>
      </c>
      <c r="B35" s="1">
        <f>+IT!E35</f>
        <v>3518222952.9799995</v>
      </c>
      <c r="C35" s="1">
        <f>+'2T'!E35</f>
        <v>3954151364.5300007</v>
      </c>
      <c r="D35" s="1">
        <f t="shared" si="3"/>
        <v>7472374317.5100002</v>
      </c>
    </row>
    <row r="36" spans="1:4" x14ac:dyDescent="0.25">
      <c r="A36" s="59" t="s">
        <v>31</v>
      </c>
      <c r="B36" s="1">
        <f>+IT!E36</f>
        <v>1479500000.01</v>
      </c>
      <c r="C36" s="1">
        <f>+'2T'!E36</f>
        <v>1423710000.0099998</v>
      </c>
      <c r="D36" s="1">
        <f t="shared" si="3"/>
        <v>2903210000.0199995</v>
      </c>
    </row>
    <row r="37" spans="1:4" x14ac:dyDescent="0.25">
      <c r="A37" s="42" t="s">
        <v>73</v>
      </c>
    </row>
    <row r="38" spans="1:4" ht="15.75" thickBot="1" x14ac:dyDescent="0.3">
      <c r="A38" s="30" t="s">
        <v>13</v>
      </c>
      <c r="B38" s="4">
        <f>+B30+B33+B34</f>
        <v>32750709601.800003</v>
      </c>
      <c r="C38" s="4">
        <f t="shared" ref="C38:D38" si="4">+C30+C33+C34</f>
        <v>31976410308.489998</v>
      </c>
      <c r="D38" s="4">
        <f t="shared" si="4"/>
        <v>64727119910.290001</v>
      </c>
    </row>
    <row r="39" spans="1:4" ht="15.75" thickTop="1" x14ac:dyDescent="0.25">
      <c r="A39" s="19" t="s">
        <v>89</v>
      </c>
    </row>
    <row r="40" spans="1:4" x14ac:dyDescent="0.25">
      <c r="A40" s="19" t="s">
        <v>90</v>
      </c>
    </row>
    <row r="42" spans="1:4" x14ac:dyDescent="0.25">
      <c r="A42" s="99" t="s">
        <v>15</v>
      </c>
      <c r="B42" s="99"/>
      <c r="C42" s="99"/>
      <c r="D42" s="99"/>
    </row>
    <row r="43" spans="1:4" x14ac:dyDescent="0.25">
      <c r="A43" s="99" t="s">
        <v>9</v>
      </c>
      <c r="B43" s="99"/>
      <c r="C43" s="99"/>
      <c r="D43" s="99"/>
    </row>
    <row r="44" spans="1:4" x14ac:dyDescent="0.25">
      <c r="A44" s="99" t="s">
        <v>42</v>
      </c>
      <c r="B44" s="99"/>
      <c r="C44" s="99"/>
      <c r="D44" s="99"/>
    </row>
    <row r="46" spans="1:4" ht="15.75" thickBot="1" x14ac:dyDescent="0.3">
      <c r="A46" s="18" t="s">
        <v>10</v>
      </c>
      <c r="B46" s="7" t="s">
        <v>59</v>
      </c>
      <c r="C46" s="7" t="s">
        <v>48</v>
      </c>
      <c r="D46" s="7" t="s">
        <v>58</v>
      </c>
    </row>
    <row r="47" spans="1:4" x14ac:dyDescent="0.25">
      <c r="A47" s="19"/>
    </row>
    <row r="48" spans="1:4" x14ac:dyDescent="0.25">
      <c r="A48" s="19" t="s">
        <v>34</v>
      </c>
      <c r="B48" s="1">
        <f>+IT!E48</f>
        <v>27752986648.810001</v>
      </c>
      <c r="C48" s="1">
        <f>+'2T'!E48</f>
        <v>26598548943.950001</v>
      </c>
      <c r="D48" s="1">
        <f>SUM(B48:C48)</f>
        <v>54351535592.760002</v>
      </c>
    </row>
    <row r="49" spans="1:5" x14ac:dyDescent="0.25">
      <c r="A49" s="24" t="s">
        <v>32</v>
      </c>
      <c r="B49" s="1">
        <f>+IT!E49</f>
        <v>24622879753.610001</v>
      </c>
      <c r="C49" s="1">
        <f>+'2T'!E49</f>
        <v>23427099971.5</v>
      </c>
      <c r="D49" s="1">
        <f t="shared" ref="D49:D53" si="5">SUM(B49:C49)</f>
        <v>48049979725.110001</v>
      </c>
    </row>
    <row r="50" spans="1:5" x14ac:dyDescent="0.25">
      <c r="A50" s="24" t="s">
        <v>81</v>
      </c>
      <c r="B50" s="1">
        <f>+IT!E50</f>
        <v>3130106895.1999998</v>
      </c>
      <c r="C50" s="1">
        <f>+'2T'!E50</f>
        <v>3171448972.4499998</v>
      </c>
      <c r="D50" s="1">
        <f t="shared" si="5"/>
        <v>6301555867.6499996</v>
      </c>
    </row>
    <row r="51" spans="1:5" x14ac:dyDescent="0.25">
      <c r="A51" s="24" t="s">
        <v>33</v>
      </c>
      <c r="B51" s="1">
        <f>+IT!E51</f>
        <v>0</v>
      </c>
      <c r="C51" s="1">
        <f>+'2T'!E51</f>
        <v>0</v>
      </c>
      <c r="D51" s="1">
        <f t="shared" si="5"/>
        <v>0</v>
      </c>
    </row>
    <row r="52" spans="1:5" x14ac:dyDescent="0.25">
      <c r="A52" s="19" t="s">
        <v>35</v>
      </c>
      <c r="B52" s="1">
        <f>+IT!E52</f>
        <v>3518222952.9799995</v>
      </c>
      <c r="C52" s="1">
        <f>+'2T'!E52</f>
        <v>3954151364.5300007</v>
      </c>
      <c r="D52" s="1">
        <f t="shared" si="5"/>
        <v>7472374317.5100002</v>
      </c>
    </row>
    <row r="53" spans="1:5" x14ac:dyDescent="0.25">
      <c r="A53" s="19" t="s">
        <v>36</v>
      </c>
      <c r="B53" s="1">
        <f>+IT!E53</f>
        <v>1479500000.01</v>
      </c>
      <c r="C53" s="1">
        <f>+'2T'!E53</f>
        <v>1423710000.0099998</v>
      </c>
      <c r="D53" s="1">
        <f t="shared" si="5"/>
        <v>2903210000.0199995</v>
      </c>
    </row>
    <row r="54" spans="1:5" ht="15.75" thickBot="1" x14ac:dyDescent="0.3">
      <c r="A54" s="6" t="s">
        <v>13</v>
      </c>
      <c r="B54" s="4">
        <f>+B48+B52+B53</f>
        <v>32750709601.799999</v>
      </c>
      <c r="C54" s="4">
        <f t="shared" ref="C54:D54" si="6">+C48+C52+C53</f>
        <v>31976410308.490002</v>
      </c>
      <c r="D54" s="4">
        <f t="shared" si="6"/>
        <v>64727119910.290001</v>
      </c>
      <c r="E54" s="64"/>
    </row>
    <row r="55" spans="1:5" ht="15.75" thickTop="1" x14ac:dyDescent="0.25">
      <c r="A55" s="1" t="s">
        <v>85</v>
      </c>
    </row>
    <row r="56" spans="1:5" x14ac:dyDescent="0.25">
      <c r="A56" s="19" t="s">
        <v>90</v>
      </c>
    </row>
    <row r="58" spans="1:5" x14ac:dyDescent="0.25">
      <c r="A58" s="99" t="s">
        <v>21</v>
      </c>
      <c r="B58" s="99"/>
      <c r="C58" s="99"/>
      <c r="D58" s="99"/>
    </row>
    <row r="59" spans="1:5" x14ac:dyDescent="0.25">
      <c r="A59" s="99" t="s">
        <v>16</v>
      </c>
      <c r="B59" s="99"/>
      <c r="C59" s="99"/>
      <c r="D59" s="99"/>
    </row>
    <row r="60" spans="1:5" x14ac:dyDescent="0.25">
      <c r="A60" s="99" t="s">
        <v>42</v>
      </c>
      <c r="B60" s="99"/>
      <c r="C60" s="99"/>
      <c r="D60" s="99"/>
    </row>
    <row r="62" spans="1:5" ht="15.75" thickBot="1" x14ac:dyDescent="0.3">
      <c r="A62" s="30" t="s">
        <v>10</v>
      </c>
      <c r="B62" s="32" t="s">
        <v>6</v>
      </c>
      <c r="C62" s="32" t="s">
        <v>48</v>
      </c>
      <c r="D62" s="32" t="s">
        <v>58</v>
      </c>
    </row>
    <row r="63" spans="1:5" ht="15.75" thickTop="1" x14ac:dyDescent="0.25">
      <c r="A63" s="33"/>
    </row>
    <row r="64" spans="1:5" x14ac:dyDescent="0.25">
      <c r="A64" s="33" t="s">
        <v>60</v>
      </c>
      <c r="B64" s="1">
        <f>+IT!E64</f>
        <v>4503094041.2999001</v>
      </c>
      <c r="C64" s="1">
        <f>+'2T'!E64</f>
        <v>2844327719.2498932</v>
      </c>
      <c r="D64" s="1">
        <f>B64</f>
        <v>4503094041.2999001</v>
      </c>
    </row>
    <row r="65" spans="1:4" x14ac:dyDescent="0.25">
      <c r="A65" s="33" t="s">
        <v>17</v>
      </c>
      <c r="B65" s="1">
        <f>+IT!E65</f>
        <v>31091943279.75</v>
      </c>
      <c r="C65" s="1">
        <f>+'2T'!E65</f>
        <v>34612941114.5</v>
      </c>
      <c r="D65" s="1">
        <f>SUM(B65:C65)</f>
        <v>65704884394.25</v>
      </c>
    </row>
    <row r="66" spans="1:4" x14ac:dyDescent="0.25">
      <c r="A66" s="33" t="s">
        <v>18</v>
      </c>
      <c r="B66" s="1">
        <f>+IT!E66</f>
        <v>35595037321.049896</v>
      </c>
      <c r="C66" s="1">
        <f>+'2T'!E66</f>
        <v>37457268833.749893</v>
      </c>
      <c r="D66" s="1">
        <f>SUM(D64:D65)</f>
        <v>70207978435.549896</v>
      </c>
    </row>
    <row r="67" spans="1:4" x14ac:dyDescent="0.25">
      <c r="A67" s="33" t="s">
        <v>19</v>
      </c>
      <c r="B67" s="1">
        <f>+IT!E67</f>
        <v>32750709601.800003</v>
      </c>
      <c r="C67" s="1">
        <f>+'2T'!E67</f>
        <v>31976410308.489998</v>
      </c>
      <c r="D67" s="1">
        <f>SUM(B67:C67)</f>
        <v>64727119910.290001</v>
      </c>
    </row>
    <row r="68" spans="1:4" ht="15.75" thickBot="1" x14ac:dyDescent="0.3">
      <c r="A68" s="36" t="s">
        <v>20</v>
      </c>
      <c r="B68" s="37">
        <f>+IT!E68</f>
        <v>2844327719.2498932</v>
      </c>
      <c r="C68" s="37">
        <f>+'2T'!E68</f>
        <v>5480858525.2598953</v>
      </c>
      <c r="D68" s="37">
        <f>D66-D67</f>
        <v>5480858525.2598953</v>
      </c>
    </row>
    <row r="69" spans="1:4" ht="15.75" thickTop="1" x14ac:dyDescent="0.25">
      <c r="A69" s="1" t="s">
        <v>85</v>
      </c>
    </row>
    <row r="70" spans="1:4" x14ac:dyDescent="0.25">
      <c r="A70" s="19" t="s">
        <v>90</v>
      </c>
    </row>
    <row r="72" spans="1:4" x14ac:dyDescent="0.25">
      <c r="A72" s="19" t="s">
        <v>102</v>
      </c>
    </row>
    <row r="76" spans="1:4" x14ac:dyDescent="0.25">
      <c r="A76" s="19"/>
    </row>
    <row r="77" spans="1:4" x14ac:dyDescent="0.25">
      <c r="A77" s="19"/>
    </row>
    <row r="78" spans="1:4" x14ac:dyDescent="0.25">
      <c r="A78" s="19"/>
    </row>
  </sheetData>
  <mergeCells count="12">
    <mergeCell ref="A60:D60"/>
    <mergeCell ref="A1:E1"/>
    <mergeCell ref="A8:E8"/>
    <mergeCell ref="A9:E9"/>
    <mergeCell ref="A24:D24"/>
    <mergeCell ref="A25:D25"/>
    <mergeCell ref="A26:D26"/>
    <mergeCell ref="A42:D42"/>
    <mergeCell ref="A43:D43"/>
    <mergeCell ref="A44:D44"/>
    <mergeCell ref="A58:D58"/>
    <mergeCell ref="A59:D5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opLeftCell="A48" zoomScale="90" zoomScaleNormal="90" workbookViewId="0">
      <selection activeCell="A71" sqref="A71"/>
    </sheetView>
  </sheetViews>
  <sheetFormatPr baseColWidth="10" defaultColWidth="11.5703125" defaultRowHeight="15" x14ac:dyDescent="0.25"/>
  <cols>
    <col min="1" max="1" width="58.7109375" style="19" customWidth="1"/>
    <col min="2" max="2" width="20.42578125" style="1" customWidth="1"/>
    <col min="3" max="6" width="18" style="1" bestFit="1" customWidth="1"/>
    <col min="7" max="7" width="16.140625" style="1" bestFit="1" customWidth="1"/>
    <col min="8" max="16384" width="11.5703125" style="1"/>
  </cols>
  <sheetData>
    <row r="1" spans="1:8" ht="15" customHeight="1" x14ac:dyDescent="0.25">
      <c r="A1" s="95" t="s">
        <v>22</v>
      </c>
      <c r="B1" s="95"/>
      <c r="C1" s="95"/>
      <c r="D1" s="95"/>
      <c r="E1" s="95"/>
      <c r="F1" s="95"/>
      <c r="G1" s="95"/>
    </row>
    <row r="2" spans="1:8" s="15" customFormat="1" ht="15" customHeight="1" x14ac:dyDescent="0.25">
      <c r="A2" s="12" t="s">
        <v>0</v>
      </c>
      <c r="B2" s="96" t="s">
        <v>24</v>
      </c>
      <c r="C2" s="96"/>
      <c r="D2" s="96"/>
    </row>
    <row r="3" spans="1:8" s="15" customFormat="1" ht="15" customHeight="1" x14ac:dyDescent="0.25">
      <c r="A3" s="12" t="s">
        <v>1</v>
      </c>
      <c r="B3" s="13" t="s">
        <v>23</v>
      </c>
      <c r="C3" s="13"/>
      <c r="D3" s="13"/>
    </row>
    <row r="4" spans="1:8" s="15" customFormat="1" ht="15" customHeight="1" x14ac:dyDescent="0.25">
      <c r="A4" s="12" t="s">
        <v>11</v>
      </c>
      <c r="B4" s="13" t="s">
        <v>25</v>
      </c>
      <c r="C4" s="13"/>
      <c r="D4" s="13"/>
    </row>
    <row r="5" spans="1:8" s="15" customFormat="1" ht="15" customHeight="1" x14ac:dyDescent="0.25">
      <c r="A5" s="12" t="s">
        <v>37</v>
      </c>
      <c r="B5" s="14" t="s">
        <v>98</v>
      </c>
    </row>
    <row r="6" spans="1:8" s="15" customFormat="1" ht="15" customHeight="1" x14ac:dyDescent="0.25">
      <c r="A6" s="12"/>
      <c r="B6" s="14"/>
    </row>
    <row r="7" spans="1:8" ht="15" customHeight="1" x14ac:dyDescent="0.25">
      <c r="A7" s="46"/>
      <c r="B7" s="46"/>
      <c r="C7" s="46"/>
      <c r="D7" s="46"/>
      <c r="E7" s="46"/>
      <c r="F7" s="46"/>
      <c r="G7" s="46"/>
    </row>
    <row r="8" spans="1:8" ht="15" customHeight="1" x14ac:dyDescent="0.25">
      <c r="A8" s="95" t="s">
        <v>8</v>
      </c>
      <c r="B8" s="95"/>
      <c r="C8" s="95"/>
      <c r="D8" s="95"/>
      <c r="E8" s="95"/>
      <c r="F8" s="95"/>
      <c r="G8" s="95"/>
    </row>
    <row r="9" spans="1:8" ht="15" customHeight="1" x14ac:dyDescent="0.25">
      <c r="A9" s="95" t="s">
        <v>12</v>
      </c>
      <c r="B9" s="95"/>
      <c r="C9" s="95"/>
      <c r="D9" s="95"/>
      <c r="E9" s="95"/>
      <c r="F9" s="95"/>
      <c r="G9" s="95"/>
    </row>
    <row r="11" spans="1:8" ht="15" customHeight="1" thickBot="1" x14ac:dyDescent="0.3">
      <c r="A11" s="52" t="s">
        <v>79</v>
      </c>
      <c r="B11" s="31" t="s">
        <v>2</v>
      </c>
      <c r="C11" s="32" t="s">
        <v>6</v>
      </c>
      <c r="D11" s="32" t="s">
        <v>48</v>
      </c>
      <c r="E11" s="32" t="s">
        <v>53</v>
      </c>
      <c r="F11" s="32" t="s">
        <v>61</v>
      </c>
      <c r="G11" s="32" t="s">
        <v>56</v>
      </c>
    </row>
    <row r="12" spans="1:8" ht="15" customHeight="1" x14ac:dyDescent="0.25">
      <c r="A12" s="33"/>
      <c r="E12" s="3"/>
      <c r="F12" s="3"/>
      <c r="G12" s="3"/>
    </row>
    <row r="13" spans="1:8" ht="15" customHeight="1" x14ac:dyDescent="0.25">
      <c r="A13" s="33" t="s">
        <v>28</v>
      </c>
      <c r="B13" s="1" t="s">
        <v>7</v>
      </c>
      <c r="C13" s="60">
        <f>C14+C15</f>
        <v>326095</v>
      </c>
      <c r="D13" s="60">
        <f t="shared" ref="D13:E13" si="0">D14+D15</f>
        <v>329543</v>
      </c>
      <c r="E13" s="60">
        <f t="shared" si="0"/>
        <v>333092</v>
      </c>
      <c r="F13" s="3">
        <f>SUM(C13:E13)</f>
        <v>988730</v>
      </c>
      <c r="G13" s="3">
        <f>+F13/9</f>
        <v>109858.88888888889</v>
      </c>
      <c r="H13" s="64"/>
    </row>
    <row r="14" spans="1:8" ht="15" customHeight="1" x14ac:dyDescent="0.25">
      <c r="A14" s="34" t="s">
        <v>26</v>
      </c>
      <c r="B14" s="2" t="s">
        <v>7</v>
      </c>
      <c r="C14" s="2">
        <f>+IT!F14</f>
        <v>238448</v>
      </c>
      <c r="D14" s="2">
        <f>+'2T'!F14</f>
        <v>241302</v>
      </c>
      <c r="E14" s="2">
        <f>+'3T'!F14</f>
        <v>244043</v>
      </c>
      <c r="F14" s="9">
        <f t="shared" ref="F14:F16" si="1">SUM(C14:E14)</f>
        <v>723793</v>
      </c>
      <c r="G14" s="10">
        <f>+F14/9</f>
        <v>80421.444444444438</v>
      </c>
    </row>
    <row r="15" spans="1:8" ht="15" customHeight="1" x14ac:dyDescent="0.25">
      <c r="A15" s="34" t="s">
        <v>27</v>
      </c>
      <c r="B15" s="2" t="s">
        <v>7</v>
      </c>
      <c r="C15" s="2">
        <f>+IT!F15</f>
        <v>87647</v>
      </c>
      <c r="D15" s="2">
        <f>+'2T'!F15</f>
        <v>88241</v>
      </c>
      <c r="E15" s="2">
        <f>+'3T'!F15</f>
        <v>89049</v>
      </c>
      <c r="F15" s="9">
        <f t="shared" si="1"/>
        <v>264937</v>
      </c>
      <c r="G15" s="10">
        <f>+F15/9</f>
        <v>29437.444444444445</v>
      </c>
    </row>
    <row r="16" spans="1:8" ht="15" customHeight="1" x14ac:dyDescent="0.25">
      <c r="A16" s="42" t="s">
        <v>80</v>
      </c>
      <c r="B16" s="1" t="s">
        <v>7</v>
      </c>
      <c r="C16" s="1">
        <f>+IT!F16</f>
        <v>11639</v>
      </c>
      <c r="D16" s="1">
        <f>+'2T'!F16</f>
        <v>11773</v>
      </c>
      <c r="E16" s="3">
        <f>+'3T'!F16</f>
        <v>11888</v>
      </c>
      <c r="F16" s="3">
        <f t="shared" si="1"/>
        <v>35300</v>
      </c>
      <c r="G16" s="3">
        <f>+F16/9</f>
        <v>3922.2222222222222</v>
      </c>
    </row>
    <row r="17" spans="1:8" ht="15" customHeight="1" x14ac:dyDescent="0.25">
      <c r="A17" s="33"/>
      <c r="B17" s="3"/>
      <c r="E17" s="3"/>
      <c r="F17" s="3"/>
      <c r="G17" s="3"/>
    </row>
    <row r="18" spans="1:8" ht="15" customHeight="1" thickBot="1" x14ac:dyDescent="0.3">
      <c r="A18" s="30" t="s">
        <v>13</v>
      </c>
      <c r="B18" s="31"/>
      <c r="C18" s="4">
        <f>C13+C16</f>
        <v>337734</v>
      </c>
      <c r="D18" s="4">
        <f t="shared" ref="D18:E18" si="2">D13+D16</f>
        <v>341316</v>
      </c>
      <c r="E18" s="4">
        <f t="shared" si="2"/>
        <v>344980</v>
      </c>
      <c r="F18" s="66">
        <f>F13+F16</f>
        <v>1024030</v>
      </c>
      <c r="G18" s="4">
        <f>F18/9</f>
        <v>113781.11111111111</v>
      </c>
      <c r="H18" s="64"/>
    </row>
    <row r="19" spans="1:8" ht="15" customHeight="1" thickTop="1" x14ac:dyDescent="0.25">
      <c r="A19" s="1" t="s">
        <v>66</v>
      </c>
    </row>
    <row r="20" spans="1:8" ht="15" customHeight="1" x14ac:dyDescent="0.25">
      <c r="A20" s="35" t="s">
        <v>62</v>
      </c>
    </row>
    <row r="21" spans="1:8" ht="15" customHeight="1" x14ac:dyDescent="0.25">
      <c r="A21" s="35" t="s">
        <v>63</v>
      </c>
    </row>
    <row r="23" spans="1:8" ht="15" customHeight="1" x14ac:dyDescent="0.25">
      <c r="A23" s="38"/>
      <c r="B23" s="38"/>
      <c r="C23" s="38"/>
      <c r="D23" s="38"/>
      <c r="E23" s="38"/>
      <c r="F23" s="39"/>
    </row>
    <row r="24" spans="1:8" ht="15" customHeight="1" x14ac:dyDescent="0.25">
      <c r="A24" s="97" t="s">
        <v>14</v>
      </c>
      <c r="B24" s="97"/>
      <c r="C24" s="97"/>
      <c r="D24" s="97"/>
      <c r="E24" s="97"/>
    </row>
    <row r="25" spans="1:8" ht="15" customHeight="1" x14ac:dyDescent="0.25">
      <c r="A25" s="95" t="s">
        <v>9</v>
      </c>
      <c r="B25" s="95"/>
      <c r="C25" s="95"/>
      <c r="D25" s="95"/>
      <c r="E25" s="95"/>
    </row>
    <row r="26" spans="1:8" ht="15" customHeight="1" x14ac:dyDescent="0.25">
      <c r="A26" s="95" t="s">
        <v>42</v>
      </c>
      <c r="B26" s="95"/>
      <c r="C26" s="95"/>
      <c r="D26" s="95"/>
      <c r="E26" s="95"/>
    </row>
    <row r="27" spans="1:8" ht="15" customHeight="1" x14ac:dyDescent="0.25"/>
    <row r="28" spans="1:8" ht="15" customHeight="1" thickBot="1" x14ac:dyDescent="0.3">
      <c r="A28" s="52" t="s">
        <v>79</v>
      </c>
      <c r="B28" s="7" t="s">
        <v>6</v>
      </c>
      <c r="C28" s="7" t="s">
        <v>48</v>
      </c>
      <c r="D28" s="7" t="s">
        <v>53</v>
      </c>
      <c r="E28" s="7" t="s">
        <v>64</v>
      </c>
    </row>
    <row r="29" spans="1:8" ht="15" customHeight="1" x14ac:dyDescent="0.25">
      <c r="A29" s="41"/>
    </row>
    <row r="30" spans="1:8" ht="15" customHeight="1" x14ac:dyDescent="0.25">
      <c r="A30" s="42" t="s">
        <v>28</v>
      </c>
      <c r="B30" s="1">
        <f>+IT!E30</f>
        <v>24622879753.610001</v>
      </c>
      <c r="C30" s="1">
        <f>+'2T'!E30</f>
        <v>23427099971.5</v>
      </c>
      <c r="D30" s="1">
        <f>+'3T'!E30</f>
        <v>24883328562.400002</v>
      </c>
      <c r="E30" s="1">
        <f>SUM(B30:D30)</f>
        <v>72933308287.51001</v>
      </c>
    </row>
    <row r="31" spans="1:8" ht="15" customHeight="1" x14ac:dyDescent="0.25">
      <c r="A31" s="34" t="s">
        <v>26</v>
      </c>
      <c r="B31" s="10">
        <f>+IT!E31</f>
        <v>18004865032.948242</v>
      </c>
      <c r="C31" s="2">
        <f>+'2T'!E31</f>
        <v>17153976594.201683</v>
      </c>
      <c r="D31" s="2">
        <f>+'3T'!E31</f>
        <v>18230937775.940075</v>
      </c>
      <c r="E31" s="2">
        <f t="shared" ref="E31:E32" si="3">SUM(B31:D31)</f>
        <v>53389779403.089996</v>
      </c>
    </row>
    <row r="32" spans="1:8" ht="15" customHeight="1" x14ac:dyDescent="0.25">
      <c r="A32" s="34" t="s">
        <v>27</v>
      </c>
      <c r="B32" s="10">
        <f>+IT!E32</f>
        <v>6618014720.6617603</v>
      </c>
      <c r="C32" s="2">
        <f>+'2T'!E32</f>
        <v>6273123377.298317</v>
      </c>
      <c r="D32" s="2">
        <f>+'3T'!E32</f>
        <v>6652390786.4599266</v>
      </c>
      <c r="E32" s="2">
        <f t="shared" si="3"/>
        <v>19543528884.420006</v>
      </c>
    </row>
    <row r="33" spans="1:5" x14ac:dyDescent="0.25">
      <c r="A33" s="42" t="s">
        <v>80</v>
      </c>
      <c r="B33" s="1">
        <f>+IT!E33</f>
        <v>3130106895.1999998</v>
      </c>
      <c r="C33" s="1">
        <f>+'2T'!E33</f>
        <v>3171448972.4499998</v>
      </c>
      <c r="D33" s="1">
        <f>+'3T'!E33</f>
        <v>3225759147</v>
      </c>
      <c r="E33" s="1">
        <f t="shared" ref="E33:E37" si="4">SUM(B33:D33)</f>
        <v>9527315014.6499996</v>
      </c>
    </row>
    <row r="34" spans="1:5" x14ac:dyDescent="0.25">
      <c r="A34" s="41" t="s">
        <v>29</v>
      </c>
      <c r="B34" s="1">
        <f>+IT!E34</f>
        <v>4997722952.9899998</v>
      </c>
      <c r="C34" s="1">
        <f>+'2T'!E34</f>
        <v>5377861364.539999</v>
      </c>
      <c r="D34" s="1">
        <f>+'3T'!E34</f>
        <v>5472170334.6599998</v>
      </c>
      <c r="E34" s="1">
        <f t="shared" si="4"/>
        <v>15847754652.189999</v>
      </c>
    </row>
    <row r="35" spans="1:5" x14ac:dyDescent="0.25">
      <c r="A35" s="43" t="s">
        <v>30</v>
      </c>
      <c r="B35" s="1">
        <f>+IT!E35</f>
        <v>3518222952.9799995</v>
      </c>
      <c r="C35" s="1">
        <f>+'2T'!E35</f>
        <v>3954151364.5300007</v>
      </c>
      <c r="D35" s="1">
        <f>+'3T'!E35</f>
        <v>3992670334.6499996</v>
      </c>
      <c r="E35" s="1">
        <f t="shared" si="4"/>
        <v>11465044652.16</v>
      </c>
    </row>
    <row r="36" spans="1:5" x14ac:dyDescent="0.25">
      <c r="A36" s="43" t="s">
        <v>31</v>
      </c>
      <c r="B36" s="1">
        <f>+IT!E36</f>
        <v>1479500000.01</v>
      </c>
      <c r="C36" s="1">
        <f>+'2T'!E36</f>
        <v>1423710000.0099998</v>
      </c>
      <c r="D36" s="1">
        <f>+'3T'!E36</f>
        <v>1479500000.0099998</v>
      </c>
      <c r="E36" s="1">
        <f t="shared" si="4"/>
        <v>4382710000.0299988</v>
      </c>
    </row>
    <row r="37" spans="1:5" x14ac:dyDescent="0.25">
      <c r="A37" s="41" t="s">
        <v>65</v>
      </c>
      <c r="B37" s="1">
        <f>+IT!E37</f>
        <v>0</v>
      </c>
      <c r="C37" s="1">
        <f>+'2T'!E37</f>
        <v>0</v>
      </c>
      <c r="D37" s="1">
        <f>+'3T'!E37</f>
        <v>0</v>
      </c>
      <c r="E37" s="1">
        <f t="shared" si="4"/>
        <v>0</v>
      </c>
    </row>
    <row r="38" spans="1:5" ht="15.75" thickBot="1" x14ac:dyDescent="0.3">
      <c r="A38" s="44" t="s">
        <v>13</v>
      </c>
      <c r="B38" s="4">
        <f>+B30+B33+B34</f>
        <v>32750709601.800003</v>
      </c>
      <c r="C38" s="4">
        <f t="shared" ref="C38:E38" si="5">+C30+C33+C34</f>
        <v>31976410308.489998</v>
      </c>
      <c r="D38" s="4">
        <f t="shared" si="5"/>
        <v>33581258044.060001</v>
      </c>
      <c r="E38" s="4">
        <f t="shared" si="5"/>
        <v>98308377954.350006</v>
      </c>
    </row>
    <row r="39" spans="1:5" ht="15.75" thickTop="1" x14ac:dyDescent="0.25">
      <c r="A39" s="19" t="s">
        <v>89</v>
      </c>
    </row>
    <row r="41" spans="1:5" x14ac:dyDescent="0.25">
      <c r="A41" s="1"/>
    </row>
    <row r="42" spans="1:5" s="15" customFormat="1" x14ac:dyDescent="0.25">
      <c r="A42" s="95" t="s">
        <v>15</v>
      </c>
      <c r="B42" s="95"/>
      <c r="C42" s="95"/>
      <c r="D42" s="95"/>
      <c r="E42" s="95"/>
    </row>
    <row r="43" spans="1:5" x14ac:dyDescent="0.25">
      <c r="A43" s="95" t="s">
        <v>9</v>
      </c>
      <c r="B43" s="95"/>
      <c r="C43" s="95"/>
      <c r="D43" s="95"/>
      <c r="E43" s="95"/>
    </row>
    <row r="44" spans="1:5" x14ac:dyDescent="0.25">
      <c r="A44" s="95" t="s">
        <v>42</v>
      </c>
      <c r="B44" s="95"/>
      <c r="C44" s="95"/>
      <c r="D44" s="95"/>
      <c r="E44" s="95"/>
    </row>
    <row r="46" spans="1:5" ht="15.75" thickBot="1" x14ac:dyDescent="0.3">
      <c r="A46" s="40" t="s">
        <v>10</v>
      </c>
      <c r="B46" s="7" t="s">
        <v>6</v>
      </c>
      <c r="C46" s="7" t="s">
        <v>48</v>
      </c>
      <c r="D46" s="7" t="s">
        <v>53</v>
      </c>
      <c r="E46" s="7" t="s">
        <v>64</v>
      </c>
    </row>
    <row r="47" spans="1:5" x14ac:dyDescent="0.25">
      <c r="A47" s="41"/>
    </row>
    <row r="48" spans="1:5" x14ac:dyDescent="0.25">
      <c r="A48" s="41" t="s">
        <v>34</v>
      </c>
      <c r="B48" s="1">
        <f>+IT!E48</f>
        <v>27752986648.810001</v>
      </c>
      <c r="C48" s="1">
        <f>+'2T'!E48</f>
        <v>26598548943.950001</v>
      </c>
      <c r="D48" s="1">
        <f>+'3T'!E48</f>
        <v>28109087709.400002</v>
      </c>
      <c r="E48" s="1">
        <f>SUM(B48:D48)</f>
        <v>82460623302.160004</v>
      </c>
    </row>
    <row r="49" spans="1:6" x14ac:dyDescent="0.25">
      <c r="A49" s="43" t="s">
        <v>32</v>
      </c>
      <c r="B49" s="1">
        <f>+IT!E49</f>
        <v>24622879753.610001</v>
      </c>
      <c r="C49" s="1">
        <f>+'2T'!E49</f>
        <v>23427099971.5</v>
      </c>
      <c r="D49" s="1">
        <f>+'3T'!E49</f>
        <v>24883328562.400002</v>
      </c>
      <c r="E49" s="1">
        <f t="shared" ref="E49:E52" si="6">SUM(B49:D49)</f>
        <v>72933308287.51001</v>
      </c>
    </row>
    <row r="50" spans="1:6" x14ac:dyDescent="0.25">
      <c r="A50" s="24" t="s">
        <v>81</v>
      </c>
      <c r="B50" s="1">
        <f>+IT!E50</f>
        <v>3130106895.1999998</v>
      </c>
      <c r="C50" s="1">
        <f>+'2T'!E50</f>
        <v>3171448972.4499998</v>
      </c>
      <c r="D50" s="1">
        <f>+'3T'!E50</f>
        <v>3225759147</v>
      </c>
      <c r="E50" s="1">
        <f t="shared" si="6"/>
        <v>9527315014.6499996</v>
      </c>
    </row>
    <row r="51" spans="1:6" x14ac:dyDescent="0.25">
      <c r="A51" s="43" t="s">
        <v>33</v>
      </c>
      <c r="B51" s="1">
        <f>+IT!E51</f>
        <v>0</v>
      </c>
      <c r="C51" s="1">
        <f>+'2T'!E51</f>
        <v>0</v>
      </c>
      <c r="D51" s="1">
        <f>+'3T'!E51</f>
        <v>0</v>
      </c>
      <c r="E51" s="1">
        <f t="shared" si="6"/>
        <v>0</v>
      </c>
    </row>
    <row r="52" spans="1:6" x14ac:dyDescent="0.25">
      <c r="A52" s="41" t="s">
        <v>35</v>
      </c>
      <c r="B52" s="1">
        <f>+IT!E52</f>
        <v>3518222952.9799995</v>
      </c>
      <c r="C52" s="1">
        <f>+'2T'!E52</f>
        <v>3954151364.5300007</v>
      </c>
      <c r="D52" s="1">
        <f>+'3T'!E52</f>
        <v>3992670334.6499996</v>
      </c>
      <c r="E52" s="1">
        <f t="shared" si="6"/>
        <v>11465044652.16</v>
      </c>
    </row>
    <row r="53" spans="1:6" x14ac:dyDescent="0.25">
      <c r="A53" s="41" t="s">
        <v>36</v>
      </c>
      <c r="B53" s="1">
        <f>+IT!E53</f>
        <v>1479500000.01</v>
      </c>
      <c r="C53" s="1">
        <f>+'2T'!E53</f>
        <v>1423710000.0099998</v>
      </c>
      <c r="D53" s="1">
        <f>+'3T'!E53</f>
        <v>1479500000.0099998</v>
      </c>
      <c r="E53" s="1">
        <f>SUM(B53:D53)</f>
        <v>4382710000.0299988</v>
      </c>
    </row>
    <row r="54" spans="1:6" ht="15.75" thickBot="1" x14ac:dyDescent="0.3">
      <c r="A54" s="44" t="s">
        <v>13</v>
      </c>
      <c r="B54" s="4">
        <f>B48+B52+B53</f>
        <v>32750709601.799999</v>
      </c>
      <c r="C54" s="4">
        <f t="shared" ref="C54:E54" si="7">C48+C52+C53</f>
        <v>31976410308.490002</v>
      </c>
      <c r="D54" s="4">
        <f t="shared" si="7"/>
        <v>33581258044.060001</v>
      </c>
      <c r="E54" s="4">
        <f t="shared" si="7"/>
        <v>98308377954.350006</v>
      </c>
      <c r="F54" s="64"/>
    </row>
    <row r="55" spans="1:6" ht="15.75" thickTop="1" x14ac:dyDescent="0.25">
      <c r="A55" s="1" t="s">
        <v>85</v>
      </c>
    </row>
    <row r="57" spans="1:6" x14ac:dyDescent="0.25">
      <c r="A57" s="98"/>
      <c r="B57" s="98"/>
      <c r="C57" s="98"/>
      <c r="D57" s="98"/>
      <c r="E57" s="98"/>
    </row>
    <row r="58" spans="1:6" x14ac:dyDescent="0.25">
      <c r="A58" s="95" t="s">
        <v>21</v>
      </c>
      <c r="B58" s="95"/>
      <c r="C58" s="95"/>
      <c r="D58" s="95"/>
      <c r="E58" s="95"/>
    </row>
    <row r="59" spans="1:6" x14ac:dyDescent="0.25">
      <c r="A59" s="95" t="s">
        <v>16</v>
      </c>
      <c r="B59" s="95"/>
      <c r="C59" s="95"/>
      <c r="D59" s="95"/>
      <c r="E59" s="95"/>
    </row>
    <row r="60" spans="1:6" x14ac:dyDescent="0.25">
      <c r="A60" s="95" t="s">
        <v>42</v>
      </c>
      <c r="B60" s="95"/>
      <c r="C60" s="95"/>
      <c r="D60" s="95"/>
      <c r="E60" s="95"/>
    </row>
    <row r="62" spans="1:6" ht="15.75" thickBot="1" x14ac:dyDescent="0.3">
      <c r="A62" s="40" t="s">
        <v>10</v>
      </c>
      <c r="B62" s="7" t="s">
        <v>6</v>
      </c>
      <c r="C62" s="7" t="s">
        <v>48</v>
      </c>
      <c r="D62" s="7" t="s">
        <v>53</v>
      </c>
      <c r="E62" s="7" t="s">
        <v>64</v>
      </c>
    </row>
    <row r="63" spans="1:6" x14ac:dyDescent="0.25">
      <c r="A63" s="41"/>
    </row>
    <row r="64" spans="1:6" x14ac:dyDescent="0.25">
      <c r="A64" s="33" t="s">
        <v>43</v>
      </c>
      <c r="B64" s="1">
        <f>+IT!E64</f>
        <v>4503094041.2999001</v>
      </c>
      <c r="C64" s="1">
        <f>+'2T'!E64</f>
        <v>2844327719.2498932</v>
      </c>
      <c r="D64" s="1">
        <f>+'3T'!E64</f>
        <v>5480858525.2598953</v>
      </c>
      <c r="E64" s="1">
        <f>B64</f>
        <v>4503094041.2999001</v>
      </c>
    </row>
    <row r="65" spans="1:5" x14ac:dyDescent="0.25">
      <c r="A65" s="33" t="s">
        <v>17</v>
      </c>
      <c r="B65" s="1">
        <f>+IT!E65</f>
        <v>31091943279.75</v>
      </c>
      <c r="C65" s="1">
        <f>+'2T'!E65</f>
        <v>34612941114.5</v>
      </c>
      <c r="D65" s="1">
        <f>+'3T'!E65</f>
        <v>25478616029.43</v>
      </c>
      <c r="E65" s="1">
        <f>SUM(B65:D65)</f>
        <v>91183500423.679993</v>
      </c>
    </row>
    <row r="66" spans="1:5" x14ac:dyDescent="0.25">
      <c r="A66" s="33" t="s">
        <v>18</v>
      </c>
      <c r="B66" s="1">
        <f>+IT!E66</f>
        <v>35595037321.049896</v>
      </c>
      <c r="C66" s="1">
        <f>+'2T'!E66</f>
        <v>37457268833.749893</v>
      </c>
      <c r="D66" s="1">
        <f>+'3T'!E66</f>
        <v>30959474554.689896</v>
      </c>
      <c r="E66" s="1">
        <f>SUM(E64:E65)</f>
        <v>95686594464.979889</v>
      </c>
    </row>
    <row r="67" spans="1:5" x14ac:dyDescent="0.25">
      <c r="A67" s="33" t="s">
        <v>19</v>
      </c>
      <c r="B67" s="1">
        <f>+IT!E67</f>
        <v>32750709601.800003</v>
      </c>
      <c r="C67" s="1">
        <f>+'2T'!E67</f>
        <v>31976410308.489998</v>
      </c>
      <c r="D67" s="1">
        <f>+'3T'!E67</f>
        <v>33581258044.059998</v>
      </c>
      <c r="E67" s="1">
        <f>SUM(B67:D67)</f>
        <v>98308377954.350006</v>
      </c>
    </row>
    <row r="68" spans="1:5" x14ac:dyDescent="0.25">
      <c r="A68" s="33" t="s">
        <v>20</v>
      </c>
      <c r="B68" s="1">
        <f>+IT!E68</f>
        <v>2844327719.2498932</v>
      </c>
      <c r="C68" s="1">
        <f>+'2T'!E68</f>
        <v>5480858525.2598953</v>
      </c>
      <c r="D68" s="1">
        <f>+'3T'!E68</f>
        <v>-2621783489.3701019</v>
      </c>
      <c r="E68" s="1">
        <f>E66-E67</f>
        <v>-2621783489.3701172</v>
      </c>
    </row>
    <row r="69" spans="1:5" ht="15.75" thickBot="1" x14ac:dyDescent="0.3">
      <c r="A69" s="45"/>
      <c r="B69" s="4"/>
      <c r="C69" s="4"/>
      <c r="D69" s="4"/>
      <c r="E69" s="4"/>
    </row>
    <row r="70" spans="1:5" ht="15.75" thickTop="1" x14ac:dyDescent="0.25">
      <c r="A70" s="1" t="s">
        <v>85</v>
      </c>
    </row>
    <row r="71" spans="1:5" x14ac:dyDescent="0.25">
      <c r="A71" s="19" t="s">
        <v>90</v>
      </c>
    </row>
    <row r="73" spans="1:5" x14ac:dyDescent="0.25">
      <c r="A73" s="19" t="s">
        <v>103</v>
      </c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</sheetData>
  <mergeCells count="14">
    <mergeCell ref="A59:E59"/>
    <mergeCell ref="A60:E60"/>
    <mergeCell ref="A26:E26"/>
    <mergeCell ref="A42:E42"/>
    <mergeCell ref="A43:E43"/>
    <mergeCell ref="A44:E44"/>
    <mergeCell ref="A57:E57"/>
    <mergeCell ref="A58:E58"/>
    <mergeCell ref="A25:E25"/>
    <mergeCell ref="A1:G1"/>
    <mergeCell ref="B2:D2"/>
    <mergeCell ref="A8:G8"/>
    <mergeCell ref="A9:G9"/>
    <mergeCell ref="A24:E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tabSelected="1" topLeftCell="A25" zoomScale="90" zoomScaleNormal="90" workbookViewId="0">
      <selection activeCell="F54" sqref="F54"/>
    </sheetView>
  </sheetViews>
  <sheetFormatPr baseColWidth="10" defaultColWidth="11.5703125" defaultRowHeight="15" x14ac:dyDescent="0.25"/>
  <cols>
    <col min="1" max="1" width="58.7109375" style="19" customWidth="1"/>
    <col min="2" max="2" width="20.28515625" style="1" customWidth="1"/>
    <col min="3" max="4" width="20" style="1" bestFit="1" customWidth="1"/>
    <col min="5" max="5" width="19.85546875" style="1" customWidth="1"/>
    <col min="6" max="6" width="20" style="1" bestFit="1" customWidth="1"/>
    <col min="7" max="7" width="19.28515625" style="1" bestFit="1" customWidth="1"/>
    <col min="8" max="8" width="11.7109375" style="1" bestFit="1" customWidth="1"/>
    <col min="9" max="16384" width="11.5703125" style="1"/>
  </cols>
  <sheetData>
    <row r="1" spans="1:9" ht="15" customHeight="1" x14ac:dyDescent="0.25">
      <c r="A1" s="95" t="s">
        <v>22</v>
      </c>
      <c r="B1" s="95"/>
      <c r="C1" s="95"/>
      <c r="D1" s="95"/>
      <c r="E1" s="95"/>
      <c r="F1" s="95"/>
      <c r="G1" s="95"/>
    </row>
    <row r="2" spans="1:9" s="15" customFormat="1" ht="15" customHeight="1" x14ac:dyDescent="0.25">
      <c r="A2" s="12" t="s">
        <v>0</v>
      </c>
      <c r="B2" s="96" t="s">
        <v>24</v>
      </c>
      <c r="C2" s="96"/>
      <c r="D2" s="96"/>
    </row>
    <row r="3" spans="1:9" s="15" customFormat="1" ht="15" customHeight="1" x14ac:dyDescent="0.25">
      <c r="A3" s="12" t="s">
        <v>1</v>
      </c>
      <c r="B3" s="13" t="s">
        <v>23</v>
      </c>
      <c r="C3" s="13"/>
      <c r="D3" s="13"/>
    </row>
    <row r="4" spans="1:9" s="15" customFormat="1" ht="15" customHeight="1" x14ac:dyDescent="0.25">
      <c r="A4" s="12" t="s">
        <v>11</v>
      </c>
      <c r="B4" s="13" t="s">
        <v>25</v>
      </c>
      <c r="C4" s="13"/>
      <c r="D4" s="13"/>
    </row>
    <row r="5" spans="1:9" s="15" customFormat="1" ht="15" customHeight="1" x14ac:dyDescent="0.25">
      <c r="A5" s="12" t="s">
        <v>37</v>
      </c>
      <c r="B5" s="50">
        <v>2017</v>
      </c>
    </row>
    <row r="6" spans="1:9" s="15" customFormat="1" ht="15" customHeight="1" x14ac:dyDescent="0.25">
      <c r="A6" s="12"/>
      <c r="B6" s="14"/>
    </row>
    <row r="7" spans="1:9" ht="15" customHeight="1" x14ac:dyDescent="0.25">
      <c r="A7" s="46"/>
      <c r="B7" s="46"/>
      <c r="C7" s="46"/>
      <c r="D7" s="46"/>
      <c r="E7" s="46"/>
      <c r="F7" s="46"/>
      <c r="G7" s="46"/>
    </row>
    <row r="8" spans="1:9" ht="15" customHeight="1" x14ac:dyDescent="0.25">
      <c r="A8" s="95" t="s">
        <v>8</v>
      </c>
      <c r="B8" s="95"/>
      <c r="C8" s="95"/>
      <c r="D8" s="95"/>
      <c r="E8" s="95"/>
      <c r="F8" s="95"/>
      <c r="G8" s="95"/>
    </row>
    <row r="9" spans="1:9" ht="15" customHeight="1" x14ac:dyDescent="0.25">
      <c r="A9" s="95" t="s">
        <v>12</v>
      </c>
      <c r="B9" s="95"/>
      <c r="C9" s="95"/>
      <c r="D9" s="95"/>
      <c r="E9" s="95"/>
      <c r="F9" s="95"/>
      <c r="G9" s="95"/>
    </row>
    <row r="11" spans="1:9" ht="15" customHeight="1" thickBot="1" x14ac:dyDescent="0.3">
      <c r="A11" s="52" t="s">
        <v>79</v>
      </c>
      <c r="B11" s="7" t="s">
        <v>2</v>
      </c>
      <c r="C11" s="7" t="s">
        <v>6</v>
      </c>
      <c r="D11" s="7" t="s">
        <v>48</v>
      </c>
      <c r="E11" s="7" t="s">
        <v>53</v>
      </c>
      <c r="F11" s="7" t="s">
        <v>72</v>
      </c>
      <c r="G11" s="7" t="s">
        <v>74</v>
      </c>
      <c r="H11" s="7" t="s">
        <v>39</v>
      </c>
    </row>
    <row r="12" spans="1:9" ht="15" customHeight="1" x14ac:dyDescent="0.25">
      <c r="A12" s="41"/>
    </row>
    <row r="13" spans="1:9" ht="15" customHeight="1" x14ac:dyDescent="0.25">
      <c r="A13" s="42" t="s">
        <v>28</v>
      </c>
      <c r="B13" s="1" t="s">
        <v>7</v>
      </c>
      <c r="C13" s="60">
        <f>C14+C15</f>
        <v>326095</v>
      </c>
      <c r="D13" s="60">
        <f t="shared" ref="D13:F13" si="0">D14+D15</f>
        <v>329543</v>
      </c>
      <c r="E13" s="60">
        <f t="shared" si="0"/>
        <v>333092</v>
      </c>
      <c r="F13" s="60">
        <f t="shared" si="0"/>
        <v>336674</v>
      </c>
      <c r="G13" s="1">
        <f>SUM(C13:F13)</f>
        <v>1325404</v>
      </c>
      <c r="H13" s="1">
        <f>G13/12</f>
        <v>110450.33333333333</v>
      </c>
      <c r="I13" s="64"/>
    </row>
    <row r="14" spans="1:9" ht="15" customHeight="1" x14ac:dyDescent="0.25">
      <c r="A14" s="34" t="s">
        <v>26</v>
      </c>
      <c r="B14" s="2" t="s">
        <v>7</v>
      </c>
      <c r="C14" s="2">
        <f>+IT!F14</f>
        <v>238448</v>
      </c>
      <c r="D14" s="2">
        <f>+'2T'!F14</f>
        <v>241302</v>
      </c>
      <c r="E14" s="2">
        <f>+'3T'!F14</f>
        <v>244043</v>
      </c>
      <c r="F14" s="2">
        <f>+'4T'!F14</f>
        <v>246964</v>
      </c>
      <c r="G14" s="2">
        <f t="shared" ref="G14:G16" si="1">SUM(C14:F14)</f>
        <v>970757</v>
      </c>
      <c r="H14" s="2">
        <f t="shared" ref="H14:H18" si="2">G14/12</f>
        <v>80896.416666666672</v>
      </c>
    </row>
    <row r="15" spans="1:9" ht="15" customHeight="1" x14ac:dyDescent="0.25">
      <c r="A15" s="34" t="s">
        <v>27</v>
      </c>
      <c r="B15" s="2" t="s">
        <v>7</v>
      </c>
      <c r="C15" s="2">
        <f>+IT!F15</f>
        <v>87647</v>
      </c>
      <c r="D15" s="2">
        <f>+'2T'!F15</f>
        <v>88241</v>
      </c>
      <c r="E15" s="2">
        <f>+'3T'!F15</f>
        <v>89049</v>
      </c>
      <c r="F15" s="2">
        <f>+'4T'!F15</f>
        <v>89710</v>
      </c>
      <c r="G15" s="2">
        <f t="shared" si="1"/>
        <v>354647</v>
      </c>
      <c r="H15" s="2">
        <f t="shared" si="2"/>
        <v>29553.916666666668</v>
      </c>
    </row>
    <row r="16" spans="1:9" ht="15" customHeight="1" x14ac:dyDescent="0.25">
      <c r="A16" s="42" t="s">
        <v>80</v>
      </c>
      <c r="B16" s="1" t="s">
        <v>7</v>
      </c>
      <c r="C16" s="1">
        <f>+IT!F16</f>
        <v>11639</v>
      </c>
      <c r="D16" s="1">
        <f>+'2T'!F16</f>
        <v>11773</v>
      </c>
      <c r="E16" s="1">
        <f>+'3T'!F16</f>
        <v>11888</v>
      </c>
      <c r="F16" s="1">
        <f>+'4T'!F16</f>
        <v>12023</v>
      </c>
      <c r="G16" s="1">
        <f t="shared" si="1"/>
        <v>47323</v>
      </c>
      <c r="H16" s="1">
        <f t="shared" si="2"/>
        <v>3943.5833333333335</v>
      </c>
    </row>
    <row r="17" spans="1:9" ht="15" customHeight="1" x14ac:dyDescent="0.25">
      <c r="A17" s="41"/>
    </row>
    <row r="18" spans="1:9" ht="15" customHeight="1" thickBot="1" x14ac:dyDescent="0.3">
      <c r="A18" s="44" t="s">
        <v>13</v>
      </c>
      <c r="B18" s="4"/>
      <c r="C18" s="4">
        <f>C13+C16</f>
        <v>337734</v>
      </c>
      <c r="D18" s="4">
        <f t="shared" ref="D18:F18" si="3">D13+D16</f>
        <v>341316</v>
      </c>
      <c r="E18" s="4">
        <f t="shared" si="3"/>
        <v>344980</v>
      </c>
      <c r="F18" s="4">
        <f t="shared" si="3"/>
        <v>348697</v>
      </c>
      <c r="G18" s="66">
        <f>G13+G16</f>
        <v>1372727</v>
      </c>
      <c r="H18" s="4">
        <f t="shared" si="2"/>
        <v>114393.91666666667</v>
      </c>
      <c r="I18" s="64"/>
    </row>
    <row r="19" spans="1:9" ht="15" customHeight="1" thickTop="1" x14ac:dyDescent="0.25">
      <c r="A19" s="1" t="s">
        <v>66</v>
      </c>
    </row>
    <row r="20" spans="1:9" ht="15" customHeight="1" x14ac:dyDescent="0.25">
      <c r="A20" s="35" t="s">
        <v>75</v>
      </c>
    </row>
    <row r="21" spans="1:9" ht="15" customHeight="1" x14ac:dyDescent="0.25">
      <c r="A21" s="35" t="s">
        <v>76</v>
      </c>
    </row>
    <row r="23" spans="1:9" ht="15" customHeight="1" x14ac:dyDescent="0.25">
      <c r="A23" s="38"/>
      <c r="B23" s="38"/>
      <c r="C23" s="38"/>
      <c r="D23" s="38"/>
      <c r="E23" s="38"/>
      <c r="F23" s="39"/>
    </row>
    <row r="24" spans="1:9" ht="15" customHeight="1" x14ac:dyDescent="0.25">
      <c r="A24" s="97" t="s">
        <v>14</v>
      </c>
      <c r="B24" s="97"/>
      <c r="C24" s="97"/>
      <c r="D24" s="97"/>
      <c r="E24" s="97"/>
    </row>
    <row r="25" spans="1:9" ht="15" customHeight="1" x14ac:dyDescent="0.25">
      <c r="A25" s="95" t="s">
        <v>9</v>
      </c>
      <c r="B25" s="95"/>
      <c r="C25" s="95"/>
      <c r="D25" s="95"/>
      <c r="E25" s="95"/>
    </row>
    <row r="26" spans="1:9" ht="15" customHeight="1" x14ac:dyDescent="0.25">
      <c r="A26" s="95" t="s">
        <v>42</v>
      </c>
      <c r="B26" s="95"/>
      <c r="C26" s="95"/>
      <c r="D26" s="95"/>
      <c r="E26" s="95"/>
    </row>
    <row r="27" spans="1:9" ht="15" customHeight="1" x14ac:dyDescent="0.25"/>
    <row r="28" spans="1:9" ht="15" customHeight="1" thickBot="1" x14ac:dyDescent="0.3">
      <c r="A28" s="52" t="s">
        <v>79</v>
      </c>
      <c r="B28" s="7" t="s">
        <v>6</v>
      </c>
      <c r="C28" s="7" t="s">
        <v>48</v>
      </c>
      <c r="D28" s="7" t="s">
        <v>53</v>
      </c>
      <c r="E28" s="7" t="s">
        <v>72</v>
      </c>
      <c r="F28" s="7" t="s">
        <v>77</v>
      </c>
      <c r="G28" s="67"/>
      <c r="H28" s="64"/>
    </row>
    <row r="29" spans="1:9" ht="15" customHeight="1" x14ac:dyDescent="0.25">
      <c r="A29" s="41"/>
      <c r="G29" s="68"/>
    </row>
    <row r="30" spans="1:9" ht="15" customHeight="1" x14ac:dyDescent="0.25">
      <c r="A30" s="42" t="s">
        <v>28</v>
      </c>
      <c r="B30" s="1">
        <f>+IT!E30</f>
        <v>24622879753.610001</v>
      </c>
      <c r="C30" s="1">
        <f>+'2T'!E30</f>
        <v>23427099971.5</v>
      </c>
      <c r="D30" s="1">
        <f>+'3T'!E30</f>
        <v>24883328562.400002</v>
      </c>
      <c r="E30" s="1">
        <f>+'4T'!E30</f>
        <v>19872280453.429996</v>
      </c>
      <c r="F30" s="1">
        <f>SUM(B30:E30)</f>
        <v>92805588740.940002</v>
      </c>
      <c r="G30" s="68"/>
    </row>
    <row r="31" spans="1:9" ht="15" customHeight="1" x14ac:dyDescent="0.25">
      <c r="A31" s="34" t="s">
        <v>26</v>
      </c>
      <c r="B31" s="10">
        <f>+IT!E31</f>
        <v>18004865032.948242</v>
      </c>
      <c r="C31" s="10">
        <f>+'2T'!E31</f>
        <v>17153976594.201683</v>
      </c>
      <c r="D31" s="10">
        <f>+'3T'!E31</f>
        <v>18230937775.940075</v>
      </c>
      <c r="E31" s="10">
        <f>+'4T'!E31</f>
        <v>14575813005.005785</v>
      </c>
      <c r="F31" s="10">
        <f t="shared" ref="F31:F32" si="4">SUM(B31:E31)</f>
        <v>67965592408.095779</v>
      </c>
      <c r="G31" s="69"/>
    </row>
    <row r="32" spans="1:9" ht="15" customHeight="1" x14ac:dyDescent="0.25">
      <c r="A32" s="34" t="s">
        <v>27</v>
      </c>
      <c r="B32" s="10">
        <f>+IT!E32</f>
        <v>6618014720.6617603</v>
      </c>
      <c r="C32" s="10">
        <f>+'2T'!E32</f>
        <v>6273123377.298317</v>
      </c>
      <c r="D32" s="10">
        <f>+'3T'!E32</f>
        <v>6652390786.4599266</v>
      </c>
      <c r="E32" s="10">
        <f>+'4T'!E32</f>
        <v>5296467448.4242153</v>
      </c>
      <c r="F32" s="10">
        <f t="shared" si="4"/>
        <v>24839996332.844223</v>
      </c>
      <c r="G32" s="69"/>
    </row>
    <row r="33" spans="1:12" x14ac:dyDescent="0.25">
      <c r="A33" s="42" t="s">
        <v>80</v>
      </c>
      <c r="B33" s="1">
        <f>+IT!E33</f>
        <v>3130106895.1999998</v>
      </c>
      <c r="C33" s="1">
        <f>+'2T'!E33</f>
        <v>3171448972.4499998</v>
      </c>
      <c r="D33" s="1">
        <f>+'3T'!E33</f>
        <v>3225759147</v>
      </c>
      <c r="E33" s="1">
        <f>+'4T'!E33</f>
        <v>3304287331.3000002</v>
      </c>
      <c r="F33" s="1">
        <f t="shared" ref="F33:F37" si="5">SUM(B33:E33)</f>
        <v>12831602345.950001</v>
      </c>
      <c r="G33" s="68"/>
    </row>
    <row r="34" spans="1:12" x14ac:dyDescent="0.25">
      <c r="A34" s="41" t="s">
        <v>29</v>
      </c>
      <c r="B34" s="1">
        <f>+IT!E34</f>
        <v>4997722952.9899998</v>
      </c>
      <c r="C34" s="1">
        <f>+'2T'!E34</f>
        <v>5377861364.539999</v>
      </c>
      <c r="D34" s="1">
        <f>+'3T'!E34</f>
        <v>5472170334.6599998</v>
      </c>
      <c r="E34" s="1">
        <f>+'4T'!E34</f>
        <v>15264455491.689999</v>
      </c>
      <c r="F34" s="1">
        <f t="shared" si="5"/>
        <v>31112210143.879997</v>
      </c>
      <c r="G34" s="68"/>
    </row>
    <row r="35" spans="1:12" x14ac:dyDescent="0.25">
      <c r="A35" s="43" t="s">
        <v>30</v>
      </c>
      <c r="B35" s="1">
        <f>+IT!E35</f>
        <v>3518222952.9799995</v>
      </c>
      <c r="C35" s="1">
        <f>+'2T'!E35</f>
        <v>3954151364.5300007</v>
      </c>
      <c r="D35" s="1">
        <f>+'3T'!E35</f>
        <v>3992670334.6499996</v>
      </c>
      <c r="E35" s="1">
        <f>+'4T'!E35</f>
        <v>4475205907.7799997</v>
      </c>
      <c r="F35" s="1">
        <f t="shared" si="5"/>
        <v>15940250559.939999</v>
      </c>
      <c r="G35" s="68"/>
    </row>
    <row r="36" spans="1:12" x14ac:dyDescent="0.25">
      <c r="A36" s="43" t="s">
        <v>31</v>
      </c>
      <c r="B36" s="1">
        <f>+IT!E36</f>
        <v>1479500000.01</v>
      </c>
      <c r="C36" s="1">
        <f>+'2T'!E36</f>
        <v>1423710000.0099998</v>
      </c>
      <c r="D36" s="1">
        <f>+'3T'!E36</f>
        <v>1479500000.0099998</v>
      </c>
      <c r="E36" s="1">
        <f>+'4T'!E36</f>
        <v>1479500000.0099998</v>
      </c>
      <c r="F36" s="1">
        <f t="shared" si="5"/>
        <v>5862210000.039999</v>
      </c>
      <c r="G36" s="68"/>
    </row>
    <row r="37" spans="1:12" x14ac:dyDescent="0.25">
      <c r="A37" s="41" t="s">
        <v>78</v>
      </c>
      <c r="B37" s="1">
        <f>+IT!E37</f>
        <v>0</v>
      </c>
      <c r="C37" s="1">
        <f>+'2T'!E37</f>
        <v>0</v>
      </c>
      <c r="D37" s="1">
        <f>+'3T'!E37</f>
        <v>0</v>
      </c>
      <c r="E37" s="61">
        <f>+'4T'!E37</f>
        <v>9309749583.8999996</v>
      </c>
      <c r="F37" s="1">
        <f t="shared" si="5"/>
        <v>9309749583.8999996</v>
      </c>
      <c r="G37" s="68"/>
    </row>
    <row r="38" spans="1:12" ht="15.75" thickBot="1" x14ac:dyDescent="0.3">
      <c r="A38" s="44" t="s">
        <v>13</v>
      </c>
      <c r="B38" s="66">
        <f>B30+B33+B34</f>
        <v>32750709601.800003</v>
      </c>
      <c r="C38" s="66">
        <f t="shared" ref="C38:F38" si="6">C30+C33+C34</f>
        <v>31976410308.489998</v>
      </c>
      <c r="D38" s="66">
        <f t="shared" si="6"/>
        <v>33581258044.060001</v>
      </c>
      <c r="E38" s="66">
        <f t="shared" si="6"/>
        <v>38441023276.419998</v>
      </c>
      <c r="F38" s="66">
        <f t="shared" si="6"/>
        <v>136749401230.76999</v>
      </c>
      <c r="G38" s="68"/>
      <c r="H38" s="65"/>
      <c r="I38" s="65"/>
      <c r="J38" s="65"/>
      <c r="K38" s="65"/>
      <c r="L38" s="65"/>
    </row>
    <row r="39" spans="1:12" ht="15.75" thickTop="1" x14ac:dyDescent="0.25">
      <c r="A39" s="19" t="s">
        <v>89</v>
      </c>
    </row>
    <row r="41" spans="1:12" x14ac:dyDescent="0.25">
      <c r="A41" s="1"/>
    </row>
    <row r="42" spans="1:12" s="15" customFormat="1" x14ac:dyDescent="0.25">
      <c r="A42" s="95" t="s">
        <v>15</v>
      </c>
      <c r="B42" s="95"/>
      <c r="C42" s="95"/>
      <c r="D42" s="95"/>
      <c r="E42" s="95"/>
    </row>
    <row r="43" spans="1:12" x14ac:dyDescent="0.25">
      <c r="A43" s="95" t="s">
        <v>9</v>
      </c>
      <c r="B43" s="95"/>
      <c r="C43" s="95"/>
      <c r="D43" s="95"/>
      <c r="E43" s="95"/>
    </row>
    <row r="44" spans="1:12" x14ac:dyDescent="0.25">
      <c r="A44" s="95" t="s">
        <v>42</v>
      </c>
      <c r="B44" s="95"/>
      <c r="C44" s="95"/>
      <c r="D44" s="95"/>
      <c r="E44" s="95"/>
    </row>
    <row r="46" spans="1:12" ht="15.75" thickBot="1" x14ac:dyDescent="0.3">
      <c r="A46" s="40" t="s">
        <v>10</v>
      </c>
      <c r="B46" s="7" t="s">
        <v>6</v>
      </c>
      <c r="C46" s="7" t="s">
        <v>48</v>
      </c>
      <c r="D46" s="7" t="s">
        <v>53</v>
      </c>
      <c r="E46" s="7" t="s">
        <v>72</v>
      </c>
      <c r="F46" s="7" t="s">
        <v>77</v>
      </c>
    </row>
    <row r="47" spans="1:12" x14ac:dyDescent="0.25">
      <c r="A47" s="41"/>
    </row>
    <row r="48" spans="1:12" x14ac:dyDescent="0.25">
      <c r="A48" s="41" t="s">
        <v>34</v>
      </c>
      <c r="B48" s="1">
        <f>+IT!E48</f>
        <v>27752986648.810001</v>
      </c>
      <c r="C48" s="1">
        <f>+'2T'!E48</f>
        <v>26598548943.950001</v>
      </c>
      <c r="D48" s="1">
        <f>+'3T'!E48</f>
        <v>28109087709.400002</v>
      </c>
      <c r="E48" s="1">
        <f>+'4T'!E48</f>
        <v>32486317368.629997</v>
      </c>
      <c r="F48" s="1">
        <f>SUM(B48:E48)</f>
        <v>114946940670.79001</v>
      </c>
    </row>
    <row r="49" spans="1:7" x14ac:dyDescent="0.25">
      <c r="A49" s="43" t="s">
        <v>32</v>
      </c>
      <c r="B49" s="1">
        <f>+IT!E49</f>
        <v>24622879753.610001</v>
      </c>
      <c r="C49" s="1">
        <f>+'2T'!E49</f>
        <v>23427099971.5</v>
      </c>
      <c r="D49" s="1">
        <f>+'3T'!E49</f>
        <v>24883328562.400002</v>
      </c>
      <c r="E49" s="1">
        <f>+'4T'!E49</f>
        <v>19872280453.429996</v>
      </c>
      <c r="F49" s="1">
        <f>SUM(B49:E49)</f>
        <v>92805588740.940002</v>
      </c>
    </row>
    <row r="50" spans="1:7" x14ac:dyDescent="0.25">
      <c r="A50" s="24" t="s">
        <v>81</v>
      </c>
      <c r="B50" s="1">
        <f>+IT!E50</f>
        <v>3130106895.1999998</v>
      </c>
      <c r="C50" s="1">
        <f>+'2T'!E50</f>
        <v>3171448972.4499998</v>
      </c>
      <c r="D50" s="1">
        <f>+'3T'!E50</f>
        <v>3225759147</v>
      </c>
      <c r="E50" s="1">
        <f>+'4T'!E50</f>
        <v>3304287331.3000002</v>
      </c>
      <c r="F50" s="1">
        <f t="shared" ref="F50:F52" si="7">SUM(B50:E50)</f>
        <v>12831602345.950001</v>
      </c>
    </row>
    <row r="51" spans="1:7" x14ac:dyDescent="0.25">
      <c r="A51" s="43" t="s">
        <v>33</v>
      </c>
      <c r="B51" s="1">
        <f>+IT!E51</f>
        <v>0</v>
      </c>
      <c r="C51" s="1">
        <f>+'2T'!E51</f>
        <v>0</v>
      </c>
      <c r="D51" s="1">
        <f>+'3T'!E51</f>
        <v>0</v>
      </c>
      <c r="E51" s="1">
        <f>+'4T'!E51</f>
        <v>9309749583.8999996</v>
      </c>
      <c r="F51" s="1">
        <f t="shared" si="7"/>
        <v>9309749583.8999996</v>
      </c>
    </row>
    <row r="52" spans="1:7" x14ac:dyDescent="0.25">
      <c r="A52" s="41" t="s">
        <v>35</v>
      </c>
      <c r="B52" s="1">
        <f>+IT!E52</f>
        <v>3518222952.9799995</v>
      </c>
      <c r="C52" s="1">
        <f>+'2T'!E52</f>
        <v>3954151364.5300007</v>
      </c>
      <c r="D52" s="1">
        <f>+'3T'!E52</f>
        <v>3992670334.6499996</v>
      </c>
      <c r="E52" s="1">
        <f>+'4T'!E52</f>
        <v>4475205907.7799997</v>
      </c>
      <c r="F52" s="1">
        <f t="shared" si="7"/>
        <v>15940250559.939999</v>
      </c>
    </row>
    <row r="53" spans="1:7" x14ac:dyDescent="0.25">
      <c r="A53" s="41" t="s">
        <v>36</v>
      </c>
      <c r="B53" s="1">
        <f>+IT!E53</f>
        <v>1479500000.01</v>
      </c>
      <c r="C53" s="1">
        <f>+'2T'!E53</f>
        <v>1423710000.0099998</v>
      </c>
      <c r="D53" s="1">
        <f>+'3T'!E53</f>
        <v>1479500000.0099998</v>
      </c>
      <c r="E53" s="1">
        <f>+'4T'!E53</f>
        <v>1479500000.0099998</v>
      </c>
      <c r="F53" s="1">
        <f>SUM(B53:E53)</f>
        <v>5862210000.039999</v>
      </c>
    </row>
    <row r="54" spans="1:7" ht="15.75" thickBot="1" x14ac:dyDescent="0.3">
      <c r="A54" s="44" t="s">
        <v>13</v>
      </c>
      <c r="B54" s="66">
        <f>B48+B52+B53</f>
        <v>32750709601.799999</v>
      </c>
      <c r="C54" s="66">
        <f t="shared" ref="C54:E54" si="8">C48+C52+C53</f>
        <v>31976410308.490002</v>
      </c>
      <c r="D54" s="66">
        <f t="shared" si="8"/>
        <v>33581258044.060001</v>
      </c>
      <c r="E54" s="66">
        <f t="shared" si="8"/>
        <v>38441023276.419998</v>
      </c>
      <c r="F54" s="66">
        <f>F48+F52+F53</f>
        <v>136749401230.77</v>
      </c>
      <c r="G54" s="64"/>
    </row>
    <row r="55" spans="1:7" ht="15.75" thickTop="1" x14ac:dyDescent="0.25">
      <c r="A55" s="51" t="s">
        <v>96</v>
      </c>
    </row>
    <row r="57" spans="1:7" x14ac:dyDescent="0.25">
      <c r="A57" s="98"/>
      <c r="B57" s="98"/>
      <c r="C57" s="98"/>
      <c r="D57" s="98"/>
      <c r="E57" s="98"/>
    </row>
    <row r="58" spans="1:7" x14ac:dyDescent="0.25">
      <c r="A58" s="95" t="s">
        <v>21</v>
      </c>
      <c r="B58" s="95"/>
      <c r="C58" s="95"/>
      <c r="D58" s="95"/>
      <c r="E58" s="95"/>
    </row>
    <row r="59" spans="1:7" x14ac:dyDescent="0.25">
      <c r="A59" s="95" t="s">
        <v>16</v>
      </c>
      <c r="B59" s="95"/>
      <c r="C59" s="95"/>
      <c r="D59" s="95"/>
      <c r="E59" s="95"/>
    </row>
    <row r="60" spans="1:7" x14ac:dyDescent="0.25">
      <c r="A60" s="95" t="s">
        <v>42</v>
      </c>
      <c r="B60" s="95"/>
      <c r="C60" s="95"/>
      <c r="D60" s="95"/>
      <c r="E60" s="95"/>
    </row>
    <row r="62" spans="1:7" ht="15.75" thickBot="1" x14ac:dyDescent="0.3">
      <c r="A62" s="40" t="s">
        <v>10</v>
      </c>
      <c r="B62" s="7" t="s">
        <v>6</v>
      </c>
      <c r="C62" s="7" t="s">
        <v>48</v>
      </c>
      <c r="D62" s="7" t="s">
        <v>53</v>
      </c>
      <c r="E62" s="7" t="s">
        <v>72</v>
      </c>
      <c r="F62" s="7" t="s">
        <v>77</v>
      </c>
    </row>
    <row r="63" spans="1:7" x14ac:dyDescent="0.25">
      <c r="A63" s="41"/>
    </row>
    <row r="64" spans="1:7" x14ac:dyDescent="0.25">
      <c r="A64" s="33" t="s">
        <v>43</v>
      </c>
      <c r="B64" s="1">
        <f>+IT!E64</f>
        <v>4503094041.2999001</v>
      </c>
      <c r="C64" s="1">
        <f>+'2T'!E64</f>
        <v>2844327719.2498932</v>
      </c>
      <c r="D64" s="1">
        <f>+'3T'!E64</f>
        <v>5480858525.2598953</v>
      </c>
      <c r="E64" s="1">
        <f>+'4T'!E64</f>
        <v>-2621783489.3701019</v>
      </c>
      <c r="F64" s="1">
        <f>B64</f>
        <v>4503094041.2999001</v>
      </c>
    </row>
    <row r="65" spans="1:6" x14ac:dyDescent="0.25">
      <c r="A65" s="33" t="s">
        <v>17</v>
      </c>
      <c r="B65" s="1">
        <f>+IT!E65</f>
        <v>31091943279.75</v>
      </c>
      <c r="C65" s="1">
        <f>+'2T'!E65</f>
        <v>34612941114.5</v>
      </c>
      <c r="D65" s="1">
        <f>+'3T'!E65</f>
        <v>25478616029.43</v>
      </c>
      <c r="E65" s="1">
        <f>+'4T'!E65</f>
        <v>41062806765.769997</v>
      </c>
      <c r="F65" s="1">
        <f>SUM(B65:E65)</f>
        <v>132246307189.44998</v>
      </c>
    </row>
    <row r="66" spans="1:6" x14ac:dyDescent="0.25">
      <c r="A66" s="33" t="s">
        <v>18</v>
      </c>
      <c r="B66" s="1">
        <f>+IT!E66</f>
        <v>35595037321.049896</v>
      </c>
      <c r="C66" s="1">
        <f>+'2T'!E66</f>
        <v>37457268833.749893</v>
      </c>
      <c r="D66" s="1">
        <f>+'3T'!E66</f>
        <v>30959474554.689896</v>
      </c>
      <c r="E66" s="1">
        <f>+'4T'!E66</f>
        <v>38441023276.399895</v>
      </c>
      <c r="F66" s="1">
        <f>SUM(F64:F65)</f>
        <v>136749401230.74988</v>
      </c>
    </row>
    <row r="67" spans="1:6" x14ac:dyDescent="0.25">
      <c r="A67" s="33" t="s">
        <v>19</v>
      </c>
      <c r="B67" s="1">
        <f>+IT!E67</f>
        <v>32750709601.800003</v>
      </c>
      <c r="C67" s="1">
        <f>+'2T'!E67</f>
        <v>31976410308.489998</v>
      </c>
      <c r="D67" s="1">
        <f>+'3T'!E67</f>
        <v>33581258044.059998</v>
      </c>
      <c r="E67" s="1">
        <f>+'4T'!E67</f>
        <v>38441023276.419998</v>
      </c>
      <c r="F67" s="1">
        <f>SUM(B67:E67)</f>
        <v>136749401230.77</v>
      </c>
    </row>
    <row r="68" spans="1:6" x14ac:dyDescent="0.25">
      <c r="A68" s="33" t="s">
        <v>20</v>
      </c>
      <c r="B68" s="1">
        <f>+IT!E68</f>
        <v>2844327719.2498932</v>
      </c>
      <c r="C68" s="1">
        <f>+'2T'!E68</f>
        <v>5480858525.2598953</v>
      </c>
      <c r="D68" s="1">
        <f>+'3T'!E68</f>
        <v>-2621783489.3701019</v>
      </c>
      <c r="E68" s="1">
        <f>+'4T'!E68</f>
        <v>-2.010345458984375E-2</v>
      </c>
      <c r="F68" s="1">
        <f>+F66-F67</f>
        <v>-2.01263427734375E-2</v>
      </c>
    </row>
    <row r="69" spans="1:6" ht="15.75" thickBot="1" x14ac:dyDescent="0.3">
      <c r="A69" s="45"/>
      <c r="B69" s="4"/>
      <c r="C69" s="4"/>
      <c r="D69" s="4"/>
      <c r="E69" s="4"/>
      <c r="F69" s="4"/>
    </row>
    <row r="70" spans="1:6" ht="15.75" thickTop="1" x14ac:dyDescent="0.25">
      <c r="A70" s="51" t="s">
        <v>96</v>
      </c>
    </row>
    <row r="71" spans="1:6" x14ac:dyDescent="0.25">
      <c r="A71" s="19" t="s">
        <v>90</v>
      </c>
    </row>
    <row r="74" spans="1:6" x14ac:dyDescent="0.25">
      <c r="A74" s="19" t="s">
        <v>104</v>
      </c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</sheetData>
  <mergeCells count="14">
    <mergeCell ref="A25:E25"/>
    <mergeCell ref="A1:G1"/>
    <mergeCell ref="B2:D2"/>
    <mergeCell ref="A8:G8"/>
    <mergeCell ref="A9:G9"/>
    <mergeCell ref="A24:E24"/>
    <mergeCell ref="A59:E59"/>
    <mergeCell ref="A60:E60"/>
    <mergeCell ref="A26:E26"/>
    <mergeCell ref="A42:E42"/>
    <mergeCell ref="A43:E43"/>
    <mergeCell ref="A44:E44"/>
    <mergeCell ref="A57:E57"/>
    <mergeCell ref="A58:E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IT</vt:lpstr>
      <vt:lpstr>2T</vt:lpstr>
      <vt:lpstr>3T</vt:lpstr>
      <vt:lpstr>4T</vt:lpstr>
      <vt:lpstr>Semestral</vt:lpstr>
      <vt:lpstr> 3T Acumulado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</dc:creator>
  <cp:lastModifiedBy>Horacio Rodriguez</cp:lastModifiedBy>
  <cp:lastPrinted>2011-11-07T21:03:04Z</cp:lastPrinted>
  <dcterms:created xsi:type="dcterms:W3CDTF">2011-03-10T14:40:05Z</dcterms:created>
  <dcterms:modified xsi:type="dcterms:W3CDTF">2018-03-02T17:22:13Z</dcterms:modified>
</cp:coreProperties>
</file>