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0" documentId="11_7A1DE316A5420D1E9973E1E6D6DB69ABC31ADE74" xr6:coauthVersionLast="47" xr6:coauthVersionMax="47" xr10:uidLastSave="{00000000-0000-0000-0000-000000000000}"/>
  <bookViews>
    <workbookView xWindow="-110" yWindow="-110" windowWidth="19420" windowHeight="10300" tabRatio="903" xr2:uid="{00000000-000D-0000-FFFF-FFFF00000000}"/>
  </bookViews>
  <sheets>
    <sheet name="I_Trimestre" sheetId="1" r:id="rId1"/>
    <sheet name="II_Trimestre" sheetId="2" r:id="rId2"/>
    <sheet name="III_Trimestre" sheetId="3" r:id="rId3"/>
    <sheet name="IV_Trimestre" sheetId="4" r:id="rId4"/>
    <sheet name="_I_Semestre" sheetId="5" r:id="rId5"/>
    <sheet name="3T_Acumulado" sheetId="6" r:id="rId6"/>
    <sheet name="Anual" sheetId="8" r:id="rId7"/>
    <sheet name="Cantonal anual" sheetId="9" r:id="rId8"/>
    <sheet name="Personas según sexo y discapaci" sheetId="10" r:id="rId9"/>
    <sheet name="Ingresos Anuales" sheetId="11" r:id="rId10"/>
    <sheet name="Egressos Anueles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4">_I_Semestre!$A$1:$E$20</definedName>
    <definedName name="_xlnm.Print_Area" localSheetId="5">'3T_Acumulado'!$A$1:$F$3</definedName>
    <definedName name="_xlnm.Print_Area" localSheetId="6">Anual!$A$1:$G$4</definedName>
    <definedName name="_xlnm.Print_Area" localSheetId="0">I_Trimestre!$A$2:$F$25</definedName>
    <definedName name="_xlnm.Print_Area" localSheetId="1">II_Trimestre!$A$1:$F$4</definedName>
    <definedName name="_xlnm.Print_Area" localSheetId="2">III_Trimestre!$A$1:$F$1</definedName>
    <definedName name="_xlnm.Print_Area" localSheetId="3">IV_Trimestre!$A$1:$E$7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2" l="1"/>
  <c r="F21" i="12" s="1"/>
  <c r="F19" i="12" s="1"/>
  <c r="D21" i="12"/>
  <c r="D19" i="12" s="1"/>
  <c r="C21" i="12"/>
  <c r="B21" i="12"/>
  <c r="B19" i="12" s="1"/>
  <c r="C19" i="12"/>
  <c r="I13" i="12"/>
  <c r="G13" i="12"/>
  <c r="F13" i="12" s="1"/>
  <c r="D13" i="12"/>
  <c r="D11" i="12" s="1"/>
  <c r="C13" i="12"/>
  <c r="B13" i="12"/>
  <c r="I12" i="12"/>
  <c r="G12" i="12"/>
  <c r="D12" i="12"/>
  <c r="C12" i="12"/>
  <c r="C11" i="12" s="1"/>
  <c r="C4" i="12" s="1"/>
  <c r="B12" i="12"/>
  <c r="D30" i="11"/>
  <c r="D27" i="11" s="1"/>
  <c r="C30" i="11"/>
  <c r="C27" i="11" s="1"/>
  <c r="D11" i="11"/>
  <c r="C11" i="11"/>
  <c r="D10" i="11"/>
  <c r="D9" i="11" s="1"/>
  <c r="D8" i="11" s="1"/>
  <c r="D4" i="11" s="1"/>
  <c r="C10" i="11"/>
  <c r="C9" i="11"/>
  <c r="C8" i="11" s="1"/>
  <c r="D7" i="11"/>
  <c r="C7" i="11"/>
  <c r="D3" i="11" l="1"/>
  <c r="G11" i="12"/>
  <c r="D4" i="12"/>
  <c r="B11" i="12"/>
  <c r="B4" i="12" s="1"/>
  <c r="F12" i="12"/>
  <c r="F11" i="12" s="1"/>
  <c r="F4" i="12" s="1"/>
  <c r="G19" i="12"/>
  <c r="G4" i="12" s="1"/>
  <c r="I11" i="12"/>
  <c r="I4" i="12" s="1"/>
  <c r="C4" i="11"/>
  <c r="C3" i="11" s="1"/>
  <c r="C7" i="10" l="1"/>
  <c r="B7" i="10"/>
  <c r="D6" i="10"/>
  <c r="D5" i="10"/>
  <c r="D4" i="10"/>
  <c r="D7" i="10" s="1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D20" i="5" l="1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C40" i="2"/>
  <c r="C32" i="2" s="1"/>
  <c r="C59" i="2" s="1"/>
  <c r="B40" i="2"/>
  <c r="B32" i="2" s="1"/>
  <c r="B59" i="2" s="1"/>
</calcChain>
</file>

<file path=xl/sharedStrings.xml><?xml version="1.0" encoding="utf-8"?>
<sst xmlns="http://schemas.openxmlformats.org/spreadsheetml/2006/main" count="1008" uniqueCount="329">
  <si>
    <t xml:space="preserve"> </t>
  </si>
  <si>
    <t>Unidad Ejecutora:</t>
  </si>
  <si>
    <t>Subgerencia de Desarrollo Social</t>
  </si>
  <si>
    <t>Periodo</t>
  </si>
  <si>
    <t>Cuadro 1</t>
  </si>
  <si>
    <t>Reporte de beneficiarios efectivos financiados por el Fondo de Desarrollo Social y Asignaciones Familiares</t>
  </si>
  <si>
    <t>Producto</t>
  </si>
  <si>
    <t>Unidad de medida</t>
  </si>
  <si>
    <t>Enero</t>
  </si>
  <si>
    <t>Febrero</t>
  </si>
  <si>
    <t>Marzo</t>
  </si>
  <si>
    <t>I Trimestre</t>
  </si>
  <si>
    <t>Atención a la familia *</t>
  </si>
  <si>
    <t>Familias diferentes</t>
  </si>
  <si>
    <t>Alternativas de Cuido (Cuidado y Desarrollo Infantil)</t>
  </si>
  <si>
    <t>Niños/niñas</t>
  </si>
  <si>
    <t>Familias</t>
  </si>
  <si>
    <t>Prestación Alimentaria Inciso K</t>
  </si>
  <si>
    <t>Asignación Familiar Inciso H</t>
  </si>
  <si>
    <t>Avancemos</t>
  </si>
  <si>
    <t>Estudiantes</t>
  </si>
  <si>
    <t>Crecemos</t>
  </si>
  <si>
    <t>Total Familias diferentes atendidas</t>
  </si>
  <si>
    <t>Familias Diferentes</t>
  </si>
  <si>
    <t>Nota: Se suman los beneficiarios en los casos de otorgamiento de subsidio una única vez, en los que se otorgan de forma periódica se contabiliza como total la cantidad de personas o familias que recibieron el beneficio al menos una vez en el período, debido a que pueden empezar a recibirlo en cualquier mes.</t>
  </si>
  <si>
    <t>Una misma familia puede recibir varios beneficios, por ello no se suman filas ni columnas</t>
  </si>
  <si>
    <t>* Comprende las familias atendidas en los beneficios: 0001 Atención a Familias, 0003 Emergencias,0004 Emprendimiento Productivos Individuales ,0010 Mejoramiento de Vivienda, 1002 Procesos Formativos, 1004 Capacitación, 1013 Compra de Lotes o compra de lotes con  Vivienda Interés Social, 1017 VEDA, 1019 TMC-Personas Trabajadoras Menores de Edad. 1020 Mejoramiento de Vivienda para Atención de Emergencias, 1021 Gastos de Implementación para Titulación, y 1022 Atención Situación de Violencia</t>
  </si>
  <si>
    <t>Abril</t>
  </si>
  <si>
    <t>Mayo</t>
  </si>
  <si>
    <t>Junio</t>
  </si>
  <si>
    <t>II Trimestre</t>
  </si>
  <si>
    <t>Seguridad Alimentaria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</si>
  <si>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</si>
  <si>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</si>
  <si>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</si>
  <si>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</si>
  <si>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</si>
  <si>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</si>
  <si>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</si>
  <si>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</si>
  <si>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I Semestre</t>
  </si>
  <si>
    <t xml:space="preserve">Niños/niñas </t>
  </si>
  <si>
    <t xml:space="preserve">Familias </t>
  </si>
  <si>
    <t>Acumulado</t>
  </si>
  <si>
    <t>Anual</t>
  </si>
  <si>
    <t>Segundo Trimestre 2021</t>
  </si>
  <si>
    <t>Primer Trimestre 2021</t>
  </si>
  <si>
    <t>Cuarto Trimestre 2021</t>
  </si>
  <si>
    <t>Tercer Trimestre 2021</t>
  </si>
  <si>
    <t>Primer Semestre 2021</t>
  </si>
  <si>
    <t>Tercer Trimestre Acumulado 2021</t>
  </si>
  <si>
    <t>Anual 2021</t>
  </si>
  <si>
    <t>* Comprende las familias atendidas en los beneficios: 0001 Atención a Familias, 0003 Emergencias, 0004 Emprendimiento Productivos Individuales, 0010 Mejoramiento de Vivienda, 1002 Procesos Formativos, 1004 Capacitación, 1013 Compra de Lotes o compra de lotes con Vivienda Interés Social, 1017 VEDA, 1019 TMC-Personas Trabajadoras Menores de Edad. 1020 Mejoramiento de Vivienda para Atención de Emergencias, 1021 Gastos de Implementación para Titulación, y 1022 Atención Situación de Violencia</t>
  </si>
  <si>
    <t>Fuente: Sistemas de Información Social: SABEN, Reporte Personalizable,IMAS, Abril 2021 JAPM.</t>
  </si>
  <si>
    <t>Cuadro 2</t>
  </si>
  <si>
    <t>Reporte de gastos efectivos por producto financiados por el Fondo de Desarrollo Social y Asignaciones Familiares</t>
  </si>
  <si>
    <t xml:space="preserve">Unidad: Colones </t>
  </si>
  <si>
    <t>Beneficio</t>
  </si>
  <si>
    <t>Programa de Promoción y Protección Social</t>
  </si>
  <si>
    <t xml:space="preserve"> CRECEMOS</t>
  </si>
  <si>
    <t>Red de Cuido Ley 9220</t>
  </si>
  <si>
    <t>Red de Cuido  FODESAF</t>
  </si>
  <si>
    <t>Asignación Familiar Inciso-H</t>
  </si>
  <si>
    <t xml:space="preserve">Prestación Alimentaria Inciso-K </t>
  </si>
  <si>
    <t>Resto de beneficios</t>
  </si>
  <si>
    <t>Atención a Familias</t>
  </si>
  <si>
    <t>Emergencias</t>
  </si>
  <si>
    <t>Emergencias BONO PROTEGER</t>
  </si>
  <si>
    <t>Emergencias DESTINO ESPEDIFICO</t>
  </si>
  <si>
    <t>Emergencias INS</t>
  </si>
  <si>
    <t>Emergencias RECOPE</t>
  </si>
  <si>
    <t>Veda</t>
  </si>
  <si>
    <t>Procesos Formativos</t>
  </si>
  <si>
    <t>Emprendimientos Productivos Individuales</t>
  </si>
  <si>
    <t xml:space="preserve">Capacitación </t>
  </si>
  <si>
    <t>Atención Situaciones de Violencia</t>
  </si>
  <si>
    <t>Mejoramiento de vivienda</t>
  </si>
  <si>
    <t>Compra de Lote</t>
  </si>
  <si>
    <t>Fideicomiso</t>
  </si>
  <si>
    <t>Intereses cuenta Avancemos</t>
  </si>
  <si>
    <t>TMC-Personas Trabajadoras Menores Edad</t>
  </si>
  <si>
    <t xml:space="preserve">Total </t>
  </si>
  <si>
    <t>Fuente: Informes Trimestrales, IMAS</t>
  </si>
  <si>
    <t xml:space="preserve"> -   </t>
  </si>
  <si>
    <t>Cuadro 3</t>
  </si>
  <si>
    <t>Reporte de gastos efectivos por rubro financiados por el Fondo de Desarrollo Social y Asignaciones Familiares</t>
  </si>
  <si>
    <t>Rubro por objeto de gasto</t>
  </si>
  <si>
    <t xml:space="preserve">1. Transferencias corrientes </t>
  </si>
  <si>
    <t>A personas</t>
  </si>
  <si>
    <t xml:space="preserve">2. Transferencias de capital </t>
  </si>
  <si>
    <t>3. Transferencias Sector Público</t>
  </si>
  <si>
    <t>Intereses cuantas corrientes</t>
  </si>
  <si>
    <t>Total</t>
  </si>
  <si>
    <t>Reporte de ingresos efectivos girados por el FODESAF y Gobierno Central</t>
  </si>
  <si>
    <t>Cuadro 4</t>
  </si>
  <si>
    <t xml:space="preserve">1. Saldo en caja inicial  </t>
  </si>
  <si>
    <t>2. Ingresos efectivos recibidos (por fuente)</t>
  </si>
  <si>
    <t>FODESAF</t>
  </si>
  <si>
    <t>CRECEMOS FODESAF</t>
  </si>
  <si>
    <t xml:space="preserve">RED DE CUIDO </t>
  </si>
  <si>
    <t>MEP (Avancemos)</t>
  </si>
  <si>
    <t>MTSS (Seguridad Alimentaria)</t>
  </si>
  <si>
    <t xml:space="preserve">3. Recursos disponibles </t>
  </si>
  <si>
    <t>4. Egresos efectivos pagados</t>
  </si>
  <si>
    <t xml:space="preserve">5. Saldo en caja final  </t>
  </si>
  <si>
    <t>Fuente: Sistemas de Información Social: SABEN, Reporte Personalizable,IMAS, con corte del 4/julio/2021. JAPM</t>
  </si>
  <si>
    <t>Unidad: Colones</t>
  </si>
  <si>
    <t>Programa de Bienestar y Promoción Familiar</t>
  </si>
  <si>
    <t xml:space="preserve"> CRECEMOS-FODESAF</t>
  </si>
  <si>
    <t>Asignación Familiar inciso-H</t>
  </si>
  <si>
    <t xml:space="preserve">Prestación Alimentaria inciso-K </t>
  </si>
  <si>
    <t>Emergencias DESTINO ESPECIFICO</t>
  </si>
  <si>
    <t xml:space="preserve">                      Emprendimientos Productivos Individuales</t>
  </si>
  <si>
    <t>Interes cuenta Avancemos</t>
  </si>
  <si>
    <t>Superavit Crecemos devuelto</t>
  </si>
  <si>
    <t>3.Transferencias Sector Público</t>
  </si>
  <si>
    <t xml:space="preserve">          Transferencias corrientes a Órganos Desconcentrados</t>
  </si>
  <si>
    <t>Interes cuenta corrientes Avancemos</t>
  </si>
  <si>
    <t>Reporte de ingresos efectivos girados por el Fondo de Desarrollo Social y Asignaciones Familiares</t>
  </si>
  <si>
    <r>
      <t xml:space="preserve">1. Saldo en caja inicial  (5 </t>
    </r>
    <r>
      <rPr>
        <sz val="12"/>
        <color indexed="8"/>
        <rFont val="Calibri"/>
        <family val="2"/>
      </rPr>
      <t xml:space="preserve">t-1) </t>
    </r>
  </si>
  <si>
    <t>RED DE CUIDO</t>
  </si>
  <si>
    <t xml:space="preserve">3. Recursos disponibles (1+2) </t>
  </si>
  <si>
    <t xml:space="preserve">5. Saldo en caja final   (3-4) </t>
  </si>
  <si>
    <t>Fuente: Informes Trimestrales, IMAS.</t>
  </si>
  <si>
    <t>I Semestral</t>
  </si>
  <si>
    <t>Capacitación Tecnica</t>
  </si>
  <si>
    <t xml:space="preserve">        Transferencias corrientes a Órganos Desconcentrados</t>
  </si>
  <si>
    <t>Interes cuenta corrientes</t>
  </si>
  <si>
    <t>FIDEICOMISO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</si>
  <si>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</si>
  <si>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MEP</t>
  </si>
  <si>
    <t>MTSS</t>
  </si>
  <si>
    <t>Fuente: Sistemas de Información Social: SABEN, Reporte Personalizable,IMAS, con corte del 10/octubre/2021. JAPM</t>
  </si>
  <si>
    <t xml:space="preserve">1. Saldo en caja inicial  (5 t-1) </t>
  </si>
  <si>
    <t>Fuente: Sistemas de Información Social: SABEN, Reporte Personalizable,IMAS, generado el 12/enero/2022. JAPM</t>
  </si>
  <si>
    <t>Fuente: Sistemas de Información Social: SABEN, Reporte Personalizable,IMAS, generado en enero 2022. JAPM</t>
  </si>
  <si>
    <t>Ejecución presupuestaria 2020 con Recursos del FODESAF por Provincia y Cantón, según productos.</t>
  </si>
  <si>
    <t>Cod_Prov</t>
  </si>
  <si>
    <t>Desc_Prov</t>
  </si>
  <si>
    <t>Cod_Canton</t>
  </si>
  <si>
    <t>Desc_Canton</t>
  </si>
  <si>
    <t>ATENCION A FAMILIAS</t>
  </si>
  <si>
    <t>AVANCEMOS</t>
  </si>
  <si>
    <t>ASIGNACION FAMILIAR H</t>
  </si>
  <si>
    <t>PRESTACION ALIMENTARIA K</t>
  </si>
  <si>
    <t>CUIDADO Y DESARROLLO INFANTIL</t>
  </si>
  <si>
    <t>CRECEMOS</t>
  </si>
  <si>
    <t>SEGURIDAD ALIMENTARIA</t>
  </si>
  <si>
    <t>Total de familias</t>
  </si>
  <si>
    <t>Total Monto transferido</t>
  </si>
  <si>
    <t>Monto transferido</t>
  </si>
  <si>
    <t>SAN JOSE</t>
  </si>
  <si>
    <t>ESCAZU</t>
  </si>
  <si>
    <t>DESAMPARADOS</t>
  </si>
  <si>
    <t>PURISCAL</t>
  </si>
  <si>
    <t>TARRAZU</t>
  </si>
  <si>
    <t>ASERRI</t>
  </si>
  <si>
    <t>MORA</t>
  </si>
  <si>
    <t>GOICOECHEA</t>
  </si>
  <si>
    <t>SANTA ANA</t>
  </si>
  <si>
    <t>ALAJUELITA</t>
  </si>
  <si>
    <t>VAZQUEZ DE CORONADO</t>
  </si>
  <si>
    <t>ACOSTA</t>
  </si>
  <si>
    <t>TIBAS</t>
  </si>
  <si>
    <t>MORAVIA</t>
  </si>
  <si>
    <t>MONTES DE OCA</t>
  </si>
  <si>
    <t>TURRUBARES</t>
  </si>
  <si>
    <t>DOTA</t>
  </si>
  <si>
    <t>CURRIDABAT</t>
  </si>
  <si>
    <t>PEREZ ZELEDON</t>
  </si>
  <si>
    <t>LEON CORTES</t>
  </si>
  <si>
    <t>TOTAL SAN JOSE</t>
  </si>
  <si>
    <t>ALAJUELA</t>
  </si>
  <si>
    <t>SAN RAMON</t>
  </si>
  <si>
    <t>GRECIA</t>
  </si>
  <si>
    <t>SAN MATEO</t>
  </si>
  <si>
    <t>ATENAS</t>
  </si>
  <si>
    <t>NARANJO</t>
  </si>
  <si>
    <t>PALMARES</t>
  </si>
  <si>
    <t>POAS</t>
  </si>
  <si>
    <t>OROTINA</t>
  </si>
  <si>
    <t>SAN CARLOS</t>
  </si>
  <si>
    <t>ZARCERO</t>
  </si>
  <si>
    <t>SARCHI</t>
  </si>
  <si>
    <t>UPALA</t>
  </si>
  <si>
    <t>LOS CHILES</t>
  </si>
  <si>
    <t>GUATUSO</t>
  </si>
  <si>
    <t>RIO CUARTO</t>
  </si>
  <si>
    <t>TOTAL ALAJUELA</t>
  </si>
  <si>
    <t>CARTAGO</t>
  </si>
  <si>
    <t>PARAISO</t>
  </si>
  <si>
    <t>LA UNION</t>
  </si>
  <si>
    <t>JIMENEZ</t>
  </si>
  <si>
    <t>TURRIALBA</t>
  </si>
  <si>
    <t>ALVARADO</t>
  </si>
  <si>
    <t>OREAMUNO</t>
  </si>
  <si>
    <t>EL GUARCO</t>
  </si>
  <si>
    <t>TOTAL CARTAGO</t>
  </si>
  <si>
    <t>HEREDIA</t>
  </si>
  <si>
    <t>BARVA</t>
  </si>
  <si>
    <t>SANTO DOMINGO</t>
  </si>
  <si>
    <t>SANTA BARBARA</t>
  </si>
  <si>
    <t>SAN RAFAEL</t>
  </si>
  <si>
    <t>SAN ISIDRO</t>
  </si>
  <si>
    <t>BELEN</t>
  </si>
  <si>
    <t>FLORES</t>
  </si>
  <si>
    <t>SAN PABLO</t>
  </si>
  <si>
    <t>SARAPIQUI</t>
  </si>
  <si>
    <t>TOTAL HEREDIA</t>
  </si>
  <si>
    <t>GUANACASTE</t>
  </si>
  <si>
    <t>LIBERIA</t>
  </si>
  <si>
    <t>NICOYA</t>
  </si>
  <si>
    <t>SANTA CRUZ</t>
  </si>
  <si>
    <t>BAGACES</t>
  </si>
  <si>
    <t>CARRILLO</t>
  </si>
  <si>
    <t>CAÑAS</t>
  </si>
  <si>
    <t>ABANGARES</t>
  </si>
  <si>
    <t>TILARAN</t>
  </si>
  <si>
    <t>NANDAYURE</t>
  </si>
  <si>
    <t>LA CRUZ</t>
  </si>
  <si>
    <t>HOJANCHA</t>
  </si>
  <si>
    <t>TOTAL GUANACASTE</t>
  </si>
  <si>
    <t>PUNTARENAS</t>
  </si>
  <si>
    <t>ESPARZA</t>
  </si>
  <si>
    <t>BUENOS AIRES</t>
  </si>
  <si>
    <t>MONTES DE ORO</t>
  </si>
  <si>
    <t>OSA</t>
  </si>
  <si>
    <t>QUEPOS</t>
  </si>
  <si>
    <t>GOLFITO</t>
  </si>
  <si>
    <t>COTO BRUS</t>
  </si>
  <si>
    <t>PARRITA</t>
  </si>
  <si>
    <t>CORREDORES</t>
  </si>
  <si>
    <t>GARABITO</t>
  </si>
  <si>
    <t>TOTAL PUNTARENAS</t>
  </si>
  <si>
    <t>LIMON</t>
  </si>
  <si>
    <t>POCOCI</t>
  </si>
  <si>
    <t>SIQUIRRES</t>
  </si>
  <si>
    <t>TALAMANCA</t>
  </si>
  <si>
    <t>MATINA</t>
  </si>
  <si>
    <t>GUACIMO</t>
  </si>
  <si>
    <t>TOTAL LIMÓN</t>
  </si>
  <si>
    <t>Total general</t>
  </si>
  <si>
    <t>Fuente: Sistemas de Información Social, IMAS, Enero 2022</t>
  </si>
  <si>
    <t xml:space="preserve">Total de Personas beneficiarias en el año 2021 con recursos FODESAF según género y discapacidad </t>
  </si>
  <si>
    <t>Género</t>
  </si>
  <si>
    <t>Discapacidad</t>
  </si>
  <si>
    <t>No</t>
  </si>
  <si>
    <t>Si</t>
  </si>
  <si>
    <t>Masculino</t>
  </si>
  <si>
    <t>Femenino</t>
  </si>
  <si>
    <t>Persona Trans</t>
  </si>
  <si>
    <t>Fuente: SABEN, Reporte Personalizable,IMAS, Enero 2022 JAPM.</t>
  </si>
  <si>
    <t>Ajuste Contable</t>
  </si>
  <si>
    <t>OCTUBRE</t>
  </si>
  <si>
    <t>NOVIEMBRE</t>
  </si>
  <si>
    <t>DICIEMBRE</t>
  </si>
  <si>
    <t>FODESAF (Ley, Inciso H, Inciso K, Emergencias )</t>
  </si>
  <si>
    <t xml:space="preserve">FODESAF CRECEMOS </t>
  </si>
  <si>
    <t>SEGURIDAD ALIMENTARIA ( MTSS )</t>
  </si>
  <si>
    <t>Ajuste contable</t>
  </si>
  <si>
    <t xml:space="preserve">                      Transferencias corrientes a Órganos Desconcentrados</t>
  </si>
  <si>
    <t>Inciso  B)</t>
  </si>
  <si>
    <t>Inciso  H)</t>
  </si>
  <si>
    <t>Inciso  K)</t>
  </si>
  <si>
    <t>Emergencias destino específica (Traslado inciso k)</t>
  </si>
  <si>
    <t xml:space="preserve">            Intereses Ctas Ctes--Reintegros y Devoluciones </t>
  </si>
  <si>
    <t xml:space="preserve">Reintegros y Devoluciones </t>
  </si>
  <si>
    <t xml:space="preserve">Intereses Ctas Ctes--Reintegros y Devoluciones </t>
  </si>
  <si>
    <t>Clasificador de los ingresos del sector público</t>
  </si>
  <si>
    <t xml:space="preserve">Presupuesto </t>
  </si>
  <si>
    <t xml:space="preserve">Ingresos </t>
  </si>
  <si>
    <t>Ordinario</t>
  </si>
  <si>
    <t>Modificado</t>
  </si>
  <si>
    <t>Efectivos</t>
  </si>
  <si>
    <t>1. Ingresos Corrientes</t>
  </si>
  <si>
    <t>1.1. Ingresos  tributarios</t>
  </si>
  <si>
    <t>1.2. Contribuciones sociales</t>
  </si>
  <si>
    <t>1.3. Ingresos no tributarios</t>
  </si>
  <si>
    <t>1.4. Transferencias Corrientes</t>
  </si>
  <si>
    <t>1.4.1. Del sector Público</t>
  </si>
  <si>
    <t>1.4.1.1. Del Gobierno Central</t>
  </si>
  <si>
    <t>1.4.1.2. De órganos desconcetrados (FODESAF)</t>
  </si>
  <si>
    <t>1.4.1.3 a 6. De otras instituciones públicas</t>
  </si>
  <si>
    <t>1.4.2. Del sector privado</t>
  </si>
  <si>
    <t>1.4.3. Del sector externo</t>
  </si>
  <si>
    <t>2. Ingresos de capital</t>
  </si>
  <si>
    <t>2.1. Venta de activos</t>
  </si>
  <si>
    <t>2.2. Recuperación obra pública</t>
  </si>
  <si>
    <t>2.3. Recuperación de préstamos</t>
  </si>
  <si>
    <t>2.4. Transferencias de capital</t>
  </si>
  <si>
    <t>2.4.1. Del sector Público</t>
  </si>
  <si>
    <t>2.4.1.1. Del Gobierno Central</t>
  </si>
  <si>
    <t>2.4.1.2. De órganos desconcetrados (FODESAF)</t>
  </si>
  <si>
    <t>2.4.1.3 a 6. De otras instituciones públicas</t>
  </si>
  <si>
    <t>2.4.2. Del sector privado</t>
  </si>
  <si>
    <t>2.4.3. Del sector externo</t>
  </si>
  <si>
    <t>2.5. Otros ingresos de capital</t>
  </si>
  <si>
    <t>3. Financiamiento</t>
  </si>
  <si>
    <t>3.1. Financiamiento interno</t>
  </si>
  <si>
    <t>3.2. Financiamiento externo</t>
  </si>
  <si>
    <t>3.3. Recursos de vigencias anteriores</t>
  </si>
  <si>
    <t>Clasificador por objeto del gasto del sector público</t>
  </si>
  <si>
    <t xml:space="preserve">Egresos </t>
  </si>
  <si>
    <t>Distribución del gasto o egreso efectivo por fuente</t>
  </si>
  <si>
    <t>Institución</t>
  </si>
  <si>
    <t xml:space="preserve">Otras Fuentes Gobierno Central </t>
  </si>
  <si>
    <t>Comunidad</t>
  </si>
  <si>
    <t>0. Remuneraciones</t>
  </si>
  <si>
    <t>1. Servicios</t>
  </si>
  <si>
    <t>2. Materiales y Suministros</t>
  </si>
  <si>
    <t>3. Intereses y comisiones</t>
  </si>
  <si>
    <t>4. Activos Financieros</t>
  </si>
  <si>
    <t>5. Bienes duraderos</t>
  </si>
  <si>
    <t>6. Transferencias corrientes</t>
  </si>
  <si>
    <t>6.01. Al sector público</t>
  </si>
  <si>
    <t xml:space="preserve">6.02. A personas </t>
  </si>
  <si>
    <t>6.03. Prestaciones</t>
  </si>
  <si>
    <t>6.04. Entidades privadas sin fines de lucro</t>
  </si>
  <si>
    <t>6.05. A empresas privadas</t>
  </si>
  <si>
    <t>6.06. Otras al sector privado</t>
  </si>
  <si>
    <t>6.07. Al sector externo</t>
  </si>
  <si>
    <t>7. Transfencias de capital</t>
  </si>
  <si>
    <t>7.01. Al sector público</t>
  </si>
  <si>
    <t xml:space="preserve">7.02. A personas </t>
  </si>
  <si>
    <t>7.03. Entidades privadas sin fines de lucro</t>
  </si>
  <si>
    <t>7.04. A empresas privadas</t>
  </si>
  <si>
    <t>7.05. Al sector externo</t>
  </si>
  <si>
    <t>8. Amortización</t>
  </si>
  <si>
    <t>9. Cuentas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</si>
</sst>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[$-140A]General"/>
    <numFmt numFmtId="165" formatCode="[$-140A]#,##0"/>
    <numFmt numFmtId="166" formatCode="[$-140A]#,##0.00"/>
    <numFmt numFmtId="167" formatCode="&quot; &quot;#,##0&quot; &quot;;&quot;-&quot;#,##0&quot; &quot;;&quot; -&quot;00&quot; &quot;;&quot; &quot;@&quot; &quot;"/>
    <numFmt numFmtId="168" formatCode="&quot; &quot;#,##0.00&quot; &quot;;&quot;-&quot;#,##0.00&quot; &quot;;&quot; -&quot;00&quot; &quot;;&quot; &quot;@&quot; &quot;"/>
    <numFmt numFmtId="169" formatCode="&quot; &quot;#,##0.00&quot; &quot;;&quot; (&quot;#,##0.00&quot;)&quot;;&quot; -&quot;#&quot; &quot;;&quot; &quot;@&quot; &quot;"/>
    <numFmt numFmtId="170" formatCode="&quot; &quot;#,##0.00&quot;    &quot;;&quot;-&quot;#,##0.00&quot;    &quot;;&quot; -&quot;#&quot;    &quot;;&quot; &quot;@&quot; &quot;"/>
    <numFmt numFmtId="171" formatCode="&quot; &quot;#,##0.00&quot; &quot;;&quot; (&quot;#,##0.00&quot;)&quot;;&quot; -&quot;00&quot; &quot;;&quot; &quot;@&quot; &quot;"/>
    <numFmt numFmtId="172" formatCode="[$-140A]0%"/>
    <numFmt numFmtId="173" formatCode="_(* #,##0.00_);_(* \(#,##0.00\);_(* &quot;-&quot;??_);_(@_)"/>
    <numFmt numFmtId="174" formatCode="_(* #,##0_);_(* \(#,##0\);_(* &quot;-&quot;??_);_(@_)"/>
    <numFmt numFmtId="175" formatCode="_(* #,##0.0000_);_(* \(#,##0.0000\);_(* &quot;-&quot;??_);_(@_)"/>
    <numFmt numFmtId="176" formatCode="&quot; &quot;#,##0&quot; &quot;;&quot; (&quot;#,##0&quot;)&quot;;&quot; -&quot;00&quot; &quot;;&quot; &quot;@&quot; &quot;"/>
  </numFmts>
  <fonts count="61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3333FF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3333FF"/>
      <name val="Calibri"/>
      <family val="2"/>
    </font>
    <font>
      <i/>
      <sz val="11"/>
      <name val="Calibri"/>
      <family val="2"/>
    </font>
    <font>
      <b/>
      <i/>
      <sz val="11"/>
      <color rgb="FF000000"/>
      <name val="Calibri"/>
      <family val="2"/>
    </font>
    <font>
      <sz val="10"/>
      <name val="Arial"/>
      <family val="2"/>
    </font>
    <font>
      <sz val="11"/>
      <color rgb="FF0070C0"/>
      <name val="Calibri"/>
      <family val="2"/>
    </font>
    <font>
      <sz val="11"/>
      <color rgb="FF3333FF"/>
      <name val="Calibri"/>
      <family val="2"/>
    </font>
    <font>
      <sz val="10"/>
      <name val="Calibri"/>
      <family val="2"/>
    </font>
    <font>
      <b/>
      <sz val="12"/>
      <color rgb="FF974706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i/>
      <sz val="11"/>
      <color rgb="FF3333FF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3333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0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376092"/>
      </patternFill>
    </fill>
    <fill>
      <patternFill patternType="solid">
        <fgColor rgb="FFFFE699"/>
        <bgColor rgb="FFFFE6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8" fontId="6" fillId="0" borderId="0" applyFont="0" applyFill="0" applyBorder="0" applyAlignment="0" applyProtection="0"/>
    <xf numFmtId="164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169" fontId="7" fillId="0" borderId="0" applyBorder="0" applyProtection="0"/>
    <xf numFmtId="170" fontId="7" fillId="0" borderId="0" applyBorder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164" fontId="7" fillId="0" borderId="0" applyBorder="0" applyProtection="0"/>
    <xf numFmtId="172" fontId="7" fillId="0" borderId="0" applyBorder="0" applyProtection="0"/>
    <xf numFmtId="0" fontId="10" fillId="0" borderId="0" applyNumberFormat="0" applyBorder="0" applyProtection="0"/>
    <xf numFmtId="0" fontId="10" fillId="0" borderId="0" applyNumberFormat="0" applyBorder="0" applyProtection="0"/>
  </cellStyleXfs>
  <cellXfs count="283">
    <xf numFmtId="0" fontId="0" fillId="0" borderId="0" xfId="0"/>
    <xf numFmtId="164" fontId="7" fillId="0" borderId="0" xfId="2" applyFont="1" applyFill="1" applyAlignment="1">
      <alignment horizontal="left" wrapText="1"/>
    </xf>
    <xf numFmtId="164" fontId="7" fillId="0" borderId="0" xfId="2" applyFont="1" applyFill="1" applyAlignment="1">
      <alignment horizontal="center" wrapText="1"/>
    </xf>
    <xf numFmtId="164" fontId="7" fillId="0" borderId="0" xfId="2" applyFont="1" applyFill="1" applyAlignment="1"/>
    <xf numFmtId="164" fontId="11" fillId="0" borderId="0" xfId="2" applyFont="1" applyFill="1" applyAlignment="1">
      <alignment horizontal="right"/>
    </xf>
    <xf numFmtId="164" fontId="12" fillId="0" borderId="0" xfId="2" applyFont="1" applyFill="1" applyAlignment="1"/>
    <xf numFmtId="164" fontId="13" fillId="0" borderId="0" xfId="2" applyFont="1" applyFill="1" applyAlignment="1"/>
    <xf numFmtId="164" fontId="12" fillId="0" borderId="0" xfId="2" applyFont="1" applyFill="1" applyAlignment="1">
      <alignment horizontal="left"/>
    </xf>
    <xf numFmtId="164" fontId="13" fillId="0" borderId="0" xfId="2" applyFont="1" applyFill="1" applyAlignment="1">
      <alignment horizontal="center"/>
    </xf>
    <xf numFmtId="164" fontId="14" fillId="2" borderId="1" xfId="2" applyFont="1" applyFill="1" applyBorder="1" applyAlignment="1">
      <alignment horizontal="center"/>
    </xf>
    <xf numFmtId="164" fontId="14" fillId="2" borderId="2" xfId="2" applyFont="1" applyFill="1" applyBorder="1" applyAlignment="1">
      <alignment horizontal="center"/>
    </xf>
    <xf numFmtId="165" fontId="7" fillId="0" borderId="0" xfId="2" applyNumberFormat="1" applyFont="1" applyFill="1" applyAlignment="1"/>
    <xf numFmtId="165" fontId="7" fillId="0" borderId="0" xfId="2" applyNumberFormat="1" applyFont="1" applyFill="1" applyAlignment="1">
      <alignment horizontal="center" vertical="center"/>
    </xf>
    <xf numFmtId="164" fontId="7" fillId="0" borderId="0" xfId="2" applyFont="1" applyFill="1" applyAlignment="1">
      <alignment horizontal="left"/>
    </xf>
    <xf numFmtId="166" fontId="7" fillId="0" borderId="0" xfId="2" applyNumberFormat="1" applyFont="1" applyFill="1" applyAlignment="1">
      <alignment horizontal="left" vertical="center"/>
    </xf>
    <xf numFmtId="164" fontId="15" fillId="0" borderId="0" xfId="2" applyFont="1" applyFill="1" applyAlignment="1">
      <alignment vertical="center"/>
    </xf>
    <xf numFmtId="165" fontId="7" fillId="0" borderId="0" xfId="2" applyNumberFormat="1" applyFont="1" applyFill="1" applyAlignment="1">
      <alignment horizontal="left"/>
    </xf>
    <xf numFmtId="164" fontId="15" fillId="0" borderId="0" xfId="2" applyFont="1" applyFill="1" applyAlignment="1"/>
    <xf numFmtId="165" fontId="7" fillId="0" borderId="0" xfId="2" applyNumberFormat="1" applyFont="1" applyFill="1" applyAlignment="1">
      <alignment horizontal="right" vertical="center"/>
    </xf>
    <xf numFmtId="164" fontId="13" fillId="0" borderId="3" xfId="2" applyFont="1" applyFill="1" applyBorder="1" applyAlignment="1">
      <alignment vertical="center"/>
    </xf>
    <xf numFmtId="165" fontId="13" fillId="0" borderId="3" xfId="2" applyNumberFormat="1" applyFont="1" applyFill="1" applyBorder="1" applyAlignment="1">
      <alignment horizontal="left" vertical="center"/>
    </xf>
    <xf numFmtId="165" fontId="13" fillId="0" borderId="3" xfId="2" applyNumberFormat="1" applyFont="1" applyFill="1" applyBorder="1" applyAlignment="1">
      <alignment horizontal="center" vertical="center"/>
    </xf>
    <xf numFmtId="164" fontId="16" fillId="0" borderId="0" xfId="2" applyFont="1" applyFill="1" applyAlignment="1">
      <alignment vertical="center" wrapText="1"/>
    </xf>
    <xf numFmtId="164" fontId="7" fillId="3" borderId="0" xfId="2" applyFont="1" applyFill="1" applyAlignment="1">
      <alignment horizontal="center" wrapText="1"/>
    </xf>
    <xf numFmtId="165" fontId="7" fillId="0" borderId="5" xfId="2" applyNumberFormat="1" applyFont="1" applyFill="1" applyBorder="1" applyAlignment="1">
      <alignment horizontal="center" vertical="center"/>
    </xf>
    <xf numFmtId="165" fontId="13" fillId="0" borderId="0" xfId="2" applyNumberFormat="1" applyFont="1" applyFill="1" applyAlignment="1">
      <alignment horizontal="center" vertical="center"/>
    </xf>
    <xf numFmtId="165" fontId="13" fillId="0" borderId="3" xfId="2" applyNumberFormat="1" applyFont="1" applyFill="1" applyBorder="1" applyAlignment="1">
      <alignment vertical="center"/>
    </xf>
    <xf numFmtId="0" fontId="19" fillId="0" borderId="0" xfId="0" applyFont="1"/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horizontal="left" indent="4"/>
    </xf>
    <xf numFmtId="0" fontId="21" fillId="0" borderId="0" xfId="0" applyFont="1" applyAlignment="1">
      <alignment horizontal="left" indent="4"/>
    </xf>
    <xf numFmtId="0" fontId="15" fillId="0" borderId="0" xfId="0" applyFont="1" applyAlignment="1">
      <alignment horizontal="left" indent="7"/>
    </xf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 indent="7"/>
    </xf>
    <xf numFmtId="0" fontId="19" fillId="0" borderId="0" xfId="0" applyFont="1" applyAlignment="1">
      <alignment horizontal="left"/>
    </xf>
    <xf numFmtId="4" fontId="21" fillId="0" borderId="0" xfId="0" applyNumberFormat="1" applyFont="1" applyAlignment="1">
      <alignment horizontal="right" vertical="center"/>
    </xf>
    <xf numFmtId="4" fontId="24" fillId="0" borderId="0" xfId="0" applyNumberFormat="1" applyFont="1"/>
    <xf numFmtId="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" fontId="19" fillId="0" borderId="0" xfId="0" applyNumberFormat="1" applyFont="1"/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5" fillId="0" borderId="0" xfId="0" applyFont="1"/>
    <xf numFmtId="0" fontId="13" fillId="0" borderId="0" xfId="0" applyFont="1" applyAlignment="1">
      <alignment horizontal="right" vertical="center"/>
    </xf>
    <xf numFmtId="4" fontId="21" fillId="0" borderId="0" xfId="0" applyNumberFormat="1" applyFont="1" applyAlignment="1">
      <alignment horizontal="right" vertical="top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left" indent="3"/>
    </xf>
    <xf numFmtId="0" fontId="15" fillId="0" borderId="0" xfId="0" applyFont="1" applyAlignment="1">
      <alignment horizontal="left" indent="3"/>
    </xf>
    <xf numFmtId="0" fontId="26" fillId="0" borderId="0" xfId="0" applyFont="1" applyAlignment="1">
      <alignment horizontal="left"/>
    </xf>
    <xf numFmtId="0" fontId="22" fillId="0" borderId="0" xfId="0" applyFont="1" applyAlignment="1">
      <alignment horizontal="left" indent="3"/>
    </xf>
    <xf numFmtId="4" fontId="21" fillId="0" borderId="0" xfId="0" applyNumberFormat="1" applyFont="1"/>
    <xf numFmtId="0" fontId="13" fillId="0" borderId="0" xfId="0" applyFont="1" applyAlignment="1"/>
    <xf numFmtId="0" fontId="19" fillId="4" borderId="0" xfId="0" applyFont="1" applyFill="1"/>
    <xf numFmtId="0" fontId="20" fillId="4" borderId="0" xfId="0" applyFont="1" applyFill="1"/>
    <xf numFmtId="0" fontId="15" fillId="4" borderId="0" xfId="0" applyFont="1" applyFill="1" applyAlignment="1">
      <alignment horizontal="left" indent="3"/>
    </xf>
    <xf numFmtId="0" fontId="19" fillId="4" borderId="9" xfId="0" applyFont="1" applyFill="1" applyBorder="1"/>
    <xf numFmtId="0" fontId="27" fillId="4" borderId="0" xfId="0" applyFont="1" applyFill="1"/>
    <xf numFmtId="164" fontId="7" fillId="5" borderId="0" xfId="2" applyFont="1" applyFill="1" applyAlignment="1"/>
    <xf numFmtId="4" fontId="13" fillId="4" borderId="0" xfId="0" applyNumberFormat="1" applyFont="1" applyFill="1"/>
    <xf numFmtId="4" fontId="7" fillId="4" borderId="0" xfId="0" applyNumberFormat="1" applyFont="1" applyFill="1"/>
    <xf numFmtId="4" fontId="28" fillId="4" borderId="9" xfId="0" applyNumberFormat="1" applyFont="1" applyFill="1" applyBorder="1"/>
    <xf numFmtId="0" fontId="29" fillId="6" borderId="6" xfId="0" applyFont="1" applyFill="1" applyBorder="1" applyAlignment="1">
      <alignment horizontal="center"/>
    </xf>
    <xf numFmtId="0" fontId="30" fillId="6" borderId="9" xfId="0" applyFont="1" applyFill="1" applyBorder="1"/>
    <xf numFmtId="4" fontId="29" fillId="6" borderId="9" xfId="0" applyNumberFormat="1" applyFont="1" applyFill="1" applyBorder="1"/>
    <xf numFmtId="0" fontId="29" fillId="6" borderId="7" xfId="0" applyFont="1" applyFill="1" applyBorder="1"/>
    <xf numFmtId="4" fontId="29" fillId="6" borderId="8" xfId="0" applyNumberFormat="1" applyFont="1" applyFill="1" applyBorder="1"/>
    <xf numFmtId="164" fontId="13" fillId="0" borderId="0" xfId="2" applyFont="1" applyFill="1" applyAlignment="1">
      <alignment horizontal="center"/>
    </xf>
    <xf numFmtId="164" fontId="15" fillId="0" borderId="0" xfId="2" applyFont="1" applyFill="1" applyAlignment="1">
      <alignment vertical="center"/>
    </xf>
    <xf numFmtId="173" fontId="32" fillId="5" borderId="0" xfId="1" applyNumberFormat="1" applyFont="1" applyFill="1"/>
    <xf numFmtId="173" fontId="31" fillId="5" borderId="0" xfId="1" applyNumberFormat="1" applyFont="1" applyFill="1"/>
    <xf numFmtId="173" fontId="5" fillId="5" borderId="0" xfId="1" applyNumberFormat="1" applyFont="1" applyFill="1"/>
    <xf numFmtId="173" fontId="33" fillId="5" borderId="9" xfId="0" applyNumberFormat="1" applyFont="1" applyFill="1" applyBorder="1"/>
    <xf numFmtId="164" fontId="13" fillId="0" borderId="0" xfId="2" applyFont="1" applyFill="1" applyAlignment="1">
      <alignment horizontal="center"/>
    </xf>
    <xf numFmtId="164" fontId="15" fillId="0" borderId="0" xfId="2" applyFont="1" applyFill="1" applyAlignment="1">
      <alignment vertical="center"/>
    </xf>
    <xf numFmtId="174" fontId="36" fillId="0" borderId="0" xfId="1" applyNumberFormat="1" applyFont="1" applyFill="1" applyAlignment="1"/>
    <xf numFmtId="174" fontId="31" fillId="0" borderId="0" xfId="1" applyNumberFormat="1" applyFont="1" applyFill="1" applyAlignment="1"/>
    <xf numFmtId="174" fontId="31" fillId="0" borderId="0" xfId="1" applyNumberFormat="1" applyFont="1" applyFill="1" applyAlignment="1">
      <alignment vertical="center" wrapText="1"/>
    </xf>
    <xf numFmtId="174" fontId="34" fillId="7" borderId="11" xfId="1" applyNumberFormat="1" applyFont="1" applyFill="1" applyBorder="1" applyAlignment="1">
      <alignment horizontal="center"/>
    </xf>
    <xf numFmtId="174" fontId="36" fillId="0" borderId="0" xfId="1" applyNumberFormat="1" applyFont="1" applyFill="1" applyBorder="1" applyAlignment="1">
      <alignment horizontal="center"/>
    </xf>
    <xf numFmtId="174" fontId="37" fillId="0" borderId="0" xfId="1" applyNumberFormat="1" applyFont="1" applyFill="1" applyBorder="1"/>
    <xf numFmtId="173" fontId="38" fillId="0" borderId="0" xfId="1" applyNumberFormat="1" applyFont="1" applyFill="1" applyBorder="1" applyAlignment="1">
      <alignment horizontal="left" vertical="top"/>
    </xf>
    <xf numFmtId="174" fontId="4" fillId="0" borderId="0" xfId="1" applyNumberFormat="1" applyFont="1" applyFill="1" applyBorder="1" applyAlignment="1">
      <alignment horizontal="left" indent="4"/>
    </xf>
    <xf numFmtId="173" fontId="39" fillId="0" borderId="0" xfId="1" applyNumberFormat="1" applyFont="1" applyFill="1" applyBorder="1"/>
    <xf numFmtId="174" fontId="39" fillId="0" borderId="0" xfId="1" applyNumberFormat="1" applyFont="1" applyFill="1"/>
    <xf numFmtId="173" fontId="39" fillId="0" borderId="0" xfId="1" applyNumberFormat="1" applyFont="1" applyFill="1"/>
    <xf numFmtId="174" fontId="37" fillId="0" borderId="0" xfId="1" applyNumberFormat="1" applyFont="1" applyFill="1" applyBorder="1" applyAlignment="1">
      <alignment horizontal="left" indent="4"/>
    </xf>
    <xf numFmtId="174" fontId="40" fillId="0" borderId="0" xfId="1" applyNumberFormat="1" applyFont="1" applyFill="1" applyBorder="1" applyAlignment="1">
      <alignment horizontal="left" indent="7"/>
    </xf>
    <xf numFmtId="174" fontId="41" fillId="0" borderId="0" xfId="1" applyNumberFormat="1" applyFont="1" applyFill="1" applyBorder="1" applyAlignment="1">
      <alignment horizontal="left" indent="7"/>
    </xf>
    <xf numFmtId="174" fontId="34" fillId="7" borderId="7" xfId="1" applyNumberFormat="1" applyFont="1" applyFill="1" applyBorder="1"/>
    <xf numFmtId="173" fontId="34" fillId="7" borderId="8" xfId="1" applyNumberFormat="1" applyFont="1" applyFill="1" applyBorder="1"/>
    <xf numFmtId="174" fontId="39" fillId="0" borderId="0" xfId="1" applyNumberFormat="1" applyFont="1" applyFill="1" applyBorder="1" applyAlignment="1">
      <alignment horizontal="left" wrapText="1"/>
    </xf>
    <xf numFmtId="174" fontId="4" fillId="0" borderId="0" xfId="1" applyNumberFormat="1" applyFont="1" applyFill="1" applyBorder="1" applyAlignment="1">
      <alignment horizontal="right" vertical="center"/>
    </xf>
    <xf numFmtId="174" fontId="34" fillId="7" borderId="6" xfId="1" applyNumberFormat="1" applyFont="1" applyFill="1" applyBorder="1" applyAlignment="1">
      <alignment horizontal="center"/>
    </xf>
    <xf numFmtId="174" fontId="4" fillId="0" borderId="0" xfId="1" applyNumberFormat="1" applyFont="1" applyFill="1"/>
    <xf numFmtId="173" fontId="31" fillId="0" borderId="0" xfId="1" applyNumberFormat="1" applyFont="1" applyFill="1"/>
    <xf numFmtId="174" fontId="4" fillId="0" borderId="0" xfId="1" applyNumberFormat="1" applyFont="1" applyFill="1" applyAlignment="1">
      <alignment horizontal="left" indent="3"/>
    </xf>
    <xf numFmtId="173" fontId="4" fillId="0" borderId="0" xfId="1" applyNumberFormat="1" applyFont="1" applyFill="1" applyAlignment="1">
      <alignment horizontal="left" indent="3"/>
    </xf>
    <xf numFmtId="174" fontId="40" fillId="0" borderId="0" xfId="1" applyNumberFormat="1" applyFont="1" applyFill="1" applyAlignment="1">
      <alignment horizontal="left" indent="3"/>
    </xf>
    <xf numFmtId="173" fontId="40" fillId="0" borderId="0" xfId="1" applyNumberFormat="1" applyFont="1" applyFill="1" applyAlignment="1">
      <alignment horizontal="left" indent="3"/>
    </xf>
    <xf numFmtId="174" fontId="4" fillId="0" borderId="0" xfId="1" applyNumberFormat="1" applyFont="1" applyFill="1" applyAlignment="1">
      <alignment horizontal="left"/>
    </xf>
    <xf numFmtId="173" fontId="31" fillId="0" borderId="0" xfId="1" applyNumberFormat="1" applyFont="1" applyFill="1" applyAlignment="1">
      <alignment horizontal="left"/>
    </xf>
    <xf numFmtId="173" fontId="24" fillId="0" borderId="0" xfId="0" applyNumberFormat="1" applyFont="1" applyAlignment="1">
      <alignment horizontal="left" wrapText="1"/>
    </xf>
    <xf numFmtId="174" fontId="41" fillId="0" borderId="0" xfId="1" applyNumberFormat="1" applyFont="1" applyFill="1" applyAlignment="1">
      <alignment horizontal="left" indent="3"/>
    </xf>
    <xf numFmtId="173" fontId="41" fillId="0" borderId="0" xfId="1" applyNumberFormat="1" applyFont="1" applyFill="1" applyAlignment="1">
      <alignment horizontal="left" indent="3"/>
    </xf>
    <xf numFmtId="174" fontId="34" fillId="7" borderId="9" xfId="1" applyNumberFormat="1" applyFont="1" applyFill="1" applyBorder="1"/>
    <xf numFmtId="173" fontId="34" fillId="7" borderId="9" xfId="1" applyNumberFormat="1" applyFont="1" applyFill="1" applyBorder="1"/>
    <xf numFmtId="174" fontId="39" fillId="0" borderId="0" xfId="1" applyNumberFormat="1" applyFont="1" applyFill="1" applyBorder="1"/>
    <xf numFmtId="174" fontId="42" fillId="7" borderId="6" xfId="1" applyNumberFormat="1" applyFont="1" applyFill="1" applyBorder="1" applyAlignment="1">
      <alignment horizontal="center"/>
    </xf>
    <xf numFmtId="174" fontId="43" fillId="5" borderId="0" xfId="1" applyNumberFormat="1" applyFont="1" applyFill="1"/>
    <xf numFmtId="173" fontId="45" fillId="5" borderId="0" xfId="1" applyNumberFormat="1" applyFont="1" applyFill="1"/>
    <xf numFmtId="173" fontId="46" fillId="5" borderId="0" xfId="1" applyNumberFormat="1" applyFont="1" applyFill="1"/>
    <xf numFmtId="174" fontId="46" fillId="5" borderId="0" xfId="1" applyNumberFormat="1" applyFont="1" applyFill="1"/>
    <xf numFmtId="174" fontId="47" fillId="5" borderId="0" xfId="1" applyNumberFormat="1" applyFont="1" applyFill="1" applyAlignment="1">
      <alignment horizontal="left" indent="3"/>
    </xf>
    <xf numFmtId="173" fontId="47" fillId="5" borderId="0" xfId="1" applyNumberFormat="1" applyFont="1" applyFill="1" applyAlignment="1">
      <alignment horizontal="left" indent="3"/>
    </xf>
    <xf numFmtId="174" fontId="40" fillId="5" borderId="0" xfId="1" applyNumberFormat="1" applyFont="1" applyFill="1" applyAlignment="1">
      <alignment horizontal="left" indent="3"/>
    </xf>
    <xf numFmtId="174" fontId="46" fillId="5" borderId="0" xfId="1" applyNumberFormat="1" applyFont="1" applyFill="1" applyBorder="1"/>
    <xf numFmtId="173" fontId="33" fillId="5" borderId="0" xfId="0" applyNumberFormat="1" applyFont="1" applyFill="1"/>
    <xf numFmtId="174" fontId="39" fillId="5" borderId="9" xfId="1" applyNumberFormat="1" applyFont="1" applyFill="1" applyBorder="1"/>
    <xf numFmtId="175" fontId="39" fillId="5" borderId="9" xfId="1" applyNumberFormat="1" applyFont="1" applyFill="1" applyBorder="1"/>
    <xf numFmtId="165" fontId="7" fillId="0" borderId="0" xfId="2" applyNumberFormat="1" applyFont="1" applyFill="1" applyAlignment="1">
      <alignment horizontal="center"/>
    </xf>
    <xf numFmtId="174" fontId="31" fillId="0" borderId="0" xfId="1" applyNumberFormat="1" applyFont="1" applyFill="1" applyBorder="1"/>
    <xf numFmtId="174" fontId="37" fillId="0" borderId="0" xfId="1" applyNumberFormat="1" applyFont="1" applyFill="1" applyBorder="1" applyAlignment="1">
      <alignment horizontal="right" vertical="center"/>
    </xf>
    <xf numFmtId="174" fontId="39" fillId="0" borderId="0" xfId="1" applyNumberFormat="1" applyFont="1" applyFill="1" applyBorder="1" applyAlignment="1">
      <alignment horizontal="right" vertical="center"/>
    </xf>
    <xf numFmtId="174" fontId="47" fillId="0" borderId="0" xfId="1" applyNumberFormat="1" applyFont="1" applyFill="1" applyBorder="1" applyAlignment="1">
      <alignment horizontal="left" indent="7"/>
    </xf>
    <xf numFmtId="174" fontId="43" fillId="0" borderId="0" xfId="1" applyNumberFormat="1" applyFont="1" applyFill="1" applyBorder="1" applyAlignment="1">
      <alignment horizontal="left" indent="7"/>
    </xf>
    <xf numFmtId="174" fontId="34" fillId="7" borderId="11" xfId="1" applyNumberFormat="1" applyFont="1" applyFill="1" applyBorder="1"/>
    <xf numFmtId="174" fontId="39" fillId="0" borderId="0" xfId="1" applyNumberFormat="1" applyFont="1" applyFill="1" applyBorder="1" applyAlignment="1">
      <alignment horizontal="left"/>
    </xf>
    <xf numFmtId="174" fontId="36" fillId="0" borderId="0" xfId="1" applyNumberFormat="1" applyFont="1" applyFill="1"/>
    <xf numFmtId="174" fontId="39" fillId="0" borderId="0" xfId="1" applyNumberFormat="1" applyFont="1" applyFill="1" applyAlignment="1">
      <alignment horizontal="left" indent="3"/>
    </xf>
    <xf numFmtId="174" fontId="31" fillId="0" borderId="0" xfId="1" applyNumberFormat="1" applyFont="1" applyFill="1" applyAlignment="1">
      <alignment horizontal="left"/>
    </xf>
    <xf numFmtId="174" fontId="35" fillId="7" borderId="6" xfId="1" applyNumberFormat="1" applyFont="1" applyFill="1" applyBorder="1" applyAlignment="1">
      <alignment horizontal="center"/>
    </xf>
    <xf numFmtId="174" fontId="39" fillId="5" borderId="0" xfId="1" applyNumberFormat="1" applyFont="1" applyFill="1"/>
    <xf numFmtId="174" fontId="36" fillId="5" borderId="0" xfId="1" applyNumberFormat="1" applyFont="1" applyFill="1"/>
    <xf numFmtId="173" fontId="36" fillId="5" borderId="0" xfId="1" applyNumberFormat="1" applyFont="1" applyFill="1"/>
    <xf numFmtId="173" fontId="39" fillId="5" borderId="0" xfId="1" applyNumberFormat="1" applyFont="1" applyFill="1"/>
    <xf numFmtId="174" fontId="4" fillId="5" borderId="0" xfId="1" applyNumberFormat="1" applyFont="1" applyFill="1" applyAlignment="1">
      <alignment horizontal="left" indent="3"/>
    </xf>
    <xf numFmtId="164" fontId="13" fillId="0" borderId="0" xfId="2" applyFont="1" applyFill="1" applyAlignment="1">
      <alignment horizontal="center"/>
    </xf>
    <xf numFmtId="164" fontId="15" fillId="0" borderId="0" xfId="2" applyFont="1" applyFill="1" applyAlignment="1">
      <alignment vertical="center"/>
    </xf>
    <xf numFmtId="174" fontId="31" fillId="0" borderId="0" xfId="1" applyNumberFormat="1" applyFont="1" applyFill="1" applyAlignment="1">
      <alignment horizontal="center"/>
    </xf>
    <xf numFmtId="165" fontId="18" fillId="0" borderId="0" xfId="2" applyNumberFormat="1" applyFont="1" applyFill="1" applyAlignment="1">
      <alignment horizontal="center" vertical="center"/>
    </xf>
    <xf numFmtId="164" fontId="16" fillId="3" borderId="0" xfId="2" applyFont="1" applyFill="1" applyAlignment="1">
      <alignment vertical="top" wrapText="1"/>
    </xf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horizontal="center" vertical="center"/>
    </xf>
    <xf numFmtId="174" fontId="3" fillId="0" borderId="0" xfId="1" applyNumberFormat="1" applyFont="1" applyFill="1" applyBorder="1" applyAlignment="1">
      <alignment horizontal="left" indent="4"/>
    </xf>
    <xf numFmtId="174" fontId="49" fillId="0" borderId="0" xfId="1" applyNumberFormat="1" applyFont="1" applyFill="1" applyBorder="1" applyAlignment="1">
      <alignment horizontal="left" indent="4"/>
    </xf>
    <xf numFmtId="174" fontId="50" fillId="0" borderId="0" xfId="1" applyNumberFormat="1" applyFont="1" applyFill="1" applyBorder="1" applyAlignment="1">
      <alignment horizontal="left" indent="7"/>
    </xf>
    <xf numFmtId="173" fontId="37" fillId="0" borderId="0" xfId="1" applyNumberFormat="1" applyFont="1" applyFill="1" applyBorder="1"/>
    <xf numFmtId="173" fontId="39" fillId="0" borderId="0" xfId="1" applyNumberFormat="1" applyFont="1" applyFill="1" applyBorder="1" applyAlignment="1">
      <alignment horizontal="right" vertical="center"/>
    </xf>
    <xf numFmtId="173" fontId="36" fillId="0" borderId="0" xfId="1" applyNumberFormat="1" applyFont="1" applyFill="1" applyBorder="1" applyAlignment="1">
      <alignment horizontal="right" vertical="center"/>
    </xf>
    <xf numFmtId="173" fontId="33" fillId="5" borderId="9" xfId="1" applyNumberFormat="1" applyFont="1" applyFill="1" applyBorder="1"/>
    <xf numFmtId="174" fontId="33" fillId="5" borderId="0" xfId="1" applyNumberFormat="1" applyFont="1" applyFill="1"/>
    <xf numFmtId="174" fontId="39" fillId="5" borderId="0" xfId="1" applyNumberFormat="1" applyFont="1" applyFill="1" applyBorder="1"/>
    <xf numFmtId="174" fontId="34" fillId="8" borderId="6" xfId="1" applyNumberFormat="1" applyFont="1" applyFill="1" applyBorder="1" applyAlignment="1">
      <alignment horizontal="center"/>
    </xf>
    <xf numFmtId="174" fontId="34" fillId="8" borderId="9" xfId="1" applyNumberFormat="1" applyFont="1" applyFill="1" applyBorder="1"/>
    <xf numFmtId="173" fontId="34" fillId="8" borderId="9" xfId="1" applyNumberFormat="1" applyFont="1" applyFill="1" applyBorder="1"/>
    <xf numFmtId="174" fontId="34" fillId="8" borderId="11" xfId="1" applyNumberFormat="1" applyFont="1" applyFill="1" applyBorder="1" applyAlignment="1">
      <alignment horizontal="center"/>
    </xf>
    <xf numFmtId="173" fontId="46" fillId="5" borderId="9" xfId="1" applyNumberFormat="1" applyFont="1" applyFill="1" applyBorder="1"/>
    <xf numFmtId="174" fontId="36" fillId="0" borderId="0" xfId="1" applyNumberFormat="1" applyFont="1" applyFill="1" applyBorder="1" applyAlignment="1">
      <alignment horizontal="center" vertical="center"/>
    </xf>
    <xf numFmtId="174" fontId="31" fillId="0" borderId="0" xfId="1" applyNumberFormat="1" applyFont="1" applyFill="1" applyBorder="1" applyAlignment="1">
      <alignment horizontal="right" vertical="center"/>
    </xf>
    <xf numFmtId="173" fontId="51" fillId="0" borderId="0" xfId="1" applyNumberFormat="1" applyFont="1" applyFill="1" applyBorder="1" applyAlignment="1">
      <alignment horizontal="right" vertical="center"/>
    </xf>
    <xf numFmtId="174" fontId="31" fillId="0" borderId="0" xfId="1" applyNumberFormat="1" applyFont="1" applyFill="1"/>
    <xf numFmtId="174" fontId="3" fillId="0" borderId="0" xfId="1" applyNumberFormat="1" applyFont="1" applyFill="1" applyAlignment="1">
      <alignment horizontal="left" indent="3"/>
    </xf>
    <xf numFmtId="173" fontId="36" fillId="0" borderId="0" xfId="1" applyNumberFormat="1" applyFont="1" applyFill="1" applyAlignment="1">
      <alignment horizontal="left"/>
    </xf>
    <xf numFmtId="173" fontId="36" fillId="0" borderId="0" xfId="1" applyNumberFormat="1" applyFont="1" applyFill="1"/>
    <xf numFmtId="174" fontId="39" fillId="5" borderId="9" xfId="1" applyNumberFormat="1" applyFont="1" applyFill="1" applyBorder="1" applyAlignment="1">
      <alignment horizontal="left"/>
    </xf>
    <xf numFmtId="173" fontId="34" fillId="7" borderId="9" xfId="1" applyNumberFormat="1" applyFont="1" applyFill="1" applyBorder="1" applyAlignment="1">
      <alignment horizontal="left"/>
    </xf>
    <xf numFmtId="174" fontId="34" fillId="7" borderId="7" xfId="1" applyNumberFormat="1" applyFont="1" applyFill="1" applyBorder="1" applyAlignment="1">
      <alignment horizontal="center"/>
    </xf>
    <xf numFmtId="174" fontId="34" fillId="7" borderId="8" xfId="1" applyNumberFormat="1" applyFont="1" applyFill="1" applyBorder="1" applyAlignment="1">
      <alignment horizontal="center"/>
    </xf>
    <xf numFmtId="174" fontId="34" fillId="7" borderId="12" xfId="1" applyNumberFormat="1" applyFont="1" applyFill="1" applyBorder="1" applyAlignment="1">
      <alignment horizontal="center"/>
    </xf>
    <xf numFmtId="164" fontId="14" fillId="9" borderId="1" xfId="2" applyFont="1" applyFill="1" applyBorder="1" applyAlignment="1">
      <alignment horizontal="center"/>
    </xf>
    <xf numFmtId="164" fontId="14" fillId="9" borderId="2" xfId="2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right" vertical="center"/>
    </xf>
    <xf numFmtId="167" fontId="7" fillId="0" borderId="0" xfId="1" applyNumberFormat="1" applyFont="1" applyFill="1" applyAlignment="1"/>
    <xf numFmtId="164" fontId="17" fillId="3" borderId="0" xfId="2" applyFont="1" applyFill="1" applyAlignment="1">
      <alignment vertical="top" wrapText="1"/>
    </xf>
    <xf numFmtId="164" fontId="7" fillId="3" borderId="0" xfId="2" applyFill="1" applyAlignment="1">
      <alignment horizontal="center" wrapText="1"/>
    </xf>
    <xf numFmtId="164" fontId="7" fillId="0" borderId="0" xfId="2"/>
    <xf numFmtId="0" fontId="16" fillId="0" borderId="0" xfId="15" applyFont="1" applyProtection="1"/>
    <xf numFmtId="0" fontId="16" fillId="0" borderId="0" xfId="15" applyFont="1" applyFill="1" applyProtection="1"/>
    <xf numFmtId="0" fontId="53" fillId="10" borderId="16" xfId="15" applyFont="1" applyFill="1" applyBorder="1" applyAlignment="1" applyProtection="1">
      <alignment horizontal="center" vertical="center" wrapText="1"/>
    </xf>
    <xf numFmtId="0" fontId="53" fillId="10" borderId="16" xfId="15" applyFont="1" applyFill="1" applyBorder="1" applyProtection="1"/>
    <xf numFmtId="0" fontId="16" fillId="0" borderId="0" xfId="15" applyFont="1" applyBorder="1" applyProtection="1"/>
    <xf numFmtId="0" fontId="16" fillId="0" borderId="0" xfId="0" applyFont="1"/>
    <xf numFmtId="167" fontId="16" fillId="0" borderId="0" xfId="9" applyNumberFormat="1" applyFont="1" applyBorder="1"/>
    <xf numFmtId="167" fontId="16" fillId="0" borderId="0" xfId="1" applyNumberFormat="1" applyFont="1" applyBorder="1"/>
    <xf numFmtId="0" fontId="53" fillId="11" borderId="0" xfId="15" applyFont="1" applyFill="1" applyBorder="1" applyProtection="1"/>
    <xf numFmtId="0" fontId="53" fillId="11" borderId="0" xfId="0" applyFont="1" applyFill="1"/>
    <xf numFmtId="167" fontId="53" fillId="11" borderId="0" xfId="9" applyNumberFormat="1" applyFont="1" applyFill="1" applyBorder="1"/>
    <xf numFmtId="167" fontId="53" fillId="11" borderId="0" xfId="1" applyNumberFormat="1" applyFont="1" applyFill="1" applyBorder="1" applyAlignment="1" applyProtection="1"/>
    <xf numFmtId="167" fontId="53" fillId="11" borderId="0" xfId="1" applyNumberFormat="1" applyFont="1" applyFill="1" applyBorder="1"/>
    <xf numFmtId="0" fontId="53" fillId="0" borderId="0" xfId="15" applyFont="1" applyFill="1" applyProtection="1"/>
    <xf numFmtId="167" fontId="53" fillId="12" borderId="0" xfId="9" applyNumberFormat="1" applyFont="1" applyFill="1"/>
    <xf numFmtId="0" fontId="53" fillId="12" borderId="0" xfId="15" applyFont="1" applyFill="1" applyProtection="1"/>
    <xf numFmtId="167" fontId="53" fillId="12" borderId="0" xfId="1" applyNumberFormat="1" applyFont="1" applyFill="1"/>
    <xf numFmtId="0" fontId="7" fillId="0" borderId="0" xfId="15" applyFill="1" applyProtection="1"/>
    <xf numFmtId="167" fontId="16" fillId="0" borderId="0" xfId="9" applyNumberFormat="1" applyFont="1"/>
    <xf numFmtId="0" fontId="7" fillId="0" borderId="0" xfId="14"/>
    <xf numFmtId="0" fontId="54" fillId="14" borderId="14" xfId="14" applyFont="1" applyFill="1" applyBorder="1" applyAlignment="1">
      <alignment horizontal="center" vertical="center"/>
    </xf>
    <xf numFmtId="0" fontId="17" fillId="0" borderId="14" xfId="14" applyFont="1" applyBorder="1"/>
    <xf numFmtId="176" fontId="17" fillId="0" borderId="14" xfId="8" applyNumberFormat="1" applyFont="1" applyBorder="1"/>
    <xf numFmtId="0" fontId="54" fillId="14" borderId="14" xfId="14" applyFont="1" applyFill="1" applyBorder="1"/>
    <xf numFmtId="176" fontId="54" fillId="14" borderId="14" xfId="8" applyNumberFormat="1" applyFont="1" applyFill="1" applyBorder="1"/>
    <xf numFmtId="174" fontId="2" fillId="0" borderId="0" xfId="1" applyNumberFormat="1" applyFont="1" applyFill="1" applyBorder="1" applyAlignment="1">
      <alignment horizontal="left" indent="4"/>
    </xf>
    <xf numFmtId="174" fontId="56" fillId="0" borderId="0" xfId="1" applyNumberFormat="1" applyFont="1" applyFill="1" applyBorder="1" applyAlignment="1">
      <alignment horizontal="left" indent="7"/>
    </xf>
    <xf numFmtId="174" fontId="56" fillId="5" borderId="0" xfId="1" applyNumberFormat="1" applyFont="1" applyFill="1" applyBorder="1" applyAlignment="1">
      <alignment horizontal="left" indent="7"/>
    </xf>
    <xf numFmtId="174" fontId="36" fillId="15" borderId="6" xfId="1" applyNumberFormat="1" applyFont="1" applyFill="1" applyBorder="1" applyAlignment="1">
      <alignment horizontal="center"/>
    </xf>
    <xf numFmtId="174" fontId="2" fillId="0" borderId="0" xfId="1" applyNumberFormat="1" applyFont="1" applyFill="1" applyAlignment="1">
      <alignment horizontal="left" indent="3"/>
    </xf>
    <xf numFmtId="49" fontId="24" fillId="0" borderId="0" xfId="0" applyNumberFormat="1" applyFont="1" applyAlignment="1">
      <alignment wrapText="1"/>
    </xf>
    <xf numFmtId="174" fontId="36" fillId="5" borderId="19" xfId="1" applyNumberFormat="1" applyFont="1" applyFill="1" applyBorder="1" applyAlignment="1">
      <alignment horizontal="center"/>
    </xf>
    <xf numFmtId="164" fontId="7" fillId="0" borderId="0" xfId="2" applyFont="1" applyFill="1" applyBorder="1" applyAlignment="1"/>
    <xf numFmtId="174" fontId="36" fillId="5" borderId="6" xfId="1" applyNumberFormat="1" applyFont="1" applyFill="1" applyBorder="1" applyAlignment="1">
      <alignment horizontal="center" wrapText="1"/>
    </xf>
    <xf numFmtId="174" fontId="41" fillId="5" borderId="0" xfId="1" applyNumberFormat="1" applyFont="1" applyFill="1" applyAlignment="1">
      <alignment horizontal="left" indent="3"/>
    </xf>
    <xf numFmtId="174" fontId="36" fillId="5" borderId="9" xfId="1" applyNumberFormat="1" applyFont="1" applyFill="1" applyBorder="1"/>
    <xf numFmtId="173" fontId="34" fillId="7" borderId="11" xfId="1" applyNumberFormat="1" applyFont="1" applyFill="1" applyBorder="1"/>
    <xf numFmtId="174" fontId="57" fillId="5" borderId="0" xfId="1" applyNumberFormat="1" applyFont="1" applyFill="1" applyAlignment="1">
      <alignment horizontal="left" indent="3"/>
    </xf>
    <xf numFmtId="174" fontId="58" fillId="5" borderId="0" xfId="1" applyNumberFormat="1" applyFont="1" applyFill="1" applyAlignment="1">
      <alignment horizontal="left" indent="3"/>
    </xf>
    <xf numFmtId="173" fontId="59" fillId="5" borderId="0" xfId="1" applyNumberFormat="1" applyFont="1" applyFill="1"/>
    <xf numFmtId="173" fontId="60" fillId="5" borderId="0" xfId="1" applyNumberFormat="1" applyFont="1" applyFill="1"/>
    <xf numFmtId="173" fontId="36" fillId="5" borderId="0" xfId="1" applyNumberFormat="1" applyFont="1" applyFill="1" applyBorder="1"/>
    <xf numFmtId="0" fontId="34" fillId="16" borderId="19" xfId="0" applyFont="1" applyFill="1" applyBorder="1" applyAlignment="1">
      <alignment horizontal="center"/>
    </xf>
    <xf numFmtId="0" fontId="34" fillId="16" borderId="20" xfId="0" applyFont="1" applyFill="1" applyBorder="1" applyAlignment="1">
      <alignment horizontal="center"/>
    </xf>
    <xf numFmtId="0" fontId="31" fillId="0" borderId="0" xfId="0" applyFont="1"/>
    <xf numFmtId="4" fontId="31" fillId="0" borderId="0" xfId="0" applyNumberFormat="1" applyFont="1"/>
    <xf numFmtId="4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6"/>
    </xf>
    <xf numFmtId="173" fontId="0" fillId="0" borderId="0" xfId="0" applyNumberFormat="1"/>
    <xf numFmtId="0" fontId="35" fillId="16" borderId="19" xfId="0" applyFont="1" applyFill="1" applyBorder="1" applyAlignment="1">
      <alignment horizontal="center" vertical="center"/>
    </xf>
    <xf numFmtId="0" fontId="35" fillId="16" borderId="19" xfId="0" applyFont="1" applyFill="1" applyBorder="1" applyAlignment="1">
      <alignment horizontal="center" vertical="center" wrapText="1"/>
    </xf>
    <xf numFmtId="0" fontId="35" fillId="16" borderId="20" xfId="0" applyFont="1" applyFill="1" applyBorder="1" applyAlignment="1">
      <alignment horizontal="center" vertical="center"/>
    </xf>
    <xf numFmtId="0" fontId="35" fillId="16" borderId="20" xfId="0" applyFont="1" applyFill="1" applyBorder="1" applyAlignment="1">
      <alignment horizontal="center" vertical="center" wrapText="1"/>
    </xf>
    <xf numFmtId="0" fontId="34" fillId="16" borderId="20" xfId="0" applyFont="1" applyFill="1" applyBorder="1" applyAlignment="1">
      <alignment horizontal="center" vertical="center"/>
    </xf>
    <xf numFmtId="43" fontId="1" fillId="0" borderId="0" xfId="1" applyNumberFormat="1" applyFont="1" applyFill="1"/>
    <xf numFmtId="0" fontId="0" fillId="0" borderId="20" xfId="0" applyBorder="1"/>
    <xf numFmtId="4" fontId="0" fillId="0" borderId="0" xfId="0" applyNumberFormat="1" applyFill="1"/>
    <xf numFmtId="0" fontId="0" fillId="0" borderId="0" xfId="0" applyFill="1"/>
    <xf numFmtId="173" fontId="0" fillId="0" borderId="0" xfId="0" applyNumberFormat="1" applyFill="1"/>
    <xf numFmtId="4" fontId="31" fillId="0" borderId="0" xfId="0" applyNumberFormat="1" applyFont="1" applyFill="1"/>
    <xf numFmtId="43" fontId="31" fillId="0" borderId="0" xfId="1" applyNumberFormat="1" applyFont="1" applyFill="1"/>
    <xf numFmtId="0" fontId="31" fillId="0" borderId="0" xfId="0" applyFont="1" applyFill="1"/>
    <xf numFmtId="0" fontId="0" fillId="0" borderId="0" xfId="0" applyFill="1" applyAlignment="1">
      <alignment horizontal="left" indent="2"/>
    </xf>
    <xf numFmtId="4" fontId="1" fillId="0" borderId="0" xfId="0" applyNumberFormat="1" applyFont="1" applyFill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4" fontId="13" fillId="0" borderId="0" xfId="2" applyFont="1" applyFill="1" applyAlignment="1">
      <alignment horizontal="center"/>
    </xf>
    <xf numFmtId="164" fontId="15" fillId="0" borderId="0" xfId="2" applyFont="1" applyFill="1" applyAlignment="1">
      <alignment vertical="center"/>
    </xf>
    <xf numFmtId="0" fontId="13" fillId="0" borderId="0" xfId="0" applyFont="1" applyAlignment="1">
      <alignment horizontal="center"/>
    </xf>
    <xf numFmtId="0" fontId="0" fillId="3" borderId="0" xfId="0" applyFill="1"/>
    <xf numFmtId="164" fontId="16" fillId="3" borderId="4" xfId="2" applyFont="1" applyFill="1" applyBorder="1" applyAlignment="1">
      <alignment horizontal="left" vertical="center" wrapText="1"/>
    </xf>
    <xf numFmtId="164" fontId="7" fillId="3" borderId="0" xfId="2" applyFont="1" applyFill="1" applyAlignment="1">
      <alignment horizontal="left" vertical="top" wrapText="1"/>
    </xf>
    <xf numFmtId="164" fontId="16" fillId="3" borderId="0" xfId="2" applyFont="1" applyFill="1" applyAlignment="1">
      <alignment horizontal="left" vertical="center" wrapText="1"/>
    </xf>
    <xf numFmtId="174" fontId="31" fillId="0" borderId="10" xfId="1" applyNumberFormat="1" applyFont="1" applyFill="1" applyBorder="1" applyAlignment="1">
      <alignment horizontal="center"/>
    </xf>
    <xf numFmtId="174" fontId="31" fillId="0" borderId="0" xfId="1" applyNumberFormat="1" applyFont="1" applyFill="1" applyAlignment="1">
      <alignment horizontal="center"/>
    </xf>
    <xf numFmtId="174" fontId="36" fillId="0" borderId="0" xfId="1" applyNumberFormat="1" applyFont="1" applyFill="1" applyAlignment="1">
      <alignment horizontal="center"/>
    </xf>
    <xf numFmtId="174" fontId="31" fillId="0" borderId="10" xfId="1" applyNumberFormat="1" applyFont="1" applyFill="1" applyBorder="1" applyAlignment="1">
      <alignment horizontal="center" vertical="center" wrapText="1"/>
    </xf>
    <xf numFmtId="174" fontId="31" fillId="0" borderId="13" xfId="1" applyNumberFormat="1" applyFont="1" applyFill="1" applyBorder="1" applyAlignment="1">
      <alignment horizontal="center"/>
    </xf>
    <xf numFmtId="164" fontId="16" fillId="3" borderId="0" xfId="2" applyFont="1" applyFill="1" applyAlignment="1">
      <alignment horizontal="left" vertical="top" wrapText="1"/>
    </xf>
    <xf numFmtId="164" fontId="15" fillId="0" borderId="0" xfId="2" applyFont="1" applyFill="1" applyAlignment="1">
      <alignment horizontal="left" vertical="center"/>
    </xf>
    <xf numFmtId="164" fontId="16" fillId="0" borderId="4" xfId="2" applyFont="1" applyFill="1" applyBorder="1" applyAlignment="1">
      <alignment horizontal="left" vertical="center" wrapText="1"/>
    </xf>
    <xf numFmtId="174" fontId="31" fillId="0" borderId="0" xfId="1" applyNumberFormat="1" applyFont="1" applyFill="1" applyBorder="1" applyAlignment="1">
      <alignment horizontal="center"/>
    </xf>
    <xf numFmtId="164" fontId="13" fillId="0" borderId="0" xfId="2" applyFont="1" applyFill="1" applyAlignment="1">
      <alignment horizontal="center" vertical="center"/>
    </xf>
    <xf numFmtId="0" fontId="16" fillId="0" borderId="4" xfId="15" applyFont="1" applyBorder="1" applyAlignment="1" applyProtection="1">
      <alignment horizontal="left"/>
    </xf>
    <xf numFmtId="0" fontId="52" fillId="10" borderId="0" xfId="15" applyFont="1" applyFill="1" applyAlignment="1" applyProtection="1">
      <alignment horizontal="left" vertical="center"/>
    </xf>
    <xf numFmtId="0" fontId="53" fillId="10" borderId="14" xfId="15" applyFont="1" applyFill="1" applyBorder="1" applyAlignment="1" applyProtection="1">
      <alignment horizontal="center"/>
    </xf>
    <xf numFmtId="0" fontId="53" fillId="10" borderId="16" xfId="15" applyFont="1" applyFill="1" applyBorder="1" applyAlignment="1" applyProtection="1">
      <alignment horizontal="center"/>
    </xf>
    <xf numFmtId="0" fontId="53" fillId="10" borderId="14" xfId="15" applyFont="1" applyFill="1" applyBorder="1" applyAlignment="1" applyProtection="1">
      <alignment horizontal="center" vertical="center"/>
    </xf>
    <xf numFmtId="0" fontId="53" fillId="10" borderId="14" xfId="15" applyFont="1" applyFill="1" applyBorder="1" applyAlignment="1" applyProtection="1">
      <alignment horizontal="center" vertical="center" wrapText="1"/>
    </xf>
    <xf numFmtId="0" fontId="53" fillId="10" borderId="16" xfId="15" applyFont="1" applyFill="1" applyBorder="1" applyAlignment="1" applyProtection="1">
      <alignment horizontal="center" vertical="center" wrapText="1"/>
    </xf>
    <xf numFmtId="0" fontId="53" fillId="10" borderId="15" xfId="15" applyFont="1" applyFill="1" applyBorder="1" applyAlignment="1" applyProtection="1">
      <alignment horizontal="center" vertical="center" wrapText="1"/>
    </xf>
    <xf numFmtId="0" fontId="53" fillId="10" borderId="17" xfId="15" applyFont="1" applyFill="1" applyBorder="1" applyAlignment="1" applyProtection="1">
      <alignment horizontal="center" vertical="center" wrapText="1"/>
    </xf>
    <xf numFmtId="0" fontId="13" fillId="10" borderId="18" xfId="15" applyFont="1" applyFill="1" applyBorder="1" applyAlignment="1" applyProtection="1">
      <alignment horizontal="left"/>
    </xf>
    <xf numFmtId="0" fontId="53" fillId="13" borderId="14" xfId="14" applyFont="1" applyFill="1" applyBorder="1" applyAlignment="1">
      <alignment horizontal="center" vertical="center" wrapText="1"/>
    </xf>
    <xf numFmtId="0" fontId="54" fillId="14" borderId="14" xfId="14" applyFont="1" applyFill="1" applyBorder="1" applyAlignment="1">
      <alignment horizontal="center" vertical="center"/>
    </xf>
    <xf numFmtId="0" fontId="55" fillId="0" borderId="2" xfId="14" applyFont="1" applyBorder="1" applyAlignment="1">
      <alignment horizontal="left"/>
    </xf>
    <xf numFmtId="0" fontId="34" fillId="16" borderId="19" xfId="0" applyFont="1" applyFill="1" applyBorder="1" applyAlignment="1">
      <alignment horizontal="center" vertical="center"/>
    </xf>
    <xf numFmtId="0" fontId="34" fillId="16" borderId="20" xfId="0" applyFont="1" applyFill="1" applyBorder="1" applyAlignment="1">
      <alignment horizontal="center" vertical="center"/>
    </xf>
    <xf numFmtId="0" fontId="35" fillId="16" borderId="19" xfId="0" applyFont="1" applyFill="1" applyBorder="1" applyAlignment="1">
      <alignment horizontal="center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16" borderId="21" xfId="0" applyFont="1" applyFill="1" applyBorder="1" applyAlignment="1">
      <alignment horizontal="center" vertical="center"/>
    </xf>
  </cellXfs>
  <cellStyles count="20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Millares" xfId="1" builtinId="3" customBuiltin="1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Millares 4 2" xfId="8" xr:uid="{00000000-0005-0000-0000-000007000000}"/>
    <cellStyle name="Millares 5" xfId="9" xr:uid="{00000000-0005-0000-0000-000008000000}"/>
    <cellStyle name="Normal" xfId="0" builtinId="0" customBuiltin="1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Porcentaje 2" xfId="17" xr:uid="{00000000-0005-0000-0000-000011000000}"/>
    <cellStyle name="Result" xfId="18" xr:uid="{00000000-0005-0000-0000-000012000000}"/>
    <cellStyle name="Result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gag/Downloads/INFORME%20FODESAF%20II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gag/Downloads/FODESAF%20IV%20trimestre%202021%20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osolano_imas_go_cr/Documents/NAS-TI%202021/.%20UNIDAD%20DE%20PRESUPESTO/2021/INGRESOS%202021/12%20EJECUCION%20INGRESOS%20DICIEMBRE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gag/Downloads/Ejecuciones%20Mensuales%202021/01%20Ejecuci&#243;n%20Social%20Enero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gag/Downloads/Ejecuciones%20Mensuales%202021/12%20Ejecuci&#243;n%20Social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Trimestre"/>
      <sheetName val="II_Trimestre"/>
      <sheetName val="III_Trimestre"/>
      <sheetName val="IV_Trimestre"/>
      <sheetName val="_I_Semestre"/>
      <sheetName val="3T_Acumulado"/>
      <sheetName val="II_y_III_Trimestre_Acumulado"/>
      <sheetName val="Anual"/>
    </sheetNames>
    <sheetDataSet>
      <sheetData sheetId="0">
        <row r="10">
          <cell r="F10">
            <v>48205</v>
          </cell>
        </row>
        <row r="11">
          <cell r="F11">
            <v>20460</v>
          </cell>
        </row>
        <row r="12">
          <cell r="F12">
            <v>14157</v>
          </cell>
        </row>
        <row r="13">
          <cell r="F13">
            <v>42</v>
          </cell>
        </row>
        <row r="14">
          <cell r="F14">
            <v>1124</v>
          </cell>
        </row>
        <row r="15">
          <cell r="F15">
            <v>147873</v>
          </cell>
        </row>
        <row r="16">
          <cell r="F16">
            <v>119170</v>
          </cell>
        </row>
        <row r="17">
          <cell r="F17">
            <v>162297</v>
          </cell>
        </row>
        <row r="18">
          <cell r="F18">
            <v>121802</v>
          </cell>
        </row>
        <row r="19">
          <cell r="F19">
            <v>7466</v>
          </cell>
        </row>
        <row r="20">
          <cell r="F20">
            <v>224636</v>
          </cell>
        </row>
      </sheetData>
      <sheetData sheetId="1">
        <row r="10">
          <cell r="F10">
            <v>72717</v>
          </cell>
        </row>
        <row r="11">
          <cell r="F11">
            <v>20976</v>
          </cell>
        </row>
        <row r="12">
          <cell r="F12">
            <v>14433</v>
          </cell>
        </row>
        <row r="13">
          <cell r="F13">
            <v>126</v>
          </cell>
        </row>
        <row r="14">
          <cell r="F14">
            <v>1536</v>
          </cell>
        </row>
        <row r="15">
          <cell r="F15">
            <v>163962</v>
          </cell>
        </row>
        <row r="16">
          <cell r="F16">
            <v>132142</v>
          </cell>
        </row>
        <row r="17">
          <cell r="F17">
            <v>190172</v>
          </cell>
        </row>
        <row r="18">
          <cell r="F18">
            <v>141298</v>
          </cell>
        </row>
        <row r="19">
          <cell r="F19">
            <v>7558</v>
          </cell>
        </row>
        <row r="20">
          <cell r="F20">
            <v>263007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Trimestre"/>
      <sheetName val="II_Trimestre"/>
      <sheetName val="III_Trimestre"/>
      <sheetName val="IV_Trimestre"/>
      <sheetName val="_I_Semestre"/>
      <sheetName val="3T_Acumulado"/>
      <sheetName val="II_y_III_Trimestre_Acumulado"/>
      <sheetName val="Anual"/>
      <sheetName val="Anual_Cantón_FODESAF"/>
      <sheetName val="Personas_segun_sexo_y_discapaci"/>
    </sheetNames>
    <sheetDataSet>
      <sheetData sheetId="0">
        <row r="10">
          <cell r="F10">
            <v>48205</v>
          </cell>
        </row>
        <row r="11">
          <cell r="F11">
            <v>20460</v>
          </cell>
        </row>
        <row r="12">
          <cell r="F12">
            <v>14157</v>
          </cell>
        </row>
        <row r="13">
          <cell r="F13">
            <v>42</v>
          </cell>
        </row>
        <row r="14">
          <cell r="F14">
            <v>1124</v>
          </cell>
        </row>
        <row r="15">
          <cell r="F15">
            <v>147873</v>
          </cell>
        </row>
        <row r="16">
          <cell r="F16">
            <v>119170</v>
          </cell>
        </row>
        <row r="17">
          <cell r="F17">
            <v>162297</v>
          </cell>
        </row>
        <row r="18">
          <cell r="F18">
            <v>121802</v>
          </cell>
        </row>
        <row r="19">
          <cell r="F19">
            <v>7466</v>
          </cell>
        </row>
        <row r="20">
          <cell r="F20">
            <v>224636</v>
          </cell>
        </row>
      </sheetData>
      <sheetData sheetId="1">
        <row r="10">
          <cell r="F10">
            <v>72717</v>
          </cell>
        </row>
        <row r="11">
          <cell r="F11">
            <v>20976</v>
          </cell>
        </row>
        <row r="12">
          <cell r="F12">
            <v>14433</v>
          </cell>
        </row>
        <row r="13">
          <cell r="F13">
            <v>126</v>
          </cell>
        </row>
        <row r="14">
          <cell r="F14">
            <v>1536</v>
          </cell>
        </row>
        <row r="15">
          <cell r="F15">
            <v>163962</v>
          </cell>
        </row>
        <row r="16">
          <cell r="F16">
            <v>132142</v>
          </cell>
        </row>
        <row r="17">
          <cell r="F17">
            <v>190172</v>
          </cell>
        </row>
        <row r="18">
          <cell r="F18">
            <v>141298</v>
          </cell>
        </row>
        <row r="19">
          <cell r="F19">
            <v>7558</v>
          </cell>
        </row>
        <row r="20">
          <cell r="F20">
            <v>263007</v>
          </cell>
        </row>
      </sheetData>
      <sheetData sheetId="2">
        <row r="10">
          <cell r="F10">
            <v>89142</v>
          </cell>
        </row>
        <row r="11">
          <cell r="F11">
            <v>22642</v>
          </cell>
        </row>
        <row r="12">
          <cell r="F12">
            <v>15375</v>
          </cell>
        </row>
        <row r="13">
          <cell r="F13">
            <v>150</v>
          </cell>
        </row>
        <row r="14">
          <cell r="F14">
            <v>1775</v>
          </cell>
        </row>
        <row r="15">
          <cell r="F15">
            <v>165931</v>
          </cell>
        </row>
        <row r="16">
          <cell r="F16">
            <v>132890</v>
          </cell>
        </row>
        <row r="17">
          <cell r="F17">
            <v>202895</v>
          </cell>
        </row>
        <row r="18">
          <cell r="F18">
            <v>147692</v>
          </cell>
        </row>
        <row r="19">
          <cell r="F19">
            <v>7841</v>
          </cell>
        </row>
        <row r="20">
          <cell r="F20">
            <v>279782</v>
          </cell>
        </row>
      </sheetData>
      <sheetData sheetId="3">
        <row r="10">
          <cell r="F10">
            <v>74504</v>
          </cell>
        </row>
        <row r="11">
          <cell r="F11">
            <v>4793</v>
          </cell>
        </row>
        <row r="12">
          <cell r="F12">
            <v>3190</v>
          </cell>
        </row>
        <row r="13">
          <cell r="F13">
            <v>189</v>
          </cell>
        </row>
        <row r="14">
          <cell r="F14">
            <v>1844</v>
          </cell>
        </row>
        <row r="15">
          <cell r="F15">
            <v>180994</v>
          </cell>
        </row>
        <row r="16">
          <cell r="F16">
            <v>142789</v>
          </cell>
        </row>
        <row r="17">
          <cell r="F17">
            <v>214964</v>
          </cell>
        </row>
        <row r="18">
          <cell r="F18">
            <v>154095</v>
          </cell>
        </row>
        <row r="19">
          <cell r="F19">
            <v>8039</v>
          </cell>
        </row>
        <row r="20">
          <cell r="F20">
            <v>269678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2"/>
      <sheetName val="CUADROS"/>
      <sheetName val="mensual"/>
      <sheetName val="DICIEMBRE"/>
      <sheetName val="total por clas. econ"/>
      <sheetName val="COMPA PRES-REAL"/>
      <sheetName val="COMPA ING-GASTO"/>
      <sheetName val="Trimestral"/>
      <sheetName val="Proyectados 2021"/>
      <sheetName val="Ingresos Avan-Segr.Ali.-FODE"/>
      <sheetName val="Trimestral."/>
      <sheetName val="Transferencias"/>
      <sheetName val="intereses"/>
      <sheetName val="Hoja1"/>
      <sheetName val="Hoja3"/>
      <sheetName val="Hoja2"/>
      <sheetName val="Estado EP"/>
      <sheetName val="COMPA PRES-REAL (2)"/>
    </sheetNames>
    <sheetDataSet>
      <sheetData sheetId="0" refreshError="1"/>
      <sheetData sheetId="1" refreshError="1"/>
      <sheetData sheetId="2" refreshError="1"/>
      <sheetData sheetId="3" refreshError="1">
        <row r="43">
          <cell r="C43">
            <v>68099.04664</v>
          </cell>
          <cell r="E43">
            <v>68099.04664</v>
          </cell>
          <cell r="G43">
            <v>38359.810259999998</v>
          </cell>
        </row>
        <row r="44">
          <cell r="C44">
            <v>73220.778850000002</v>
          </cell>
          <cell r="E44">
            <v>73220.778850000002</v>
          </cell>
          <cell r="G44">
            <v>30257.75763</v>
          </cell>
        </row>
        <row r="62">
          <cell r="E62">
            <v>30473.159929999998</v>
          </cell>
          <cell r="G62">
            <v>10326.40324</v>
          </cell>
        </row>
        <row r="64">
          <cell r="E64">
            <v>35329.817739999999</v>
          </cell>
          <cell r="G64">
            <v>1295.80151</v>
          </cell>
        </row>
        <row r="76">
          <cell r="E76">
            <v>47267190.08845</v>
          </cell>
          <cell r="G76">
            <v>47267190.088</v>
          </cell>
        </row>
        <row r="84">
          <cell r="E84">
            <v>6784961.46538</v>
          </cell>
          <cell r="G84">
            <v>6784961.4649999999</v>
          </cell>
        </row>
        <row r="89">
          <cell r="E89">
            <v>49372572.035520002</v>
          </cell>
          <cell r="G89">
            <v>49372572.035999998</v>
          </cell>
        </row>
        <row r="90">
          <cell r="E90">
            <v>1563284.5</v>
          </cell>
          <cell r="G90">
            <v>1563284.5</v>
          </cell>
        </row>
        <row r="91">
          <cell r="E91">
            <v>674741.125</v>
          </cell>
          <cell r="G91">
            <v>674741.125</v>
          </cell>
        </row>
        <row r="92">
          <cell r="E92">
            <v>888543.375</v>
          </cell>
          <cell r="G92">
            <v>888543.375</v>
          </cell>
        </row>
        <row r="93">
          <cell r="E93">
            <v>15140801.502900001</v>
          </cell>
          <cell r="G93">
            <v>15140801.503</v>
          </cell>
        </row>
        <row r="94">
          <cell r="E94">
            <v>25012552</v>
          </cell>
          <cell r="G94">
            <v>25012552</v>
          </cell>
        </row>
        <row r="109">
          <cell r="E109">
            <v>457677.54758000001</v>
          </cell>
          <cell r="G109">
            <v>457677.54757999995</v>
          </cell>
        </row>
        <row r="110">
          <cell r="E110">
            <v>94944.301659999997</v>
          </cell>
          <cell r="G110">
            <v>94944.301659999997</v>
          </cell>
        </row>
        <row r="111">
          <cell r="E111">
            <v>289189.00511000003</v>
          </cell>
          <cell r="G111">
            <v>289189.00511000003</v>
          </cell>
        </row>
        <row r="112">
          <cell r="E112">
            <v>405684.27869999997</v>
          </cell>
          <cell r="G112">
            <v>405684.27869999997</v>
          </cell>
        </row>
        <row r="113">
          <cell r="E113">
            <v>45276.663959999998</v>
          </cell>
          <cell r="G113">
            <v>45276.663959999998</v>
          </cell>
        </row>
        <row r="114">
          <cell r="E114">
            <v>200671.94328999997</v>
          </cell>
          <cell r="G114">
            <v>200671.94328999997</v>
          </cell>
        </row>
        <row r="115">
          <cell r="C115">
            <v>9437.8711100000091</v>
          </cell>
          <cell r="E115">
            <v>18875.742220000007</v>
          </cell>
          <cell r="G115">
            <v>18875.742220000018</v>
          </cell>
        </row>
        <row r="117">
          <cell r="E117">
            <v>5318.05</v>
          </cell>
          <cell r="G117">
            <v>5318.05</v>
          </cell>
        </row>
      </sheetData>
      <sheetData sheetId="4" refreshError="1"/>
      <sheetData sheetId="5" refreshError="1"/>
      <sheetData sheetId="6" refreshError="1">
        <row r="20">
          <cell r="G20">
            <v>37846.217069999999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este"/>
      <sheetName val="Sureste"/>
      <sheetName val="SAP"/>
      <sheetName val="Alajuela"/>
      <sheetName val="Cartago"/>
      <sheetName val="Heredia"/>
      <sheetName val="Guanacaste"/>
      <sheetName val="Puntarenas"/>
      <sheetName val="Limon"/>
      <sheetName val="Brunca"/>
      <sheetName val="Huetar Norte"/>
      <sheetName val="REGIONAL"/>
      <sheetName val="ASAI"/>
      <sheetName val="Consolidora"/>
      <sheetName val="INSTITUCIONAL"/>
      <sheetName val="Resumen Prog"/>
      <sheetName val="CONTRATACIONES "/>
      <sheetName val="Otras Acciones  "/>
      <sheetName val="RESUMEN X Gerenci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D11">
            <v>72107265.241999999</v>
          </cell>
        </row>
        <row r="13">
          <cell r="F13">
            <v>6784961.4649999999</v>
          </cell>
        </row>
        <row r="26">
          <cell r="D26">
            <v>350000</v>
          </cell>
        </row>
        <row r="31">
          <cell r="D31">
            <v>368000</v>
          </cell>
        </row>
        <row r="35">
          <cell r="D35">
            <v>21075801.502999999</v>
          </cell>
        </row>
        <row r="36">
          <cell r="F36">
            <v>48302519.906000003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este"/>
      <sheetName val="Sureste"/>
      <sheetName val="Alajuela"/>
      <sheetName val="SAP"/>
      <sheetName val="Cartago"/>
      <sheetName val="Heredia"/>
      <sheetName val="Guanacaste"/>
      <sheetName val="Puntarenas"/>
      <sheetName val="Limon"/>
      <sheetName val="Brunca"/>
      <sheetName val="Huetar Norte"/>
      <sheetName val="REGIONAL"/>
      <sheetName val="RESUMEN X Gerencia"/>
      <sheetName val="ASAI"/>
      <sheetName val="Consolidora"/>
      <sheetName val="INSTITUCIONAL"/>
      <sheetName val="CONTRATACIONES "/>
      <sheetName val="Resumen Prog"/>
      <sheetName val="INSTITUCIONAL (2)"/>
      <sheetName val="Otras Acciones 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1">
          <cell r="D11">
            <v>73638072.737999991</v>
          </cell>
          <cell r="I11">
            <v>73101592.522</v>
          </cell>
        </row>
        <row r="13">
          <cell r="F13">
            <v>6790279.5149999997</v>
          </cell>
          <cell r="K13">
            <v>6777656.0999999996</v>
          </cell>
        </row>
        <row r="26">
          <cell r="D26">
            <v>350000</v>
          </cell>
          <cell r="I26">
            <v>350000</v>
          </cell>
        </row>
        <row r="31">
          <cell r="D31">
            <v>368000</v>
          </cell>
          <cell r="I31">
            <v>336121.21099999995</v>
          </cell>
        </row>
        <row r="35">
          <cell r="D35">
            <v>20037765.805</v>
          </cell>
          <cell r="I35">
            <v>19885692.539000001</v>
          </cell>
        </row>
        <row r="36">
          <cell r="F36">
            <v>47512629.719999999</v>
          </cell>
          <cell r="K36">
            <v>47330721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J99"/>
  <sheetViews>
    <sheetView tabSelected="1" workbookViewId="0">
      <selection activeCell="A2" sqref="A2"/>
    </sheetView>
  </sheetViews>
  <sheetFormatPr baseColWidth="10" defaultRowHeight="14.5" x14ac:dyDescent="0.35"/>
  <cols>
    <col min="1" max="1" width="40.75" style="3" customWidth="1"/>
    <col min="2" max="2" width="17.83203125" style="3" customWidth="1"/>
    <col min="3" max="3" width="18.75" style="3" customWidth="1"/>
    <col min="4" max="4" width="17.75" style="3" customWidth="1"/>
    <col min="5" max="5" width="18.83203125" style="3" customWidth="1"/>
    <col min="6" max="6" width="15.5" style="3" customWidth="1"/>
    <col min="7" max="1024" width="9.83203125" style="3" customWidth="1"/>
    <col min="1025" max="1025" width="11" customWidth="1"/>
  </cols>
  <sheetData>
    <row r="1" spans="1:7" x14ac:dyDescent="0.35">
      <c r="A1" s="1" t="s">
        <v>0</v>
      </c>
      <c r="B1" s="2"/>
      <c r="C1" s="2"/>
      <c r="D1" s="2"/>
      <c r="E1" s="2"/>
      <c r="F1" s="2"/>
    </row>
    <row r="2" spans="1:7" ht="15.5" x14ac:dyDescent="0.35">
      <c r="A2" s="4" t="s">
        <v>1</v>
      </c>
      <c r="B2" s="5" t="s">
        <v>2</v>
      </c>
      <c r="C2" s="6"/>
      <c r="D2" s="6"/>
      <c r="E2" s="6"/>
      <c r="F2" s="6"/>
    </row>
    <row r="3" spans="1:7" ht="15.5" x14ac:dyDescent="0.35">
      <c r="A3" s="4" t="s">
        <v>3</v>
      </c>
      <c r="B3" s="7" t="s">
        <v>46</v>
      </c>
      <c r="C3" s="6"/>
      <c r="D3" s="6"/>
      <c r="E3" s="6"/>
      <c r="F3" s="6"/>
    </row>
    <row r="5" spans="1:7" x14ac:dyDescent="0.35">
      <c r="A5" s="248" t="s">
        <v>4</v>
      </c>
      <c r="B5" s="248"/>
      <c r="C5" s="248"/>
      <c r="D5" s="248"/>
      <c r="E5" s="248"/>
      <c r="F5" s="248"/>
    </row>
    <row r="6" spans="1:7" x14ac:dyDescent="0.35">
      <c r="A6" s="248" t="s">
        <v>5</v>
      </c>
      <c r="B6" s="248"/>
      <c r="C6" s="248"/>
      <c r="D6" s="248"/>
      <c r="E6" s="248"/>
      <c r="F6" s="248"/>
    </row>
    <row r="7" spans="1:7" x14ac:dyDescent="0.35">
      <c r="A7" s="8"/>
    </row>
    <row r="8" spans="1:7" x14ac:dyDescent="0.35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pans="1:7" x14ac:dyDescent="0.35">
      <c r="A9" s="6"/>
      <c r="B9" s="11"/>
      <c r="C9" s="12"/>
      <c r="D9" s="12"/>
      <c r="E9" s="12"/>
      <c r="F9" s="12"/>
    </row>
    <row r="10" spans="1:7" x14ac:dyDescent="0.35">
      <c r="A10" s="13" t="s">
        <v>12</v>
      </c>
      <c r="B10" s="14" t="s">
        <v>13</v>
      </c>
      <c r="C10" s="12">
        <v>24325</v>
      </c>
      <c r="D10" s="12">
        <v>39606</v>
      </c>
      <c r="E10" s="12">
        <v>47289</v>
      </c>
      <c r="F10" s="12">
        <v>48205</v>
      </c>
      <c r="G10" s="11"/>
    </row>
    <row r="11" spans="1:7" x14ac:dyDescent="0.35">
      <c r="A11" s="249" t="s">
        <v>14</v>
      </c>
      <c r="B11" s="16" t="s">
        <v>15</v>
      </c>
      <c r="C11" s="12">
        <v>20031</v>
      </c>
      <c r="D11" s="12">
        <v>19893</v>
      </c>
      <c r="E11" s="12">
        <v>19474</v>
      </c>
      <c r="F11" s="12">
        <v>20460</v>
      </c>
    </row>
    <row r="12" spans="1:7" x14ac:dyDescent="0.35">
      <c r="A12" s="249"/>
      <c r="B12" s="16" t="s">
        <v>16</v>
      </c>
      <c r="C12" s="12">
        <v>13879</v>
      </c>
      <c r="D12" s="12">
        <v>13804</v>
      </c>
      <c r="E12" s="12">
        <v>13534</v>
      </c>
      <c r="F12" s="12">
        <v>14157</v>
      </c>
    </row>
    <row r="13" spans="1:7" x14ac:dyDescent="0.35">
      <c r="A13" s="17" t="s">
        <v>17</v>
      </c>
      <c r="B13" s="16" t="s">
        <v>16</v>
      </c>
      <c r="C13" s="12">
        <v>0</v>
      </c>
      <c r="D13" s="12">
        <v>21</v>
      </c>
      <c r="E13" s="12">
        <v>41</v>
      </c>
      <c r="F13" s="12">
        <v>42</v>
      </c>
    </row>
    <row r="14" spans="1:7" x14ac:dyDescent="0.35">
      <c r="A14" s="17" t="s">
        <v>18</v>
      </c>
      <c r="B14" s="16" t="s">
        <v>16</v>
      </c>
      <c r="C14" s="12">
        <v>0</v>
      </c>
      <c r="D14" s="12">
        <v>844</v>
      </c>
      <c r="E14" s="12">
        <v>1117</v>
      </c>
      <c r="F14" s="12">
        <v>1124</v>
      </c>
    </row>
    <row r="15" spans="1:7" s="3" customFormat="1" x14ac:dyDescent="0.35">
      <c r="A15" s="249" t="s">
        <v>19</v>
      </c>
      <c r="B15" s="16" t="s">
        <v>20</v>
      </c>
      <c r="C15" s="12">
        <v>73935</v>
      </c>
      <c r="D15" s="12">
        <v>94733</v>
      </c>
      <c r="E15" s="12">
        <v>147099</v>
      </c>
      <c r="F15" s="12">
        <v>147873</v>
      </c>
    </row>
    <row r="16" spans="1:7" s="3" customFormat="1" x14ac:dyDescent="0.35">
      <c r="A16" s="249"/>
      <c r="B16" s="16" t="s">
        <v>16</v>
      </c>
      <c r="C16" s="12">
        <v>64471</v>
      </c>
      <c r="D16" s="12">
        <v>80295</v>
      </c>
      <c r="E16" s="12">
        <v>118615</v>
      </c>
      <c r="F16" s="12">
        <v>119170</v>
      </c>
    </row>
    <row r="17" spans="1:7" s="3" customFormat="1" x14ac:dyDescent="0.35">
      <c r="A17" s="249" t="s">
        <v>21</v>
      </c>
      <c r="B17" s="16" t="s">
        <v>20</v>
      </c>
      <c r="C17" s="12">
        <v>151503</v>
      </c>
      <c r="D17" s="12">
        <v>151327</v>
      </c>
      <c r="E17" s="12">
        <v>160269</v>
      </c>
      <c r="F17" s="12">
        <v>162297</v>
      </c>
    </row>
    <row r="18" spans="1:7" s="3" customFormat="1" x14ac:dyDescent="0.35">
      <c r="A18" s="249"/>
      <c r="B18" s="16" t="s">
        <v>16</v>
      </c>
      <c r="C18" s="12">
        <v>115579</v>
      </c>
      <c r="D18" s="12">
        <v>115407</v>
      </c>
      <c r="E18" s="12">
        <v>120343</v>
      </c>
      <c r="F18" s="12">
        <v>121802</v>
      </c>
    </row>
    <row r="19" spans="1:7" s="3" customFormat="1" x14ac:dyDescent="0.35">
      <c r="A19" s="15" t="s">
        <v>31</v>
      </c>
      <c r="B19" s="14" t="s">
        <v>16</v>
      </c>
      <c r="C19" s="12">
        <v>7288</v>
      </c>
      <c r="D19" s="12">
        <v>7279</v>
      </c>
      <c r="E19" s="12">
        <v>7306</v>
      </c>
      <c r="F19" s="12">
        <v>7466</v>
      </c>
      <c r="G19" s="18"/>
    </row>
    <row r="20" spans="1:7" ht="15" thickBot="1" x14ac:dyDescent="0.4">
      <c r="A20" s="19" t="s">
        <v>22</v>
      </c>
      <c r="B20" s="20" t="s">
        <v>23</v>
      </c>
      <c r="C20" s="21">
        <v>175437</v>
      </c>
      <c r="D20" s="21">
        <v>194720</v>
      </c>
      <c r="E20" s="21">
        <v>222471</v>
      </c>
      <c r="F20" s="21">
        <v>224636</v>
      </c>
    </row>
    <row r="21" spans="1:7" ht="32.25" customHeight="1" thickTop="1" x14ac:dyDescent="0.35">
      <c r="A21" s="252" t="s">
        <v>24</v>
      </c>
      <c r="B21" s="252"/>
      <c r="C21" s="252"/>
      <c r="D21" s="252"/>
      <c r="E21" s="252"/>
      <c r="F21" s="252"/>
    </row>
    <row r="22" spans="1:7" x14ac:dyDescent="0.35">
      <c r="A22" s="254" t="s">
        <v>25</v>
      </c>
      <c r="B22" s="254"/>
      <c r="C22" s="254"/>
      <c r="D22" s="254"/>
      <c r="E22" s="254"/>
      <c r="F22" s="254"/>
    </row>
    <row r="23" spans="1:7" ht="51.75" customHeight="1" x14ac:dyDescent="0.35">
      <c r="A23" s="254" t="s">
        <v>52</v>
      </c>
      <c r="B23" s="254"/>
      <c r="C23" s="254"/>
      <c r="D23" s="254"/>
      <c r="E23" s="254"/>
      <c r="F23" s="254"/>
      <c r="G23" s="22"/>
    </row>
    <row r="24" spans="1:7" ht="21.75" customHeight="1" x14ac:dyDescent="0.35">
      <c r="A24" s="254"/>
      <c r="B24" s="254"/>
      <c r="C24" s="254"/>
      <c r="D24" s="254"/>
      <c r="E24" s="254"/>
      <c r="F24" s="254"/>
      <c r="G24" s="22"/>
    </row>
    <row r="25" spans="1:7" ht="15" customHeight="1" x14ac:dyDescent="0.35">
      <c r="A25" s="253" t="s">
        <v>53</v>
      </c>
      <c r="B25" s="253"/>
      <c r="C25" s="253"/>
      <c r="D25" s="253"/>
      <c r="E25" s="253"/>
      <c r="F25" s="253"/>
    </row>
    <row r="26" spans="1:7" ht="15" customHeight="1" x14ac:dyDescent="0.35">
      <c r="A26" s="251"/>
      <c r="B26" s="251"/>
      <c r="C26" s="23"/>
      <c r="D26" s="23"/>
      <c r="E26" s="23"/>
      <c r="F26" s="23"/>
    </row>
    <row r="29" spans="1:7" x14ac:dyDescent="0.35">
      <c r="A29" s="27"/>
      <c r="B29" s="27"/>
      <c r="C29" s="27"/>
      <c r="D29" s="27"/>
      <c r="E29" s="27"/>
      <c r="F29" s="27"/>
      <c r="G29" s="27"/>
    </row>
    <row r="30" spans="1:7" x14ac:dyDescent="0.35">
      <c r="A30" s="250" t="s">
        <v>54</v>
      </c>
      <c r="B30" s="250"/>
      <c r="C30" s="250"/>
      <c r="D30" s="250"/>
      <c r="E30" s="250"/>
      <c r="F30" s="54"/>
      <c r="G30" s="54"/>
    </row>
    <row r="31" spans="1:7" x14ac:dyDescent="0.35">
      <c r="A31" s="250" t="s">
        <v>55</v>
      </c>
      <c r="B31" s="250"/>
      <c r="C31" s="250"/>
      <c r="D31" s="250"/>
      <c r="E31" s="250"/>
      <c r="F31" s="54"/>
      <c r="G31" s="54"/>
    </row>
    <row r="32" spans="1:7" x14ac:dyDescent="0.35">
      <c r="A32" s="250" t="s">
        <v>56</v>
      </c>
      <c r="B32" s="250"/>
      <c r="C32" s="250"/>
      <c r="D32" s="250"/>
      <c r="E32" s="250"/>
      <c r="F32" s="54"/>
      <c r="G32" s="54"/>
    </row>
    <row r="33" spans="1:5" x14ac:dyDescent="0.35">
      <c r="E33" s="48"/>
    </row>
    <row r="34" spans="1:5" ht="15" thickBot="1" x14ac:dyDescent="0.4">
      <c r="A34" s="64" t="s">
        <v>57</v>
      </c>
      <c r="B34" s="64" t="s">
        <v>8</v>
      </c>
      <c r="C34" s="64" t="s">
        <v>9</v>
      </c>
      <c r="D34" s="64" t="s">
        <v>10</v>
      </c>
      <c r="E34" s="64" t="s">
        <v>11</v>
      </c>
    </row>
    <row r="35" spans="1:5" x14ac:dyDescent="0.35">
      <c r="A35" s="29"/>
      <c r="B35" s="28"/>
      <c r="C35" s="28"/>
      <c r="D35" s="28"/>
      <c r="E35" s="28"/>
    </row>
    <row r="36" spans="1:5" x14ac:dyDescent="0.35">
      <c r="A36" s="30" t="s">
        <v>58</v>
      </c>
      <c r="B36" s="37">
        <v>8093520011</v>
      </c>
      <c r="C36" s="37">
        <v>11037050117</v>
      </c>
      <c r="D36" s="37">
        <v>13269986121</v>
      </c>
      <c r="E36" s="37">
        <v>32400556249</v>
      </c>
    </row>
    <row r="37" spans="1:5" x14ac:dyDescent="0.35">
      <c r="A37" s="31" t="s">
        <v>19</v>
      </c>
      <c r="B37" s="38">
        <v>2261510000</v>
      </c>
      <c r="C37" s="41">
        <v>3519400000</v>
      </c>
      <c r="D37" s="41">
        <v>5400080000</v>
      </c>
      <c r="E37" s="39">
        <v>11180990000</v>
      </c>
    </row>
    <row r="38" spans="1:5" x14ac:dyDescent="0.35">
      <c r="A38" s="31" t="s">
        <v>59</v>
      </c>
      <c r="B38" s="38">
        <v>1089506000</v>
      </c>
      <c r="C38" s="41">
        <v>1088082000</v>
      </c>
      <c r="D38" s="41">
        <v>1118355000</v>
      </c>
      <c r="E38" s="39">
        <v>3295943000</v>
      </c>
    </row>
    <row r="39" spans="1:5" x14ac:dyDescent="0.35">
      <c r="A39" s="31" t="s">
        <v>60</v>
      </c>
      <c r="B39" s="39">
        <v>2570414011</v>
      </c>
      <c r="C39" s="41">
        <v>2588733274</v>
      </c>
      <c r="D39" s="41">
        <v>2515676533</v>
      </c>
      <c r="E39" s="39">
        <v>7674823818</v>
      </c>
    </row>
    <row r="40" spans="1:5" x14ac:dyDescent="0.35">
      <c r="A40" s="31" t="s">
        <v>61</v>
      </c>
      <c r="B40" s="40"/>
      <c r="C40" s="27" t="s">
        <v>83</v>
      </c>
      <c r="D40" s="27" t="s">
        <v>83</v>
      </c>
      <c r="E40" s="40" t="s">
        <v>83</v>
      </c>
    </row>
    <row r="41" spans="1:5" x14ac:dyDescent="0.35">
      <c r="A41" s="31" t="s">
        <v>31</v>
      </c>
      <c r="B41" s="41">
        <v>546600000</v>
      </c>
      <c r="C41" s="41">
        <v>549990000</v>
      </c>
      <c r="D41" s="41">
        <v>560720000</v>
      </c>
      <c r="E41" s="39">
        <v>1657310000</v>
      </c>
    </row>
    <row r="42" spans="1:5" x14ac:dyDescent="0.35">
      <c r="A42" s="31" t="s">
        <v>62</v>
      </c>
      <c r="B42" s="43"/>
      <c r="C42" s="41">
        <v>160294900</v>
      </c>
      <c r="D42" s="41">
        <v>152560900</v>
      </c>
      <c r="E42" s="39">
        <v>312855800</v>
      </c>
    </row>
    <row r="43" spans="1:5" x14ac:dyDescent="0.35">
      <c r="A43" s="31" t="s">
        <v>63</v>
      </c>
      <c r="B43" s="43" t="s">
        <v>83</v>
      </c>
      <c r="C43" s="41">
        <v>4897500</v>
      </c>
      <c r="D43" s="41">
        <v>14124900</v>
      </c>
      <c r="E43" s="39">
        <v>19022400</v>
      </c>
    </row>
    <row r="44" spans="1:5" x14ac:dyDescent="0.35">
      <c r="A44" s="32" t="s">
        <v>64</v>
      </c>
      <c r="B44" s="47">
        <v>1625490000</v>
      </c>
      <c r="C44" s="47">
        <v>3125652443</v>
      </c>
      <c r="D44" s="47">
        <v>3508468788</v>
      </c>
      <c r="E44" s="47">
        <v>8259611231</v>
      </c>
    </row>
    <row r="45" spans="1:5" x14ac:dyDescent="0.35">
      <c r="A45" s="33" t="s">
        <v>65</v>
      </c>
      <c r="B45" s="38">
        <v>1606380000</v>
      </c>
      <c r="C45" s="41">
        <v>2730330953</v>
      </c>
      <c r="D45" s="41">
        <v>3116733680</v>
      </c>
      <c r="E45" s="39">
        <v>7453444633</v>
      </c>
    </row>
    <row r="46" spans="1:5" x14ac:dyDescent="0.35">
      <c r="A46" s="33" t="s">
        <v>66</v>
      </c>
      <c r="B46" s="38">
        <v>140000</v>
      </c>
      <c r="C46" s="41">
        <v>10226490</v>
      </c>
      <c r="D46" s="41">
        <v>25940059</v>
      </c>
      <c r="E46" s="39">
        <v>36306549</v>
      </c>
    </row>
    <row r="47" spans="1:5" x14ac:dyDescent="0.35">
      <c r="A47" s="33" t="s">
        <v>67</v>
      </c>
      <c r="B47" s="27"/>
      <c r="C47" s="27"/>
      <c r="D47" s="27"/>
      <c r="E47" s="27"/>
    </row>
    <row r="48" spans="1:5" x14ac:dyDescent="0.35">
      <c r="A48" s="33" t="s">
        <v>68</v>
      </c>
      <c r="B48" s="27"/>
      <c r="C48" s="27"/>
      <c r="D48" s="27"/>
      <c r="E48" s="27"/>
    </row>
    <row r="49" spans="1:5" x14ac:dyDescent="0.35">
      <c r="A49" s="33" t="s">
        <v>69</v>
      </c>
      <c r="B49" s="27"/>
      <c r="C49" s="27"/>
      <c r="D49" s="27"/>
      <c r="E49" s="27"/>
    </row>
    <row r="50" spans="1:5" x14ac:dyDescent="0.35">
      <c r="A50" s="33" t="s">
        <v>70</v>
      </c>
      <c r="B50" s="27"/>
      <c r="C50" s="27"/>
      <c r="D50" s="27"/>
      <c r="E50" s="27"/>
    </row>
    <row r="51" spans="1:5" x14ac:dyDescent="0.35">
      <c r="A51" s="33" t="s">
        <v>71</v>
      </c>
      <c r="B51" s="44"/>
      <c r="C51" s="27" t="s">
        <v>83</v>
      </c>
      <c r="D51" s="27" t="s">
        <v>83</v>
      </c>
      <c r="E51" s="40" t="s">
        <v>83</v>
      </c>
    </row>
    <row r="52" spans="1:5" x14ac:dyDescent="0.35">
      <c r="A52" s="34" t="s">
        <v>72</v>
      </c>
      <c r="B52" s="43"/>
      <c r="C52" s="27" t="s">
        <v>83</v>
      </c>
      <c r="D52" s="41">
        <v>297187500</v>
      </c>
      <c r="E52" s="39">
        <v>297187500</v>
      </c>
    </row>
    <row r="53" spans="1:5" x14ac:dyDescent="0.35">
      <c r="A53" s="33" t="s">
        <v>73</v>
      </c>
      <c r="B53" s="40"/>
      <c r="C53" s="27" t="s">
        <v>83</v>
      </c>
      <c r="D53" s="41">
        <v>5692549</v>
      </c>
      <c r="E53" s="39">
        <v>5692549</v>
      </c>
    </row>
    <row r="54" spans="1:5" x14ac:dyDescent="0.35">
      <c r="A54" s="33" t="s">
        <v>74</v>
      </c>
      <c r="B54" s="40"/>
      <c r="C54" s="27" t="s">
        <v>83</v>
      </c>
      <c r="D54" s="27" t="s">
        <v>83</v>
      </c>
      <c r="E54" s="40" t="s">
        <v>83</v>
      </c>
    </row>
    <row r="55" spans="1:5" x14ac:dyDescent="0.35">
      <c r="A55" s="33" t="s">
        <v>75</v>
      </c>
      <c r="B55" s="42"/>
      <c r="C55" s="41">
        <v>12835000</v>
      </c>
      <c r="D55" s="41">
        <v>33325000</v>
      </c>
      <c r="E55" s="39">
        <v>46160000</v>
      </c>
    </row>
    <row r="56" spans="1:5" x14ac:dyDescent="0.35">
      <c r="A56" s="35" t="s">
        <v>76</v>
      </c>
      <c r="B56" s="27"/>
      <c r="C56" s="27" t="s">
        <v>83</v>
      </c>
      <c r="D56" s="41">
        <v>1800000</v>
      </c>
      <c r="E56" s="39">
        <v>1800000</v>
      </c>
    </row>
    <row r="57" spans="1:5" x14ac:dyDescent="0.35">
      <c r="A57" s="33" t="s">
        <v>77</v>
      </c>
      <c r="B57" s="40"/>
      <c r="C57" s="27" t="s">
        <v>83</v>
      </c>
      <c r="D57" s="27" t="s">
        <v>83</v>
      </c>
      <c r="E57" s="40" t="s">
        <v>83</v>
      </c>
    </row>
    <row r="58" spans="1:5" x14ac:dyDescent="0.35">
      <c r="A58" s="34" t="s">
        <v>78</v>
      </c>
      <c r="B58" s="40"/>
      <c r="C58" s="41">
        <v>350000000</v>
      </c>
      <c r="D58" s="27" t="s">
        <v>83</v>
      </c>
      <c r="E58" s="39">
        <v>350000000</v>
      </c>
    </row>
    <row r="59" spans="1:5" x14ac:dyDescent="0.35">
      <c r="A59" s="34" t="s">
        <v>79</v>
      </c>
      <c r="B59" s="40"/>
      <c r="C59" s="27"/>
      <c r="D59" s="27" t="s">
        <v>83</v>
      </c>
      <c r="E59" s="40" t="s">
        <v>83</v>
      </c>
    </row>
    <row r="60" spans="1:5" x14ac:dyDescent="0.35">
      <c r="A60" s="34"/>
      <c r="B60" s="45"/>
      <c r="C60" s="27" t="s">
        <v>83</v>
      </c>
      <c r="D60" s="27" t="s">
        <v>83</v>
      </c>
      <c r="E60" s="40" t="s">
        <v>83</v>
      </c>
    </row>
    <row r="61" spans="1:5" x14ac:dyDescent="0.35">
      <c r="A61" s="34" t="s">
        <v>80</v>
      </c>
      <c r="B61" s="39">
        <v>18970000</v>
      </c>
      <c r="C61" s="41">
        <v>22260000</v>
      </c>
      <c r="D61" s="41">
        <v>27790000</v>
      </c>
      <c r="E61" s="39">
        <v>69020000</v>
      </c>
    </row>
    <row r="62" spans="1:5" ht="15" thickBot="1" x14ac:dyDescent="0.4">
      <c r="A62" s="34"/>
      <c r="B62" s="40"/>
      <c r="C62" s="27"/>
      <c r="D62" s="27"/>
      <c r="E62" s="40" t="s">
        <v>83</v>
      </c>
    </row>
    <row r="63" spans="1:5" ht="15" thickBot="1" x14ac:dyDescent="0.4">
      <c r="A63" s="67" t="s">
        <v>81</v>
      </c>
      <c r="B63" s="68">
        <v>8093520011</v>
      </c>
      <c r="C63" s="68">
        <v>11037050117</v>
      </c>
      <c r="D63" s="68">
        <v>13269986121</v>
      </c>
      <c r="E63" s="68">
        <v>32400556249</v>
      </c>
    </row>
    <row r="64" spans="1:5" x14ac:dyDescent="0.35">
      <c r="A64" s="36" t="s">
        <v>82</v>
      </c>
      <c r="B64" s="27"/>
      <c r="C64" s="27"/>
      <c r="D64" s="27"/>
      <c r="E64" s="46"/>
    </row>
    <row r="65" spans="1:7" x14ac:dyDescent="0.35">
      <c r="A65" s="36"/>
      <c r="B65" s="46"/>
      <c r="C65" s="27"/>
      <c r="D65" s="46"/>
    </row>
    <row r="66" spans="1:7" x14ac:dyDescent="0.35">
      <c r="A66" s="250" t="s">
        <v>84</v>
      </c>
      <c r="B66" s="250"/>
      <c r="C66" s="250"/>
      <c r="D66" s="250"/>
      <c r="E66" s="250"/>
      <c r="F66" s="54"/>
      <c r="G66" s="54"/>
    </row>
    <row r="67" spans="1:7" x14ac:dyDescent="0.35">
      <c r="A67" s="250" t="s">
        <v>85</v>
      </c>
      <c r="B67" s="250"/>
      <c r="C67" s="250"/>
      <c r="D67" s="250"/>
      <c r="E67" s="250"/>
      <c r="F67" s="54"/>
      <c r="G67" s="54"/>
    </row>
    <row r="68" spans="1:7" x14ac:dyDescent="0.35">
      <c r="A68" s="250" t="s">
        <v>56</v>
      </c>
      <c r="B68" s="250"/>
      <c r="C68" s="250"/>
      <c r="D68" s="250"/>
      <c r="E68" s="250"/>
      <c r="F68" s="54"/>
      <c r="G68" s="54"/>
    </row>
    <row r="69" spans="1:7" x14ac:dyDescent="0.35">
      <c r="C69" s="43"/>
    </row>
    <row r="70" spans="1:7" ht="15" thickBot="1" x14ac:dyDescent="0.4">
      <c r="A70" s="64" t="s">
        <v>86</v>
      </c>
      <c r="B70" s="64" t="s">
        <v>8</v>
      </c>
      <c r="C70" s="64" t="s">
        <v>9</v>
      </c>
      <c r="D70" s="64" t="s">
        <v>10</v>
      </c>
      <c r="E70" s="64" t="s">
        <v>11</v>
      </c>
    </row>
    <row r="71" spans="1:7" x14ac:dyDescent="0.35">
      <c r="A71" s="27"/>
      <c r="B71" s="27"/>
      <c r="C71" s="27"/>
      <c r="D71" s="27"/>
      <c r="E71" s="27"/>
    </row>
    <row r="72" spans="1:7" x14ac:dyDescent="0.35">
      <c r="A72" s="30" t="s">
        <v>87</v>
      </c>
      <c r="B72" s="53">
        <v>8093520011</v>
      </c>
      <c r="C72" s="53">
        <v>10687050117</v>
      </c>
      <c r="D72" s="53">
        <v>13268186121</v>
      </c>
      <c r="E72" s="53">
        <v>32048756249</v>
      </c>
    </row>
    <row r="73" spans="1:7" x14ac:dyDescent="0.35">
      <c r="A73" s="49" t="s">
        <v>88</v>
      </c>
      <c r="B73" s="41">
        <v>8093520011</v>
      </c>
      <c r="C73" s="41">
        <v>10687050117</v>
      </c>
      <c r="D73" s="41">
        <v>13268186121</v>
      </c>
      <c r="E73" s="41">
        <v>32048756249</v>
      </c>
    </row>
    <row r="74" spans="1:7" x14ac:dyDescent="0.35">
      <c r="A74" s="30" t="s">
        <v>89</v>
      </c>
      <c r="B74" s="30" t="s">
        <v>83</v>
      </c>
      <c r="C74" s="30" t="s">
        <v>83</v>
      </c>
      <c r="D74" s="53">
        <v>1800000</v>
      </c>
      <c r="E74" s="53">
        <v>1800000</v>
      </c>
    </row>
    <row r="75" spans="1:7" x14ac:dyDescent="0.35">
      <c r="A75" s="50" t="s">
        <v>88</v>
      </c>
      <c r="B75" s="27" t="s">
        <v>83</v>
      </c>
      <c r="C75" s="27" t="s">
        <v>83</v>
      </c>
      <c r="D75" s="41">
        <v>1800000</v>
      </c>
      <c r="E75" s="41">
        <v>1800000</v>
      </c>
    </row>
    <row r="76" spans="1:7" x14ac:dyDescent="0.35">
      <c r="A76" s="51" t="s">
        <v>90</v>
      </c>
      <c r="B76" s="30" t="s">
        <v>83</v>
      </c>
      <c r="C76" s="53">
        <v>350000000</v>
      </c>
      <c r="D76" s="30" t="s">
        <v>83</v>
      </c>
      <c r="E76" s="53">
        <v>350000000</v>
      </c>
    </row>
    <row r="77" spans="1:7" x14ac:dyDescent="0.35">
      <c r="A77" s="50"/>
      <c r="B77" s="27"/>
      <c r="C77" s="27"/>
      <c r="D77" s="27"/>
      <c r="E77" s="27"/>
    </row>
    <row r="78" spans="1:7" x14ac:dyDescent="0.35">
      <c r="A78" s="52" t="s">
        <v>91</v>
      </c>
      <c r="B78" s="27" t="s">
        <v>83</v>
      </c>
      <c r="C78" s="27" t="s">
        <v>83</v>
      </c>
      <c r="D78" s="27" t="s">
        <v>83</v>
      </c>
      <c r="E78" s="27" t="s">
        <v>83</v>
      </c>
    </row>
    <row r="79" spans="1:7" x14ac:dyDescent="0.35">
      <c r="A79" s="50" t="s">
        <v>78</v>
      </c>
      <c r="B79" s="27" t="s">
        <v>83</v>
      </c>
      <c r="C79" s="41">
        <v>350000000</v>
      </c>
      <c r="D79" s="27" t="s">
        <v>83</v>
      </c>
      <c r="E79" s="41">
        <v>350000000</v>
      </c>
    </row>
    <row r="80" spans="1:7" ht="15" thickBot="1" x14ac:dyDescent="0.4">
      <c r="A80" s="65" t="s">
        <v>92</v>
      </c>
      <c r="B80" s="66">
        <v>8093520011</v>
      </c>
      <c r="C80" s="66">
        <v>11037050117</v>
      </c>
      <c r="D80" s="66">
        <v>13269986121</v>
      </c>
      <c r="E80" s="66">
        <v>32400556249</v>
      </c>
    </row>
    <row r="81" spans="1:7" ht="15" thickTop="1" x14ac:dyDescent="0.35">
      <c r="C81" s="27"/>
    </row>
    <row r="82" spans="1:7" x14ac:dyDescent="0.35">
      <c r="A82" s="250" t="s">
        <v>94</v>
      </c>
      <c r="B82" s="250"/>
      <c r="C82" s="250"/>
      <c r="D82" s="250"/>
      <c r="E82" s="250"/>
    </row>
    <row r="83" spans="1:7" x14ac:dyDescent="0.35">
      <c r="A83" s="250" t="s">
        <v>93</v>
      </c>
      <c r="B83" s="250"/>
      <c r="C83" s="250"/>
      <c r="D83" s="250"/>
      <c r="E83" s="250"/>
      <c r="F83" s="54"/>
      <c r="G83" s="54"/>
    </row>
    <row r="85" spans="1:7" ht="15" thickBot="1" x14ac:dyDescent="0.4">
      <c r="A85" s="64" t="s">
        <v>86</v>
      </c>
      <c r="B85" s="64" t="s">
        <v>8</v>
      </c>
      <c r="C85" s="64" t="s">
        <v>9</v>
      </c>
      <c r="D85" s="64" t="s">
        <v>10</v>
      </c>
      <c r="E85" s="64" t="s">
        <v>11</v>
      </c>
    </row>
    <row r="86" spans="1:7" x14ac:dyDescent="0.35">
      <c r="A86" s="55"/>
      <c r="B86" s="59"/>
      <c r="C86" s="59"/>
      <c r="D86" s="59"/>
      <c r="E86" s="59"/>
      <c r="F86" s="60"/>
    </row>
    <row r="87" spans="1:7" x14ac:dyDescent="0.35">
      <c r="A87" s="55" t="s">
        <v>95</v>
      </c>
      <c r="B87" s="71">
        <v>1517637532.5200155</v>
      </c>
      <c r="C87" s="61">
        <v>6009154976.5200157</v>
      </c>
      <c r="D87" s="61">
        <v>7744642314.9400177</v>
      </c>
      <c r="E87" s="61">
        <v>1517637532.5200155</v>
      </c>
      <c r="F87" s="60"/>
    </row>
    <row r="88" spans="1:7" x14ac:dyDescent="0.35">
      <c r="A88" s="56" t="s">
        <v>96</v>
      </c>
      <c r="B88" s="72">
        <v>12585037455</v>
      </c>
      <c r="C88" s="61">
        <v>12772537455.42</v>
      </c>
      <c r="D88" s="61">
        <v>13076071089.42</v>
      </c>
      <c r="E88" s="61">
        <v>38433645999.839996</v>
      </c>
      <c r="F88" s="60"/>
    </row>
    <row r="89" spans="1:7" x14ac:dyDescent="0.35">
      <c r="A89" s="57" t="s">
        <v>97</v>
      </c>
      <c r="B89" s="73">
        <v>4034060000</v>
      </c>
      <c r="C89" s="62">
        <v>4221560000</v>
      </c>
      <c r="D89" s="62">
        <v>4869165259</v>
      </c>
      <c r="E89" s="62">
        <v>13124785259</v>
      </c>
      <c r="F89" s="60"/>
    </row>
    <row r="90" spans="1:7" x14ac:dyDescent="0.35">
      <c r="A90" s="57" t="s">
        <v>98</v>
      </c>
      <c r="B90" s="73">
        <v>1376424000</v>
      </c>
      <c r="C90" s="62">
        <v>1376424000</v>
      </c>
      <c r="D90" s="62">
        <v>1032352375</v>
      </c>
      <c r="E90" s="62">
        <v>3785200375</v>
      </c>
      <c r="F90" s="60"/>
    </row>
    <row r="91" spans="1:7" x14ac:dyDescent="0.35">
      <c r="A91" s="57" t="s">
        <v>99</v>
      </c>
      <c r="B91" s="73">
        <v>2779140000</v>
      </c>
      <c r="C91" s="62">
        <v>2779140000</v>
      </c>
      <c r="D91" s="62">
        <v>2779140000</v>
      </c>
      <c r="E91" s="62">
        <v>8337420000</v>
      </c>
      <c r="F91" s="60"/>
    </row>
    <row r="92" spans="1:7" x14ac:dyDescent="0.35">
      <c r="A92" s="57" t="s">
        <v>100</v>
      </c>
      <c r="B92" s="73">
        <v>3830000000</v>
      </c>
      <c r="C92" s="62">
        <v>3830000000</v>
      </c>
      <c r="D92" s="62">
        <v>3830000000</v>
      </c>
      <c r="E92" s="62">
        <v>11490000000</v>
      </c>
      <c r="F92" s="60"/>
    </row>
    <row r="93" spans="1:7" x14ac:dyDescent="0.35">
      <c r="A93" s="57" t="s">
        <v>101</v>
      </c>
      <c r="B93" s="73">
        <v>565413455</v>
      </c>
      <c r="C93" s="62">
        <v>565413455.42000008</v>
      </c>
      <c r="D93" s="62">
        <v>565413455.41999984</v>
      </c>
      <c r="E93" s="62">
        <v>1696240365.8399999</v>
      </c>
      <c r="F93" s="60"/>
    </row>
    <row r="94" spans="1:7" x14ac:dyDescent="0.35">
      <c r="A94" s="55" t="s">
        <v>102</v>
      </c>
      <c r="B94" s="72">
        <v>14102674987.520016</v>
      </c>
      <c r="C94" s="61">
        <v>18781692431.940018</v>
      </c>
      <c r="D94" s="61">
        <v>20820713404.360016</v>
      </c>
      <c r="E94" s="61">
        <v>39951283532.360008</v>
      </c>
      <c r="F94" s="60"/>
    </row>
    <row r="95" spans="1:7" ht="16" thickBot="1" x14ac:dyDescent="0.4">
      <c r="A95" s="55" t="s">
        <v>103</v>
      </c>
      <c r="B95" s="74">
        <v>8093520011</v>
      </c>
      <c r="C95" s="63">
        <v>11037050117</v>
      </c>
      <c r="D95" s="63">
        <v>13269986121</v>
      </c>
      <c r="E95" s="63">
        <v>32400556249</v>
      </c>
      <c r="F95" s="60"/>
    </row>
    <row r="96" spans="1:7" ht="15" thickTop="1" x14ac:dyDescent="0.35">
      <c r="A96" s="56" t="s">
        <v>104</v>
      </c>
      <c r="B96" s="72">
        <v>6009154976.5200157</v>
      </c>
      <c r="C96" s="61">
        <v>7744642314.9400177</v>
      </c>
      <c r="D96" s="61">
        <v>7550727283.3600159</v>
      </c>
      <c r="E96" s="61">
        <v>7550727283.3600082</v>
      </c>
      <c r="F96" s="60"/>
    </row>
    <row r="97" spans="1:6" ht="15" thickBot="1" x14ac:dyDescent="0.4">
      <c r="A97" s="58"/>
      <c r="B97" s="58"/>
      <c r="C97" s="58"/>
      <c r="D97" s="58"/>
      <c r="E97" s="58"/>
      <c r="F97" s="60"/>
    </row>
    <row r="98" spans="1:6" ht="15" thickTop="1" x14ac:dyDescent="0.35">
      <c r="A98" s="55"/>
      <c r="B98" s="55"/>
      <c r="C98" s="55"/>
      <c r="D98" s="55"/>
      <c r="E98" s="55"/>
      <c r="F98" s="60"/>
    </row>
    <row r="99" spans="1:6" x14ac:dyDescent="0.35">
      <c r="A99" s="60"/>
      <c r="B99" s="60"/>
      <c r="C99" s="60"/>
      <c r="D99" s="60"/>
      <c r="E99" s="60"/>
      <c r="F99" s="60"/>
    </row>
  </sheetData>
  <mergeCells count="19">
    <mergeCell ref="A82:E82"/>
    <mergeCell ref="A83:E83"/>
    <mergeCell ref="A68:E68"/>
    <mergeCell ref="A66:E66"/>
    <mergeCell ref="A67:E67"/>
    <mergeCell ref="A30:E30"/>
    <mergeCell ref="A31:E31"/>
    <mergeCell ref="A32:E32"/>
    <mergeCell ref="A26:B26"/>
    <mergeCell ref="A21:F21"/>
    <mergeCell ref="A25:F25"/>
    <mergeCell ref="A22:F22"/>
    <mergeCell ref="A23:F23"/>
    <mergeCell ref="A24:F24"/>
    <mergeCell ref="A5:F5"/>
    <mergeCell ref="A6:F6"/>
    <mergeCell ref="A11:A12"/>
    <mergeCell ref="A15:A16"/>
    <mergeCell ref="A17:A18"/>
  </mergeCells>
  <pageMargins left="0.70826771653543308" right="0.70826771653543308" top="1.1417322834645671" bottom="1.1417322834645671" header="0.74803149606299213" footer="0.74803149606299213"/>
  <pageSetup scale="70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2"/>
  <sheetViews>
    <sheetView workbookViewId="0">
      <selection sqref="A1:A2"/>
    </sheetView>
  </sheetViews>
  <sheetFormatPr baseColWidth="10" defaultColWidth="10" defaultRowHeight="14" x14ac:dyDescent="0.3"/>
  <cols>
    <col min="1" max="1" width="49" customWidth="1"/>
    <col min="2" max="3" width="19.5" customWidth="1"/>
    <col min="4" max="4" width="21.25" customWidth="1"/>
  </cols>
  <sheetData>
    <row r="1" spans="1:4" ht="14.5" x14ac:dyDescent="0.35">
      <c r="A1" s="278" t="s">
        <v>268</v>
      </c>
      <c r="B1" s="221" t="s">
        <v>269</v>
      </c>
      <c r="C1" s="221" t="s">
        <v>269</v>
      </c>
      <c r="D1" s="221" t="s">
        <v>270</v>
      </c>
    </row>
    <row r="2" spans="1:4" ht="15" thickBot="1" x14ac:dyDescent="0.4">
      <c r="A2" s="279"/>
      <c r="B2" s="222" t="s">
        <v>271</v>
      </c>
      <c r="C2" s="222" t="s">
        <v>272</v>
      </c>
      <c r="D2" s="222" t="s">
        <v>273</v>
      </c>
    </row>
    <row r="3" spans="1:4" ht="15" thickTop="1" x14ac:dyDescent="0.35">
      <c r="A3" s="223" t="s">
        <v>92</v>
      </c>
      <c r="B3" s="224">
        <v>148711768.89541</v>
      </c>
      <c r="C3" s="224">
        <f t="shared" ref="C3:D3" si="0">C4+C27</f>
        <v>148429406.42793</v>
      </c>
      <c r="D3" s="224">
        <f t="shared" si="0"/>
        <v>148302523.39715999</v>
      </c>
    </row>
    <row r="4" spans="1:4" x14ac:dyDescent="0.3">
      <c r="A4" t="s">
        <v>274</v>
      </c>
      <c r="B4" s="225">
        <v>146911768.89541</v>
      </c>
      <c r="C4" s="225">
        <f t="shared" ref="C4:D4" si="1">C7+C8</f>
        <v>146911768.89541</v>
      </c>
      <c r="D4" s="225">
        <f t="shared" si="1"/>
        <v>146784885.86464</v>
      </c>
    </row>
    <row r="5" spans="1:4" x14ac:dyDescent="0.3">
      <c r="A5" s="226" t="s">
        <v>275</v>
      </c>
      <c r="B5" s="237"/>
      <c r="C5" s="237"/>
      <c r="D5" s="237"/>
    </row>
    <row r="6" spans="1:4" x14ac:dyDescent="0.3">
      <c r="A6" s="226" t="s">
        <v>276</v>
      </c>
      <c r="B6" s="237"/>
      <c r="C6" s="237"/>
      <c r="D6" s="237"/>
    </row>
    <row r="7" spans="1:4" x14ac:dyDescent="0.3">
      <c r="A7" s="226" t="s">
        <v>277</v>
      </c>
      <c r="B7" s="237">
        <v>207122.80316000001</v>
      </c>
      <c r="C7" s="237">
        <f>[3]DICIEMBRE!$E$43+[3]DICIEMBRE!$E$44+[3]DICIEMBRE!$E$62+[3]DICIEMBRE!$E$64</f>
        <v>207122.80316000001</v>
      </c>
      <c r="D7" s="237">
        <f>[3]DICIEMBRE!$G$43+[3]DICIEMBRE!$G$44+[3]DICIEMBRE!$G$62+[3]DICIEMBRE!$G$64</f>
        <v>80239.77264000001</v>
      </c>
    </row>
    <row r="8" spans="1:4" x14ac:dyDescent="0.3">
      <c r="A8" s="226" t="s">
        <v>278</v>
      </c>
      <c r="B8" s="237">
        <v>146704646.09224999</v>
      </c>
      <c r="C8" s="237">
        <f t="shared" ref="C8:D8" si="2">C9</f>
        <v>146704646.09224999</v>
      </c>
      <c r="D8" s="237">
        <f t="shared" si="2"/>
        <v>146704646.09200001</v>
      </c>
    </row>
    <row r="9" spans="1:4" x14ac:dyDescent="0.3">
      <c r="A9" s="227" t="s">
        <v>279</v>
      </c>
      <c r="B9" s="237">
        <v>146704646.09224999</v>
      </c>
      <c r="C9" s="237">
        <f t="shared" ref="C9:D9" si="3">C10+C11</f>
        <v>146704646.09224999</v>
      </c>
      <c r="D9" s="237">
        <f t="shared" si="3"/>
        <v>146704646.09200001</v>
      </c>
    </row>
    <row r="10" spans="1:4" x14ac:dyDescent="0.3">
      <c r="A10" s="228" t="s">
        <v>280</v>
      </c>
      <c r="B10" s="237">
        <v>54052151.553829998</v>
      </c>
      <c r="C10" s="237">
        <f>[3]DICIEMBRE!$E$76+[3]DICIEMBRE!$E$84</f>
        <v>54052151.553829998</v>
      </c>
      <c r="D10" s="237">
        <f>[3]DICIEMBRE!$G$76+[3]DICIEMBRE!$G$84</f>
        <v>54052151.553000003</v>
      </c>
    </row>
    <row r="11" spans="1:4" x14ac:dyDescent="0.3">
      <c r="A11" s="228" t="s">
        <v>281</v>
      </c>
      <c r="B11" s="237">
        <v>92652494.538420007</v>
      </c>
      <c r="C11" s="237">
        <f>[3]DICIEMBRE!$E$89+[3]DICIEMBRE!$E$90+[3]DICIEMBRE!$E$91+[3]DICIEMBRE!$E$92+[3]DICIEMBRE!$E$93+[3]DICIEMBRE!$E$94</f>
        <v>92652494.538420007</v>
      </c>
      <c r="D11" s="237">
        <f>[3]DICIEMBRE!$G$89+[3]DICIEMBRE!$G$90+[3]DICIEMBRE!$G$91+[3]DICIEMBRE!$G$92+[3]DICIEMBRE!$G$93+[3]DICIEMBRE!$G$94</f>
        <v>92652494.539000005</v>
      </c>
    </row>
    <row r="12" spans="1:4" x14ac:dyDescent="0.3">
      <c r="A12" s="228" t="s">
        <v>282</v>
      </c>
      <c r="B12" s="238"/>
      <c r="C12" s="238"/>
      <c r="D12" s="238"/>
    </row>
    <row r="13" spans="1:4" x14ac:dyDescent="0.3">
      <c r="A13" s="227" t="s">
        <v>283</v>
      </c>
      <c r="B13" s="238"/>
      <c r="C13" s="238"/>
      <c r="D13" s="238"/>
    </row>
    <row r="14" spans="1:4" x14ac:dyDescent="0.3">
      <c r="A14" s="227" t="s">
        <v>284</v>
      </c>
      <c r="B14" s="238"/>
      <c r="C14" s="238"/>
      <c r="D14" s="239"/>
    </row>
    <row r="15" spans="1:4" x14ac:dyDescent="0.3">
      <c r="A15" t="s">
        <v>285</v>
      </c>
      <c r="B15" s="238"/>
      <c r="C15" s="238"/>
      <c r="D15" s="239"/>
    </row>
    <row r="16" spans="1:4" x14ac:dyDescent="0.3">
      <c r="A16" s="226" t="s">
        <v>286</v>
      </c>
      <c r="B16" s="238"/>
      <c r="C16" s="238"/>
      <c r="D16" s="238"/>
    </row>
    <row r="17" spans="1:4" x14ac:dyDescent="0.3">
      <c r="A17" s="226" t="s">
        <v>287</v>
      </c>
      <c r="B17" s="238"/>
      <c r="C17" s="238"/>
      <c r="D17" s="238"/>
    </row>
    <row r="18" spans="1:4" x14ac:dyDescent="0.3">
      <c r="A18" s="226" t="s">
        <v>288</v>
      </c>
      <c r="B18" s="238"/>
      <c r="C18" s="238"/>
      <c r="D18" s="238"/>
    </row>
    <row r="19" spans="1:4" x14ac:dyDescent="0.3">
      <c r="A19" s="226" t="s">
        <v>289</v>
      </c>
      <c r="B19" s="238"/>
      <c r="C19" s="238"/>
      <c r="D19" s="238"/>
    </row>
    <row r="20" spans="1:4" x14ac:dyDescent="0.3">
      <c r="A20" s="227" t="s">
        <v>290</v>
      </c>
      <c r="B20" s="238"/>
      <c r="C20" s="238"/>
      <c r="D20" s="238"/>
    </row>
    <row r="21" spans="1:4" x14ac:dyDescent="0.3">
      <c r="A21" s="228" t="s">
        <v>291</v>
      </c>
      <c r="B21" s="238"/>
      <c r="C21" s="238"/>
      <c r="D21" s="238"/>
    </row>
    <row r="22" spans="1:4" x14ac:dyDescent="0.3">
      <c r="A22" s="228" t="s">
        <v>292</v>
      </c>
      <c r="B22" s="238"/>
      <c r="C22" s="238"/>
      <c r="D22" s="238"/>
    </row>
    <row r="23" spans="1:4" x14ac:dyDescent="0.3">
      <c r="A23" s="228" t="s">
        <v>293</v>
      </c>
      <c r="B23" s="238"/>
      <c r="C23" s="238"/>
      <c r="D23" s="238"/>
    </row>
    <row r="24" spans="1:4" x14ac:dyDescent="0.3">
      <c r="A24" s="227" t="s">
        <v>294</v>
      </c>
      <c r="B24" s="238"/>
      <c r="C24" s="238"/>
      <c r="D24" s="238"/>
    </row>
    <row r="25" spans="1:4" x14ac:dyDescent="0.3">
      <c r="A25" s="227" t="s">
        <v>295</v>
      </c>
      <c r="B25" s="238"/>
      <c r="C25" s="238"/>
      <c r="D25" s="238"/>
    </row>
    <row r="26" spans="1:4" x14ac:dyDescent="0.3">
      <c r="A26" s="226" t="s">
        <v>296</v>
      </c>
      <c r="B26" s="238"/>
      <c r="C26" s="238"/>
      <c r="D26" s="238"/>
    </row>
    <row r="27" spans="1:4" ht="14.5" x14ac:dyDescent="0.35">
      <c r="A27" s="223" t="s">
        <v>297</v>
      </c>
      <c r="B27" s="240">
        <v>1799999.9999999998</v>
      </c>
      <c r="C27" s="240">
        <f t="shared" ref="C27:D27" si="4">C30</f>
        <v>1517637.5325200001</v>
      </c>
      <c r="D27" s="240">
        <f t="shared" si="4"/>
        <v>1517637.5325199999</v>
      </c>
    </row>
    <row r="28" spans="1:4" x14ac:dyDescent="0.3">
      <c r="A28" s="226" t="s">
        <v>298</v>
      </c>
      <c r="B28" s="238"/>
      <c r="C28" s="238"/>
      <c r="D28" s="238"/>
    </row>
    <row r="29" spans="1:4" x14ac:dyDescent="0.3">
      <c r="A29" s="226" t="s">
        <v>299</v>
      </c>
      <c r="B29" s="238"/>
      <c r="C29" s="238"/>
      <c r="D29" s="238"/>
    </row>
    <row r="30" spans="1:4" x14ac:dyDescent="0.3">
      <c r="A30" s="226" t="s">
        <v>300</v>
      </c>
      <c r="B30" s="237">
        <v>1799999.9999999998</v>
      </c>
      <c r="C30" s="237">
        <f>[3]DICIEMBRE!$E$109+[3]DICIEMBRE!$E$110+[3]DICIEMBRE!$E$111+[3]DICIEMBRE!$E$112+[3]DICIEMBRE!$E$113+[3]DICIEMBRE!$E$114+[3]DICIEMBRE!$E$115+[3]DICIEMBRE!$E$117</f>
        <v>1517637.5325200001</v>
      </c>
      <c r="D30" s="237">
        <f>[3]DICIEMBRE!$G$109+[3]DICIEMBRE!$G$110+[3]DICIEMBRE!$G$111+[3]DICIEMBRE!$G$112+[3]DICIEMBRE!$G$113+[3]DICIEMBRE!$G$114+[3]DICIEMBRE!$G$115+[3]DICIEMBRE!$G$117</f>
        <v>1517637.5325199999</v>
      </c>
    </row>
    <row r="31" spans="1:4" x14ac:dyDescent="0.3">
      <c r="B31" s="238"/>
      <c r="C31" s="238"/>
      <c r="D31" s="238"/>
    </row>
    <row r="32" spans="1:4" x14ac:dyDescent="0.3">
      <c r="B32" s="238"/>
      <c r="C32" s="238"/>
      <c r="D32" s="238"/>
    </row>
    <row r="33" spans="2:4" x14ac:dyDescent="0.3">
      <c r="B33" s="238"/>
      <c r="C33" s="238"/>
      <c r="D33" s="238"/>
    </row>
    <row r="34" spans="2:4" x14ac:dyDescent="0.3">
      <c r="B34" s="238"/>
      <c r="C34" s="238"/>
      <c r="D34" s="238"/>
    </row>
    <row r="35" spans="2:4" x14ac:dyDescent="0.3">
      <c r="B35" s="238"/>
      <c r="C35" s="238"/>
      <c r="D35" s="238"/>
    </row>
    <row r="36" spans="2:4" x14ac:dyDescent="0.3">
      <c r="B36" s="238"/>
      <c r="C36" s="238"/>
      <c r="D36" s="238"/>
    </row>
    <row r="37" spans="2:4" x14ac:dyDescent="0.3">
      <c r="B37" s="238"/>
      <c r="C37" s="238"/>
      <c r="D37" s="238"/>
    </row>
    <row r="38" spans="2:4" x14ac:dyDescent="0.3">
      <c r="B38" s="238"/>
      <c r="C38" s="238"/>
      <c r="D38" s="238"/>
    </row>
    <row r="39" spans="2:4" x14ac:dyDescent="0.3">
      <c r="B39" s="238"/>
      <c r="C39" s="238"/>
      <c r="D39" s="238"/>
    </row>
    <row r="40" spans="2:4" x14ac:dyDescent="0.3">
      <c r="B40" s="238"/>
      <c r="C40" s="238"/>
      <c r="D40" s="238"/>
    </row>
    <row r="41" spans="2:4" x14ac:dyDescent="0.3">
      <c r="B41" s="238"/>
      <c r="C41" s="238"/>
      <c r="D41" s="238"/>
    </row>
    <row r="42" spans="2:4" x14ac:dyDescent="0.3">
      <c r="B42" s="238"/>
      <c r="C42" s="238"/>
      <c r="D42" s="238"/>
    </row>
  </sheetData>
  <mergeCells count="1">
    <mergeCell ref="A1:A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8"/>
  <sheetViews>
    <sheetView workbookViewId="0">
      <selection activeCell="F1" sqref="F1:J1"/>
    </sheetView>
  </sheetViews>
  <sheetFormatPr baseColWidth="10" defaultColWidth="10" defaultRowHeight="14" x14ac:dyDescent="0.3"/>
  <cols>
    <col min="1" max="1" width="39.58203125" customWidth="1"/>
    <col min="2" max="2" width="15.25" customWidth="1"/>
    <col min="3" max="3" width="13.83203125" customWidth="1"/>
    <col min="4" max="4" width="18" customWidth="1"/>
    <col min="5" max="5" width="4.75" customWidth="1"/>
    <col min="6" max="6" width="14.83203125" customWidth="1"/>
    <col min="7" max="7" width="13.25" customWidth="1"/>
    <col min="8" max="8" width="12.08203125" customWidth="1"/>
    <col min="9" max="9" width="14.58203125" customWidth="1"/>
  </cols>
  <sheetData>
    <row r="1" spans="1:10" ht="14.5" x14ac:dyDescent="0.3">
      <c r="A1" s="280" t="s">
        <v>301</v>
      </c>
      <c r="B1" s="230" t="s">
        <v>269</v>
      </c>
      <c r="C1" s="230" t="s">
        <v>269</v>
      </c>
      <c r="D1" s="230" t="s">
        <v>302</v>
      </c>
      <c r="E1" s="231"/>
      <c r="F1" s="282" t="s">
        <v>303</v>
      </c>
      <c r="G1" s="282"/>
      <c r="H1" s="282"/>
      <c r="I1" s="282"/>
      <c r="J1" s="282"/>
    </row>
    <row r="2" spans="1:10" ht="29.5" thickBot="1" x14ac:dyDescent="0.35">
      <c r="A2" s="281"/>
      <c r="B2" s="232" t="s">
        <v>271</v>
      </c>
      <c r="C2" s="232" t="s">
        <v>272</v>
      </c>
      <c r="D2" s="232" t="s">
        <v>273</v>
      </c>
      <c r="E2" s="233"/>
      <c r="F2" s="234" t="s">
        <v>81</v>
      </c>
      <c r="G2" s="232" t="s">
        <v>97</v>
      </c>
      <c r="H2" s="232" t="s">
        <v>304</v>
      </c>
      <c r="I2" s="233" t="s">
        <v>305</v>
      </c>
      <c r="J2" s="232" t="s">
        <v>306</v>
      </c>
    </row>
    <row r="3" spans="1:10" ht="15" thickTop="1" x14ac:dyDescent="0.35">
      <c r="F3" s="223"/>
    </row>
    <row r="4" spans="1:10" ht="14.5" x14ac:dyDescent="0.35">
      <c r="A4" s="223" t="s">
        <v>92</v>
      </c>
      <c r="B4" s="224">
        <f>B11+B19</f>
        <v>148721206.76596001</v>
      </c>
      <c r="C4" s="224">
        <f>C11+C19</f>
        <v>148438844.29907</v>
      </c>
      <c r="D4" s="224">
        <f>D11+D19</f>
        <v>147469629.58907002</v>
      </c>
      <c r="F4" s="224">
        <f>F11+F19</f>
        <v>147469629.58907002</v>
      </c>
      <c r="G4" s="224">
        <f>G11+G19</f>
        <v>93323406.272</v>
      </c>
      <c r="H4" s="225"/>
      <c r="I4" s="224">
        <f>I11+I19</f>
        <v>54146223.31707</v>
      </c>
      <c r="J4" s="223"/>
    </row>
    <row r="5" spans="1:10" ht="14.5" x14ac:dyDescent="0.35">
      <c r="A5" t="s">
        <v>307</v>
      </c>
      <c r="F5" s="223"/>
      <c r="H5" s="225"/>
    </row>
    <row r="6" spans="1:10" ht="14.5" x14ac:dyDescent="0.35">
      <c r="A6" s="238" t="s">
        <v>308</v>
      </c>
      <c r="B6" s="238"/>
      <c r="C6" s="237"/>
      <c r="D6" s="235"/>
      <c r="E6" s="238"/>
      <c r="F6" s="241"/>
      <c r="G6" s="238"/>
      <c r="H6" s="238"/>
      <c r="I6" s="235"/>
    </row>
    <row r="7" spans="1:10" ht="14.5" x14ac:dyDescent="0.35">
      <c r="A7" s="238" t="s">
        <v>309</v>
      </c>
      <c r="B7" s="238"/>
      <c r="C7" s="237"/>
      <c r="D7" s="237"/>
      <c r="E7" s="238"/>
      <c r="F7" s="240"/>
      <c r="G7" s="238"/>
      <c r="H7" s="238"/>
      <c r="I7" s="237"/>
    </row>
    <row r="8" spans="1:10" ht="14.5" x14ac:dyDescent="0.35">
      <c r="A8" s="238" t="s">
        <v>310</v>
      </c>
      <c r="B8" s="238"/>
      <c r="C8" s="238"/>
      <c r="D8" s="238"/>
      <c r="E8" s="238"/>
      <c r="F8" s="242"/>
      <c r="G8" s="238"/>
      <c r="H8" s="238"/>
      <c r="I8" s="238"/>
    </row>
    <row r="9" spans="1:10" ht="14.5" x14ac:dyDescent="0.35">
      <c r="A9" s="238" t="s">
        <v>311</v>
      </c>
      <c r="B9" s="238"/>
      <c r="C9" s="238"/>
      <c r="D9" s="238"/>
      <c r="E9" s="238"/>
      <c r="F9" s="242"/>
      <c r="G9" s="238"/>
      <c r="H9" s="238"/>
      <c r="I9" s="238"/>
    </row>
    <row r="10" spans="1:10" ht="14.5" x14ac:dyDescent="0.35">
      <c r="A10" s="238" t="s">
        <v>312</v>
      </c>
      <c r="B10" s="238"/>
      <c r="C10" s="238"/>
      <c r="D10" s="238"/>
      <c r="E10" s="238"/>
      <c r="F10" s="242"/>
      <c r="G10" s="238"/>
      <c r="H10" s="238"/>
      <c r="I10" s="238"/>
    </row>
    <row r="11" spans="1:10" ht="14.5" x14ac:dyDescent="0.35">
      <c r="A11" s="238" t="s">
        <v>313</v>
      </c>
      <c r="B11" s="240">
        <f>SUM(B12:B13)</f>
        <v>148353206.76596001</v>
      </c>
      <c r="C11" s="240">
        <f>SUM(C12:C13)</f>
        <v>148070844.29907</v>
      </c>
      <c r="D11" s="240">
        <f>SUM(D12:D13)</f>
        <v>147133508.37807003</v>
      </c>
      <c r="E11" s="238"/>
      <c r="F11" s="240">
        <f>SUM(F12:F13)</f>
        <v>147133508.37807003</v>
      </c>
      <c r="G11" s="240">
        <f>SUM(G12:G13)</f>
        <v>92987285.061000004</v>
      </c>
      <c r="H11" s="235"/>
      <c r="I11" s="240">
        <f>SUM(I12:I13)</f>
        <v>54146223.31707</v>
      </c>
      <c r="J11" s="225"/>
    </row>
    <row r="12" spans="1:10" ht="14.5" x14ac:dyDescent="0.35">
      <c r="A12" s="243" t="s">
        <v>314</v>
      </c>
      <c r="B12" s="237">
        <f>[4]INSTITUCIONAL!$D$26+[3]DICIEMBRE!$C$44+[3]DICIEMBRE!$C$115</f>
        <v>432658.64996000001</v>
      </c>
      <c r="C12" s="237">
        <f>[5]INSTITUCIONAL!$D$26+[3]DICIEMBRE!$E$115+[3]DICIEMBRE!$E$44</f>
        <v>442096.52107000002</v>
      </c>
      <c r="D12" s="237">
        <f>[5]INSTITUCIONAL!$I$26+'[3]COMPA ING-GASTO'!$G$20</f>
        <v>387846.21707000001</v>
      </c>
      <c r="E12" s="235"/>
      <c r="F12" s="240">
        <f>I12+G12</f>
        <v>387846.21707000001</v>
      </c>
      <c r="G12" s="237">
        <f>[5]INSTITUCIONAL!$I$26</f>
        <v>350000</v>
      </c>
      <c r="H12" s="235"/>
      <c r="I12" s="237">
        <f>'[3]COMPA ING-GASTO'!$G$20</f>
        <v>37846.217069999999</v>
      </c>
      <c r="J12" s="225"/>
    </row>
    <row r="13" spans="1:10" ht="14.5" x14ac:dyDescent="0.35">
      <c r="A13" s="243" t="s">
        <v>315</v>
      </c>
      <c r="B13" s="237">
        <f>[4]INSTITUCIONAL!$D$11-[4]INSTITUCIONAL!$D$26+[4]INSTITUCIONAL!$D$35+[4]INSTITUCIONAL!$F$13+[4]INSTITUCIONAL!$F$36</f>
        <v>147920548.116</v>
      </c>
      <c r="C13" s="237">
        <f>[5]INSTITUCIONAL!$D$11-[5]INSTITUCIONAL!$D$26+[5]INSTITUCIONAL!$D$35+[5]INSTITUCIONAL!$F$13+[5]INSTITUCIONAL!$F$36</f>
        <v>147628747.778</v>
      </c>
      <c r="D13" s="237">
        <f>[5]INSTITUCIONAL!$I$11-[5]INSTITUCIONAL!$I$26+[5]INSTITUCIONAL!$I$35+[5]INSTITUCIONAL!$K$13+[5]INSTITUCIONAL!$K$36</f>
        <v>146745662.16100001</v>
      </c>
      <c r="E13" s="243"/>
      <c r="F13" s="240">
        <f>G13+I13</f>
        <v>146745662.16100001</v>
      </c>
      <c r="G13" s="237">
        <f>[5]INSTITUCIONAL!$I$11-[5]INSTITUCIONAL!$I$26+[5]INSTITUCIONAL!$I$35</f>
        <v>92637285.061000004</v>
      </c>
      <c r="H13" s="237"/>
      <c r="I13" s="237">
        <f>[5]INSTITUCIONAL!$K$13+[5]INSTITUCIONAL!$K$36</f>
        <v>54108377.100000001</v>
      </c>
      <c r="J13" s="225"/>
    </row>
    <row r="14" spans="1:10" ht="14.5" x14ac:dyDescent="0.35">
      <c r="A14" s="243" t="s">
        <v>316</v>
      </c>
      <c r="B14" s="237"/>
      <c r="C14" s="237"/>
      <c r="D14" s="237"/>
      <c r="E14" s="243"/>
      <c r="F14" s="240"/>
      <c r="G14" s="237"/>
      <c r="H14" s="237"/>
      <c r="I14" s="237"/>
      <c r="J14" s="225"/>
    </row>
    <row r="15" spans="1:10" ht="14.5" x14ac:dyDescent="0.35">
      <c r="A15" s="243" t="s">
        <v>317</v>
      </c>
      <c r="B15" s="237"/>
      <c r="C15" s="237"/>
      <c r="D15" s="237"/>
      <c r="E15" s="243"/>
      <c r="F15" s="240"/>
      <c r="G15" s="237"/>
      <c r="H15" s="237"/>
      <c r="I15" s="237"/>
      <c r="J15" s="225"/>
    </row>
    <row r="16" spans="1:10" ht="14.5" x14ac:dyDescent="0.35">
      <c r="A16" s="243" t="s">
        <v>318</v>
      </c>
      <c r="B16" s="237"/>
      <c r="C16" s="237"/>
      <c r="D16" s="237"/>
      <c r="E16" s="243"/>
      <c r="F16" s="240"/>
      <c r="G16" s="237"/>
      <c r="H16" s="237"/>
      <c r="I16" s="237"/>
      <c r="J16" s="225"/>
    </row>
    <row r="17" spans="1:10" ht="14.5" x14ac:dyDescent="0.35">
      <c r="A17" s="243" t="s">
        <v>319</v>
      </c>
      <c r="B17" s="237"/>
      <c r="C17" s="237"/>
      <c r="D17" s="237"/>
      <c r="E17" s="243"/>
      <c r="F17" s="240"/>
      <c r="G17" s="237"/>
      <c r="H17" s="237"/>
      <c r="I17" s="237"/>
      <c r="J17" s="225"/>
    </row>
    <row r="18" spans="1:10" ht="14.5" x14ac:dyDescent="0.35">
      <c r="A18" s="243" t="s">
        <v>320</v>
      </c>
      <c r="B18" s="237"/>
      <c r="C18" s="237"/>
      <c r="D18" s="237"/>
      <c r="E18" s="243"/>
      <c r="F18" s="240"/>
      <c r="G18" s="237"/>
      <c r="H18" s="237"/>
      <c r="I18" s="237"/>
      <c r="J18" s="225"/>
    </row>
    <row r="19" spans="1:10" ht="14.5" x14ac:dyDescent="0.35">
      <c r="A19" s="238" t="s">
        <v>321</v>
      </c>
      <c r="B19" s="240">
        <f>B21</f>
        <v>368000</v>
      </c>
      <c r="C19" s="240">
        <f>C21</f>
        <v>368000</v>
      </c>
      <c r="D19" s="240">
        <f>D21</f>
        <v>336121.21099999995</v>
      </c>
      <c r="E19" s="242"/>
      <c r="F19" s="240">
        <f>F21</f>
        <v>336121.21099999995</v>
      </c>
      <c r="G19" s="240">
        <f>G21</f>
        <v>336121.21099999995</v>
      </c>
      <c r="H19" s="237"/>
      <c r="I19" s="237"/>
      <c r="J19" s="225"/>
    </row>
    <row r="20" spans="1:10" ht="14.5" x14ac:dyDescent="0.35">
      <c r="A20" s="243" t="s">
        <v>322</v>
      </c>
      <c r="B20" s="237"/>
      <c r="C20" s="237"/>
      <c r="D20" s="237"/>
      <c r="E20" s="243"/>
      <c r="F20" s="240"/>
      <c r="G20" s="237"/>
      <c r="H20" s="237"/>
      <c r="I20" s="237"/>
      <c r="J20" s="225"/>
    </row>
    <row r="21" spans="1:10" ht="14.5" x14ac:dyDescent="0.35">
      <c r="A21" s="243" t="s">
        <v>323</v>
      </c>
      <c r="B21" s="237">
        <f>[4]INSTITUCIONAL!$D$31</f>
        <v>368000</v>
      </c>
      <c r="C21" s="237">
        <f>[5]INSTITUCIONAL!$D$31</f>
        <v>368000</v>
      </c>
      <c r="D21" s="237">
        <f>[5]INSTITUCIONAL!$I$31</f>
        <v>336121.21099999995</v>
      </c>
      <c r="E21" s="243"/>
      <c r="F21" s="244">
        <f>G21+I21</f>
        <v>336121.21099999995</v>
      </c>
      <c r="G21" s="237">
        <f>[5]INSTITUCIONAL!$I$31</f>
        <v>336121.21099999995</v>
      </c>
      <c r="H21" s="237"/>
      <c r="I21" s="237"/>
      <c r="J21" s="225"/>
    </row>
    <row r="22" spans="1:10" x14ac:dyDescent="0.3">
      <c r="A22" s="243" t="s">
        <v>324</v>
      </c>
      <c r="B22" s="243"/>
      <c r="C22" s="243"/>
      <c r="D22" s="243"/>
      <c r="E22" s="243"/>
      <c r="F22" s="237"/>
      <c r="G22" s="237"/>
      <c r="H22" s="237"/>
      <c r="I22" s="237"/>
      <c r="J22" s="225"/>
    </row>
    <row r="23" spans="1:10" x14ac:dyDescent="0.3">
      <c r="A23" s="243" t="s">
        <v>325</v>
      </c>
      <c r="B23" s="243"/>
      <c r="C23" s="243"/>
      <c r="D23" s="243"/>
      <c r="E23" s="243"/>
      <c r="F23" s="238"/>
      <c r="G23" s="238"/>
      <c r="H23" s="238"/>
      <c r="I23" s="238"/>
    </row>
    <row r="24" spans="1:10" x14ac:dyDescent="0.3">
      <c r="A24" s="226" t="s">
        <v>326</v>
      </c>
      <c r="B24" s="226"/>
      <c r="C24" s="226"/>
      <c r="D24" s="226"/>
      <c r="E24" s="226"/>
      <c r="F24" s="229"/>
    </row>
    <row r="25" spans="1:10" x14ac:dyDescent="0.3">
      <c r="A25" t="s">
        <v>327</v>
      </c>
      <c r="F25" s="229"/>
    </row>
    <row r="26" spans="1:10" x14ac:dyDescent="0.3">
      <c r="A26" t="s">
        <v>328</v>
      </c>
    </row>
    <row r="27" spans="1:10" ht="14.5" thickBot="1" x14ac:dyDescent="0.35">
      <c r="A27" s="236"/>
      <c r="B27" s="236"/>
      <c r="C27" s="236"/>
      <c r="D27" s="236"/>
      <c r="E27" s="236"/>
      <c r="F27" s="236"/>
      <c r="G27" s="236"/>
      <c r="H27" s="236"/>
      <c r="I27" s="236"/>
      <c r="J27" s="236"/>
    </row>
    <row r="28" spans="1:10" ht="14.5" thickTop="1" x14ac:dyDescent="0.3"/>
  </sheetData>
  <mergeCells count="2">
    <mergeCell ref="A1:A2"/>
    <mergeCell ref="F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4"/>
  <sheetViews>
    <sheetView workbookViewId="0">
      <selection activeCell="A2" sqref="A2"/>
    </sheetView>
  </sheetViews>
  <sheetFormatPr baseColWidth="10" defaultRowHeight="14.5" x14ac:dyDescent="0.35"/>
  <cols>
    <col min="1" max="1" width="41.58203125" style="3" customWidth="1"/>
    <col min="2" max="2" width="29.83203125" style="3" customWidth="1"/>
    <col min="3" max="3" width="21.83203125" style="3" customWidth="1"/>
    <col min="4" max="4" width="20.58203125" style="3" customWidth="1"/>
    <col min="5" max="5" width="23.75" style="3" customWidth="1"/>
    <col min="6" max="6" width="13.5" style="3" customWidth="1"/>
    <col min="7" max="7" width="12.58203125" style="3" customWidth="1"/>
    <col min="8" max="1024" width="50.33203125" style="3" customWidth="1"/>
    <col min="1025" max="1025" width="11" customWidth="1"/>
  </cols>
  <sheetData>
    <row r="1" spans="1:6" x14ac:dyDescent="0.35">
      <c r="A1" s="1"/>
      <c r="B1" s="2"/>
      <c r="C1" s="2"/>
      <c r="D1" s="2"/>
      <c r="E1" s="2"/>
      <c r="F1" s="2"/>
    </row>
    <row r="2" spans="1:6" ht="15.5" x14ac:dyDescent="0.35">
      <c r="A2" s="4" t="s">
        <v>1</v>
      </c>
      <c r="B2" s="5" t="s">
        <v>2</v>
      </c>
      <c r="C2" s="6"/>
      <c r="D2" s="6"/>
      <c r="E2" s="6"/>
      <c r="F2" s="6"/>
    </row>
    <row r="3" spans="1:6" ht="15.5" x14ac:dyDescent="0.35">
      <c r="A3" s="4" t="s">
        <v>3</v>
      </c>
      <c r="B3" s="7" t="s">
        <v>45</v>
      </c>
      <c r="C3" s="6"/>
      <c r="D3" s="6"/>
      <c r="E3" s="6"/>
      <c r="F3" s="6"/>
    </row>
    <row r="5" spans="1:6" x14ac:dyDescent="0.35">
      <c r="A5" s="248" t="s">
        <v>4</v>
      </c>
      <c r="B5" s="248"/>
      <c r="C5" s="248"/>
      <c r="D5" s="248"/>
      <c r="E5" s="248"/>
      <c r="F5" s="248"/>
    </row>
    <row r="6" spans="1:6" x14ac:dyDescent="0.35">
      <c r="A6" s="248" t="s">
        <v>5</v>
      </c>
      <c r="B6" s="248"/>
      <c r="C6" s="248"/>
      <c r="D6" s="248"/>
      <c r="E6" s="248"/>
      <c r="F6" s="248"/>
    </row>
    <row r="7" spans="1:6" x14ac:dyDescent="0.35">
      <c r="A7" s="69"/>
    </row>
    <row r="8" spans="1:6" x14ac:dyDescent="0.35">
      <c r="A8" s="9" t="s">
        <v>6</v>
      </c>
      <c r="B8" s="9" t="s">
        <v>7</v>
      </c>
      <c r="C8" s="9" t="s">
        <v>27</v>
      </c>
      <c r="D8" s="9" t="s">
        <v>28</v>
      </c>
      <c r="E8" s="9" t="s">
        <v>29</v>
      </c>
      <c r="F8" s="9" t="s">
        <v>30</v>
      </c>
    </row>
    <row r="9" spans="1:6" x14ac:dyDescent="0.35">
      <c r="A9" s="6"/>
      <c r="B9" s="11"/>
      <c r="C9" s="11"/>
      <c r="D9" s="11"/>
      <c r="E9" s="11"/>
      <c r="F9" s="11"/>
    </row>
    <row r="10" spans="1:6" x14ac:dyDescent="0.35">
      <c r="A10" s="3" t="s">
        <v>12</v>
      </c>
      <c r="B10" s="14" t="s">
        <v>13</v>
      </c>
      <c r="C10" s="12">
        <v>52963</v>
      </c>
      <c r="D10" s="12">
        <v>57231</v>
      </c>
      <c r="E10" s="12">
        <v>70923</v>
      </c>
      <c r="F10" s="12">
        <v>72717</v>
      </c>
    </row>
    <row r="11" spans="1:6" x14ac:dyDescent="0.35">
      <c r="A11" s="249" t="s">
        <v>14</v>
      </c>
      <c r="B11" s="16" t="s">
        <v>15</v>
      </c>
      <c r="C11" s="12">
        <v>19422</v>
      </c>
      <c r="D11" s="12">
        <v>19923</v>
      </c>
      <c r="E11" s="12">
        <v>20132</v>
      </c>
      <c r="F11" s="12">
        <v>20976</v>
      </c>
    </row>
    <row r="12" spans="1:6" x14ac:dyDescent="0.35">
      <c r="A12" s="249"/>
      <c r="B12" s="16" t="s">
        <v>16</v>
      </c>
      <c r="C12" s="12">
        <v>13496</v>
      </c>
      <c r="D12" s="12">
        <v>13793</v>
      </c>
      <c r="E12" s="12">
        <v>13902</v>
      </c>
      <c r="F12" s="12">
        <v>14433</v>
      </c>
    </row>
    <row r="13" spans="1:6" x14ac:dyDescent="0.35">
      <c r="A13" s="17" t="s">
        <v>17</v>
      </c>
      <c r="B13" s="16" t="s">
        <v>16</v>
      </c>
      <c r="C13" s="12">
        <v>81</v>
      </c>
      <c r="D13" s="12">
        <v>101</v>
      </c>
      <c r="E13" s="12">
        <v>121</v>
      </c>
      <c r="F13" s="12">
        <v>126</v>
      </c>
    </row>
    <row r="14" spans="1:6" x14ac:dyDescent="0.35">
      <c r="A14" s="17" t="s">
        <v>18</v>
      </c>
      <c r="B14" s="16" t="s">
        <v>16</v>
      </c>
      <c r="C14" s="12">
        <v>1261</v>
      </c>
      <c r="D14" s="12">
        <v>1357</v>
      </c>
      <c r="E14" s="12">
        <v>1518</v>
      </c>
      <c r="F14" s="12">
        <v>1536</v>
      </c>
    </row>
    <row r="15" spans="1:6" x14ac:dyDescent="0.35">
      <c r="A15" s="70" t="s">
        <v>19</v>
      </c>
      <c r="B15" s="16" t="s">
        <v>20</v>
      </c>
      <c r="C15" s="12">
        <v>154426</v>
      </c>
      <c r="D15" s="12">
        <v>158601</v>
      </c>
      <c r="E15" s="12">
        <v>159046</v>
      </c>
      <c r="F15" s="12">
        <v>163962</v>
      </c>
    </row>
    <row r="16" spans="1:6" x14ac:dyDescent="0.35">
      <c r="A16" s="70"/>
      <c r="B16" s="16" t="s">
        <v>16</v>
      </c>
      <c r="C16" s="12">
        <v>125368</v>
      </c>
      <c r="D16" s="12">
        <v>128386</v>
      </c>
      <c r="E16" s="12">
        <v>128450</v>
      </c>
      <c r="F16" s="12">
        <v>132142</v>
      </c>
    </row>
    <row r="17" spans="1:8" s="3" customFormat="1" x14ac:dyDescent="0.35">
      <c r="A17" s="70" t="s">
        <v>21</v>
      </c>
      <c r="B17" s="16" t="s">
        <v>20</v>
      </c>
      <c r="C17" s="12">
        <v>165144</v>
      </c>
      <c r="D17" s="12">
        <v>182653</v>
      </c>
      <c r="E17" s="12">
        <v>185913</v>
      </c>
      <c r="F17" s="12">
        <v>190172</v>
      </c>
    </row>
    <row r="18" spans="1:8" s="3" customFormat="1" x14ac:dyDescent="0.35">
      <c r="A18" s="70"/>
      <c r="B18" s="16" t="s">
        <v>16</v>
      </c>
      <c r="C18" s="12">
        <v>123368</v>
      </c>
      <c r="D18" s="12">
        <v>136847</v>
      </c>
      <c r="E18" s="12">
        <v>138225</v>
      </c>
      <c r="F18" s="12">
        <v>141298</v>
      </c>
    </row>
    <row r="19" spans="1:8" x14ac:dyDescent="0.35">
      <c r="A19" s="70" t="s">
        <v>31</v>
      </c>
      <c r="B19" s="14" t="s">
        <v>16</v>
      </c>
      <c r="C19" s="12">
        <v>7290</v>
      </c>
      <c r="D19" s="12">
        <v>7300</v>
      </c>
      <c r="E19" s="12">
        <v>7441</v>
      </c>
      <c r="F19" s="12">
        <v>7558</v>
      </c>
    </row>
    <row r="20" spans="1:8" ht="15" thickBot="1" x14ac:dyDescent="0.4">
      <c r="A20" s="19" t="s">
        <v>22</v>
      </c>
      <c r="B20" s="20" t="s">
        <v>23</v>
      </c>
      <c r="C20" s="21">
        <v>232323</v>
      </c>
      <c r="D20" s="21">
        <v>246341</v>
      </c>
      <c r="E20" s="21">
        <v>257290</v>
      </c>
      <c r="F20" s="21">
        <v>263007</v>
      </c>
    </row>
    <row r="21" spans="1:8" ht="39" customHeight="1" thickTop="1" x14ac:dyDescent="0.35">
      <c r="A21" s="252" t="s">
        <v>24</v>
      </c>
      <c r="B21" s="252"/>
      <c r="C21" s="252"/>
      <c r="D21" s="252"/>
      <c r="E21" s="252"/>
      <c r="F21" s="252"/>
    </row>
    <row r="22" spans="1:8" x14ac:dyDescent="0.35">
      <c r="A22" s="254" t="s">
        <v>25</v>
      </c>
      <c r="B22" s="254"/>
      <c r="C22" s="254"/>
      <c r="D22" s="254"/>
      <c r="E22" s="254"/>
      <c r="F22" s="254"/>
    </row>
    <row r="23" spans="1:8" ht="48" customHeight="1" x14ac:dyDescent="0.35">
      <c r="A23" s="254" t="s">
        <v>26</v>
      </c>
      <c r="B23" s="254"/>
      <c r="C23" s="254"/>
      <c r="D23" s="254"/>
      <c r="E23" s="254"/>
      <c r="F23" s="254"/>
      <c r="G23" s="22"/>
    </row>
    <row r="24" spans="1:8" ht="15" customHeight="1" x14ac:dyDescent="0.35">
      <c r="A24" s="253" t="s">
        <v>105</v>
      </c>
      <c r="B24" s="253"/>
      <c r="C24" s="253"/>
      <c r="D24" s="253"/>
      <c r="E24" s="253"/>
      <c r="F24" s="253"/>
    </row>
    <row r="25" spans="1:8" ht="15" customHeight="1" x14ac:dyDescent="0.35">
      <c r="A25" s="251"/>
      <c r="B25" s="251"/>
      <c r="C25" s="23"/>
      <c r="D25" s="23"/>
      <c r="E25" s="23"/>
      <c r="F25" s="23"/>
    </row>
    <row r="27" spans="1:8" x14ac:dyDescent="0.35">
      <c r="A27" s="257" t="s">
        <v>54</v>
      </c>
      <c r="B27" s="257"/>
      <c r="C27" s="257"/>
      <c r="D27" s="257"/>
      <c r="E27" s="257"/>
      <c r="F27" s="77"/>
      <c r="G27" s="77"/>
      <c r="H27" s="77"/>
    </row>
    <row r="28" spans="1:8" x14ac:dyDescent="0.35">
      <c r="A28" s="256" t="s">
        <v>55</v>
      </c>
      <c r="B28" s="256"/>
      <c r="C28" s="256"/>
      <c r="D28" s="256"/>
      <c r="E28" s="256"/>
      <c r="F28" s="78"/>
      <c r="G28" s="78"/>
      <c r="H28" s="78"/>
    </row>
    <row r="29" spans="1:8" x14ac:dyDescent="0.35">
      <c r="A29" s="258" t="s">
        <v>106</v>
      </c>
      <c r="B29" s="258"/>
      <c r="C29" s="258"/>
      <c r="D29" s="258"/>
      <c r="E29" s="258"/>
      <c r="F29" s="79"/>
      <c r="G29" s="79"/>
      <c r="H29" s="79"/>
    </row>
    <row r="30" spans="1:8" x14ac:dyDescent="0.35">
      <c r="A30" s="80" t="s">
        <v>57</v>
      </c>
      <c r="B30" s="80" t="s">
        <v>27</v>
      </c>
      <c r="C30" s="80" t="s">
        <v>28</v>
      </c>
      <c r="D30" s="80" t="s">
        <v>29</v>
      </c>
      <c r="E30" s="80" t="s">
        <v>30</v>
      </c>
    </row>
    <row r="31" spans="1:8" x14ac:dyDescent="0.35">
      <c r="A31" s="81"/>
      <c r="B31" s="81"/>
      <c r="C31" s="81"/>
      <c r="D31" s="81"/>
      <c r="E31" s="81"/>
    </row>
    <row r="32" spans="1:8" x14ac:dyDescent="0.35">
      <c r="A32" s="82" t="s">
        <v>107</v>
      </c>
      <c r="B32" s="83">
        <f>+B33+B34+B35+B36+B37+B38+B39+B40</f>
        <v>12677277247</v>
      </c>
      <c r="C32" s="83">
        <f t="shared" ref="C32" si="0">+C33+C34+C35+C36+C37+C38+C39+C40</f>
        <v>13005716429.000004</v>
      </c>
      <c r="D32" s="83">
        <v>13573978001.399996</v>
      </c>
      <c r="E32" s="83">
        <v>39256971677.400002</v>
      </c>
    </row>
    <row r="33" spans="1:5" x14ac:dyDescent="0.35">
      <c r="A33" s="84" t="s">
        <v>19</v>
      </c>
      <c r="B33" s="85">
        <v>4248839000</v>
      </c>
      <c r="C33" s="86">
        <v>3831253000</v>
      </c>
      <c r="D33" s="87">
        <v>3545357000</v>
      </c>
      <c r="E33" s="87">
        <v>11625449000</v>
      </c>
    </row>
    <row r="34" spans="1:5" x14ac:dyDescent="0.35">
      <c r="A34" s="84" t="s">
        <v>108</v>
      </c>
      <c r="B34" s="85">
        <v>1155554000</v>
      </c>
      <c r="C34" s="86">
        <v>1654796000</v>
      </c>
      <c r="D34" s="87">
        <v>1303276000</v>
      </c>
      <c r="E34" s="87">
        <v>4113626000</v>
      </c>
    </row>
    <row r="35" spans="1:5" x14ac:dyDescent="0.35">
      <c r="A35" s="84" t="s">
        <v>60</v>
      </c>
      <c r="B35" s="85">
        <v>2519746476</v>
      </c>
      <c r="C35" s="86">
        <v>2575478773</v>
      </c>
      <c r="D35" s="87">
        <v>2598516010</v>
      </c>
      <c r="E35" s="87">
        <v>7693741259</v>
      </c>
    </row>
    <row r="36" spans="1:5" x14ac:dyDescent="0.35">
      <c r="A36" s="84" t="s">
        <v>61</v>
      </c>
      <c r="B36" s="85">
        <v>0</v>
      </c>
      <c r="C36" s="86">
        <v>0</v>
      </c>
      <c r="D36" s="87">
        <v>0</v>
      </c>
      <c r="E36" s="87">
        <v>0</v>
      </c>
    </row>
    <row r="37" spans="1:5" x14ac:dyDescent="0.35">
      <c r="A37" s="84" t="s">
        <v>31</v>
      </c>
      <c r="B37" s="85">
        <v>551644500</v>
      </c>
      <c r="C37" s="86">
        <v>552375000</v>
      </c>
      <c r="D37" s="87">
        <v>562638500</v>
      </c>
      <c r="E37" s="87">
        <v>1666658000</v>
      </c>
    </row>
    <row r="38" spans="1:5" x14ac:dyDescent="0.35">
      <c r="A38" s="84" t="s">
        <v>109</v>
      </c>
      <c r="B38" s="85">
        <v>138360900</v>
      </c>
      <c r="C38" s="86">
        <v>140898900</v>
      </c>
      <c r="D38" s="87">
        <v>159721900</v>
      </c>
      <c r="E38" s="87">
        <v>438981700</v>
      </c>
    </row>
    <row r="39" spans="1:5" x14ac:dyDescent="0.35">
      <c r="A39" s="84" t="s">
        <v>110</v>
      </c>
      <c r="B39" s="85">
        <v>27594100</v>
      </c>
      <c r="C39" s="86">
        <v>28880400</v>
      </c>
      <c r="D39" s="87">
        <v>32667900</v>
      </c>
      <c r="E39" s="87">
        <v>89142400</v>
      </c>
    </row>
    <row r="40" spans="1:5" x14ac:dyDescent="0.35">
      <c r="A40" s="88" t="s">
        <v>64</v>
      </c>
      <c r="B40" s="83">
        <f t="shared" ref="B40:C40" si="1">SUM(B41:B57)</f>
        <v>4035538271.000001</v>
      </c>
      <c r="C40" s="83">
        <f t="shared" si="1"/>
        <v>4222034356.0000038</v>
      </c>
      <c r="D40" s="83">
        <v>5371800691.3999958</v>
      </c>
      <c r="E40" s="83">
        <v>13629373318.4</v>
      </c>
    </row>
    <row r="41" spans="1:5" x14ac:dyDescent="0.35">
      <c r="A41" s="89" t="s">
        <v>65</v>
      </c>
      <c r="B41" s="85">
        <v>3446147717.000001</v>
      </c>
      <c r="C41" s="86">
        <v>3632287579.0000038</v>
      </c>
      <c r="D41" s="87">
        <v>3990125296.9999962</v>
      </c>
      <c r="E41" s="87">
        <v>11068560593</v>
      </c>
    </row>
    <row r="42" spans="1:5" x14ac:dyDescent="0.35">
      <c r="A42" s="89" t="s">
        <v>66</v>
      </c>
      <c r="B42" s="85">
        <v>30082395</v>
      </c>
      <c r="C42" s="86">
        <v>65003375.000000015</v>
      </c>
      <c r="D42" s="87">
        <v>584935564</v>
      </c>
      <c r="E42" s="87">
        <v>680021334</v>
      </c>
    </row>
    <row r="43" spans="1:5" x14ac:dyDescent="0.35">
      <c r="A43" s="89" t="s">
        <v>67</v>
      </c>
      <c r="B43" s="85"/>
      <c r="C43" s="86"/>
      <c r="D43" s="87">
        <v>0</v>
      </c>
      <c r="E43" s="87"/>
    </row>
    <row r="44" spans="1:5" x14ac:dyDescent="0.35">
      <c r="A44" s="89" t="s">
        <v>111</v>
      </c>
      <c r="B44" s="85">
        <v>0</v>
      </c>
      <c r="C44" s="86">
        <v>0</v>
      </c>
      <c r="D44" s="87">
        <v>0</v>
      </c>
      <c r="E44" s="87">
        <v>0</v>
      </c>
    </row>
    <row r="45" spans="1:5" x14ac:dyDescent="0.35">
      <c r="A45" s="89" t="s">
        <v>69</v>
      </c>
      <c r="B45" s="85"/>
      <c r="C45" s="86"/>
      <c r="D45" s="87">
        <v>0</v>
      </c>
      <c r="E45" s="87"/>
    </row>
    <row r="46" spans="1:5" x14ac:dyDescent="0.35">
      <c r="A46" s="89" t="s">
        <v>70</v>
      </c>
      <c r="B46" s="85"/>
      <c r="C46" s="86"/>
      <c r="D46" s="87">
        <v>0</v>
      </c>
      <c r="E46" s="87"/>
    </row>
    <row r="47" spans="1:5" x14ac:dyDescent="0.35">
      <c r="A47" s="89" t="s">
        <v>71</v>
      </c>
      <c r="B47" s="85">
        <v>0</v>
      </c>
      <c r="C47" s="86">
        <v>0</v>
      </c>
      <c r="D47" s="87">
        <v>174290000</v>
      </c>
      <c r="E47" s="87">
        <v>174290000</v>
      </c>
    </row>
    <row r="48" spans="1:5" x14ac:dyDescent="0.35">
      <c r="A48" s="90" t="s">
        <v>72</v>
      </c>
      <c r="B48" s="85">
        <v>472346250</v>
      </c>
      <c r="C48" s="86">
        <v>399073125</v>
      </c>
      <c r="D48" s="87">
        <v>393298125</v>
      </c>
      <c r="E48" s="87">
        <v>1264717500</v>
      </c>
    </row>
    <row r="49" spans="1:5" x14ac:dyDescent="0.35">
      <c r="A49" t="s">
        <v>112</v>
      </c>
      <c r="B49" s="85">
        <v>10210909</v>
      </c>
      <c r="C49" s="86">
        <v>33227643</v>
      </c>
      <c r="D49" s="87">
        <v>71133071</v>
      </c>
      <c r="E49" s="87">
        <v>114571623</v>
      </c>
    </row>
    <row r="50" spans="1:5" x14ac:dyDescent="0.35">
      <c r="A50" s="89" t="s">
        <v>74</v>
      </c>
      <c r="B50" s="85">
        <v>0</v>
      </c>
      <c r="C50" s="86">
        <v>0</v>
      </c>
      <c r="D50" s="87">
        <v>0</v>
      </c>
      <c r="E50" s="87">
        <v>0</v>
      </c>
    </row>
    <row r="51" spans="1:5" x14ac:dyDescent="0.35">
      <c r="A51" s="89" t="s">
        <v>75</v>
      </c>
      <c r="B51" s="85">
        <v>49855000</v>
      </c>
      <c r="C51" s="86">
        <v>62505568</v>
      </c>
      <c r="D51" s="87">
        <v>75758201</v>
      </c>
      <c r="E51" s="87">
        <v>188118769</v>
      </c>
    </row>
    <row r="52" spans="1:5" x14ac:dyDescent="0.35">
      <c r="A52" s="89" t="s">
        <v>76</v>
      </c>
      <c r="B52" s="85">
        <v>1246000</v>
      </c>
      <c r="C52" s="86">
        <v>3247066</v>
      </c>
      <c r="D52" s="87">
        <v>29415189</v>
      </c>
      <c r="E52" s="87">
        <v>33908255</v>
      </c>
    </row>
    <row r="53" spans="1:5" x14ac:dyDescent="0.35">
      <c r="A53" s="89" t="s">
        <v>77</v>
      </c>
      <c r="B53" s="85">
        <v>0</v>
      </c>
      <c r="C53" s="86">
        <v>0</v>
      </c>
      <c r="D53" s="87">
        <v>0</v>
      </c>
      <c r="E53" s="87">
        <v>0</v>
      </c>
    </row>
    <row r="54" spans="1:5" x14ac:dyDescent="0.35">
      <c r="A54" s="90" t="s">
        <v>78</v>
      </c>
      <c r="B54" s="85">
        <v>0</v>
      </c>
      <c r="C54" s="86"/>
      <c r="D54" s="87">
        <v>0</v>
      </c>
      <c r="E54" s="87">
        <v>0</v>
      </c>
    </row>
    <row r="55" spans="1:5" x14ac:dyDescent="0.35">
      <c r="A55" s="90" t="s">
        <v>113</v>
      </c>
      <c r="B55" s="85">
        <v>0</v>
      </c>
      <c r="C55" s="86">
        <v>0</v>
      </c>
      <c r="D55" s="87">
        <v>26385244.399999999</v>
      </c>
      <c r="E55" s="87">
        <v>26385244.399999999</v>
      </c>
    </row>
    <row r="56" spans="1:5" x14ac:dyDescent="0.35">
      <c r="A56" s="90" t="s">
        <v>114</v>
      </c>
      <c r="B56" s="85">
        <v>0</v>
      </c>
      <c r="C56" s="86">
        <v>0</v>
      </c>
      <c r="D56" s="87">
        <v>0</v>
      </c>
      <c r="E56" s="87">
        <v>0</v>
      </c>
    </row>
    <row r="57" spans="1:5" x14ac:dyDescent="0.35">
      <c r="A57" s="90" t="s">
        <v>80</v>
      </c>
      <c r="B57" s="85">
        <v>25650000</v>
      </c>
      <c r="C57" s="86">
        <v>26690000</v>
      </c>
      <c r="D57" s="87">
        <v>26460000</v>
      </c>
      <c r="E57" s="87">
        <v>78800000</v>
      </c>
    </row>
    <row r="58" spans="1:5" ht="15" thickBot="1" x14ac:dyDescent="0.4">
      <c r="A58" s="90"/>
      <c r="B58" s="85"/>
      <c r="C58" s="85"/>
      <c r="D58" s="87"/>
      <c r="E58" s="87"/>
    </row>
    <row r="59" spans="1:5" ht="15" thickBot="1" x14ac:dyDescent="0.4">
      <c r="A59" s="91" t="s">
        <v>81</v>
      </c>
      <c r="B59" s="92">
        <f>+B32</f>
        <v>12677277247</v>
      </c>
      <c r="C59" s="92">
        <f t="shared" ref="C59" si="2">+C32</f>
        <v>13005716429.000004</v>
      </c>
      <c r="D59" s="92">
        <v>13573978001.399996</v>
      </c>
      <c r="E59" s="92">
        <v>39256971677.400002</v>
      </c>
    </row>
    <row r="60" spans="1:5" x14ac:dyDescent="0.35">
      <c r="A60" s="93" t="s">
        <v>82</v>
      </c>
      <c r="B60" s="93"/>
      <c r="C60" s="86"/>
      <c r="D60" s="94"/>
    </row>
    <row r="62" spans="1:5" x14ac:dyDescent="0.35">
      <c r="A62" s="256" t="s">
        <v>84</v>
      </c>
      <c r="B62" s="256"/>
      <c r="C62" s="256"/>
      <c r="D62" s="256"/>
      <c r="E62" s="256"/>
    </row>
    <row r="63" spans="1:5" x14ac:dyDescent="0.35">
      <c r="A63" s="256" t="s">
        <v>85</v>
      </c>
      <c r="B63" s="256"/>
      <c r="C63" s="256"/>
      <c r="D63" s="256"/>
      <c r="E63" s="256"/>
    </row>
    <row r="64" spans="1:5" x14ac:dyDescent="0.35">
      <c r="A64" s="255" t="s">
        <v>106</v>
      </c>
      <c r="B64" s="255"/>
      <c r="C64" s="255"/>
      <c r="D64" s="255"/>
      <c r="E64" s="255"/>
    </row>
    <row r="65" spans="1:5" ht="15" thickBot="1" x14ac:dyDescent="0.4">
      <c r="A65" s="95" t="s">
        <v>86</v>
      </c>
      <c r="B65" s="80" t="s">
        <v>27</v>
      </c>
      <c r="C65" s="80" t="s">
        <v>28</v>
      </c>
      <c r="D65" s="80" t="s">
        <v>29</v>
      </c>
      <c r="E65" s="80" t="s">
        <v>30</v>
      </c>
    </row>
    <row r="66" spans="1:5" x14ac:dyDescent="0.35">
      <c r="A66" s="86"/>
      <c r="B66" s="86"/>
      <c r="C66" s="86"/>
      <c r="D66" s="86"/>
      <c r="E66" s="86"/>
    </row>
    <row r="67" spans="1:5" x14ac:dyDescent="0.35">
      <c r="A67" s="96" t="s">
        <v>87</v>
      </c>
      <c r="B67" s="97">
        <v>12676031247</v>
      </c>
      <c r="C67" s="97">
        <v>13002469363.000004</v>
      </c>
      <c r="D67" s="97">
        <v>13518177567.999996</v>
      </c>
      <c r="E67" s="97">
        <v>39196678178</v>
      </c>
    </row>
    <row r="68" spans="1:5" x14ac:dyDescent="0.35">
      <c r="A68" s="98" t="s">
        <v>88</v>
      </c>
      <c r="B68" s="99">
        <v>12676031247</v>
      </c>
      <c r="C68" s="99">
        <v>13002469363.000004</v>
      </c>
      <c r="D68" s="99">
        <v>13518177567.999996</v>
      </c>
      <c r="E68" s="99">
        <v>39196678178</v>
      </c>
    </row>
    <row r="69" spans="1:5" x14ac:dyDescent="0.35">
      <c r="A69" s="96" t="s">
        <v>89</v>
      </c>
      <c r="B69" s="97">
        <v>1246000</v>
      </c>
      <c r="C69" s="97">
        <v>3247066</v>
      </c>
      <c r="D69" s="97">
        <v>29415189</v>
      </c>
      <c r="E69" s="97">
        <v>33908255</v>
      </c>
    </row>
    <row r="70" spans="1:5" x14ac:dyDescent="0.35">
      <c r="A70" s="100" t="s">
        <v>88</v>
      </c>
      <c r="B70" s="101">
        <v>1246000</v>
      </c>
      <c r="C70" s="101">
        <v>3247066</v>
      </c>
      <c r="D70" s="101">
        <v>29415189</v>
      </c>
      <c r="E70" s="101">
        <v>33908255</v>
      </c>
    </row>
    <row r="71" spans="1:5" x14ac:dyDescent="0.35">
      <c r="A71" s="102" t="s">
        <v>115</v>
      </c>
      <c r="B71" s="103">
        <v>0</v>
      </c>
      <c r="C71" s="103">
        <v>0</v>
      </c>
      <c r="D71" s="103">
        <v>26385244.399999999</v>
      </c>
      <c r="E71" s="103">
        <v>26385244.399999999</v>
      </c>
    </row>
    <row r="72" spans="1:5" ht="26" x14ac:dyDescent="0.35">
      <c r="A72" s="104" t="s">
        <v>116</v>
      </c>
      <c r="B72" s="103"/>
      <c r="C72" s="103"/>
      <c r="D72" s="103">
        <v>0</v>
      </c>
      <c r="E72" s="103">
        <v>0</v>
      </c>
    </row>
    <row r="73" spans="1:5" x14ac:dyDescent="0.35">
      <c r="A73" s="100" t="s">
        <v>117</v>
      </c>
      <c r="B73" s="101">
        <v>0</v>
      </c>
      <c r="C73" s="101">
        <v>0</v>
      </c>
      <c r="D73" s="101">
        <v>26385244.399999999</v>
      </c>
      <c r="E73" s="101">
        <v>26385244.399999999</v>
      </c>
    </row>
    <row r="74" spans="1:5" x14ac:dyDescent="0.35">
      <c r="A74" s="105" t="s">
        <v>78</v>
      </c>
      <c r="B74" s="106">
        <v>0</v>
      </c>
      <c r="C74" s="106">
        <v>0</v>
      </c>
      <c r="D74" s="106">
        <v>0</v>
      </c>
      <c r="E74" s="106">
        <v>0</v>
      </c>
    </row>
    <row r="75" spans="1:5" ht="15" thickBot="1" x14ac:dyDescent="0.4">
      <c r="A75" s="107" t="s">
        <v>92</v>
      </c>
      <c r="B75" s="108">
        <v>12677277247</v>
      </c>
      <c r="C75" s="108">
        <v>13005716429.000004</v>
      </c>
      <c r="D75" s="108">
        <v>13573978001.399996</v>
      </c>
      <c r="E75" s="108">
        <v>39256971677.400002</v>
      </c>
    </row>
    <row r="76" spans="1:5" ht="15" thickTop="1" x14ac:dyDescent="0.35">
      <c r="A76" s="109" t="s">
        <v>82</v>
      </c>
      <c r="B76" s="109"/>
    </row>
    <row r="78" spans="1:5" x14ac:dyDescent="0.35">
      <c r="A78" s="256" t="s">
        <v>94</v>
      </c>
      <c r="B78" s="256"/>
      <c r="C78" s="256"/>
      <c r="D78" s="256"/>
      <c r="E78" s="256"/>
    </row>
    <row r="79" spans="1:5" x14ac:dyDescent="0.35">
      <c r="A79" s="256" t="s">
        <v>118</v>
      </c>
      <c r="B79" s="256"/>
      <c r="C79" s="256"/>
      <c r="D79" s="256"/>
      <c r="E79" s="256"/>
    </row>
    <row r="80" spans="1:5" x14ac:dyDescent="0.35">
      <c r="A80" s="255" t="s">
        <v>106</v>
      </c>
      <c r="B80" s="255"/>
      <c r="C80" s="255"/>
      <c r="D80" s="255"/>
      <c r="E80" s="255"/>
    </row>
    <row r="81" spans="1:5" ht="16" thickBot="1" x14ac:dyDescent="0.4">
      <c r="A81" s="110" t="s">
        <v>86</v>
      </c>
      <c r="B81" s="110" t="s">
        <v>27</v>
      </c>
      <c r="C81" s="110" t="s">
        <v>28</v>
      </c>
      <c r="D81" s="110" t="s">
        <v>29</v>
      </c>
      <c r="E81" s="110" t="s">
        <v>30</v>
      </c>
    </row>
    <row r="82" spans="1:5" ht="15.5" x14ac:dyDescent="0.35">
      <c r="A82" s="111"/>
      <c r="B82" s="111"/>
      <c r="C82" s="111"/>
      <c r="D82" s="111"/>
      <c r="E82" s="111"/>
    </row>
    <row r="83" spans="1:5" ht="15.5" x14ac:dyDescent="0.35">
      <c r="A83" s="111" t="s">
        <v>119</v>
      </c>
      <c r="B83" s="112">
        <v>7550727283.3600082</v>
      </c>
      <c r="C83" s="113">
        <v>8020987491.7800064</v>
      </c>
      <c r="D83" s="113">
        <v>8372831707.3600044</v>
      </c>
      <c r="E83" s="113">
        <v>7550727283.3600082</v>
      </c>
    </row>
    <row r="84" spans="1:5" ht="15.5" x14ac:dyDescent="0.35">
      <c r="A84" s="114" t="s">
        <v>96</v>
      </c>
      <c r="B84" s="113">
        <v>13147537455.42</v>
      </c>
      <c r="C84" s="113">
        <v>13357560644.58</v>
      </c>
      <c r="D84" s="113">
        <v>13478124900</v>
      </c>
      <c r="E84" s="113">
        <v>39983223000</v>
      </c>
    </row>
    <row r="85" spans="1:5" ht="15.5" x14ac:dyDescent="0.35">
      <c r="A85" s="115" t="s">
        <v>97</v>
      </c>
      <c r="B85" s="116">
        <v>4596560000</v>
      </c>
      <c r="C85" s="116">
        <v>4806560000</v>
      </c>
      <c r="D85" s="116">
        <v>4927100000</v>
      </c>
      <c r="E85" s="116">
        <v>14330220000</v>
      </c>
    </row>
    <row r="86" spans="1:5" ht="15.5" x14ac:dyDescent="0.35">
      <c r="A86" s="117" t="s">
        <v>98</v>
      </c>
      <c r="B86" s="116">
        <v>1376424000</v>
      </c>
      <c r="C86" s="116">
        <v>1376424000</v>
      </c>
      <c r="D86" s="116">
        <v>1376460000</v>
      </c>
      <c r="E86" s="116">
        <v>4129308000</v>
      </c>
    </row>
    <row r="87" spans="1:5" ht="15.5" x14ac:dyDescent="0.35">
      <c r="A87" s="115" t="s">
        <v>120</v>
      </c>
      <c r="B87" s="116">
        <v>2779140000</v>
      </c>
      <c r="C87" s="116">
        <v>2779140000</v>
      </c>
      <c r="D87" s="116">
        <v>2779140000</v>
      </c>
      <c r="E87" s="116">
        <v>8337420000</v>
      </c>
    </row>
    <row r="88" spans="1:5" ht="15.5" x14ac:dyDescent="0.35">
      <c r="A88" s="115" t="s">
        <v>100</v>
      </c>
      <c r="B88" s="116">
        <v>3830000000</v>
      </c>
      <c r="C88" s="116">
        <v>3830000000</v>
      </c>
      <c r="D88" s="116">
        <v>3830000000</v>
      </c>
      <c r="E88" s="116">
        <v>11490000000</v>
      </c>
    </row>
    <row r="89" spans="1:5" ht="15.5" x14ac:dyDescent="0.35">
      <c r="A89" s="115" t="s">
        <v>101</v>
      </c>
      <c r="B89" s="116">
        <v>565413455.41999996</v>
      </c>
      <c r="C89" s="116">
        <v>565436644.58000004</v>
      </c>
      <c r="D89" s="116">
        <v>565424900</v>
      </c>
      <c r="E89" s="116">
        <v>1696275000</v>
      </c>
    </row>
    <row r="90" spans="1:5" ht="15.5" x14ac:dyDescent="0.35">
      <c r="A90" s="118" t="s">
        <v>121</v>
      </c>
      <c r="B90" s="113">
        <v>20698264738.780006</v>
      </c>
      <c r="C90" s="113">
        <v>21378548136.360008</v>
      </c>
      <c r="D90" s="113">
        <v>21850956607.360004</v>
      </c>
      <c r="E90" s="113">
        <v>47533950283.360008</v>
      </c>
    </row>
    <row r="91" spans="1:5" ht="16" thickBot="1" x14ac:dyDescent="0.4">
      <c r="A91" s="119" t="s">
        <v>103</v>
      </c>
      <c r="B91" s="74">
        <v>12677277247</v>
      </c>
      <c r="C91" s="74">
        <v>13005716429.000004</v>
      </c>
      <c r="D91" s="74">
        <v>13573978001.399996</v>
      </c>
      <c r="E91" s="74">
        <v>39256971677.400002</v>
      </c>
    </row>
    <row r="92" spans="1:5" ht="16" thickTop="1" x14ac:dyDescent="0.35">
      <c r="A92" s="114" t="s">
        <v>122</v>
      </c>
      <c r="B92" s="113">
        <v>8020987491.7800064</v>
      </c>
      <c r="C92" s="113">
        <v>8372831707.3600044</v>
      </c>
      <c r="D92" s="113">
        <v>8276978605.9600086</v>
      </c>
      <c r="E92" s="113">
        <v>8276978605.9600067</v>
      </c>
    </row>
    <row r="93" spans="1:5" ht="15" thickBot="1" x14ac:dyDescent="0.4">
      <c r="A93" s="120"/>
      <c r="B93" s="121"/>
      <c r="C93" s="121"/>
      <c r="D93" s="121"/>
      <c r="E93" s="121"/>
    </row>
    <row r="94" spans="1:5" ht="15" thickTop="1" x14ac:dyDescent="0.35">
      <c r="A94" s="109" t="s">
        <v>123</v>
      </c>
      <c r="B94" s="109"/>
    </row>
  </sheetData>
  <mergeCells count="17">
    <mergeCell ref="A64:E64"/>
    <mergeCell ref="A78:E78"/>
    <mergeCell ref="A79:E79"/>
    <mergeCell ref="A80:E80"/>
    <mergeCell ref="A27:E27"/>
    <mergeCell ref="A28:E28"/>
    <mergeCell ref="A29:E29"/>
    <mergeCell ref="A62:E62"/>
    <mergeCell ref="A63:E63"/>
    <mergeCell ref="A23:F23"/>
    <mergeCell ref="A24:F24"/>
    <mergeCell ref="A25:B25"/>
    <mergeCell ref="A5:F5"/>
    <mergeCell ref="A6:F6"/>
    <mergeCell ref="A11:A12"/>
    <mergeCell ref="A21:F21"/>
    <mergeCell ref="A22:F22"/>
  </mergeCells>
  <pageMargins left="0.70866141732283516" right="0.70866141732283516" top="1.1417322834645671" bottom="1.1417322834645671" header="0.74803149606299213" footer="0.74803149606299213"/>
  <pageSetup paperSize="0" scale="8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96"/>
  <sheetViews>
    <sheetView workbookViewId="0">
      <selection activeCell="A2" sqref="A2"/>
    </sheetView>
  </sheetViews>
  <sheetFormatPr baseColWidth="10" defaultRowHeight="14.5" x14ac:dyDescent="0.35"/>
  <cols>
    <col min="1" max="1" width="46.08203125" style="3" customWidth="1"/>
    <col min="2" max="2" width="28.58203125" style="3" customWidth="1"/>
    <col min="3" max="3" width="18.83203125" style="3" customWidth="1"/>
    <col min="4" max="4" width="17.25" style="3" customWidth="1"/>
    <col min="5" max="5" width="18.75" style="3" customWidth="1"/>
    <col min="6" max="1024" width="10.58203125" style="3" customWidth="1"/>
    <col min="1025" max="1025" width="11" customWidth="1"/>
  </cols>
  <sheetData>
    <row r="2" spans="1:6" ht="15" customHeight="1" x14ac:dyDescent="0.35">
      <c r="A2" s="4" t="s">
        <v>1</v>
      </c>
      <c r="B2" s="5" t="s">
        <v>2</v>
      </c>
      <c r="C2" s="6"/>
      <c r="D2" s="6"/>
      <c r="E2" s="6"/>
      <c r="F2" s="6"/>
    </row>
    <row r="3" spans="1:6" ht="15.5" x14ac:dyDescent="0.35">
      <c r="A3" s="4" t="s">
        <v>3</v>
      </c>
      <c r="B3" s="7" t="s">
        <v>48</v>
      </c>
      <c r="C3" s="6"/>
      <c r="D3" s="6"/>
      <c r="E3" s="6"/>
      <c r="F3" s="6"/>
    </row>
    <row r="5" spans="1:6" x14ac:dyDescent="0.35">
      <c r="A5" s="248" t="s">
        <v>4</v>
      </c>
      <c r="B5" s="248"/>
      <c r="C5" s="248"/>
      <c r="D5" s="248"/>
      <c r="E5" s="248"/>
      <c r="F5" s="248"/>
    </row>
    <row r="6" spans="1:6" x14ac:dyDescent="0.35">
      <c r="A6" s="248" t="s">
        <v>5</v>
      </c>
      <c r="B6" s="248"/>
      <c r="C6" s="248"/>
      <c r="D6" s="248"/>
      <c r="E6" s="248"/>
      <c r="F6" s="248"/>
    </row>
    <row r="7" spans="1:6" x14ac:dyDescent="0.35">
      <c r="A7" s="75"/>
    </row>
    <row r="8" spans="1:6" x14ac:dyDescent="0.35">
      <c r="A8" s="172" t="s">
        <v>6</v>
      </c>
      <c r="B8" s="172" t="s">
        <v>7</v>
      </c>
      <c r="C8" s="173" t="s">
        <v>32</v>
      </c>
      <c r="D8" s="173" t="s">
        <v>33</v>
      </c>
      <c r="E8" s="173" t="s">
        <v>34</v>
      </c>
      <c r="F8" s="173" t="s">
        <v>35</v>
      </c>
    </row>
    <row r="9" spans="1:6" x14ac:dyDescent="0.35">
      <c r="A9" s="6"/>
      <c r="B9" s="11"/>
      <c r="C9" s="11"/>
      <c r="D9" s="11"/>
      <c r="E9" s="11"/>
      <c r="F9" s="11"/>
    </row>
    <row r="10" spans="1:6" x14ac:dyDescent="0.35">
      <c r="A10" s="3" t="s">
        <v>12</v>
      </c>
      <c r="B10" s="14" t="s">
        <v>13</v>
      </c>
      <c r="C10" s="12">
        <v>58203</v>
      </c>
      <c r="D10" s="12">
        <v>64843</v>
      </c>
      <c r="E10" s="12">
        <v>78942</v>
      </c>
      <c r="F10" s="12">
        <v>89142</v>
      </c>
    </row>
    <row r="11" spans="1:6" x14ac:dyDescent="0.35">
      <c r="A11" s="249" t="s">
        <v>14</v>
      </c>
      <c r="B11" s="16" t="s">
        <v>15</v>
      </c>
      <c r="C11" s="12">
        <v>20824</v>
      </c>
      <c r="D11" s="12">
        <v>21350</v>
      </c>
      <c r="E11" s="12">
        <v>21716</v>
      </c>
      <c r="F11" s="12">
        <v>22642</v>
      </c>
    </row>
    <row r="12" spans="1:6" x14ac:dyDescent="0.35">
      <c r="A12" s="249"/>
      <c r="B12" s="16" t="s">
        <v>16</v>
      </c>
      <c r="C12" s="12">
        <v>14328</v>
      </c>
      <c r="D12" s="12">
        <v>14603</v>
      </c>
      <c r="E12" s="12">
        <v>14813</v>
      </c>
      <c r="F12" s="12">
        <v>15375</v>
      </c>
    </row>
    <row r="13" spans="1:6" x14ac:dyDescent="0.35">
      <c r="A13" s="17" t="s">
        <v>17</v>
      </c>
      <c r="B13" s="16" t="s">
        <v>16</v>
      </c>
      <c r="C13" s="12">
        <v>104</v>
      </c>
      <c r="D13" s="12">
        <v>132</v>
      </c>
      <c r="E13" s="12">
        <v>138</v>
      </c>
      <c r="F13" s="12">
        <v>150</v>
      </c>
    </row>
    <row r="14" spans="1:6" x14ac:dyDescent="0.35">
      <c r="A14" s="17" t="s">
        <v>18</v>
      </c>
      <c r="B14" s="16" t="s">
        <v>16</v>
      </c>
      <c r="C14" s="12">
        <v>1628</v>
      </c>
      <c r="D14" s="12">
        <v>1663</v>
      </c>
      <c r="E14" s="12">
        <v>1692</v>
      </c>
      <c r="F14" s="12">
        <v>1775</v>
      </c>
    </row>
    <row r="15" spans="1:6" x14ac:dyDescent="0.35">
      <c r="A15" s="249" t="s">
        <v>19</v>
      </c>
      <c r="B15" s="16" t="s">
        <v>20</v>
      </c>
      <c r="C15" s="12">
        <v>156459</v>
      </c>
      <c r="D15" s="12">
        <v>156632</v>
      </c>
      <c r="E15" s="12">
        <v>163178</v>
      </c>
      <c r="F15" s="12">
        <v>165931</v>
      </c>
    </row>
    <row r="16" spans="1:6" x14ac:dyDescent="0.35">
      <c r="A16" s="249"/>
      <c r="B16" s="16" t="s">
        <v>16</v>
      </c>
      <c r="C16" s="12">
        <v>126449</v>
      </c>
      <c r="D16" s="12">
        <v>126384</v>
      </c>
      <c r="E16" s="12">
        <v>130715</v>
      </c>
      <c r="F16" s="12">
        <v>132890</v>
      </c>
    </row>
    <row r="17" spans="1:8" x14ac:dyDescent="0.35">
      <c r="A17" s="249" t="s">
        <v>21</v>
      </c>
      <c r="B17" s="16" t="s">
        <v>20</v>
      </c>
      <c r="C17" s="12">
        <v>189470</v>
      </c>
      <c r="D17" s="12">
        <v>185018</v>
      </c>
      <c r="E17" s="12">
        <v>199040</v>
      </c>
      <c r="F17" s="12">
        <v>202895</v>
      </c>
    </row>
    <row r="18" spans="1:8" x14ac:dyDescent="0.35">
      <c r="A18" s="249"/>
      <c r="B18" s="16" t="s">
        <v>16</v>
      </c>
      <c r="C18" s="12">
        <v>139920</v>
      </c>
      <c r="D18" s="12">
        <v>135960</v>
      </c>
      <c r="E18" s="12">
        <v>144821</v>
      </c>
      <c r="F18" s="12">
        <v>147692</v>
      </c>
    </row>
    <row r="19" spans="1:8" x14ac:dyDescent="0.35">
      <c r="A19" s="76" t="s">
        <v>31</v>
      </c>
      <c r="B19" s="14" t="s">
        <v>16</v>
      </c>
      <c r="C19" s="12">
        <v>7510</v>
      </c>
      <c r="D19" s="12">
        <v>1534</v>
      </c>
      <c r="E19" s="12">
        <v>7633</v>
      </c>
      <c r="F19" s="12">
        <v>7841</v>
      </c>
    </row>
    <row r="20" spans="1:8" ht="15" thickBot="1" x14ac:dyDescent="0.4">
      <c r="A20" s="19" t="s">
        <v>22</v>
      </c>
      <c r="B20" s="20" t="s">
        <v>23</v>
      </c>
      <c r="C20" s="21">
        <v>249126</v>
      </c>
      <c r="D20" s="21">
        <v>250445</v>
      </c>
      <c r="E20" s="21">
        <v>271719</v>
      </c>
      <c r="F20" s="21">
        <v>279782</v>
      </c>
    </row>
    <row r="21" spans="1:8" ht="15" thickTop="1" x14ac:dyDescent="0.35">
      <c r="A21" s="252" t="s">
        <v>24</v>
      </c>
      <c r="B21" s="252"/>
      <c r="C21" s="252"/>
      <c r="D21" s="252"/>
      <c r="E21" s="252"/>
      <c r="F21" s="252"/>
    </row>
    <row r="22" spans="1:8" x14ac:dyDescent="0.35">
      <c r="A22" s="254" t="s">
        <v>25</v>
      </c>
      <c r="B22" s="254"/>
      <c r="C22" s="254"/>
      <c r="D22" s="254"/>
      <c r="E22" s="254"/>
      <c r="F22" s="254"/>
    </row>
    <row r="23" spans="1:8" x14ac:dyDescent="0.35">
      <c r="A23" s="254" t="s">
        <v>26</v>
      </c>
      <c r="B23" s="254"/>
      <c r="C23" s="254"/>
      <c r="D23" s="254"/>
      <c r="E23" s="254"/>
      <c r="F23" s="254"/>
    </row>
    <row r="24" spans="1:8" x14ac:dyDescent="0.35">
      <c r="A24" s="260" t="s">
        <v>132</v>
      </c>
      <c r="B24" s="260"/>
      <c r="C24" s="260"/>
      <c r="D24" s="260"/>
      <c r="E24" s="260"/>
      <c r="F24" s="260"/>
    </row>
    <row r="25" spans="1:8" x14ac:dyDescent="0.35">
      <c r="A25" s="251"/>
      <c r="B25" s="251"/>
      <c r="C25" s="23"/>
      <c r="D25" s="23"/>
      <c r="E25" s="23"/>
      <c r="F25" s="23"/>
    </row>
    <row r="27" spans="1:8" x14ac:dyDescent="0.35">
      <c r="A27" s="257" t="s">
        <v>54</v>
      </c>
      <c r="B27" s="257"/>
      <c r="C27" s="257"/>
      <c r="D27" s="257"/>
      <c r="E27" s="257"/>
      <c r="F27" s="77"/>
      <c r="G27" s="77"/>
      <c r="H27" s="77"/>
    </row>
    <row r="28" spans="1:8" x14ac:dyDescent="0.35">
      <c r="A28" s="256" t="s">
        <v>55</v>
      </c>
      <c r="B28" s="256"/>
      <c r="C28" s="256"/>
      <c r="D28" s="256"/>
      <c r="E28" s="256"/>
      <c r="F28" s="78"/>
      <c r="G28" s="78"/>
      <c r="H28" s="78"/>
    </row>
    <row r="29" spans="1:8" ht="15" thickBot="1" x14ac:dyDescent="0.4">
      <c r="A29" s="259" t="s">
        <v>106</v>
      </c>
      <c r="B29" s="259"/>
      <c r="C29" s="259"/>
      <c r="D29" s="259"/>
      <c r="E29" s="259"/>
      <c r="F29" s="78"/>
      <c r="G29" s="78"/>
      <c r="H29" s="78"/>
    </row>
    <row r="30" spans="1:8" ht="15" thickBot="1" x14ac:dyDescent="0.4">
      <c r="A30" s="169" t="s">
        <v>57</v>
      </c>
      <c r="B30" s="170" t="s">
        <v>32</v>
      </c>
      <c r="C30" s="170" t="s">
        <v>33</v>
      </c>
      <c r="D30" s="170" t="s">
        <v>34</v>
      </c>
      <c r="E30" s="171" t="s">
        <v>35</v>
      </c>
    </row>
    <row r="31" spans="1:8" x14ac:dyDescent="0.35">
      <c r="A31" s="123"/>
      <c r="B31" s="160"/>
      <c r="C31" s="160"/>
      <c r="D31" s="160"/>
      <c r="E31" s="109"/>
    </row>
    <row r="32" spans="1:8" x14ac:dyDescent="0.35">
      <c r="A32" s="82" t="s">
        <v>107</v>
      </c>
      <c r="B32" s="82">
        <v>13124204227.999992</v>
      </c>
      <c r="C32" s="82">
        <v>14004703586.000008</v>
      </c>
      <c r="D32" s="82">
        <v>15092326501</v>
      </c>
      <c r="E32" s="82">
        <v>42221234315</v>
      </c>
    </row>
    <row r="33" spans="1:5" x14ac:dyDescent="0.35">
      <c r="A33" s="146" t="s">
        <v>19</v>
      </c>
      <c r="B33" s="87">
        <v>4048211000</v>
      </c>
      <c r="C33" s="86">
        <v>3990847000</v>
      </c>
      <c r="D33" s="150">
        <v>4101142000</v>
      </c>
      <c r="E33" s="162">
        <v>12140200000</v>
      </c>
    </row>
    <row r="34" spans="1:5" x14ac:dyDescent="0.35">
      <c r="A34" s="146" t="s">
        <v>108</v>
      </c>
      <c r="B34" s="87">
        <v>1295496000</v>
      </c>
      <c r="C34" s="86">
        <v>1113141000</v>
      </c>
      <c r="D34" s="150">
        <v>1444638000</v>
      </c>
      <c r="E34" s="162">
        <v>3853275000</v>
      </c>
    </row>
    <row r="35" spans="1:5" x14ac:dyDescent="0.35">
      <c r="A35" s="146" t="s">
        <v>60</v>
      </c>
      <c r="B35" s="87">
        <v>2703391163.9999962</v>
      </c>
      <c r="C35" s="86">
        <v>2755784691.0000038</v>
      </c>
      <c r="D35" s="150">
        <v>2821032933</v>
      </c>
      <c r="E35" s="162">
        <v>8280208788</v>
      </c>
    </row>
    <row r="36" spans="1:5" x14ac:dyDescent="0.35">
      <c r="A36" s="146" t="s">
        <v>61</v>
      </c>
      <c r="B36" s="87">
        <v>0</v>
      </c>
      <c r="C36" s="86">
        <v>0</v>
      </c>
      <c r="D36" s="150">
        <v>0</v>
      </c>
      <c r="E36" s="162">
        <v>0</v>
      </c>
    </row>
    <row r="37" spans="1:5" x14ac:dyDescent="0.35">
      <c r="A37" s="146" t="s">
        <v>31</v>
      </c>
      <c r="B37" s="87">
        <v>567610500</v>
      </c>
      <c r="C37" s="86">
        <v>563534000</v>
      </c>
      <c r="D37" s="150">
        <v>579630500</v>
      </c>
      <c r="E37" s="162">
        <v>1710775000</v>
      </c>
    </row>
    <row r="38" spans="1:5" x14ac:dyDescent="0.35">
      <c r="A38" s="146" t="s">
        <v>109</v>
      </c>
      <c r="B38" s="87">
        <v>167485900</v>
      </c>
      <c r="C38" s="86">
        <v>170159900</v>
      </c>
      <c r="D38" s="150">
        <v>175182400</v>
      </c>
      <c r="E38" s="162">
        <v>512828200</v>
      </c>
    </row>
    <row r="39" spans="1:5" x14ac:dyDescent="0.35">
      <c r="A39" s="146" t="s">
        <v>110</v>
      </c>
      <c r="B39" s="87">
        <v>22695400</v>
      </c>
      <c r="C39" s="86">
        <v>43114200</v>
      </c>
      <c r="D39" s="150">
        <v>35868900</v>
      </c>
      <c r="E39" s="162">
        <v>101678500</v>
      </c>
    </row>
    <row r="40" spans="1:5" x14ac:dyDescent="0.35">
      <c r="A40" s="88" t="s">
        <v>64</v>
      </c>
      <c r="B40" s="149">
        <v>4319314263.9999971</v>
      </c>
      <c r="C40" s="149">
        <v>5368122795.0000038</v>
      </c>
      <c r="D40" s="149">
        <v>5934831768</v>
      </c>
      <c r="E40" s="149">
        <v>15622268827</v>
      </c>
    </row>
    <row r="41" spans="1:5" x14ac:dyDescent="0.35">
      <c r="A41" s="89" t="s">
        <v>65</v>
      </c>
      <c r="B41" s="87">
        <v>3775290297.9999971</v>
      </c>
      <c r="C41" s="86">
        <v>4062983496.0000038</v>
      </c>
      <c r="D41" s="150">
        <v>3977838200</v>
      </c>
      <c r="E41" s="162">
        <v>11816111994</v>
      </c>
    </row>
    <row r="42" spans="1:5" x14ac:dyDescent="0.35">
      <c r="A42" s="89" t="s">
        <v>66</v>
      </c>
      <c r="B42" s="87">
        <v>97060117.000000119</v>
      </c>
      <c r="C42" s="86">
        <v>625537169.99999988</v>
      </c>
      <c r="D42" s="150">
        <v>259187020.99999976</v>
      </c>
      <c r="E42" s="162">
        <v>981784307.99999976</v>
      </c>
    </row>
    <row r="43" spans="1:5" x14ac:dyDescent="0.35">
      <c r="A43" s="89" t="s">
        <v>67</v>
      </c>
      <c r="B43" s="87">
        <v>0</v>
      </c>
      <c r="C43" s="86">
        <v>0</v>
      </c>
      <c r="D43" s="150">
        <v>0</v>
      </c>
      <c r="E43" s="162">
        <v>0</v>
      </c>
    </row>
    <row r="44" spans="1:5" x14ac:dyDescent="0.35">
      <c r="A44" s="89" t="s">
        <v>111</v>
      </c>
      <c r="B44" s="87">
        <v>0</v>
      </c>
      <c r="C44" s="86">
        <v>0</v>
      </c>
      <c r="D44" s="150">
        <v>893044000</v>
      </c>
      <c r="E44" s="162">
        <v>893044000</v>
      </c>
    </row>
    <row r="45" spans="1:5" x14ac:dyDescent="0.35">
      <c r="A45" s="89" t="s">
        <v>69</v>
      </c>
      <c r="B45" s="87">
        <v>0</v>
      </c>
      <c r="C45" s="86">
        <v>0</v>
      </c>
      <c r="D45" s="150">
        <v>0</v>
      </c>
      <c r="E45" s="162">
        <v>0</v>
      </c>
    </row>
    <row r="46" spans="1:5" x14ac:dyDescent="0.35">
      <c r="A46" s="89" t="s">
        <v>70</v>
      </c>
      <c r="B46" s="87">
        <v>0</v>
      </c>
      <c r="C46" s="86">
        <v>0</v>
      </c>
      <c r="D46" s="150">
        <v>0</v>
      </c>
      <c r="E46" s="162">
        <v>0</v>
      </c>
    </row>
    <row r="47" spans="1:5" x14ac:dyDescent="0.35">
      <c r="A47" s="89" t="s">
        <v>71</v>
      </c>
      <c r="B47" s="87">
        <v>196765000</v>
      </c>
      <c r="C47" s="86">
        <v>207495000</v>
      </c>
      <c r="D47" s="150">
        <v>12615000</v>
      </c>
      <c r="E47" s="162">
        <v>416875000</v>
      </c>
    </row>
    <row r="48" spans="1:5" x14ac:dyDescent="0.35">
      <c r="A48" s="90" t="s">
        <v>72</v>
      </c>
      <c r="B48" s="87">
        <v>7800000</v>
      </c>
      <c r="C48" s="86">
        <v>225600000</v>
      </c>
      <c r="D48" s="150">
        <v>422375000</v>
      </c>
      <c r="E48" s="162">
        <v>655775000</v>
      </c>
    </row>
    <row r="49" spans="1:8" x14ac:dyDescent="0.35">
      <c r="A49" t="s">
        <v>112</v>
      </c>
      <c r="B49" s="87">
        <v>114467718</v>
      </c>
      <c r="C49" s="86">
        <v>111172051.00000006</v>
      </c>
      <c r="D49" s="150">
        <v>214939805.99999994</v>
      </c>
      <c r="E49" s="162">
        <v>440579575</v>
      </c>
    </row>
    <row r="50" spans="1:8" x14ac:dyDescent="0.35">
      <c r="A50" s="89" t="s">
        <v>74</v>
      </c>
      <c r="B50" s="87">
        <v>0</v>
      </c>
      <c r="C50" s="86">
        <v>0</v>
      </c>
      <c r="D50" s="150">
        <v>6491165.9999999991</v>
      </c>
      <c r="E50" s="162">
        <v>6491165.9999999991</v>
      </c>
    </row>
    <row r="51" spans="1:8" x14ac:dyDescent="0.35">
      <c r="A51" s="89" t="s">
        <v>75</v>
      </c>
      <c r="B51" s="87">
        <v>74299500</v>
      </c>
      <c r="C51" s="86">
        <v>71000130.00000006</v>
      </c>
      <c r="D51" s="150">
        <v>76374750</v>
      </c>
      <c r="E51" s="162">
        <v>221674380.00000006</v>
      </c>
    </row>
    <row r="52" spans="1:8" x14ac:dyDescent="0.35">
      <c r="A52" s="89" t="s">
        <v>76</v>
      </c>
      <c r="B52" s="87">
        <v>24231631</v>
      </c>
      <c r="C52" s="86">
        <v>37454947.999999985</v>
      </c>
      <c r="D52" s="150">
        <v>41376825.000000015</v>
      </c>
      <c r="E52" s="162">
        <v>103063404</v>
      </c>
    </row>
    <row r="53" spans="1:8" x14ac:dyDescent="0.35">
      <c r="A53" s="89" t="s">
        <v>77</v>
      </c>
      <c r="B53" s="87">
        <v>0</v>
      </c>
      <c r="C53" s="86">
        <v>0</v>
      </c>
      <c r="D53" s="150">
        <v>0</v>
      </c>
      <c r="E53" s="162">
        <v>0</v>
      </c>
    </row>
    <row r="54" spans="1:8" x14ac:dyDescent="0.35">
      <c r="A54" s="90" t="s">
        <v>78</v>
      </c>
      <c r="B54" s="87">
        <v>0</v>
      </c>
      <c r="C54" s="86">
        <v>0</v>
      </c>
      <c r="D54" s="150">
        <v>0</v>
      </c>
      <c r="E54" s="162">
        <v>0</v>
      </c>
    </row>
    <row r="55" spans="1:8" x14ac:dyDescent="0.35">
      <c r="A55" s="90" t="s">
        <v>113</v>
      </c>
      <c r="B55" s="87"/>
      <c r="C55" s="86">
        <v>0</v>
      </c>
      <c r="D55" s="150">
        <v>0</v>
      </c>
      <c r="E55" s="162">
        <v>0</v>
      </c>
    </row>
    <row r="56" spans="1:8" x14ac:dyDescent="0.35">
      <c r="A56" s="90"/>
      <c r="B56" s="87">
        <v>0</v>
      </c>
      <c r="C56" s="86">
        <v>0</v>
      </c>
      <c r="D56" s="150">
        <v>0</v>
      </c>
      <c r="E56" s="162">
        <v>0</v>
      </c>
    </row>
    <row r="57" spans="1:8" x14ac:dyDescent="0.35">
      <c r="A57" s="90" t="s">
        <v>80</v>
      </c>
      <c r="B57" s="87">
        <v>29400000</v>
      </c>
      <c r="C57" s="86">
        <v>26880000</v>
      </c>
      <c r="D57" s="150">
        <v>30590000</v>
      </c>
      <c r="E57" s="162">
        <v>86870000</v>
      </c>
    </row>
    <row r="58" spans="1:8" x14ac:dyDescent="0.35">
      <c r="A58" s="90"/>
      <c r="B58" s="87">
        <v>0</v>
      </c>
      <c r="C58" s="86">
        <v>0</v>
      </c>
      <c r="D58" s="150">
        <v>0</v>
      </c>
      <c r="E58" s="162"/>
    </row>
    <row r="59" spans="1:8" ht="15" thickBot="1" x14ac:dyDescent="0.4">
      <c r="A59" s="107" t="s">
        <v>81</v>
      </c>
      <c r="B59" s="108">
        <v>13124204227.999992</v>
      </c>
      <c r="C59" s="108">
        <v>14004703586.000008</v>
      </c>
      <c r="D59" s="108">
        <v>15092326501</v>
      </c>
      <c r="E59" s="108">
        <v>42221234315</v>
      </c>
    </row>
    <row r="60" spans="1:8" ht="15" thickTop="1" x14ac:dyDescent="0.35">
      <c r="A60" s="93" t="s">
        <v>82</v>
      </c>
      <c r="B60" s="161"/>
      <c r="C60" s="161"/>
      <c r="D60" s="161"/>
    </row>
    <row r="62" spans="1:8" x14ac:dyDescent="0.35">
      <c r="A62" s="256" t="s">
        <v>84</v>
      </c>
      <c r="B62" s="256"/>
      <c r="C62" s="256"/>
      <c r="D62" s="256"/>
      <c r="E62" s="256"/>
      <c r="F62" s="78"/>
      <c r="G62" s="78"/>
      <c r="H62" s="78"/>
    </row>
    <row r="63" spans="1:8" x14ac:dyDescent="0.35">
      <c r="A63" s="256" t="s">
        <v>85</v>
      </c>
      <c r="B63" s="256"/>
      <c r="C63" s="256"/>
      <c r="D63" s="256"/>
      <c r="E63" s="256"/>
      <c r="F63" s="78"/>
      <c r="G63" s="78"/>
      <c r="H63" s="78"/>
    </row>
    <row r="64" spans="1:8" x14ac:dyDescent="0.35">
      <c r="A64" s="255" t="s">
        <v>106</v>
      </c>
      <c r="B64" s="255"/>
      <c r="C64" s="255"/>
      <c r="D64" s="255"/>
      <c r="E64" s="255"/>
      <c r="F64" s="78"/>
      <c r="G64" s="78"/>
      <c r="H64" s="78"/>
    </row>
    <row r="65" spans="1:8" ht="15" thickBot="1" x14ac:dyDescent="0.4">
      <c r="A65" s="95" t="s">
        <v>86</v>
      </c>
      <c r="B65" s="95" t="s">
        <v>32</v>
      </c>
      <c r="C65" s="95" t="s">
        <v>33</v>
      </c>
      <c r="D65" s="95" t="s">
        <v>34</v>
      </c>
      <c r="E65" s="95" t="s">
        <v>35</v>
      </c>
    </row>
    <row r="66" spans="1:8" x14ac:dyDescent="0.35">
      <c r="A66" s="86"/>
      <c r="B66" s="86"/>
      <c r="C66" s="86"/>
      <c r="D66" s="86"/>
      <c r="E66" s="86"/>
    </row>
    <row r="67" spans="1:8" x14ac:dyDescent="0.35">
      <c r="A67" s="163" t="s">
        <v>87</v>
      </c>
      <c r="B67" s="165">
        <v>13099972596.999992</v>
      </c>
      <c r="C67" s="165">
        <v>13967248638.000008</v>
      </c>
      <c r="D67" s="165">
        <v>15050949676</v>
      </c>
      <c r="E67" s="165">
        <v>42118170911</v>
      </c>
    </row>
    <row r="68" spans="1:8" x14ac:dyDescent="0.35">
      <c r="A68" s="164" t="s">
        <v>88</v>
      </c>
      <c r="B68" s="87">
        <v>13099972596.999992</v>
      </c>
      <c r="C68" s="87">
        <v>13967248638.000008</v>
      </c>
      <c r="D68" s="87">
        <v>15050949676</v>
      </c>
      <c r="E68" s="87">
        <v>42118170911</v>
      </c>
    </row>
    <row r="69" spans="1:8" x14ac:dyDescent="0.35">
      <c r="A69" s="163" t="s">
        <v>89</v>
      </c>
      <c r="B69" s="166">
        <v>24231631</v>
      </c>
      <c r="C69" s="166">
        <v>37454947.999999985</v>
      </c>
      <c r="D69" s="166">
        <v>41376825.000000015</v>
      </c>
      <c r="E69" s="165">
        <v>103063404</v>
      </c>
    </row>
    <row r="70" spans="1:8" x14ac:dyDescent="0.35">
      <c r="A70" s="100" t="s">
        <v>88</v>
      </c>
      <c r="B70" s="87">
        <v>24231631</v>
      </c>
      <c r="C70" s="87">
        <v>37454947.999999985</v>
      </c>
      <c r="D70" s="87">
        <v>41376825.000000015</v>
      </c>
      <c r="E70" s="87">
        <v>103063404</v>
      </c>
    </row>
    <row r="71" spans="1:8" x14ac:dyDescent="0.35">
      <c r="A71" s="132" t="s">
        <v>115</v>
      </c>
      <c r="B71" s="166">
        <v>0</v>
      </c>
      <c r="C71" s="166">
        <v>0</v>
      </c>
      <c r="D71" s="166">
        <v>0</v>
      </c>
      <c r="E71" s="165">
        <v>0</v>
      </c>
    </row>
    <row r="72" spans="1:8" ht="26" x14ac:dyDescent="0.35">
      <c r="A72" s="104" t="s">
        <v>116</v>
      </c>
      <c r="B72" s="166"/>
      <c r="C72" s="166"/>
      <c r="D72" s="166"/>
      <c r="E72" s="165"/>
    </row>
    <row r="73" spans="1:8" x14ac:dyDescent="0.35">
      <c r="A73" s="100" t="s">
        <v>127</v>
      </c>
      <c r="B73" s="87"/>
      <c r="C73" s="87">
        <v>0</v>
      </c>
      <c r="D73" s="87">
        <v>0</v>
      </c>
      <c r="E73" s="87">
        <v>0</v>
      </c>
    </row>
    <row r="74" spans="1:8" x14ac:dyDescent="0.35">
      <c r="A74" s="105" t="s">
        <v>78</v>
      </c>
      <c r="B74" s="87">
        <v>0</v>
      </c>
      <c r="C74" s="87">
        <v>0</v>
      </c>
      <c r="D74" s="87">
        <v>0</v>
      </c>
      <c r="E74" s="87">
        <v>0</v>
      </c>
    </row>
    <row r="75" spans="1:8" ht="15" thickBot="1" x14ac:dyDescent="0.4">
      <c r="A75" s="107" t="s">
        <v>92</v>
      </c>
      <c r="B75" s="168">
        <v>13124204227.999992</v>
      </c>
      <c r="C75" s="168">
        <v>14004703586.000008</v>
      </c>
      <c r="D75" s="168">
        <v>15092326501</v>
      </c>
      <c r="E75" s="168">
        <v>42221234315</v>
      </c>
    </row>
    <row r="76" spans="1:8" ht="15" thickTop="1" x14ac:dyDescent="0.35">
      <c r="A76" s="109" t="s">
        <v>82</v>
      </c>
      <c r="B76" s="86">
        <v>0</v>
      </c>
    </row>
    <row r="78" spans="1:8" x14ac:dyDescent="0.35">
      <c r="A78" s="256" t="s">
        <v>94</v>
      </c>
      <c r="B78" s="256"/>
      <c r="C78" s="256"/>
      <c r="D78" s="256"/>
      <c r="E78" s="256"/>
      <c r="F78" s="78"/>
      <c r="G78" s="78"/>
      <c r="H78" s="78"/>
    </row>
    <row r="79" spans="1:8" x14ac:dyDescent="0.35">
      <c r="A79" s="256" t="s">
        <v>118</v>
      </c>
      <c r="B79" s="256"/>
      <c r="C79" s="256"/>
      <c r="D79" s="256"/>
      <c r="E79" s="256"/>
      <c r="F79" s="78"/>
      <c r="G79" s="78"/>
      <c r="H79" s="78"/>
    </row>
    <row r="80" spans="1:8" x14ac:dyDescent="0.35">
      <c r="A80" s="256" t="s">
        <v>106</v>
      </c>
      <c r="B80" s="256"/>
      <c r="C80" s="256"/>
      <c r="D80" s="256"/>
      <c r="E80" s="256"/>
      <c r="F80" s="78"/>
      <c r="G80" s="78"/>
      <c r="H80" s="78"/>
    </row>
    <row r="82" spans="1:5" ht="15" thickBot="1" x14ac:dyDescent="0.4">
      <c r="A82" s="95" t="s">
        <v>86</v>
      </c>
      <c r="B82" s="95" t="s">
        <v>32</v>
      </c>
      <c r="C82" s="95" t="s">
        <v>33</v>
      </c>
      <c r="D82" s="95" t="s">
        <v>34</v>
      </c>
      <c r="E82" s="95" t="s">
        <v>35</v>
      </c>
    </row>
    <row r="83" spans="1:5" x14ac:dyDescent="0.35">
      <c r="A83" s="134"/>
      <c r="B83" s="134"/>
      <c r="C83" s="134"/>
      <c r="D83" s="134"/>
      <c r="E83" s="134"/>
    </row>
    <row r="84" spans="1:5" x14ac:dyDescent="0.35">
      <c r="A84" s="134" t="s">
        <v>133</v>
      </c>
      <c r="B84" s="71">
        <v>8276978605.9600067</v>
      </c>
      <c r="C84" s="72">
        <v>8859181377.9600143</v>
      </c>
      <c r="D84" s="72">
        <v>9449428166.9600067</v>
      </c>
      <c r="E84" s="72">
        <v>8276978605.9600067</v>
      </c>
    </row>
    <row r="85" spans="1:5" x14ac:dyDescent="0.35">
      <c r="A85" s="135" t="s">
        <v>96</v>
      </c>
      <c r="B85" s="72">
        <v>13706407000</v>
      </c>
      <c r="C85" s="72">
        <v>14594950375</v>
      </c>
      <c r="D85" s="72">
        <v>13707207000</v>
      </c>
      <c r="E85" s="72">
        <v>42008564375</v>
      </c>
    </row>
    <row r="86" spans="1:5" x14ac:dyDescent="0.35">
      <c r="A86" s="117" t="s">
        <v>97</v>
      </c>
      <c r="B86" s="137">
        <v>4937600000</v>
      </c>
      <c r="C86" s="137">
        <v>5826143375</v>
      </c>
      <c r="D86" s="137">
        <v>4937600000</v>
      </c>
      <c r="E86" s="137">
        <v>15701343375</v>
      </c>
    </row>
    <row r="87" spans="1:5" x14ac:dyDescent="0.35">
      <c r="A87" s="117" t="s">
        <v>98</v>
      </c>
      <c r="B87" s="137">
        <v>1376442000</v>
      </c>
      <c r="C87" s="137">
        <v>1376442000</v>
      </c>
      <c r="D87" s="137">
        <v>1376982000</v>
      </c>
      <c r="E87" s="137">
        <v>4129866000</v>
      </c>
    </row>
    <row r="88" spans="1:5" x14ac:dyDescent="0.35">
      <c r="A88" s="117" t="s">
        <v>120</v>
      </c>
      <c r="B88" s="137">
        <v>2779140000</v>
      </c>
      <c r="C88" s="137">
        <v>2779140000</v>
      </c>
      <c r="D88" s="137">
        <v>2779400000</v>
      </c>
      <c r="E88" s="137">
        <v>8337680000</v>
      </c>
    </row>
    <row r="89" spans="1:5" x14ac:dyDescent="0.35">
      <c r="A89" s="117" t="s">
        <v>100</v>
      </c>
      <c r="B89" s="137">
        <v>4047800000</v>
      </c>
      <c r="C89" s="137">
        <v>4047800000</v>
      </c>
      <c r="D89" s="137">
        <v>4047800000</v>
      </c>
      <c r="E89" s="137">
        <v>12143400000</v>
      </c>
    </row>
    <row r="90" spans="1:5" x14ac:dyDescent="0.35">
      <c r="A90" s="117" t="s">
        <v>101</v>
      </c>
      <c r="B90" s="137">
        <v>565425000</v>
      </c>
      <c r="C90" s="137">
        <v>565425000</v>
      </c>
      <c r="D90" s="137">
        <v>565425000</v>
      </c>
      <c r="E90" s="137">
        <v>1696275000</v>
      </c>
    </row>
    <row r="91" spans="1:5" x14ac:dyDescent="0.35">
      <c r="A91" s="135" t="s">
        <v>121</v>
      </c>
      <c r="B91" s="72">
        <v>21983385605.960007</v>
      </c>
      <c r="C91" s="72">
        <v>23454131752.960014</v>
      </c>
      <c r="D91" s="72">
        <v>23156635166.960007</v>
      </c>
      <c r="E91" s="72">
        <v>50285542980.960007</v>
      </c>
    </row>
    <row r="92" spans="1:5" ht="16" thickBot="1" x14ac:dyDescent="0.4">
      <c r="A92" s="153" t="s">
        <v>103</v>
      </c>
      <c r="B92" s="152">
        <v>13124204227.999992</v>
      </c>
      <c r="C92" s="152">
        <v>14004703586.000008</v>
      </c>
      <c r="D92" s="152">
        <v>15092326501</v>
      </c>
      <c r="E92" s="152">
        <v>42221234315</v>
      </c>
    </row>
    <row r="93" spans="1:5" ht="15" thickTop="1" x14ac:dyDescent="0.35">
      <c r="A93" s="135" t="s">
        <v>122</v>
      </c>
      <c r="B93" s="136">
        <v>8859181377.9600143</v>
      </c>
      <c r="C93" s="136">
        <v>9449428166.9600067</v>
      </c>
      <c r="D93" s="136">
        <v>8064308665.9600067</v>
      </c>
      <c r="E93" s="136">
        <v>8064308665.9600067</v>
      </c>
    </row>
    <row r="94" spans="1:5" ht="15" thickBot="1" x14ac:dyDescent="0.4">
      <c r="A94" s="120"/>
      <c r="B94" s="167"/>
      <c r="C94" s="120"/>
      <c r="D94" s="120"/>
      <c r="E94" s="120"/>
    </row>
    <row r="95" spans="1:5" ht="15" thickTop="1" x14ac:dyDescent="0.35">
      <c r="A95" s="109" t="s">
        <v>123</v>
      </c>
      <c r="C95" s="86"/>
      <c r="D95" s="86"/>
      <c r="E95" s="86"/>
    </row>
    <row r="96" spans="1:5" x14ac:dyDescent="0.35">
      <c r="E96" s="86"/>
    </row>
  </sheetData>
  <mergeCells count="19">
    <mergeCell ref="A23:F23"/>
    <mergeCell ref="A24:F24"/>
    <mergeCell ref="A25:B25"/>
    <mergeCell ref="A21:F21"/>
    <mergeCell ref="A5:F5"/>
    <mergeCell ref="A6:F6"/>
    <mergeCell ref="A11:A12"/>
    <mergeCell ref="A15:A16"/>
    <mergeCell ref="A17:A18"/>
    <mergeCell ref="A22:F22"/>
    <mergeCell ref="A27:E27"/>
    <mergeCell ref="A28:E28"/>
    <mergeCell ref="A78:E78"/>
    <mergeCell ref="A79:E79"/>
    <mergeCell ref="A80:E80"/>
    <mergeCell ref="A29:E29"/>
    <mergeCell ref="A62:E62"/>
    <mergeCell ref="A63:E63"/>
    <mergeCell ref="A64:E64"/>
  </mergeCells>
  <pageMargins left="0.70866141732283516" right="0.19685039370078702" top="1.1417322834645671" bottom="1.1417322834645671" header="0.74803149606299213" footer="0.74803149606299213"/>
  <pageSetup paperSize="0" scale="8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I97"/>
  <sheetViews>
    <sheetView workbookViewId="0">
      <selection activeCell="A2" sqref="A2"/>
    </sheetView>
  </sheetViews>
  <sheetFormatPr baseColWidth="10" defaultRowHeight="14.5" x14ac:dyDescent="0.35"/>
  <cols>
    <col min="1" max="1" width="50.33203125" style="3" customWidth="1"/>
    <col min="2" max="2" width="29.58203125" style="3" customWidth="1"/>
    <col min="3" max="3" width="19.5" style="3" customWidth="1"/>
    <col min="4" max="4" width="18.83203125" style="3" customWidth="1"/>
    <col min="5" max="5" width="19.08203125" style="3" customWidth="1"/>
    <col min="6" max="1023" width="17.58203125" style="3" customWidth="1"/>
    <col min="1024" max="1024" width="11" customWidth="1"/>
  </cols>
  <sheetData>
    <row r="1" spans="1:6" x14ac:dyDescent="0.35">
      <c r="A1" s="1"/>
      <c r="B1" s="2"/>
      <c r="C1" s="2"/>
      <c r="D1" s="2"/>
      <c r="E1" s="2"/>
    </row>
    <row r="2" spans="1:6" ht="15.5" x14ac:dyDescent="0.35">
      <c r="A2" s="4" t="s">
        <v>1</v>
      </c>
      <c r="B2" s="5" t="s">
        <v>2</v>
      </c>
      <c r="C2" s="6"/>
      <c r="D2" s="6"/>
      <c r="E2" s="6"/>
    </row>
    <row r="3" spans="1:6" ht="15.5" x14ac:dyDescent="0.35">
      <c r="A3" s="4" t="s">
        <v>3</v>
      </c>
      <c r="B3" s="7" t="s">
        <v>47</v>
      </c>
      <c r="C3" s="6"/>
      <c r="D3" s="6"/>
      <c r="E3" s="6"/>
    </row>
    <row r="5" spans="1:6" x14ac:dyDescent="0.35">
      <c r="A5" s="248" t="s">
        <v>4</v>
      </c>
      <c r="B5" s="248"/>
      <c r="C5" s="248"/>
      <c r="D5" s="248"/>
      <c r="E5" s="248"/>
    </row>
    <row r="6" spans="1:6" x14ac:dyDescent="0.35">
      <c r="A6" s="248" t="s">
        <v>5</v>
      </c>
      <c r="B6" s="248"/>
      <c r="C6" s="248"/>
      <c r="D6" s="248"/>
      <c r="E6" s="248"/>
    </row>
    <row r="7" spans="1:6" x14ac:dyDescent="0.35">
      <c r="A7" s="8"/>
    </row>
    <row r="8" spans="1:6" x14ac:dyDescent="0.35">
      <c r="A8" s="139"/>
    </row>
    <row r="9" spans="1:6" x14ac:dyDescent="0.35">
      <c r="A9" s="9" t="s">
        <v>6</v>
      </c>
      <c r="B9" s="9" t="s">
        <v>7</v>
      </c>
      <c r="C9" s="9" t="s">
        <v>36</v>
      </c>
      <c r="D9" s="9" t="s">
        <v>37</v>
      </c>
      <c r="E9" s="9" t="s">
        <v>38</v>
      </c>
      <c r="F9" s="9" t="s">
        <v>39</v>
      </c>
    </row>
    <row r="10" spans="1:6" x14ac:dyDescent="0.35">
      <c r="A10" s="6"/>
      <c r="B10" s="11"/>
      <c r="C10" s="11"/>
      <c r="D10" s="11"/>
      <c r="E10" s="11"/>
      <c r="F10" s="11"/>
    </row>
    <row r="11" spans="1:6" x14ac:dyDescent="0.35">
      <c r="A11" s="3" t="s">
        <v>12</v>
      </c>
      <c r="B11" s="14" t="s">
        <v>13</v>
      </c>
      <c r="C11" s="12">
        <v>60473</v>
      </c>
      <c r="D11" s="12">
        <v>65517</v>
      </c>
      <c r="E11" s="245">
        <v>66669</v>
      </c>
      <c r="F11" s="12">
        <v>74504</v>
      </c>
    </row>
    <row r="12" spans="1:6" x14ac:dyDescent="0.35">
      <c r="A12" s="249" t="s">
        <v>14</v>
      </c>
      <c r="B12" s="16" t="s">
        <v>15</v>
      </c>
      <c r="C12" s="12">
        <v>3988</v>
      </c>
      <c r="D12" s="12">
        <v>3620</v>
      </c>
      <c r="E12" s="245">
        <v>3060</v>
      </c>
      <c r="F12" s="12">
        <v>4793</v>
      </c>
    </row>
    <row r="13" spans="1:6" x14ac:dyDescent="0.35">
      <c r="A13" s="249"/>
      <c r="B13" s="16" t="s">
        <v>16</v>
      </c>
      <c r="C13" s="12">
        <v>2681</v>
      </c>
      <c r="D13" s="12">
        <v>2390</v>
      </c>
      <c r="E13" s="245">
        <v>1994</v>
      </c>
      <c r="F13" s="12">
        <v>3190</v>
      </c>
    </row>
    <row r="14" spans="1:6" x14ac:dyDescent="0.35">
      <c r="A14" s="17" t="s">
        <v>17</v>
      </c>
      <c r="B14" s="16" t="s">
        <v>16</v>
      </c>
      <c r="C14" s="12">
        <v>160</v>
      </c>
      <c r="D14" s="12">
        <v>158</v>
      </c>
      <c r="E14" s="246">
        <v>183</v>
      </c>
      <c r="F14" s="12">
        <v>189</v>
      </c>
    </row>
    <row r="15" spans="1:6" x14ac:dyDescent="0.35">
      <c r="A15" s="17" t="s">
        <v>18</v>
      </c>
      <c r="B15" s="16" t="s">
        <v>16</v>
      </c>
      <c r="C15" s="12">
        <v>1720</v>
      </c>
      <c r="D15" s="12">
        <v>1720</v>
      </c>
      <c r="E15" s="245">
        <v>1777</v>
      </c>
      <c r="F15" s="12">
        <v>1844</v>
      </c>
    </row>
    <row r="16" spans="1:6" x14ac:dyDescent="0.35">
      <c r="A16" s="249" t="s">
        <v>19</v>
      </c>
      <c r="B16" s="16" t="s">
        <v>20</v>
      </c>
      <c r="C16" s="12">
        <v>162038</v>
      </c>
      <c r="D16" s="12">
        <v>176545</v>
      </c>
      <c r="E16" s="245">
        <v>179331</v>
      </c>
      <c r="F16" s="12">
        <v>180994</v>
      </c>
    </row>
    <row r="17" spans="1:7" x14ac:dyDescent="0.35">
      <c r="A17" s="249"/>
      <c r="B17" s="16" t="s">
        <v>16</v>
      </c>
      <c r="C17" s="12">
        <v>128933</v>
      </c>
      <c r="D17" s="12">
        <v>139601</v>
      </c>
      <c r="E17" s="245">
        <v>141565</v>
      </c>
      <c r="F17" s="12">
        <v>142789</v>
      </c>
    </row>
    <row r="18" spans="1:7" x14ac:dyDescent="0.35">
      <c r="A18" s="249" t="s">
        <v>21</v>
      </c>
      <c r="B18" s="16" t="s">
        <v>20</v>
      </c>
      <c r="C18" s="12">
        <v>204425</v>
      </c>
      <c r="D18" s="12">
        <v>207064</v>
      </c>
      <c r="E18" s="245">
        <v>209350</v>
      </c>
      <c r="F18" s="12">
        <v>214964</v>
      </c>
    </row>
    <row r="19" spans="1:7" x14ac:dyDescent="0.35">
      <c r="A19" s="249"/>
      <c r="B19" s="16" t="s">
        <v>16</v>
      </c>
      <c r="C19" s="12">
        <v>147808</v>
      </c>
      <c r="D19" s="12">
        <v>149261</v>
      </c>
      <c r="E19" s="245">
        <v>150941</v>
      </c>
      <c r="F19" s="12">
        <v>154095</v>
      </c>
    </row>
    <row r="20" spans="1:7" x14ac:dyDescent="0.35">
      <c r="A20" s="140" t="s">
        <v>31</v>
      </c>
      <c r="B20" s="14" t="s">
        <v>16</v>
      </c>
      <c r="C20" s="12">
        <v>7671</v>
      </c>
      <c r="D20" s="12">
        <v>7703</v>
      </c>
      <c r="E20" s="245">
        <v>7873</v>
      </c>
      <c r="F20" s="12">
        <v>8039</v>
      </c>
    </row>
    <row r="21" spans="1:7" ht="15" thickBot="1" x14ac:dyDescent="0.4">
      <c r="A21" s="19" t="s">
        <v>22</v>
      </c>
      <c r="B21" s="20" t="s">
        <v>23</v>
      </c>
      <c r="C21" s="21">
        <v>251253</v>
      </c>
      <c r="D21" s="21">
        <v>261120</v>
      </c>
      <c r="E21" s="247">
        <v>265324</v>
      </c>
      <c r="F21" s="21">
        <v>269678</v>
      </c>
    </row>
    <row r="22" spans="1:7" ht="42.75" customHeight="1" thickTop="1" x14ac:dyDescent="0.35">
      <c r="A22" s="252" t="s">
        <v>24</v>
      </c>
      <c r="B22" s="252"/>
      <c r="C22" s="252"/>
      <c r="D22" s="252"/>
      <c r="E22" s="252"/>
    </row>
    <row r="23" spans="1:7" ht="11.25" customHeight="1" x14ac:dyDescent="0.35">
      <c r="A23" s="254" t="s">
        <v>25</v>
      </c>
      <c r="B23" s="254"/>
      <c r="C23" s="254"/>
      <c r="D23" s="254"/>
      <c r="E23" s="254"/>
    </row>
    <row r="24" spans="1:7" ht="72" customHeight="1" x14ac:dyDescent="0.35">
      <c r="A24" s="254" t="s">
        <v>26</v>
      </c>
      <c r="B24" s="254"/>
      <c r="C24" s="254"/>
      <c r="D24" s="254"/>
      <c r="E24" s="254"/>
    </row>
    <row r="25" spans="1:7" ht="27.75" customHeight="1" x14ac:dyDescent="0.35">
      <c r="A25" s="260" t="s">
        <v>134</v>
      </c>
      <c r="B25" s="260"/>
      <c r="C25" s="260"/>
      <c r="D25" s="260"/>
      <c r="E25" s="260"/>
    </row>
    <row r="26" spans="1:7" x14ac:dyDescent="0.35">
      <c r="A26" s="251"/>
      <c r="B26" s="251"/>
      <c r="C26" s="23"/>
      <c r="D26" s="23"/>
      <c r="E26" s="23"/>
    </row>
    <row r="28" spans="1:7" x14ac:dyDescent="0.35">
      <c r="A28" s="257" t="s">
        <v>54</v>
      </c>
      <c r="B28" s="257"/>
      <c r="C28" s="257"/>
      <c r="D28" s="257"/>
      <c r="E28" s="257"/>
      <c r="F28" s="77"/>
      <c r="G28" s="77"/>
    </row>
    <row r="29" spans="1:7" x14ac:dyDescent="0.35">
      <c r="A29" s="256" t="s">
        <v>55</v>
      </c>
      <c r="B29" s="256"/>
      <c r="C29" s="256"/>
      <c r="D29" s="256"/>
      <c r="E29" s="256"/>
      <c r="F29" s="78"/>
      <c r="G29" s="78"/>
    </row>
    <row r="30" spans="1:7" x14ac:dyDescent="0.35">
      <c r="A30" s="256" t="s">
        <v>106</v>
      </c>
      <c r="B30" s="256"/>
      <c r="C30" s="256"/>
      <c r="D30" s="256"/>
      <c r="E30" s="256"/>
      <c r="F30" s="78"/>
      <c r="G30" s="78"/>
    </row>
    <row r="31" spans="1:7" ht="15" thickBot="1" x14ac:dyDescent="0.4"/>
    <row r="32" spans="1:7" ht="15" thickBot="1" x14ac:dyDescent="0.4">
      <c r="A32" s="169" t="s">
        <v>57</v>
      </c>
      <c r="B32" s="170" t="s">
        <v>36</v>
      </c>
      <c r="C32" s="170" t="s">
        <v>37</v>
      </c>
      <c r="D32" s="170" t="s">
        <v>38</v>
      </c>
      <c r="E32" s="170" t="s">
        <v>39</v>
      </c>
    </row>
    <row r="33" spans="1:5" x14ac:dyDescent="0.35">
      <c r="A33" s="123"/>
      <c r="B33" s="160"/>
      <c r="C33" s="160"/>
      <c r="D33" s="160"/>
      <c r="E33" s="160"/>
    </row>
    <row r="34" spans="1:5" x14ac:dyDescent="0.35">
      <c r="A34" s="82" t="s">
        <v>107</v>
      </c>
      <c r="B34" s="149">
        <v>11215748583</v>
      </c>
      <c r="C34" s="149">
        <v>11460804483.67</v>
      </c>
      <c r="D34" s="149">
        <v>10914632280.999996</v>
      </c>
      <c r="E34" s="149">
        <v>33591185347.669998</v>
      </c>
    </row>
    <row r="35" spans="1:5" x14ac:dyDescent="0.35">
      <c r="A35" s="204" t="s">
        <v>19</v>
      </c>
      <c r="B35" s="87">
        <v>4033062000</v>
      </c>
      <c r="C35" s="87">
        <v>4222261000</v>
      </c>
      <c r="D35" s="87">
        <v>4128759000</v>
      </c>
      <c r="E35" s="87">
        <v>12384082000</v>
      </c>
    </row>
    <row r="36" spans="1:5" x14ac:dyDescent="0.35">
      <c r="A36" s="204" t="s">
        <v>108</v>
      </c>
      <c r="B36" s="87">
        <v>1296196000</v>
      </c>
      <c r="C36" s="87">
        <v>1309361000</v>
      </c>
      <c r="D36" s="87">
        <v>1315539000</v>
      </c>
      <c r="E36" s="87">
        <v>3921096000</v>
      </c>
    </row>
    <row r="37" spans="1:5" x14ac:dyDescent="0.35">
      <c r="A37" s="204" t="s">
        <v>60</v>
      </c>
      <c r="B37" s="87">
        <v>507235608</v>
      </c>
      <c r="C37" s="87">
        <v>495391639</v>
      </c>
      <c r="D37" s="87">
        <v>380814516.99999619</v>
      </c>
      <c r="E37" s="87">
        <v>1383441763.9999962</v>
      </c>
    </row>
    <row r="38" spans="1:5" x14ac:dyDescent="0.35">
      <c r="A38" s="204" t="s">
        <v>61</v>
      </c>
      <c r="B38" s="87">
        <v>0</v>
      </c>
      <c r="C38" s="87">
        <v>0</v>
      </c>
      <c r="D38" s="87">
        <v>0</v>
      </c>
      <c r="E38" s="87">
        <v>0</v>
      </c>
    </row>
    <row r="39" spans="1:5" x14ac:dyDescent="0.35">
      <c r="A39" s="204" t="s">
        <v>31</v>
      </c>
      <c r="B39" s="87">
        <v>572088650</v>
      </c>
      <c r="C39" s="87">
        <v>577349450</v>
      </c>
      <c r="D39" s="87">
        <v>593475000</v>
      </c>
      <c r="E39" s="87">
        <v>1742913100</v>
      </c>
    </row>
    <row r="40" spans="1:5" x14ac:dyDescent="0.35">
      <c r="A40" s="204" t="s">
        <v>109</v>
      </c>
      <c r="B40" s="87">
        <v>177393233</v>
      </c>
      <c r="C40" s="87">
        <v>180344233</v>
      </c>
      <c r="D40" s="87">
        <v>188825233.00000024</v>
      </c>
      <c r="E40" s="87">
        <v>546562699.00000024</v>
      </c>
    </row>
    <row r="41" spans="1:5" x14ac:dyDescent="0.35">
      <c r="A41" s="204" t="s">
        <v>110</v>
      </c>
      <c r="B41" s="87">
        <v>41118900</v>
      </c>
      <c r="C41" s="87">
        <v>38707900</v>
      </c>
      <c r="D41" s="87">
        <v>46691100</v>
      </c>
      <c r="E41" s="87">
        <v>126517900</v>
      </c>
    </row>
    <row r="42" spans="1:5" x14ac:dyDescent="0.35">
      <c r="A42" s="88" t="s">
        <v>64</v>
      </c>
      <c r="B42" s="149">
        <v>4588654192.000001</v>
      </c>
      <c r="C42" s="149">
        <v>4637389261.6700001</v>
      </c>
      <c r="D42" s="149">
        <v>4260528431</v>
      </c>
      <c r="E42" s="149">
        <v>13486571884.67</v>
      </c>
    </row>
    <row r="43" spans="1:5" x14ac:dyDescent="0.35">
      <c r="A43" s="89" t="s">
        <v>65</v>
      </c>
      <c r="B43" s="87">
        <v>3710381155.000001</v>
      </c>
      <c r="C43" s="87">
        <v>3557586023</v>
      </c>
      <c r="D43" s="87">
        <v>3514951922</v>
      </c>
      <c r="E43" s="87">
        <v>10782919100</v>
      </c>
    </row>
    <row r="44" spans="1:5" x14ac:dyDescent="0.35">
      <c r="A44" s="89" t="s">
        <v>66</v>
      </c>
      <c r="B44" s="87">
        <v>146773038.00000024</v>
      </c>
      <c r="C44" s="87">
        <v>73575714</v>
      </c>
      <c r="D44" s="87">
        <v>35917200</v>
      </c>
      <c r="E44" s="87">
        <v>256265952.00000024</v>
      </c>
    </row>
    <row r="45" spans="1:5" x14ac:dyDescent="0.35">
      <c r="A45" s="205" t="s">
        <v>67</v>
      </c>
      <c r="B45" s="87"/>
      <c r="C45" s="87"/>
      <c r="D45" s="87"/>
      <c r="E45" s="87"/>
    </row>
    <row r="46" spans="1:5" x14ac:dyDescent="0.35">
      <c r="A46" s="206" t="s">
        <v>111</v>
      </c>
      <c r="B46" s="137">
        <v>-36050000</v>
      </c>
      <c r="C46" s="137">
        <v>208250000</v>
      </c>
      <c r="D46" s="137">
        <v>208250000</v>
      </c>
      <c r="E46" s="137">
        <v>380450000</v>
      </c>
    </row>
    <row r="47" spans="1:5" x14ac:dyDescent="0.35">
      <c r="A47" s="205" t="s">
        <v>69</v>
      </c>
      <c r="B47" s="87"/>
      <c r="C47" s="87"/>
      <c r="D47" s="87"/>
      <c r="E47" s="87"/>
    </row>
    <row r="48" spans="1:5" x14ac:dyDescent="0.35">
      <c r="A48" s="205" t="s">
        <v>70</v>
      </c>
      <c r="B48" s="87"/>
      <c r="C48" s="87"/>
      <c r="D48" s="87"/>
      <c r="E48" s="87"/>
    </row>
    <row r="49" spans="1:8" x14ac:dyDescent="0.35">
      <c r="A49" s="89" t="s">
        <v>71</v>
      </c>
      <c r="B49" s="87">
        <v>0</v>
      </c>
      <c r="C49" s="87">
        <v>0</v>
      </c>
      <c r="D49" s="87">
        <v>0</v>
      </c>
      <c r="E49" s="87">
        <v>0</v>
      </c>
    </row>
    <row r="50" spans="1:8" x14ac:dyDescent="0.35">
      <c r="A50" s="90" t="s">
        <v>72</v>
      </c>
      <c r="B50" s="87">
        <v>363250000</v>
      </c>
      <c r="C50" s="87">
        <v>358075000</v>
      </c>
      <c r="D50" s="87">
        <v>59125000</v>
      </c>
      <c r="E50" s="87">
        <v>780450000</v>
      </c>
    </row>
    <row r="51" spans="1:8" x14ac:dyDescent="0.35">
      <c r="A51" s="89" t="s">
        <v>73</v>
      </c>
      <c r="B51" s="87">
        <v>215657475</v>
      </c>
      <c r="C51" s="87">
        <v>202087696</v>
      </c>
      <c r="D51" s="87">
        <v>218001227</v>
      </c>
      <c r="E51" s="87">
        <v>635746398</v>
      </c>
    </row>
    <row r="52" spans="1:8" x14ac:dyDescent="0.35">
      <c r="A52" s="89" t="s">
        <v>74</v>
      </c>
      <c r="B52" s="87">
        <v>51891010</v>
      </c>
      <c r="C52" s="87">
        <v>61175525.999999985</v>
      </c>
      <c r="D52" s="87">
        <v>61924692.000000015</v>
      </c>
      <c r="E52" s="87">
        <v>174991228</v>
      </c>
    </row>
    <row r="53" spans="1:8" x14ac:dyDescent="0.35">
      <c r="A53" s="89" t="s">
        <v>75</v>
      </c>
      <c r="B53" s="87">
        <v>65298681.99999994</v>
      </c>
      <c r="C53" s="87">
        <v>57009500</v>
      </c>
      <c r="D53" s="87">
        <v>53452500</v>
      </c>
      <c r="E53" s="87">
        <v>175760681.99999994</v>
      </c>
    </row>
    <row r="54" spans="1:8" x14ac:dyDescent="0.35">
      <c r="A54" s="89" t="s">
        <v>76</v>
      </c>
      <c r="B54" s="87">
        <v>42892831.99999997</v>
      </c>
      <c r="C54" s="87">
        <v>77298830.00000003</v>
      </c>
      <c r="D54" s="87">
        <v>77157889.99999994</v>
      </c>
      <c r="E54" s="87">
        <v>197349551.99999994</v>
      </c>
    </row>
    <row r="55" spans="1:8" x14ac:dyDescent="0.35">
      <c r="A55" s="89" t="s">
        <v>77</v>
      </c>
      <c r="B55" s="87">
        <v>0</v>
      </c>
      <c r="C55" s="87">
        <v>0</v>
      </c>
      <c r="D55" s="87">
        <v>0</v>
      </c>
      <c r="E55" s="87">
        <v>0</v>
      </c>
    </row>
    <row r="56" spans="1:8" x14ac:dyDescent="0.35">
      <c r="A56" s="90" t="s">
        <v>78</v>
      </c>
      <c r="B56" s="87">
        <v>0</v>
      </c>
      <c r="C56" s="87">
        <v>0</v>
      </c>
      <c r="D56" s="87">
        <v>0</v>
      </c>
      <c r="E56" s="87">
        <v>0</v>
      </c>
    </row>
    <row r="57" spans="1:8" x14ac:dyDescent="0.35">
      <c r="A57" s="90" t="s">
        <v>113</v>
      </c>
      <c r="B57" s="87"/>
      <c r="C57" s="87">
        <v>11460972.670000002</v>
      </c>
      <c r="D57" s="87"/>
      <c r="E57" s="87">
        <v>11460972.670000002</v>
      </c>
    </row>
    <row r="58" spans="1:8" x14ac:dyDescent="0.35">
      <c r="A58" s="90" t="s">
        <v>252</v>
      </c>
      <c r="B58" s="87"/>
      <c r="C58" s="87"/>
      <c r="D58" s="87">
        <v>318000</v>
      </c>
      <c r="E58" s="87">
        <v>318000</v>
      </c>
    </row>
    <row r="59" spans="1:8" x14ac:dyDescent="0.35">
      <c r="A59" s="90" t="s">
        <v>80</v>
      </c>
      <c r="B59" s="87">
        <v>28560000</v>
      </c>
      <c r="C59" s="87">
        <v>30870000</v>
      </c>
      <c r="D59" s="87">
        <v>31430000</v>
      </c>
      <c r="E59" s="87">
        <v>90860000</v>
      </c>
    </row>
    <row r="60" spans="1:8" ht="15" thickBot="1" x14ac:dyDescent="0.4">
      <c r="A60" s="107" t="s">
        <v>81</v>
      </c>
      <c r="B60" s="108">
        <v>11215748583</v>
      </c>
      <c r="C60" s="108">
        <v>11460804483.67</v>
      </c>
      <c r="D60" s="108">
        <v>10914632280.999996</v>
      </c>
      <c r="E60" s="108">
        <v>33591185347.669998</v>
      </c>
    </row>
    <row r="61" spans="1:8" ht="15" thickTop="1" x14ac:dyDescent="0.35">
      <c r="A61" s="93" t="s">
        <v>82</v>
      </c>
      <c r="B61" s="161"/>
    </row>
    <row r="63" spans="1:8" x14ac:dyDescent="0.35">
      <c r="A63" s="256" t="s">
        <v>84</v>
      </c>
      <c r="B63" s="256"/>
      <c r="C63" s="256"/>
      <c r="D63" s="256"/>
      <c r="E63" s="256"/>
      <c r="F63" s="78"/>
      <c r="G63" s="78"/>
      <c r="H63" s="78"/>
    </row>
    <row r="64" spans="1:8" x14ac:dyDescent="0.35">
      <c r="A64" s="256" t="s">
        <v>85</v>
      </c>
      <c r="B64" s="256"/>
      <c r="C64" s="256"/>
      <c r="D64" s="256"/>
      <c r="E64" s="256"/>
      <c r="F64" s="78"/>
      <c r="G64" s="78"/>
      <c r="H64" s="78"/>
    </row>
    <row r="65" spans="1:8" x14ac:dyDescent="0.35">
      <c r="A65" s="256" t="s">
        <v>106</v>
      </c>
      <c r="B65" s="256"/>
      <c r="C65" s="256"/>
      <c r="D65" s="256"/>
      <c r="E65" s="256"/>
      <c r="F65" s="78"/>
      <c r="G65" s="78"/>
      <c r="H65" s="78"/>
    </row>
    <row r="67" spans="1:8" ht="15" thickBot="1" x14ac:dyDescent="0.4">
      <c r="A67" s="207" t="s">
        <v>86</v>
      </c>
      <c r="B67" s="207" t="s">
        <v>253</v>
      </c>
      <c r="C67" s="207" t="s">
        <v>254</v>
      </c>
      <c r="D67" s="207" t="s">
        <v>255</v>
      </c>
      <c r="E67" s="207" t="s">
        <v>39</v>
      </c>
    </row>
    <row r="68" spans="1:8" x14ac:dyDescent="0.35">
      <c r="A68" s="86"/>
      <c r="B68" s="86"/>
      <c r="C68" s="86"/>
      <c r="D68" s="86"/>
      <c r="E68" s="86"/>
    </row>
    <row r="69" spans="1:8" x14ac:dyDescent="0.35">
      <c r="A69" s="163" t="s">
        <v>87</v>
      </c>
      <c r="B69" s="163">
        <v>11172855751</v>
      </c>
      <c r="C69" s="163">
        <v>11372044681</v>
      </c>
      <c r="D69" s="163">
        <v>10837474390.999996</v>
      </c>
      <c r="E69" s="163">
        <v>33382374822.999996</v>
      </c>
    </row>
    <row r="70" spans="1:8" x14ac:dyDescent="0.35">
      <c r="A70" s="208" t="s">
        <v>88</v>
      </c>
      <c r="B70" s="208">
        <v>11172855751</v>
      </c>
      <c r="C70" s="208">
        <v>11372044681</v>
      </c>
      <c r="D70" s="208">
        <v>10837474390.999996</v>
      </c>
      <c r="E70" s="208">
        <v>33382374822.999996</v>
      </c>
    </row>
    <row r="71" spans="1:8" x14ac:dyDescent="0.35">
      <c r="A71" s="163" t="s">
        <v>89</v>
      </c>
      <c r="B71" s="163">
        <v>42892831.99999997</v>
      </c>
      <c r="C71" s="163">
        <v>77298830.00000003</v>
      </c>
      <c r="D71" s="163">
        <v>77157889.99999994</v>
      </c>
      <c r="E71" s="163">
        <v>197349551.99999994</v>
      </c>
    </row>
    <row r="72" spans="1:8" x14ac:dyDescent="0.35">
      <c r="A72" s="100" t="s">
        <v>88</v>
      </c>
      <c r="B72" s="100">
        <v>42892831.99999997</v>
      </c>
      <c r="C72" s="100">
        <v>77298830.00000003</v>
      </c>
      <c r="D72" s="100">
        <v>77157889.99999994</v>
      </c>
      <c r="E72" s="100">
        <v>197349551.99999994</v>
      </c>
    </row>
    <row r="73" spans="1:8" x14ac:dyDescent="0.35">
      <c r="A73" s="132" t="s">
        <v>115</v>
      </c>
      <c r="B73" s="132">
        <v>0</v>
      </c>
      <c r="C73" s="132">
        <v>11460972.670000002</v>
      </c>
      <c r="D73" s="132">
        <v>0</v>
      </c>
      <c r="E73" s="132">
        <v>11460972.670000002</v>
      </c>
    </row>
    <row r="74" spans="1:8" x14ac:dyDescent="0.35">
      <c r="A74" s="209" t="s">
        <v>126</v>
      </c>
      <c r="B74" s="209"/>
      <c r="C74" s="209"/>
      <c r="D74" s="209"/>
      <c r="E74" s="209"/>
    </row>
    <row r="75" spans="1:8" x14ac:dyDescent="0.35">
      <c r="A75" s="100" t="s">
        <v>127</v>
      </c>
      <c r="B75" s="100">
        <v>0</v>
      </c>
      <c r="C75" s="100">
        <v>11460972.670000002</v>
      </c>
      <c r="D75" s="100">
        <v>0</v>
      </c>
      <c r="E75" s="100">
        <v>11460972.670000002</v>
      </c>
    </row>
    <row r="76" spans="1:8" x14ac:dyDescent="0.35">
      <c r="A76" s="213" t="s">
        <v>78</v>
      </c>
      <c r="B76" s="213">
        <v>0</v>
      </c>
      <c r="C76" s="213">
        <v>0</v>
      </c>
      <c r="D76" s="213">
        <v>0</v>
      </c>
      <c r="E76" s="213">
        <v>0</v>
      </c>
    </row>
    <row r="77" spans="1:8" ht="15" thickBot="1" x14ac:dyDescent="0.4">
      <c r="A77" s="214" t="s">
        <v>92</v>
      </c>
      <c r="B77" s="214">
        <v>11215748583</v>
      </c>
      <c r="C77" s="214">
        <v>11460804483.67</v>
      </c>
      <c r="D77" s="214">
        <v>10914632280.999996</v>
      </c>
      <c r="E77" s="214">
        <v>33591185347.669994</v>
      </c>
    </row>
    <row r="78" spans="1:8" ht="15" thickTop="1" x14ac:dyDescent="0.35">
      <c r="A78" s="109" t="s">
        <v>82</v>
      </c>
      <c r="B78" s="210"/>
    </row>
    <row r="79" spans="1:8" x14ac:dyDescent="0.35">
      <c r="B79" s="211"/>
    </row>
    <row r="80" spans="1:8" x14ac:dyDescent="0.35">
      <c r="A80" s="256" t="s">
        <v>94</v>
      </c>
      <c r="B80" s="256"/>
      <c r="C80" s="256"/>
      <c r="D80" s="256"/>
      <c r="E80" s="256"/>
      <c r="F80" s="78"/>
      <c r="G80" s="78"/>
      <c r="H80" s="78"/>
    </row>
    <row r="81" spans="1:8" x14ac:dyDescent="0.35">
      <c r="A81" s="256" t="s">
        <v>118</v>
      </c>
      <c r="B81" s="256"/>
      <c r="C81" s="256"/>
      <c r="D81" s="256"/>
      <c r="E81" s="256"/>
      <c r="F81" s="78"/>
      <c r="G81" s="78"/>
      <c r="H81" s="78"/>
    </row>
    <row r="82" spans="1:8" x14ac:dyDescent="0.35">
      <c r="A82" s="256" t="s">
        <v>106</v>
      </c>
      <c r="B82" s="256"/>
      <c r="C82" s="256"/>
      <c r="D82" s="256"/>
      <c r="E82" s="256"/>
      <c r="F82" s="78"/>
      <c r="G82" s="78"/>
      <c r="H82" s="78"/>
    </row>
    <row r="84" spans="1:8" ht="15" thickBot="1" x14ac:dyDescent="0.4">
      <c r="A84" s="212" t="s">
        <v>86</v>
      </c>
      <c r="B84" s="212" t="s">
        <v>253</v>
      </c>
      <c r="C84" s="212" t="s">
        <v>254</v>
      </c>
      <c r="D84" s="212" t="s">
        <v>255</v>
      </c>
      <c r="E84" s="212" t="s">
        <v>39</v>
      </c>
    </row>
    <row r="85" spans="1:8" x14ac:dyDescent="0.35">
      <c r="A85" s="134"/>
      <c r="B85" s="134"/>
      <c r="C85" s="134"/>
      <c r="D85" s="134"/>
      <c r="E85" s="134"/>
    </row>
    <row r="86" spans="1:8" x14ac:dyDescent="0.35">
      <c r="A86" s="134" t="s">
        <v>133</v>
      </c>
      <c r="B86" s="71">
        <v>8064308665.9600067</v>
      </c>
      <c r="C86" s="72">
        <v>5608167626.0200062</v>
      </c>
      <c r="D86" s="72">
        <v>2906970685.4100056</v>
      </c>
      <c r="E86" s="72">
        <v>8064308665.9600067</v>
      </c>
    </row>
    <row r="87" spans="1:8" x14ac:dyDescent="0.35">
      <c r="A87" s="135" t="s">
        <v>96</v>
      </c>
      <c r="B87" s="72">
        <v>8759607543.0599995</v>
      </c>
      <c r="C87" s="72">
        <v>8759607543.0599995</v>
      </c>
      <c r="D87" s="72">
        <v>8759997631.039999</v>
      </c>
      <c r="E87" s="72">
        <v>26279212717.16</v>
      </c>
    </row>
    <row r="88" spans="1:8" x14ac:dyDescent="0.35">
      <c r="A88" s="117" t="s">
        <v>256</v>
      </c>
      <c r="B88" s="137">
        <v>3114264134</v>
      </c>
      <c r="C88" s="137">
        <v>3114264134</v>
      </c>
      <c r="D88" s="137">
        <v>3114264134</v>
      </c>
      <c r="E88" s="137">
        <v>9342792402</v>
      </c>
    </row>
    <row r="89" spans="1:8" x14ac:dyDescent="0.35">
      <c r="A89" s="117" t="s">
        <v>257</v>
      </c>
      <c r="B89" s="137">
        <v>1032142376</v>
      </c>
      <c r="C89" s="137">
        <v>1032142376</v>
      </c>
      <c r="D89" s="137">
        <v>1032142376</v>
      </c>
      <c r="E89" s="137">
        <v>3096427128</v>
      </c>
    </row>
    <row r="90" spans="1:8" x14ac:dyDescent="0.35">
      <c r="A90" s="117" t="s">
        <v>120</v>
      </c>
      <c r="B90" s="137">
        <v>10666.67</v>
      </c>
      <c r="C90" s="137">
        <v>10666.67</v>
      </c>
      <c r="D90" s="137">
        <v>10666.66</v>
      </c>
      <c r="E90" s="137">
        <v>32000</v>
      </c>
    </row>
    <row r="91" spans="1:8" x14ac:dyDescent="0.35">
      <c r="A91" s="117" t="s">
        <v>142</v>
      </c>
      <c r="B91" s="137">
        <v>4047800000</v>
      </c>
      <c r="C91" s="137">
        <v>4047800000</v>
      </c>
      <c r="D91" s="137">
        <v>4048190088</v>
      </c>
      <c r="E91" s="137">
        <v>12143790088</v>
      </c>
    </row>
    <row r="92" spans="1:8" x14ac:dyDescent="0.35">
      <c r="A92" s="117" t="s">
        <v>258</v>
      </c>
      <c r="B92" s="137">
        <v>565390366.38999999</v>
      </c>
      <c r="C92" s="137">
        <v>565390366.38999999</v>
      </c>
      <c r="D92" s="137">
        <v>565390366.38</v>
      </c>
      <c r="E92" s="137">
        <v>1696171099.1599998</v>
      </c>
    </row>
    <row r="93" spans="1:8" x14ac:dyDescent="0.35">
      <c r="A93" s="135" t="s">
        <v>121</v>
      </c>
      <c r="B93" s="72">
        <v>16823916209.020006</v>
      </c>
      <c r="C93" s="72">
        <v>14367775169.080006</v>
      </c>
      <c r="D93" s="72">
        <v>11666968316.450005</v>
      </c>
      <c r="E93" s="72">
        <v>34343521383.120007</v>
      </c>
    </row>
    <row r="94" spans="1:8" ht="16" thickBot="1" x14ac:dyDescent="0.4">
      <c r="A94" s="153" t="s">
        <v>103</v>
      </c>
      <c r="B94" s="152">
        <v>11215748583</v>
      </c>
      <c r="C94" s="152">
        <v>11460804483.67</v>
      </c>
      <c r="D94" s="152">
        <v>10914632280.999996</v>
      </c>
      <c r="E94" s="152">
        <v>33591185347.669994</v>
      </c>
    </row>
    <row r="95" spans="1:8" ht="15" thickTop="1" x14ac:dyDescent="0.35">
      <c r="A95" s="135" t="s">
        <v>122</v>
      </c>
      <c r="B95" s="136">
        <v>5608167626.0200062</v>
      </c>
      <c r="C95" s="136">
        <v>2906970685.4100056</v>
      </c>
      <c r="D95" s="136">
        <v>752336035.45000839</v>
      </c>
      <c r="E95" s="136">
        <v>752336035.45001221</v>
      </c>
    </row>
    <row r="96" spans="1:8" ht="15" thickBot="1" x14ac:dyDescent="0.4">
      <c r="A96" s="120"/>
      <c r="B96" s="120"/>
      <c r="C96" s="120"/>
      <c r="D96" s="120"/>
      <c r="E96" s="120"/>
    </row>
    <row r="97" spans="1:1" ht="15" thickTop="1" x14ac:dyDescent="0.35">
      <c r="A97" s="3" t="s">
        <v>123</v>
      </c>
    </row>
  </sheetData>
  <mergeCells count="19">
    <mergeCell ref="A80:E80"/>
    <mergeCell ref="A81:E81"/>
    <mergeCell ref="A82:E82"/>
    <mergeCell ref="A63:E63"/>
    <mergeCell ref="A64:E64"/>
    <mergeCell ref="A65:E65"/>
    <mergeCell ref="A28:E28"/>
    <mergeCell ref="A29:E29"/>
    <mergeCell ref="A30:E30"/>
    <mergeCell ref="A23:E23"/>
    <mergeCell ref="A24:E24"/>
    <mergeCell ref="A25:E25"/>
    <mergeCell ref="A26:B26"/>
    <mergeCell ref="A22:E22"/>
    <mergeCell ref="A5:E5"/>
    <mergeCell ref="A6:E6"/>
    <mergeCell ref="A12:A13"/>
    <mergeCell ref="A16:A17"/>
    <mergeCell ref="A18:A19"/>
  </mergeCells>
  <pageMargins left="0.31496062992126012" right="0.19685039370078702" top="1.1417322834645671" bottom="1.1417322834645671" header="0.74803149606299213" footer="0.74803149606299213"/>
  <pageSetup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94"/>
  <sheetViews>
    <sheetView workbookViewId="0">
      <selection activeCell="A2" sqref="A2"/>
    </sheetView>
  </sheetViews>
  <sheetFormatPr baseColWidth="10" defaultRowHeight="14.5" x14ac:dyDescent="0.35"/>
  <cols>
    <col min="1" max="1" width="42.83203125" style="3" customWidth="1"/>
    <col min="2" max="2" width="25.08203125" style="3" customWidth="1"/>
    <col min="3" max="3" width="25.83203125" style="3" customWidth="1"/>
    <col min="4" max="4" width="24.25" style="3" customWidth="1"/>
    <col min="5" max="5" width="27.08203125" style="3" customWidth="1"/>
    <col min="6" max="1024" width="10.58203125" style="3" customWidth="1"/>
    <col min="1025" max="1025" width="11" customWidth="1"/>
  </cols>
  <sheetData>
    <row r="1" spans="1:5" x14ac:dyDescent="0.35">
      <c r="A1" s="1"/>
      <c r="B1" s="2"/>
      <c r="C1" s="2"/>
      <c r="D1" s="2"/>
      <c r="E1" s="2"/>
    </row>
    <row r="2" spans="1:5" ht="15.5" x14ac:dyDescent="0.35">
      <c r="A2" s="4" t="s">
        <v>1</v>
      </c>
      <c r="B2" s="5" t="s">
        <v>2</v>
      </c>
      <c r="C2" s="6"/>
      <c r="D2" s="6"/>
      <c r="E2" s="6"/>
    </row>
    <row r="3" spans="1:5" ht="15.5" x14ac:dyDescent="0.35">
      <c r="A3" s="4" t="s">
        <v>3</v>
      </c>
      <c r="B3" s="7" t="s">
        <v>49</v>
      </c>
      <c r="C3" s="6"/>
      <c r="D3" s="6"/>
      <c r="E3" s="6"/>
    </row>
    <row r="5" spans="1:5" x14ac:dyDescent="0.35">
      <c r="A5" s="248" t="s">
        <v>4</v>
      </c>
      <c r="B5" s="248"/>
      <c r="C5" s="248"/>
      <c r="D5" s="248"/>
      <c r="E5" s="248"/>
    </row>
    <row r="6" spans="1:5" x14ac:dyDescent="0.35">
      <c r="A6" s="248" t="s">
        <v>5</v>
      </c>
      <c r="B6" s="248"/>
      <c r="C6" s="248"/>
      <c r="D6" s="248"/>
      <c r="E6" s="248"/>
    </row>
    <row r="7" spans="1:5" x14ac:dyDescent="0.35">
      <c r="A7" s="69"/>
    </row>
    <row r="8" spans="1:5" x14ac:dyDescent="0.35">
      <c r="A8" s="9" t="s">
        <v>6</v>
      </c>
      <c r="B8" s="9" t="s">
        <v>7</v>
      </c>
      <c r="C8" s="9" t="s">
        <v>11</v>
      </c>
      <c r="D8" s="9" t="s">
        <v>30</v>
      </c>
      <c r="E8" s="9" t="s">
        <v>40</v>
      </c>
    </row>
    <row r="9" spans="1:5" x14ac:dyDescent="0.35">
      <c r="A9" s="6"/>
      <c r="B9" s="11"/>
      <c r="C9" s="12"/>
      <c r="D9" s="11"/>
      <c r="E9" s="11"/>
    </row>
    <row r="10" spans="1:5" x14ac:dyDescent="0.35">
      <c r="A10" s="3" t="s">
        <v>12</v>
      </c>
      <c r="B10" s="14" t="s">
        <v>13</v>
      </c>
      <c r="C10" s="12">
        <f>[1]I_Trimestre!F10</f>
        <v>48205</v>
      </c>
      <c r="D10" s="12">
        <f>[1]II_Trimestre!F10</f>
        <v>72717</v>
      </c>
      <c r="E10" s="12">
        <v>73661</v>
      </c>
    </row>
    <row r="11" spans="1:5" x14ac:dyDescent="0.35">
      <c r="A11" s="249" t="s">
        <v>14</v>
      </c>
      <c r="B11" s="16" t="s">
        <v>41</v>
      </c>
      <c r="C11" s="12">
        <f>[1]I_Trimestre!F11</f>
        <v>20460</v>
      </c>
      <c r="D11" s="12">
        <f>[1]II_Trimestre!F11</f>
        <v>20976</v>
      </c>
      <c r="E11" s="122">
        <v>22104</v>
      </c>
    </row>
    <row r="12" spans="1:5" x14ac:dyDescent="0.35">
      <c r="A12" s="249"/>
      <c r="B12" s="16" t="s">
        <v>42</v>
      </c>
      <c r="C12" s="12">
        <f>[1]I_Trimestre!F12</f>
        <v>14157</v>
      </c>
      <c r="D12" s="12">
        <f>[1]II_Trimestre!F12</f>
        <v>14433</v>
      </c>
      <c r="E12" s="122">
        <v>15155</v>
      </c>
    </row>
    <row r="13" spans="1:5" x14ac:dyDescent="0.35">
      <c r="A13" s="17" t="s">
        <v>17</v>
      </c>
      <c r="B13" s="16" t="s">
        <v>16</v>
      </c>
      <c r="C13" s="12">
        <f>[1]I_Trimestre!F13</f>
        <v>42</v>
      </c>
      <c r="D13" s="12">
        <f>[1]II_Trimestre!F13</f>
        <v>126</v>
      </c>
      <c r="E13" s="122">
        <v>127</v>
      </c>
    </row>
    <row r="14" spans="1:5" x14ac:dyDescent="0.35">
      <c r="A14" s="17" t="s">
        <v>18</v>
      </c>
      <c r="B14" s="16" t="s">
        <v>16</v>
      </c>
      <c r="C14" s="12">
        <f>[1]I_Trimestre!F14</f>
        <v>1124</v>
      </c>
      <c r="D14" s="12">
        <f>[1]II_Trimestre!F14</f>
        <v>1536</v>
      </c>
      <c r="E14" s="122">
        <v>1545</v>
      </c>
    </row>
    <row r="15" spans="1:5" x14ac:dyDescent="0.35">
      <c r="A15" s="261" t="s">
        <v>19</v>
      </c>
      <c r="B15" s="16" t="s">
        <v>20</v>
      </c>
      <c r="C15" s="12">
        <f>[1]I_Trimestre!F15</f>
        <v>147873</v>
      </c>
      <c r="D15" s="12">
        <f>[1]II_Trimestre!F15</f>
        <v>163962</v>
      </c>
      <c r="E15" s="12">
        <v>167762</v>
      </c>
    </row>
    <row r="16" spans="1:5" x14ac:dyDescent="0.35">
      <c r="A16" s="261"/>
      <c r="B16" s="16" t="s">
        <v>16</v>
      </c>
      <c r="C16" s="12">
        <f>[1]I_Trimestre!F16</f>
        <v>119170</v>
      </c>
      <c r="D16" s="12">
        <f>[1]II_Trimestre!F16</f>
        <v>132142</v>
      </c>
      <c r="E16" s="12">
        <v>134692</v>
      </c>
    </row>
    <row r="17" spans="1:7" s="3" customFormat="1" x14ac:dyDescent="0.35">
      <c r="A17" s="261" t="s">
        <v>21</v>
      </c>
      <c r="B17" s="16" t="s">
        <v>20</v>
      </c>
      <c r="C17" s="12">
        <f>[1]I_Trimestre!F17</f>
        <v>162297</v>
      </c>
      <c r="D17" s="12">
        <f>[1]II_Trimestre!F17</f>
        <v>190172</v>
      </c>
      <c r="E17" s="12">
        <v>192741</v>
      </c>
      <c r="F17" s="12"/>
    </row>
    <row r="18" spans="1:7" s="3" customFormat="1" x14ac:dyDescent="0.35">
      <c r="A18" s="261"/>
      <c r="B18" s="16" t="s">
        <v>16</v>
      </c>
      <c r="C18" s="12">
        <f>[1]I_Trimestre!F18</f>
        <v>121802</v>
      </c>
      <c r="D18" s="12">
        <f>[1]II_Trimestre!F18</f>
        <v>141298</v>
      </c>
      <c r="E18" s="12">
        <v>142957</v>
      </c>
      <c r="F18" s="12"/>
    </row>
    <row r="19" spans="1:7" x14ac:dyDescent="0.35">
      <c r="A19" s="70" t="s">
        <v>31</v>
      </c>
      <c r="B19" s="14" t="s">
        <v>16</v>
      </c>
      <c r="C19" s="24">
        <f>[1]I_Trimestre!F19</f>
        <v>7466</v>
      </c>
      <c r="D19" s="24">
        <f>[1]II_Trimestre!F19</f>
        <v>7558</v>
      </c>
      <c r="E19" s="12">
        <v>7744</v>
      </c>
    </row>
    <row r="20" spans="1:7" ht="15" thickBot="1" x14ac:dyDescent="0.4">
      <c r="A20" s="19" t="s">
        <v>22</v>
      </c>
      <c r="B20" s="20" t="s">
        <v>23</v>
      </c>
      <c r="C20" s="25">
        <f>[1]I_Trimestre!F20</f>
        <v>224636</v>
      </c>
      <c r="D20" s="25">
        <f>[1]II_Trimestre!F20</f>
        <v>263007</v>
      </c>
      <c r="E20" s="21">
        <v>266353</v>
      </c>
    </row>
    <row r="21" spans="1:7" ht="30" customHeight="1" thickTop="1" x14ac:dyDescent="0.35">
      <c r="A21" s="262" t="s">
        <v>24</v>
      </c>
      <c r="B21" s="262"/>
      <c r="C21" s="262"/>
      <c r="D21" s="262"/>
      <c r="E21" s="262"/>
    </row>
    <row r="22" spans="1:7" x14ac:dyDescent="0.35">
      <c r="A22" s="254" t="s">
        <v>25</v>
      </c>
      <c r="B22" s="254"/>
      <c r="C22" s="254"/>
      <c r="D22" s="254"/>
      <c r="E22" s="254"/>
    </row>
    <row r="23" spans="1:7" ht="51" customHeight="1" x14ac:dyDescent="0.35">
      <c r="A23" s="254" t="s">
        <v>26</v>
      </c>
      <c r="B23" s="254"/>
      <c r="C23" s="254"/>
      <c r="D23" s="254"/>
      <c r="E23" s="254"/>
      <c r="F23" s="254"/>
      <c r="G23" s="22"/>
    </row>
    <row r="24" spans="1:7" ht="15" customHeight="1" x14ac:dyDescent="0.35">
      <c r="A24" s="253" t="s">
        <v>105</v>
      </c>
      <c r="B24" s="253"/>
      <c r="C24" s="253"/>
      <c r="D24" s="253"/>
      <c r="E24" s="253"/>
    </row>
    <row r="25" spans="1:7" ht="15" customHeight="1" x14ac:dyDescent="0.35">
      <c r="A25" s="251"/>
      <c r="B25" s="251"/>
      <c r="C25" s="23"/>
      <c r="D25" s="23"/>
      <c r="E25" s="23"/>
    </row>
    <row r="27" spans="1:7" x14ac:dyDescent="0.35">
      <c r="A27" s="256" t="s">
        <v>54</v>
      </c>
      <c r="B27" s="256"/>
      <c r="C27" s="256"/>
      <c r="D27" s="256"/>
    </row>
    <row r="28" spans="1:7" x14ac:dyDescent="0.35">
      <c r="A28" s="256" t="s">
        <v>55</v>
      </c>
      <c r="B28" s="256"/>
      <c r="C28" s="256"/>
      <c r="D28" s="256"/>
    </row>
    <row r="29" spans="1:7" x14ac:dyDescent="0.35">
      <c r="A29" s="256" t="s">
        <v>106</v>
      </c>
      <c r="B29" s="256"/>
      <c r="C29" s="256"/>
      <c r="D29" s="256"/>
    </row>
    <row r="30" spans="1:7" x14ac:dyDescent="0.35">
      <c r="A30" s="80" t="s">
        <v>57</v>
      </c>
      <c r="B30" s="80" t="s">
        <v>11</v>
      </c>
      <c r="C30" s="80" t="s">
        <v>30</v>
      </c>
      <c r="D30" s="80" t="s">
        <v>124</v>
      </c>
    </row>
    <row r="31" spans="1:7" x14ac:dyDescent="0.35">
      <c r="A31" s="123"/>
      <c r="B31" s="109"/>
      <c r="C31" s="109"/>
      <c r="D31" s="109"/>
    </row>
    <row r="32" spans="1:7" x14ac:dyDescent="0.35">
      <c r="A32" s="82" t="s">
        <v>107</v>
      </c>
      <c r="B32" s="124">
        <v>32400556249</v>
      </c>
      <c r="C32" s="124">
        <v>39256971677.400002</v>
      </c>
      <c r="D32" s="124">
        <v>71657527926.399994</v>
      </c>
    </row>
    <row r="33" spans="1:4" x14ac:dyDescent="0.35">
      <c r="A33" s="84" t="s">
        <v>19</v>
      </c>
      <c r="B33" s="125">
        <v>11180990000</v>
      </c>
      <c r="C33" s="125">
        <v>11625449000</v>
      </c>
      <c r="D33" s="125">
        <v>22806439000</v>
      </c>
    </row>
    <row r="34" spans="1:4" x14ac:dyDescent="0.35">
      <c r="A34" s="84" t="s">
        <v>108</v>
      </c>
      <c r="B34" s="125">
        <v>3295943000</v>
      </c>
      <c r="C34" s="125">
        <v>4113626000</v>
      </c>
      <c r="D34" s="125">
        <v>7409569000</v>
      </c>
    </row>
    <row r="35" spans="1:4" x14ac:dyDescent="0.35">
      <c r="A35" s="84" t="s">
        <v>60</v>
      </c>
      <c r="B35" s="125">
        <v>7674823818</v>
      </c>
      <c r="C35" s="125">
        <v>7693741259</v>
      </c>
      <c r="D35" s="125">
        <v>15368565077</v>
      </c>
    </row>
    <row r="36" spans="1:4" x14ac:dyDescent="0.35">
      <c r="A36" s="84" t="s">
        <v>61</v>
      </c>
      <c r="B36" s="125">
        <v>0</v>
      </c>
      <c r="C36" s="125">
        <v>0</v>
      </c>
      <c r="D36" s="125">
        <v>0</v>
      </c>
    </row>
    <row r="37" spans="1:4" x14ac:dyDescent="0.35">
      <c r="A37" s="84" t="s">
        <v>31</v>
      </c>
      <c r="B37" s="125">
        <v>1657310000</v>
      </c>
      <c r="C37" s="125">
        <v>1666658000</v>
      </c>
      <c r="D37" s="125">
        <v>3323968000</v>
      </c>
    </row>
    <row r="38" spans="1:4" x14ac:dyDescent="0.35">
      <c r="A38" s="84" t="s">
        <v>109</v>
      </c>
      <c r="B38" s="125">
        <v>312855800</v>
      </c>
      <c r="C38" s="125">
        <v>438981700</v>
      </c>
      <c r="D38" s="125">
        <v>751837500</v>
      </c>
    </row>
    <row r="39" spans="1:4" x14ac:dyDescent="0.35">
      <c r="A39" s="84" t="s">
        <v>110</v>
      </c>
      <c r="B39" s="125">
        <v>19022400</v>
      </c>
      <c r="C39" s="125">
        <v>89142400</v>
      </c>
      <c r="D39" s="125">
        <v>108164800</v>
      </c>
    </row>
    <row r="40" spans="1:4" x14ac:dyDescent="0.35">
      <c r="A40" s="82" t="s">
        <v>64</v>
      </c>
      <c r="B40" s="124">
        <v>8259611230.999999</v>
      </c>
      <c r="C40" s="124">
        <v>13629373318.4</v>
      </c>
      <c r="D40" s="124">
        <v>21888984549.400002</v>
      </c>
    </row>
    <row r="41" spans="1:4" ht="15.5" x14ac:dyDescent="0.35">
      <c r="A41" s="126" t="s">
        <v>65</v>
      </c>
      <c r="B41" s="125">
        <v>7453444632.999999</v>
      </c>
      <c r="C41" s="125">
        <v>11068560593</v>
      </c>
      <c r="D41" s="125">
        <v>18522005226</v>
      </c>
    </row>
    <row r="42" spans="1:4" ht="15.5" x14ac:dyDescent="0.35">
      <c r="A42" s="126" t="s">
        <v>66</v>
      </c>
      <c r="B42" s="125">
        <v>36306549</v>
      </c>
      <c r="C42" s="125">
        <v>680021334</v>
      </c>
      <c r="D42" s="125">
        <v>716327883</v>
      </c>
    </row>
    <row r="43" spans="1:4" x14ac:dyDescent="0.35">
      <c r="A43" s="89" t="s">
        <v>67</v>
      </c>
      <c r="B43" s="125">
        <v>0</v>
      </c>
      <c r="C43" s="125">
        <v>0</v>
      </c>
      <c r="D43" s="125">
        <v>0</v>
      </c>
    </row>
    <row r="44" spans="1:4" x14ac:dyDescent="0.35">
      <c r="A44" s="89" t="s">
        <v>68</v>
      </c>
      <c r="B44" s="125">
        <v>0</v>
      </c>
      <c r="C44" s="125">
        <v>0</v>
      </c>
      <c r="D44" s="125">
        <v>0</v>
      </c>
    </row>
    <row r="45" spans="1:4" x14ac:dyDescent="0.35">
      <c r="A45" s="89" t="s">
        <v>69</v>
      </c>
      <c r="B45" s="125"/>
      <c r="C45" s="125"/>
      <c r="D45" s="125"/>
    </row>
    <row r="46" spans="1:4" x14ac:dyDescent="0.35">
      <c r="A46" s="89" t="s">
        <v>70</v>
      </c>
      <c r="B46" s="125"/>
      <c r="C46" s="125"/>
      <c r="D46" s="125"/>
    </row>
    <row r="47" spans="1:4" ht="15.5" x14ac:dyDescent="0.35">
      <c r="A47" s="126" t="s">
        <v>71</v>
      </c>
      <c r="B47" s="125">
        <v>0</v>
      </c>
      <c r="C47" s="125">
        <v>174290000</v>
      </c>
      <c r="D47" s="125">
        <v>174290000</v>
      </c>
    </row>
    <row r="48" spans="1:4" ht="15.5" x14ac:dyDescent="0.35">
      <c r="A48" s="127" t="s">
        <v>72</v>
      </c>
      <c r="B48" s="125">
        <v>297187500</v>
      </c>
      <c r="C48" s="125">
        <v>1264717500</v>
      </c>
      <c r="D48" s="125">
        <v>1561905000</v>
      </c>
    </row>
    <row r="49" spans="1:4" x14ac:dyDescent="0.35">
      <c r="A49" t="s">
        <v>112</v>
      </c>
      <c r="B49" s="125">
        <v>5692549</v>
      </c>
      <c r="C49" s="125">
        <v>114571623</v>
      </c>
      <c r="D49" s="125">
        <v>120264172</v>
      </c>
    </row>
    <row r="50" spans="1:4" ht="15.5" x14ac:dyDescent="0.35">
      <c r="A50" s="126" t="s">
        <v>125</v>
      </c>
      <c r="B50" s="125">
        <v>0</v>
      </c>
      <c r="C50" s="125">
        <v>0</v>
      </c>
      <c r="D50" s="125">
        <v>0</v>
      </c>
    </row>
    <row r="51" spans="1:4" ht="15.5" x14ac:dyDescent="0.35">
      <c r="A51" s="126" t="s">
        <v>75</v>
      </c>
      <c r="B51" s="125">
        <v>46160000</v>
      </c>
      <c r="C51" s="125">
        <v>188118769</v>
      </c>
      <c r="D51" s="125">
        <v>234278769</v>
      </c>
    </row>
    <row r="52" spans="1:4" ht="15.5" x14ac:dyDescent="0.35">
      <c r="A52" s="126" t="s">
        <v>76</v>
      </c>
      <c r="B52" s="125">
        <v>1800000</v>
      </c>
      <c r="C52" s="125">
        <v>33908255</v>
      </c>
      <c r="D52" s="125">
        <v>35708255</v>
      </c>
    </row>
    <row r="53" spans="1:4" ht="15.5" x14ac:dyDescent="0.35">
      <c r="A53" s="126" t="s">
        <v>77</v>
      </c>
      <c r="B53" s="125">
        <v>0</v>
      </c>
      <c r="C53" s="125">
        <v>0</v>
      </c>
      <c r="D53" s="125">
        <v>0</v>
      </c>
    </row>
    <row r="54" spans="1:4" x14ac:dyDescent="0.35">
      <c r="A54" s="90" t="s">
        <v>78</v>
      </c>
      <c r="B54" s="125">
        <v>350000000</v>
      </c>
      <c r="C54" s="125">
        <v>0</v>
      </c>
      <c r="D54" s="125">
        <v>350000000</v>
      </c>
    </row>
    <row r="55" spans="1:4" x14ac:dyDescent="0.35">
      <c r="A55" s="90" t="s">
        <v>113</v>
      </c>
      <c r="B55" s="125">
        <v>0</v>
      </c>
      <c r="C55" s="125">
        <v>26385244.399999999</v>
      </c>
      <c r="D55" s="125">
        <v>26385244.399999999</v>
      </c>
    </row>
    <row r="56" spans="1:4" x14ac:dyDescent="0.35">
      <c r="A56" s="90" t="s">
        <v>114</v>
      </c>
      <c r="B56" s="125">
        <v>0</v>
      </c>
      <c r="C56" s="125">
        <v>0</v>
      </c>
      <c r="D56" s="125">
        <v>0</v>
      </c>
    </row>
    <row r="57" spans="1:4" x14ac:dyDescent="0.35">
      <c r="A57" s="90" t="s">
        <v>80</v>
      </c>
      <c r="B57" s="125">
        <v>69020000</v>
      </c>
      <c r="C57" s="125">
        <v>78800000</v>
      </c>
      <c r="D57" s="125">
        <v>147820000</v>
      </c>
    </row>
    <row r="58" spans="1:4" x14ac:dyDescent="0.35">
      <c r="A58" s="128" t="s">
        <v>81</v>
      </c>
      <c r="B58" s="128">
        <v>32400556249</v>
      </c>
      <c r="C58" s="128">
        <v>39256971677.400002</v>
      </c>
      <c r="D58" s="128">
        <v>71657527926.399994</v>
      </c>
    </row>
    <row r="59" spans="1:4" x14ac:dyDescent="0.35">
      <c r="A59" s="129" t="s">
        <v>82</v>
      </c>
    </row>
    <row r="60" spans="1:4" x14ac:dyDescent="0.35">
      <c r="A60" s="129"/>
    </row>
    <row r="61" spans="1:4" x14ac:dyDescent="0.35">
      <c r="A61" s="263" t="s">
        <v>84</v>
      </c>
      <c r="B61" s="263"/>
      <c r="C61" s="263"/>
      <c r="D61" s="263"/>
    </row>
    <row r="62" spans="1:4" x14ac:dyDescent="0.35">
      <c r="A62" s="256" t="s">
        <v>85</v>
      </c>
      <c r="B62" s="256"/>
      <c r="C62" s="256"/>
      <c r="D62" s="256"/>
    </row>
    <row r="63" spans="1:4" x14ac:dyDescent="0.35">
      <c r="A63" s="256" t="s">
        <v>106</v>
      </c>
      <c r="B63" s="256"/>
      <c r="C63" s="256"/>
      <c r="D63" s="256"/>
    </row>
    <row r="64" spans="1:4" x14ac:dyDescent="0.35">
      <c r="A64" s="80" t="s">
        <v>86</v>
      </c>
      <c r="B64" s="80" t="s">
        <v>11</v>
      </c>
      <c r="C64" s="80" t="s">
        <v>30</v>
      </c>
      <c r="D64" s="80" t="s">
        <v>124</v>
      </c>
    </row>
    <row r="65" spans="1:4" x14ac:dyDescent="0.35">
      <c r="A65" s="86"/>
      <c r="B65" s="86"/>
      <c r="C65" s="86"/>
      <c r="D65" s="86"/>
    </row>
    <row r="66" spans="1:4" x14ac:dyDescent="0.35">
      <c r="A66" s="130" t="s">
        <v>87</v>
      </c>
      <c r="B66" s="130">
        <v>32048756249</v>
      </c>
      <c r="C66" s="130">
        <v>39196678178</v>
      </c>
      <c r="D66" s="130">
        <v>71245434427</v>
      </c>
    </row>
    <row r="67" spans="1:4" x14ac:dyDescent="0.35">
      <c r="A67" s="131" t="s">
        <v>88</v>
      </c>
      <c r="B67" s="86">
        <v>32048756249</v>
      </c>
      <c r="C67" s="86">
        <v>39196678178</v>
      </c>
      <c r="D67" s="86">
        <v>71245434427</v>
      </c>
    </row>
    <row r="68" spans="1:4" x14ac:dyDescent="0.35">
      <c r="A68" s="130" t="s">
        <v>89</v>
      </c>
      <c r="B68" s="130">
        <v>1800000</v>
      </c>
      <c r="C68" s="130">
        <v>33908255</v>
      </c>
      <c r="D68" s="130">
        <v>35708255</v>
      </c>
    </row>
    <row r="69" spans="1:4" x14ac:dyDescent="0.35">
      <c r="A69" s="100" t="s">
        <v>88</v>
      </c>
      <c r="B69" s="86">
        <v>1800000</v>
      </c>
      <c r="C69" s="86">
        <v>33908255</v>
      </c>
      <c r="D69" s="86">
        <v>35708255</v>
      </c>
    </row>
    <row r="70" spans="1:4" x14ac:dyDescent="0.35">
      <c r="A70" s="132" t="s">
        <v>115</v>
      </c>
      <c r="B70" s="130">
        <v>350000000</v>
      </c>
      <c r="C70" s="130">
        <v>26385244.399999999</v>
      </c>
      <c r="D70" s="130">
        <v>376385244.39999998</v>
      </c>
    </row>
    <row r="71" spans="1:4" ht="26" x14ac:dyDescent="0.35">
      <c r="A71" s="104" t="s">
        <v>126</v>
      </c>
      <c r="B71" s="130"/>
      <c r="C71" s="130">
        <v>0</v>
      </c>
      <c r="D71" s="86">
        <v>0</v>
      </c>
    </row>
    <row r="72" spans="1:4" x14ac:dyDescent="0.35">
      <c r="A72" s="100" t="s">
        <v>127</v>
      </c>
      <c r="B72" s="86">
        <v>0</v>
      </c>
      <c r="C72" s="86">
        <v>26385244.399999999</v>
      </c>
      <c r="D72" s="86">
        <v>26385244.399999999</v>
      </c>
    </row>
    <row r="73" spans="1:4" x14ac:dyDescent="0.35">
      <c r="A73" s="105" t="s">
        <v>128</v>
      </c>
      <c r="B73" s="86">
        <v>350000000</v>
      </c>
      <c r="C73" s="86">
        <v>0</v>
      </c>
      <c r="D73" s="86">
        <v>350000000</v>
      </c>
    </row>
    <row r="74" spans="1:4" x14ac:dyDescent="0.35">
      <c r="A74" s="128" t="s">
        <v>92</v>
      </c>
      <c r="B74" s="128">
        <v>32400556249</v>
      </c>
      <c r="C74" s="128">
        <v>39256971677.400002</v>
      </c>
      <c r="D74" s="128">
        <v>71657527926.399994</v>
      </c>
    </row>
    <row r="75" spans="1:4" x14ac:dyDescent="0.35">
      <c r="A75" s="109" t="s">
        <v>82</v>
      </c>
    </row>
    <row r="77" spans="1:4" x14ac:dyDescent="0.35">
      <c r="A77" s="263" t="s">
        <v>94</v>
      </c>
      <c r="B77" s="263"/>
      <c r="C77" s="263"/>
      <c r="D77" s="263"/>
    </row>
    <row r="78" spans="1:4" x14ac:dyDescent="0.35">
      <c r="A78" s="256" t="s">
        <v>93</v>
      </c>
      <c r="B78" s="256"/>
      <c r="C78" s="256"/>
      <c r="D78" s="256"/>
    </row>
    <row r="79" spans="1:4" x14ac:dyDescent="0.35">
      <c r="A79" s="256" t="s">
        <v>106</v>
      </c>
      <c r="B79" s="256"/>
      <c r="C79" s="256"/>
      <c r="D79" s="256"/>
    </row>
    <row r="80" spans="1:4" ht="15" thickBot="1" x14ac:dyDescent="0.4">
      <c r="A80" s="133" t="s">
        <v>86</v>
      </c>
      <c r="B80" s="95" t="s">
        <v>11</v>
      </c>
      <c r="C80" s="95" t="s">
        <v>30</v>
      </c>
      <c r="D80" s="95" t="s">
        <v>124</v>
      </c>
    </row>
    <row r="81" spans="1:4" x14ac:dyDescent="0.35">
      <c r="A81" s="134"/>
      <c r="B81" s="134"/>
      <c r="C81" s="134"/>
      <c r="D81" s="134"/>
    </row>
    <row r="82" spans="1:4" x14ac:dyDescent="0.35">
      <c r="A82" s="134" t="s">
        <v>129</v>
      </c>
      <c r="B82" s="71">
        <v>1517637532.5200155</v>
      </c>
      <c r="C82" s="71">
        <v>7550727283.3600082</v>
      </c>
      <c r="D82" s="71">
        <v>1517637532.5200155</v>
      </c>
    </row>
    <row r="83" spans="1:4" x14ac:dyDescent="0.35">
      <c r="A83" s="135" t="s">
        <v>96</v>
      </c>
      <c r="B83" s="136">
        <v>38433645999.839996</v>
      </c>
      <c r="C83" s="136">
        <v>39983223000</v>
      </c>
      <c r="D83" s="136">
        <v>78416868999.839996</v>
      </c>
    </row>
    <row r="84" spans="1:4" x14ac:dyDescent="0.35">
      <c r="A84" s="117" t="s">
        <v>97</v>
      </c>
      <c r="B84" s="137">
        <v>13124785259</v>
      </c>
      <c r="C84" s="137">
        <v>14330220000</v>
      </c>
      <c r="D84" s="137">
        <v>27455005259</v>
      </c>
    </row>
    <row r="85" spans="1:4" x14ac:dyDescent="0.35">
      <c r="A85" s="138" t="s">
        <v>98</v>
      </c>
      <c r="B85" s="138">
        <v>3785200375</v>
      </c>
      <c r="C85" s="138">
        <v>4129308000</v>
      </c>
      <c r="D85" s="138">
        <v>7914508375</v>
      </c>
    </row>
    <row r="86" spans="1:4" ht="15.5" x14ac:dyDescent="0.35">
      <c r="A86" s="115" t="s">
        <v>120</v>
      </c>
      <c r="B86" s="137">
        <v>8337420000</v>
      </c>
      <c r="C86" s="137">
        <v>8337420000</v>
      </c>
      <c r="D86" s="137">
        <v>16674840000</v>
      </c>
    </row>
    <row r="87" spans="1:4" x14ac:dyDescent="0.35">
      <c r="A87" s="117" t="s">
        <v>130</v>
      </c>
      <c r="B87" s="137">
        <v>11490000000</v>
      </c>
      <c r="C87" s="137">
        <v>11490000000</v>
      </c>
      <c r="D87" s="137">
        <v>22980000000</v>
      </c>
    </row>
    <row r="88" spans="1:4" x14ac:dyDescent="0.35">
      <c r="A88" s="117" t="s">
        <v>131</v>
      </c>
      <c r="B88" s="137">
        <v>1696240365.8399999</v>
      </c>
      <c r="C88" s="137">
        <v>1696275000</v>
      </c>
      <c r="D88" s="137">
        <v>3392515365.8400002</v>
      </c>
    </row>
    <row r="89" spans="1:4" x14ac:dyDescent="0.35">
      <c r="A89" s="135" t="s">
        <v>121</v>
      </c>
      <c r="B89" s="136">
        <v>39951283532.360008</v>
      </c>
      <c r="C89" s="136">
        <v>47533950283.360008</v>
      </c>
      <c r="D89" s="136">
        <v>79934506532.360016</v>
      </c>
    </row>
    <row r="90" spans="1:4" ht="16" thickBot="1" x14ac:dyDescent="0.4">
      <c r="A90" s="74" t="s">
        <v>103</v>
      </c>
      <c r="B90" s="74">
        <v>32400556249</v>
      </c>
      <c r="C90" s="74">
        <v>39256971677.400002</v>
      </c>
      <c r="D90" s="74">
        <v>71657527926.399994</v>
      </c>
    </row>
    <row r="91" spans="1:4" ht="15" thickTop="1" x14ac:dyDescent="0.35">
      <c r="A91" s="134" t="s">
        <v>122</v>
      </c>
      <c r="B91" s="137">
        <v>7550727283.3600082</v>
      </c>
      <c r="C91" s="137">
        <v>8276978605.9600067</v>
      </c>
      <c r="D91" s="137">
        <v>8276978605.960022</v>
      </c>
    </row>
    <row r="92" spans="1:4" ht="15" thickBot="1" x14ac:dyDescent="0.4">
      <c r="A92" s="120"/>
      <c r="B92" s="120"/>
      <c r="C92" s="120"/>
      <c r="D92" s="120"/>
    </row>
    <row r="93" spans="1:4" ht="15" thickTop="1" x14ac:dyDescent="0.35">
      <c r="A93" s="109" t="s">
        <v>123</v>
      </c>
    </row>
    <row r="94" spans="1:4" x14ac:dyDescent="0.35">
      <c r="A94" s="86"/>
    </row>
  </sheetData>
  <mergeCells count="19">
    <mergeCell ref="A63:D63"/>
    <mergeCell ref="A77:D77"/>
    <mergeCell ref="A78:D78"/>
    <mergeCell ref="A79:D79"/>
    <mergeCell ref="A27:D27"/>
    <mergeCell ref="A28:D28"/>
    <mergeCell ref="A29:D29"/>
    <mergeCell ref="A61:D61"/>
    <mergeCell ref="A62:D62"/>
    <mergeCell ref="A22:E22"/>
    <mergeCell ref="A23:F23"/>
    <mergeCell ref="A25:B25"/>
    <mergeCell ref="A5:E5"/>
    <mergeCell ref="A6:E6"/>
    <mergeCell ref="A11:A12"/>
    <mergeCell ref="A15:A16"/>
    <mergeCell ref="A17:A18"/>
    <mergeCell ref="A21:E21"/>
    <mergeCell ref="A24:E24"/>
  </mergeCells>
  <pageMargins left="0.70866141732283516" right="0.19685039370078702" top="1.1417322834645671" bottom="1.1417322834645671" header="0.74803149606299213" footer="0.74803149606299213"/>
  <pageSetup paperSize="0" scale="8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H99"/>
  <sheetViews>
    <sheetView workbookViewId="0">
      <selection activeCell="A2" sqref="A2"/>
    </sheetView>
  </sheetViews>
  <sheetFormatPr baseColWidth="10" defaultRowHeight="14.5" x14ac:dyDescent="0.35"/>
  <cols>
    <col min="1" max="1" width="45.25" style="3" customWidth="1"/>
    <col min="2" max="2" width="21.75" style="3" customWidth="1"/>
    <col min="3" max="3" width="18.58203125" style="3" customWidth="1"/>
    <col min="4" max="4" width="20.5" style="3" customWidth="1"/>
    <col min="5" max="5" width="20.83203125" style="3" customWidth="1"/>
    <col min="6" max="6" width="19" style="3" customWidth="1"/>
    <col min="7" max="1022" width="10.58203125" style="3" customWidth="1"/>
    <col min="1023" max="1023" width="11" customWidth="1"/>
  </cols>
  <sheetData>
    <row r="1" spans="1:6" x14ac:dyDescent="0.35">
      <c r="A1" s="1"/>
      <c r="B1" s="2"/>
      <c r="C1" s="2"/>
      <c r="D1" s="2"/>
      <c r="E1" s="2"/>
    </row>
    <row r="2" spans="1:6" ht="15.5" x14ac:dyDescent="0.35">
      <c r="A2" s="4" t="s">
        <v>1</v>
      </c>
      <c r="B2" s="5" t="s">
        <v>2</v>
      </c>
      <c r="C2" s="6"/>
      <c r="D2" s="6"/>
      <c r="E2" s="6"/>
    </row>
    <row r="3" spans="1:6" ht="15.5" x14ac:dyDescent="0.35">
      <c r="A3" s="4" t="s">
        <v>3</v>
      </c>
      <c r="B3" s="7" t="s">
        <v>50</v>
      </c>
      <c r="C3" s="6"/>
      <c r="D3" s="6"/>
      <c r="E3" s="6"/>
    </row>
    <row r="5" spans="1:6" x14ac:dyDescent="0.35">
      <c r="A5" s="3" t="s">
        <v>1</v>
      </c>
      <c r="B5" s="3" t="s">
        <v>2</v>
      </c>
    </row>
    <row r="6" spans="1:6" x14ac:dyDescent="0.35">
      <c r="A6" s="3" t="s">
        <v>3</v>
      </c>
      <c r="B6" s="3" t="s">
        <v>50</v>
      </c>
    </row>
    <row r="8" spans="1:6" x14ac:dyDescent="0.35">
      <c r="A8" s="145" t="s">
        <v>4</v>
      </c>
      <c r="B8" s="145"/>
      <c r="C8" s="145"/>
    </row>
    <row r="9" spans="1:6" x14ac:dyDescent="0.35">
      <c r="A9" s="264" t="s">
        <v>5</v>
      </c>
      <c r="B9" s="264"/>
      <c r="C9" s="264"/>
    </row>
    <row r="11" spans="1:6" x14ac:dyDescent="0.35">
      <c r="A11" s="9" t="s">
        <v>6</v>
      </c>
      <c r="B11" s="9" t="s">
        <v>7</v>
      </c>
      <c r="C11" s="9" t="s">
        <v>11</v>
      </c>
      <c r="D11" s="9" t="s">
        <v>30</v>
      </c>
      <c r="E11" s="9" t="s">
        <v>35</v>
      </c>
      <c r="F11" s="9" t="s">
        <v>43</v>
      </c>
    </row>
    <row r="12" spans="1:6" x14ac:dyDescent="0.35">
      <c r="C12" s="144"/>
      <c r="D12" s="144"/>
      <c r="E12" s="144"/>
      <c r="F12" s="144"/>
    </row>
    <row r="13" spans="1:6" x14ac:dyDescent="0.35">
      <c r="A13" s="3" t="s">
        <v>12</v>
      </c>
      <c r="B13" s="3" t="s">
        <v>13</v>
      </c>
      <c r="C13" s="144">
        <v>48205</v>
      </c>
      <c r="D13" s="144">
        <v>72717</v>
      </c>
      <c r="E13" s="144">
        <v>89142</v>
      </c>
      <c r="F13" s="144">
        <v>106475</v>
      </c>
    </row>
    <row r="14" spans="1:6" x14ac:dyDescent="0.35">
      <c r="A14" s="3" t="s">
        <v>14</v>
      </c>
      <c r="B14" s="3" t="s">
        <v>41</v>
      </c>
      <c r="C14" s="144">
        <v>20460</v>
      </c>
      <c r="D14" s="144">
        <v>20976</v>
      </c>
      <c r="E14" s="144">
        <v>22642</v>
      </c>
      <c r="F14" s="144">
        <v>24638</v>
      </c>
    </row>
    <row r="15" spans="1:6" x14ac:dyDescent="0.35">
      <c r="B15" s="3" t="s">
        <v>42</v>
      </c>
      <c r="C15" s="144">
        <v>14157</v>
      </c>
      <c r="D15" s="144">
        <v>14433</v>
      </c>
      <c r="E15" s="144">
        <v>15375</v>
      </c>
      <c r="F15" s="144">
        <v>16611</v>
      </c>
    </row>
    <row r="16" spans="1:6" x14ac:dyDescent="0.35">
      <c r="A16" s="3" t="s">
        <v>17</v>
      </c>
      <c r="B16" s="3" t="s">
        <v>16</v>
      </c>
      <c r="C16" s="144">
        <v>42</v>
      </c>
      <c r="D16" s="144">
        <v>126</v>
      </c>
      <c r="E16" s="144">
        <v>150</v>
      </c>
      <c r="F16" s="144">
        <v>155</v>
      </c>
    </row>
    <row r="17" spans="1:9" x14ac:dyDescent="0.35">
      <c r="A17" s="3" t="s">
        <v>18</v>
      </c>
      <c r="B17" s="3" t="s">
        <v>16</v>
      </c>
      <c r="C17" s="144">
        <v>1124</v>
      </c>
      <c r="D17" s="144">
        <v>1536</v>
      </c>
      <c r="E17" s="144">
        <v>1775</v>
      </c>
      <c r="F17" s="144">
        <v>1803</v>
      </c>
    </row>
    <row r="18" spans="1:9" x14ac:dyDescent="0.35">
      <c r="A18" s="3" t="s">
        <v>19</v>
      </c>
      <c r="B18" s="3" t="s">
        <v>20</v>
      </c>
      <c r="C18" s="144">
        <v>147873</v>
      </c>
      <c r="D18" s="144">
        <v>163962</v>
      </c>
      <c r="E18" s="144">
        <v>165931</v>
      </c>
      <c r="F18" s="144">
        <v>174458</v>
      </c>
    </row>
    <row r="19" spans="1:9" x14ac:dyDescent="0.35">
      <c r="B19" s="3" t="s">
        <v>16</v>
      </c>
      <c r="C19" s="144">
        <v>119170</v>
      </c>
      <c r="D19" s="144">
        <v>132142</v>
      </c>
      <c r="E19" s="144">
        <v>132890</v>
      </c>
      <c r="F19" s="144">
        <v>139170</v>
      </c>
    </row>
    <row r="20" spans="1:9" x14ac:dyDescent="0.35">
      <c r="A20" s="3" t="s">
        <v>21</v>
      </c>
      <c r="B20" s="3" t="s">
        <v>20</v>
      </c>
      <c r="C20" s="144">
        <v>162297</v>
      </c>
      <c r="D20" s="144">
        <v>190172</v>
      </c>
      <c r="E20" s="144">
        <v>202895</v>
      </c>
      <c r="F20" s="144">
        <v>209346</v>
      </c>
    </row>
    <row r="21" spans="1:9" x14ac:dyDescent="0.35">
      <c r="B21" s="3" t="s">
        <v>16</v>
      </c>
      <c r="C21" s="144">
        <v>121802</v>
      </c>
      <c r="D21" s="144">
        <v>141298</v>
      </c>
      <c r="E21" s="144">
        <v>147692</v>
      </c>
      <c r="F21" s="144">
        <v>152020</v>
      </c>
    </row>
    <row r="22" spans="1:9" x14ac:dyDescent="0.35">
      <c r="A22" s="3" t="s">
        <v>31</v>
      </c>
      <c r="B22" s="3" t="s">
        <v>16</v>
      </c>
      <c r="C22" s="144">
        <v>7466</v>
      </c>
      <c r="D22" s="144">
        <v>7558</v>
      </c>
      <c r="E22" s="144">
        <v>7841</v>
      </c>
      <c r="F22" s="144">
        <v>8197</v>
      </c>
    </row>
    <row r="23" spans="1:9" ht="15" thickBot="1" x14ac:dyDescent="0.4">
      <c r="A23" s="19" t="s">
        <v>22</v>
      </c>
      <c r="B23" s="20" t="s">
        <v>23</v>
      </c>
      <c r="C23" s="21">
        <v>224636</v>
      </c>
      <c r="D23" s="21">
        <v>263007</v>
      </c>
      <c r="E23" s="21">
        <v>279782</v>
      </c>
      <c r="F23" s="21">
        <v>296218</v>
      </c>
      <c r="G23" s="142"/>
    </row>
    <row r="24" spans="1:9" ht="15" thickTop="1" x14ac:dyDescent="0.35">
      <c r="A24" s="252" t="s">
        <v>24</v>
      </c>
      <c r="B24" s="252"/>
      <c r="C24" s="252"/>
      <c r="D24" s="252"/>
      <c r="E24" s="252"/>
      <c r="F24" s="252"/>
      <c r="G24" s="252"/>
      <c r="H24" s="252"/>
      <c r="I24" s="252"/>
    </row>
    <row r="25" spans="1:9" x14ac:dyDescent="0.35">
      <c r="A25" s="254" t="s">
        <v>25</v>
      </c>
      <c r="B25" s="254"/>
      <c r="C25" s="254"/>
      <c r="D25" s="254"/>
      <c r="E25" s="254"/>
      <c r="F25" s="254"/>
      <c r="G25" s="254"/>
      <c r="H25" s="254"/>
      <c r="I25" s="254"/>
    </row>
    <row r="26" spans="1:9" x14ac:dyDescent="0.35">
      <c r="A26" s="254" t="s">
        <v>26</v>
      </c>
      <c r="B26" s="254"/>
      <c r="C26" s="254"/>
      <c r="D26" s="254"/>
      <c r="E26" s="254"/>
      <c r="F26" s="254"/>
      <c r="G26" s="254"/>
      <c r="H26" s="254"/>
      <c r="I26" s="254"/>
    </row>
    <row r="27" spans="1:9" ht="35.25" customHeight="1" thickBot="1" x14ac:dyDescent="0.4">
      <c r="A27" s="260" t="s">
        <v>132</v>
      </c>
      <c r="B27" s="260"/>
      <c r="C27" s="260"/>
      <c r="D27" s="260"/>
      <c r="E27" s="260"/>
      <c r="F27" s="260"/>
      <c r="G27" s="143"/>
      <c r="H27" s="260"/>
      <c r="I27" s="260"/>
    </row>
    <row r="28" spans="1:9" ht="15" thickTop="1" x14ac:dyDescent="0.35">
      <c r="A28" s="252"/>
      <c r="B28" s="252"/>
      <c r="C28" s="252"/>
      <c r="D28" s="252"/>
      <c r="E28" s="252"/>
      <c r="F28" s="252"/>
      <c r="G28" s="252"/>
      <c r="H28" s="252"/>
      <c r="I28" s="252"/>
    </row>
    <row r="30" spans="1:9" x14ac:dyDescent="0.35">
      <c r="A30" s="257" t="s">
        <v>54</v>
      </c>
      <c r="B30" s="257"/>
      <c r="C30" s="257"/>
      <c r="D30" s="257"/>
      <c r="E30" s="257"/>
    </row>
    <row r="31" spans="1:9" x14ac:dyDescent="0.35">
      <c r="A31" s="256" t="s">
        <v>55</v>
      </c>
      <c r="B31" s="256"/>
      <c r="C31" s="256"/>
      <c r="D31" s="256"/>
      <c r="E31" s="256"/>
    </row>
    <row r="32" spans="1:9" x14ac:dyDescent="0.35">
      <c r="A32" s="258" t="s">
        <v>106</v>
      </c>
      <c r="B32" s="258"/>
      <c r="C32" s="258"/>
      <c r="D32" s="258"/>
      <c r="E32" s="258"/>
    </row>
    <row r="34" spans="1:5" x14ac:dyDescent="0.35">
      <c r="A34" s="158" t="s">
        <v>57</v>
      </c>
      <c r="B34" s="158" t="s">
        <v>11</v>
      </c>
      <c r="C34" s="158" t="s">
        <v>30</v>
      </c>
      <c r="D34" s="158" t="s">
        <v>35</v>
      </c>
      <c r="E34" s="158" t="s">
        <v>43</v>
      </c>
    </row>
    <row r="35" spans="1:5" x14ac:dyDescent="0.35">
      <c r="A35" s="123"/>
      <c r="B35" s="109"/>
      <c r="C35" s="109"/>
      <c r="D35" s="109"/>
      <c r="E35" s="109"/>
    </row>
    <row r="36" spans="1:5" x14ac:dyDescent="0.35">
      <c r="A36" s="82" t="s">
        <v>107</v>
      </c>
      <c r="B36" s="149">
        <v>32400556249</v>
      </c>
      <c r="C36" s="149">
        <v>39256971677.400002</v>
      </c>
      <c r="D36" s="149">
        <v>42221234315</v>
      </c>
      <c r="E36" s="149">
        <v>113878762241.39999</v>
      </c>
    </row>
    <row r="37" spans="1:5" x14ac:dyDescent="0.35">
      <c r="A37" s="146" t="s">
        <v>19</v>
      </c>
      <c r="B37" s="85">
        <v>11180990000</v>
      </c>
      <c r="C37" s="85">
        <v>11625449000</v>
      </c>
      <c r="D37" s="150">
        <v>12140200000</v>
      </c>
      <c r="E37" s="150">
        <v>34946639000</v>
      </c>
    </row>
    <row r="38" spans="1:5" x14ac:dyDescent="0.35">
      <c r="A38" s="146" t="s">
        <v>108</v>
      </c>
      <c r="B38" s="85">
        <v>3295943000</v>
      </c>
      <c r="C38" s="85">
        <v>4113626000</v>
      </c>
      <c r="D38" s="150">
        <v>3853275000</v>
      </c>
      <c r="E38" s="150">
        <v>11262844000</v>
      </c>
    </row>
    <row r="39" spans="1:5" x14ac:dyDescent="0.35">
      <c r="A39" s="146" t="s">
        <v>60</v>
      </c>
      <c r="B39" s="85">
        <v>7674823818</v>
      </c>
      <c r="C39" s="85">
        <v>7693741259</v>
      </c>
      <c r="D39" s="150">
        <v>8280208788</v>
      </c>
      <c r="E39" s="150">
        <v>23648773865</v>
      </c>
    </row>
    <row r="40" spans="1:5" x14ac:dyDescent="0.35">
      <c r="A40" s="146" t="s">
        <v>61</v>
      </c>
      <c r="B40" s="85">
        <v>0</v>
      </c>
      <c r="C40" s="85">
        <v>0</v>
      </c>
      <c r="D40" s="150">
        <v>0</v>
      </c>
      <c r="E40" s="150">
        <v>0</v>
      </c>
    </row>
    <row r="41" spans="1:5" x14ac:dyDescent="0.35">
      <c r="A41" s="146" t="s">
        <v>31</v>
      </c>
      <c r="B41" s="85">
        <v>1657310000</v>
      </c>
      <c r="C41" s="85">
        <v>1666658000</v>
      </c>
      <c r="D41" s="150">
        <v>1710775000</v>
      </c>
      <c r="E41" s="150">
        <v>5034743000</v>
      </c>
    </row>
    <row r="42" spans="1:5" x14ac:dyDescent="0.35">
      <c r="A42" s="146" t="s">
        <v>109</v>
      </c>
      <c r="B42" s="85">
        <v>312855800</v>
      </c>
      <c r="C42" s="85">
        <v>438981700</v>
      </c>
      <c r="D42" s="150">
        <v>512828200</v>
      </c>
      <c r="E42" s="150">
        <v>1264665700</v>
      </c>
    </row>
    <row r="43" spans="1:5" x14ac:dyDescent="0.35">
      <c r="A43" s="146" t="s">
        <v>110</v>
      </c>
      <c r="B43" s="85">
        <v>19022400</v>
      </c>
      <c r="C43" s="85">
        <v>89142400</v>
      </c>
      <c r="D43" s="150">
        <v>101678500</v>
      </c>
      <c r="E43" s="150">
        <v>209843300</v>
      </c>
    </row>
    <row r="44" spans="1:5" ht="15.5" x14ac:dyDescent="0.35">
      <c r="A44" s="147" t="s">
        <v>64</v>
      </c>
      <c r="B44" s="149">
        <v>8259611230.999999</v>
      </c>
      <c r="C44" s="149">
        <v>13629373318.4</v>
      </c>
      <c r="D44" s="149">
        <v>15622268827</v>
      </c>
      <c r="E44" s="150">
        <v>37511253376.399994</v>
      </c>
    </row>
    <row r="45" spans="1:5" ht="15.5" x14ac:dyDescent="0.35">
      <c r="A45" s="126" t="s">
        <v>65</v>
      </c>
      <c r="B45" s="85">
        <v>7453444632.999999</v>
      </c>
      <c r="C45" s="85">
        <v>11068560593</v>
      </c>
      <c r="D45" s="150">
        <v>11816111994</v>
      </c>
      <c r="E45" s="150">
        <v>30338117220</v>
      </c>
    </row>
    <row r="46" spans="1:5" ht="15.5" x14ac:dyDescent="0.35">
      <c r="A46" s="126" t="s">
        <v>66</v>
      </c>
      <c r="B46" s="85">
        <v>36306549</v>
      </c>
      <c r="C46" s="85">
        <v>680021334</v>
      </c>
      <c r="D46" s="150">
        <v>981784307.99999976</v>
      </c>
      <c r="E46" s="150">
        <v>1698112190.9999998</v>
      </c>
    </row>
    <row r="47" spans="1:5" x14ac:dyDescent="0.35">
      <c r="A47" s="89" t="s">
        <v>67</v>
      </c>
      <c r="B47" s="85">
        <v>0</v>
      </c>
      <c r="C47" s="85">
        <v>0</v>
      </c>
      <c r="D47" s="150">
        <v>0</v>
      </c>
      <c r="E47" s="150">
        <v>0</v>
      </c>
    </row>
    <row r="48" spans="1:5" x14ac:dyDescent="0.35">
      <c r="A48" s="89" t="s">
        <v>68</v>
      </c>
      <c r="B48" s="85">
        <v>0</v>
      </c>
      <c r="C48" s="85">
        <v>0</v>
      </c>
      <c r="D48" s="150">
        <v>893044000</v>
      </c>
      <c r="E48" s="150">
        <v>893044000</v>
      </c>
    </row>
    <row r="49" spans="1:5" x14ac:dyDescent="0.35">
      <c r="A49" s="89" t="s">
        <v>69</v>
      </c>
      <c r="B49" s="85"/>
      <c r="C49" s="85"/>
      <c r="D49" s="150"/>
      <c r="E49" s="150">
        <v>0</v>
      </c>
    </row>
    <row r="50" spans="1:5" x14ac:dyDescent="0.35">
      <c r="A50" s="89" t="s">
        <v>70</v>
      </c>
      <c r="B50" s="85"/>
      <c r="C50" s="85"/>
      <c r="D50" s="150"/>
      <c r="E50" s="150">
        <v>0</v>
      </c>
    </row>
    <row r="51" spans="1:5" ht="15.5" x14ac:dyDescent="0.35">
      <c r="A51" s="126" t="s">
        <v>71</v>
      </c>
      <c r="B51" s="85">
        <v>0</v>
      </c>
      <c r="C51" s="85">
        <v>174290000</v>
      </c>
      <c r="D51" s="150">
        <v>416875000</v>
      </c>
      <c r="E51" s="150">
        <v>591165000</v>
      </c>
    </row>
    <row r="52" spans="1:5" ht="15.5" x14ac:dyDescent="0.35">
      <c r="A52" s="127" t="s">
        <v>72</v>
      </c>
      <c r="B52" s="85">
        <v>297187500</v>
      </c>
      <c r="C52" s="85">
        <v>1264717500</v>
      </c>
      <c r="D52" s="150">
        <v>655775000</v>
      </c>
      <c r="E52" s="150">
        <v>2217680000</v>
      </c>
    </row>
    <row r="53" spans="1:5" x14ac:dyDescent="0.35">
      <c r="A53" t="s">
        <v>112</v>
      </c>
      <c r="B53" s="85">
        <v>5692549</v>
      </c>
      <c r="C53" s="85">
        <v>114571623</v>
      </c>
      <c r="D53" s="150">
        <v>440579575</v>
      </c>
      <c r="E53" s="150">
        <v>560843747</v>
      </c>
    </row>
    <row r="54" spans="1:5" ht="15.5" x14ac:dyDescent="0.35">
      <c r="A54" s="126" t="s">
        <v>125</v>
      </c>
      <c r="B54" s="85">
        <v>0</v>
      </c>
      <c r="C54" s="85">
        <v>0</v>
      </c>
      <c r="D54" s="150">
        <v>6491165.9999999991</v>
      </c>
      <c r="E54" s="150">
        <v>6491165.9999999991</v>
      </c>
    </row>
    <row r="55" spans="1:5" x14ac:dyDescent="0.35">
      <c r="A55" s="146" t="s">
        <v>75</v>
      </c>
      <c r="B55" s="85">
        <v>46160000</v>
      </c>
      <c r="C55" s="85">
        <v>188118769</v>
      </c>
      <c r="D55" s="150">
        <v>221674380.00000006</v>
      </c>
      <c r="E55" s="150">
        <v>455953149.00000006</v>
      </c>
    </row>
    <row r="56" spans="1:5" ht="15.5" x14ac:dyDescent="0.35">
      <c r="A56" s="148" t="s">
        <v>76</v>
      </c>
      <c r="B56" s="85">
        <v>1800000</v>
      </c>
      <c r="C56" s="85">
        <v>33908255</v>
      </c>
      <c r="D56" s="150">
        <v>103063404</v>
      </c>
      <c r="E56" s="151">
        <v>138771659</v>
      </c>
    </row>
    <row r="57" spans="1:5" ht="15.5" x14ac:dyDescent="0.35">
      <c r="A57" s="126" t="s">
        <v>77</v>
      </c>
      <c r="B57" s="85">
        <v>0</v>
      </c>
      <c r="C57" s="85">
        <v>0</v>
      </c>
      <c r="D57" s="150">
        <v>0</v>
      </c>
      <c r="E57" s="150">
        <v>0</v>
      </c>
    </row>
    <row r="58" spans="1:5" x14ac:dyDescent="0.35">
      <c r="A58" s="90" t="s">
        <v>78</v>
      </c>
      <c r="B58" s="85">
        <v>350000000</v>
      </c>
      <c r="C58" s="85">
        <v>0</v>
      </c>
      <c r="D58" s="150">
        <v>0</v>
      </c>
      <c r="E58" s="150">
        <v>350000000</v>
      </c>
    </row>
    <row r="59" spans="1:5" x14ac:dyDescent="0.35">
      <c r="A59" s="90" t="s">
        <v>113</v>
      </c>
      <c r="B59" s="85">
        <v>0</v>
      </c>
      <c r="C59" s="85">
        <v>26385244.399999999</v>
      </c>
      <c r="D59" s="150">
        <v>0</v>
      </c>
      <c r="E59" s="150">
        <v>26385244.399999999</v>
      </c>
    </row>
    <row r="60" spans="1:5" x14ac:dyDescent="0.35">
      <c r="A60" s="90" t="s">
        <v>114</v>
      </c>
      <c r="B60" s="85">
        <v>0</v>
      </c>
      <c r="C60" s="85">
        <v>0</v>
      </c>
      <c r="D60" s="150"/>
      <c r="E60" s="150">
        <v>0</v>
      </c>
    </row>
    <row r="61" spans="1:5" x14ac:dyDescent="0.35">
      <c r="A61" s="90" t="s">
        <v>80</v>
      </c>
      <c r="B61" s="85">
        <v>69020000</v>
      </c>
      <c r="C61" s="85">
        <v>78800000</v>
      </c>
      <c r="D61" s="150">
        <v>86870000</v>
      </c>
      <c r="E61" s="150">
        <v>234690000</v>
      </c>
    </row>
    <row r="62" spans="1:5" ht="15" thickBot="1" x14ac:dyDescent="0.4">
      <c r="A62" s="156" t="s">
        <v>81</v>
      </c>
      <c r="B62" s="157">
        <v>32400556249</v>
      </c>
      <c r="C62" s="157">
        <v>39256971677.400002</v>
      </c>
      <c r="D62" s="157">
        <v>42221234315</v>
      </c>
      <c r="E62" s="157">
        <v>113878762241.39999</v>
      </c>
    </row>
    <row r="63" spans="1:5" ht="15" thickTop="1" x14ac:dyDescent="0.35">
      <c r="A63" s="129" t="s">
        <v>82</v>
      </c>
    </row>
    <row r="65" spans="1:5" x14ac:dyDescent="0.35">
      <c r="A65" s="263" t="s">
        <v>84</v>
      </c>
      <c r="B65" s="263"/>
      <c r="C65" s="263"/>
      <c r="D65" s="263"/>
      <c r="E65" s="263"/>
    </row>
    <row r="66" spans="1:5" x14ac:dyDescent="0.35">
      <c r="A66" s="256" t="s">
        <v>85</v>
      </c>
      <c r="B66" s="256"/>
      <c r="C66" s="256"/>
      <c r="D66" s="256"/>
      <c r="E66" s="256"/>
    </row>
    <row r="67" spans="1:5" x14ac:dyDescent="0.35">
      <c r="A67" s="256" t="s">
        <v>106</v>
      </c>
      <c r="B67" s="256"/>
      <c r="C67" s="256"/>
      <c r="D67" s="256"/>
      <c r="E67" s="256"/>
    </row>
    <row r="69" spans="1:5" ht="15" thickBot="1" x14ac:dyDescent="0.4">
      <c r="A69" s="155" t="s">
        <v>86</v>
      </c>
      <c r="B69" s="155" t="s">
        <v>11</v>
      </c>
      <c r="C69" s="155" t="s">
        <v>30</v>
      </c>
      <c r="D69" s="155" t="s">
        <v>35</v>
      </c>
      <c r="E69" s="155" t="s">
        <v>43</v>
      </c>
    </row>
    <row r="70" spans="1:5" x14ac:dyDescent="0.35">
      <c r="A70" s="86"/>
      <c r="B70" s="86"/>
      <c r="C70" s="86"/>
      <c r="D70" s="86"/>
      <c r="E70" s="86"/>
    </row>
    <row r="71" spans="1:5" x14ac:dyDescent="0.35">
      <c r="A71" s="130" t="s">
        <v>87</v>
      </c>
      <c r="B71" s="130">
        <v>32048756249</v>
      </c>
      <c r="C71" s="130">
        <v>39196678178</v>
      </c>
      <c r="D71" s="130">
        <v>42118170911</v>
      </c>
      <c r="E71" s="130">
        <v>113363605338</v>
      </c>
    </row>
    <row r="72" spans="1:5" x14ac:dyDescent="0.35">
      <c r="A72" s="131" t="s">
        <v>88</v>
      </c>
      <c r="B72" s="86">
        <v>32048756249</v>
      </c>
      <c r="C72" s="86">
        <v>39196678178</v>
      </c>
      <c r="D72" s="86">
        <v>42118170911</v>
      </c>
      <c r="E72" s="86">
        <v>113363605338</v>
      </c>
    </row>
    <row r="73" spans="1:5" x14ac:dyDescent="0.35">
      <c r="A73" s="130" t="s">
        <v>89</v>
      </c>
      <c r="B73" s="130">
        <v>1800000</v>
      </c>
      <c r="C73" s="130">
        <v>33908255</v>
      </c>
      <c r="D73" s="130">
        <v>103063404</v>
      </c>
      <c r="E73" s="130">
        <v>138771659</v>
      </c>
    </row>
    <row r="74" spans="1:5" x14ac:dyDescent="0.35">
      <c r="A74" s="100" t="s">
        <v>88</v>
      </c>
      <c r="B74" s="86">
        <v>1800000</v>
      </c>
      <c r="C74" s="86">
        <v>33908255</v>
      </c>
      <c r="D74" s="86">
        <v>103063404</v>
      </c>
      <c r="E74" s="86">
        <v>138771659</v>
      </c>
    </row>
    <row r="75" spans="1:5" x14ac:dyDescent="0.35">
      <c r="A75" s="132" t="s">
        <v>115</v>
      </c>
      <c r="B75" s="130">
        <v>350000000</v>
      </c>
      <c r="C75" s="130">
        <v>26385244.399999999</v>
      </c>
      <c r="D75" s="130">
        <v>0</v>
      </c>
      <c r="E75" s="130">
        <v>376385244.39999998</v>
      </c>
    </row>
    <row r="76" spans="1:5" ht="26" x14ac:dyDescent="0.35">
      <c r="A76" s="104" t="s">
        <v>126</v>
      </c>
      <c r="B76" s="130"/>
      <c r="C76" s="86">
        <v>0</v>
      </c>
      <c r="D76" s="86"/>
      <c r="E76" s="86">
        <v>0</v>
      </c>
    </row>
    <row r="77" spans="1:5" x14ac:dyDescent="0.35">
      <c r="A77" s="100" t="s">
        <v>127</v>
      </c>
      <c r="B77" s="86">
        <v>0</v>
      </c>
      <c r="C77" s="86">
        <v>26385244.399999999</v>
      </c>
      <c r="D77" s="86">
        <v>0</v>
      </c>
      <c r="E77" s="86">
        <v>26385244.399999999</v>
      </c>
    </row>
    <row r="78" spans="1:5" x14ac:dyDescent="0.35">
      <c r="A78" s="105" t="s">
        <v>128</v>
      </c>
      <c r="B78" s="86">
        <v>350000000</v>
      </c>
      <c r="C78" s="86">
        <v>0</v>
      </c>
      <c r="D78" s="86">
        <v>0</v>
      </c>
      <c r="E78" s="86">
        <v>350000000</v>
      </c>
    </row>
    <row r="79" spans="1:5" ht="15" thickBot="1" x14ac:dyDescent="0.4">
      <c r="A79" s="156" t="s">
        <v>92</v>
      </c>
      <c r="B79" s="156">
        <v>32400556249</v>
      </c>
      <c r="C79" s="156">
        <v>39256971677.400002</v>
      </c>
      <c r="D79" s="156">
        <v>42221234315</v>
      </c>
      <c r="E79" s="156">
        <v>113878762241.39999</v>
      </c>
    </row>
    <row r="80" spans="1:5" ht="15" thickTop="1" x14ac:dyDescent="0.35">
      <c r="A80" s="109" t="s">
        <v>82</v>
      </c>
      <c r="B80" s="86">
        <v>0</v>
      </c>
      <c r="C80" s="86">
        <v>0</v>
      </c>
      <c r="D80" s="86">
        <v>0</v>
      </c>
      <c r="E80" s="86">
        <v>0</v>
      </c>
    </row>
    <row r="81" spans="1:5" x14ac:dyDescent="0.35">
      <c r="A81" s="109"/>
      <c r="B81" s="86"/>
      <c r="C81" s="86"/>
      <c r="D81" s="86"/>
      <c r="E81" s="86"/>
    </row>
    <row r="82" spans="1:5" x14ac:dyDescent="0.35">
      <c r="A82" s="263" t="s">
        <v>94</v>
      </c>
      <c r="B82" s="263"/>
      <c r="C82" s="263"/>
      <c r="D82" s="263"/>
    </row>
    <row r="83" spans="1:5" x14ac:dyDescent="0.35">
      <c r="A83" s="256" t="s">
        <v>93</v>
      </c>
      <c r="B83" s="256"/>
      <c r="C83" s="256"/>
      <c r="D83" s="256"/>
    </row>
    <row r="84" spans="1:5" x14ac:dyDescent="0.35">
      <c r="A84" s="256" t="s">
        <v>106</v>
      </c>
      <c r="B84" s="256"/>
      <c r="C84" s="256"/>
      <c r="D84" s="256"/>
    </row>
    <row r="86" spans="1:5" ht="15" thickBot="1" x14ac:dyDescent="0.4">
      <c r="A86" s="155" t="s">
        <v>86</v>
      </c>
      <c r="B86" s="155" t="s">
        <v>11</v>
      </c>
      <c r="C86" s="155" t="s">
        <v>30</v>
      </c>
      <c r="D86" s="155" t="s">
        <v>35</v>
      </c>
      <c r="E86" s="155" t="s">
        <v>43</v>
      </c>
    </row>
    <row r="87" spans="1:5" x14ac:dyDescent="0.35">
      <c r="A87" s="134"/>
      <c r="B87" s="134"/>
      <c r="C87" s="134"/>
      <c r="D87" s="134"/>
      <c r="E87" s="134"/>
    </row>
    <row r="88" spans="1:5" x14ac:dyDescent="0.35">
      <c r="A88" s="134" t="s">
        <v>133</v>
      </c>
      <c r="B88" s="71">
        <v>1517637532.5200155</v>
      </c>
      <c r="C88" s="71">
        <v>7550727283.3600082</v>
      </c>
      <c r="D88" s="71">
        <v>8276978605.9600067</v>
      </c>
      <c r="E88" s="72">
        <v>1517637532.5200155</v>
      </c>
    </row>
    <row r="89" spans="1:5" x14ac:dyDescent="0.35">
      <c r="A89" s="135" t="s">
        <v>96</v>
      </c>
      <c r="B89" s="72">
        <v>38433645999.839996</v>
      </c>
      <c r="C89" s="72">
        <v>39983223000</v>
      </c>
      <c r="D89" s="72">
        <v>42008564375</v>
      </c>
      <c r="E89" s="72">
        <v>112510924999.84</v>
      </c>
    </row>
    <row r="90" spans="1:5" x14ac:dyDescent="0.35">
      <c r="A90" s="117" t="s">
        <v>97</v>
      </c>
      <c r="B90" s="137">
        <v>13124785259</v>
      </c>
      <c r="C90" s="137">
        <v>14330220000</v>
      </c>
      <c r="D90" s="137">
        <v>15701343375</v>
      </c>
      <c r="E90" s="137">
        <v>43156348634</v>
      </c>
    </row>
    <row r="91" spans="1:5" x14ac:dyDescent="0.35">
      <c r="A91" s="117" t="s">
        <v>98</v>
      </c>
      <c r="B91" s="137"/>
      <c r="C91" s="137"/>
      <c r="D91" s="137">
        <v>4129866000</v>
      </c>
      <c r="E91" s="137">
        <v>4129866000</v>
      </c>
    </row>
    <row r="92" spans="1:5" x14ac:dyDescent="0.35">
      <c r="A92" s="117" t="s">
        <v>120</v>
      </c>
      <c r="B92" s="137">
        <v>8337420000</v>
      </c>
      <c r="C92" s="137">
        <v>8337420000</v>
      </c>
      <c r="D92" s="137">
        <v>8337680000</v>
      </c>
      <c r="E92" s="137">
        <v>25012520000</v>
      </c>
    </row>
    <row r="93" spans="1:5" x14ac:dyDescent="0.35">
      <c r="A93" s="117" t="s">
        <v>130</v>
      </c>
      <c r="B93" s="137">
        <v>11490000000</v>
      </c>
      <c r="C93" s="137">
        <v>11490000000</v>
      </c>
      <c r="D93" s="137">
        <v>12143400000</v>
      </c>
      <c r="E93" s="137">
        <v>35123400000</v>
      </c>
    </row>
    <row r="94" spans="1:5" x14ac:dyDescent="0.35">
      <c r="A94" s="117" t="s">
        <v>131</v>
      </c>
      <c r="B94" s="137">
        <v>1696240365.8399999</v>
      </c>
      <c r="C94" s="137">
        <v>1696275000</v>
      </c>
      <c r="D94" s="137">
        <v>1696275000</v>
      </c>
      <c r="E94" s="137">
        <v>5088790365.8400002</v>
      </c>
    </row>
    <row r="95" spans="1:5" x14ac:dyDescent="0.35">
      <c r="A95" s="135" t="s">
        <v>121</v>
      </c>
      <c r="B95" s="137">
        <v>39951283532.360008</v>
      </c>
      <c r="C95" s="137">
        <v>47533950283.360008</v>
      </c>
      <c r="D95" s="137">
        <v>50285542980.960007</v>
      </c>
      <c r="E95" s="137">
        <v>114028562532.36002</v>
      </c>
    </row>
    <row r="96" spans="1:5" ht="16" thickBot="1" x14ac:dyDescent="0.4">
      <c r="A96" s="135" t="s">
        <v>103</v>
      </c>
      <c r="B96" s="159">
        <v>32400556249</v>
      </c>
      <c r="C96" s="159">
        <v>39256971677.400002</v>
      </c>
      <c r="D96" s="159">
        <v>42221234315</v>
      </c>
      <c r="E96" s="159">
        <v>113878762241.39999</v>
      </c>
    </row>
    <row r="97" spans="1:5" ht="16.5" thickTop="1" thickBot="1" x14ac:dyDescent="0.4">
      <c r="A97" s="153" t="s">
        <v>122</v>
      </c>
      <c r="B97" s="159">
        <v>7550727283.3600082</v>
      </c>
      <c r="C97" s="159">
        <v>8276978605.9600067</v>
      </c>
      <c r="D97" s="159">
        <v>8064308665.9600067</v>
      </c>
      <c r="E97" s="159">
        <v>149800290.96002197</v>
      </c>
    </row>
    <row r="98" spans="1:5" ht="15" thickTop="1" x14ac:dyDescent="0.35">
      <c r="A98" s="135"/>
      <c r="B98" s="136"/>
      <c r="C98" s="136"/>
      <c r="D98" s="136"/>
      <c r="E98" s="136"/>
    </row>
    <row r="99" spans="1:5" x14ac:dyDescent="0.35">
      <c r="A99" s="154" t="s">
        <v>123</v>
      </c>
      <c r="B99" s="134"/>
      <c r="C99" s="134"/>
      <c r="D99" s="134"/>
      <c r="E99" s="134"/>
    </row>
  </sheetData>
  <mergeCells count="20">
    <mergeCell ref="A9:C9"/>
    <mergeCell ref="A27:F27"/>
    <mergeCell ref="A24:G24"/>
    <mergeCell ref="A25:G25"/>
    <mergeCell ref="A26:G26"/>
    <mergeCell ref="A28:G28"/>
    <mergeCell ref="H24:I24"/>
    <mergeCell ref="H25:I25"/>
    <mergeCell ref="H26:I26"/>
    <mergeCell ref="H27:I27"/>
    <mergeCell ref="H28:I28"/>
    <mergeCell ref="A67:E67"/>
    <mergeCell ref="A82:D82"/>
    <mergeCell ref="A83:D83"/>
    <mergeCell ref="A84:D84"/>
    <mergeCell ref="A30:E30"/>
    <mergeCell ref="A31:E31"/>
    <mergeCell ref="A32:E32"/>
    <mergeCell ref="A65:E65"/>
    <mergeCell ref="A66:E66"/>
  </mergeCells>
  <pageMargins left="0.70826771653543308" right="0.15748031496063003" top="1.1417322834645671" bottom="1.1417322834645671" header="0.74803149606299213" footer="0.74803149606299213"/>
  <pageSetup paperSize="0" scale="7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04"/>
  <sheetViews>
    <sheetView workbookViewId="0">
      <selection activeCell="A2" sqref="A2"/>
    </sheetView>
  </sheetViews>
  <sheetFormatPr baseColWidth="10" defaultRowHeight="14.5" x14ac:dyDescent="0.35"/>
  <cols>
    <col min="1" max="1" width="43.83203125" style="3" customWidth="1"/>
    <col min="2" max="2" width="26.83203125" style="3" customWidth="1"/>
    <col min="3" max="3" width="18.25" style="3" customWidth="1"/>
    <col min="4" max="4" width="17.75" style="3" customWidth="1"/>
    <col min="5" max="5" width="20.25" style="3" customWidth="1"/>
    <col min="6" max="6" width="18.58203125" style="3" customWidth="1"/>
    <col min="7" max="7" width="7.83203125" style="3" bestFit="1" customWidth="1"/>
    <col min="8" max="1024" width="10.58203125" style="3" customWidth="1"/>
    <col min="1025" max="1025" width="11" customWidth="1"/>
  </cols>
  <sheetData>
    <row r="1" spans="1:7" x14ac:dyDescent="0.35">
      <c r="A1" s="1"/>
      <c r="B1" s="2"/>
      <c r="C1" s="2"/>
      <c r="D1" s="2"/>
      <c r="E1" s="2"/>
    </row>
    <row r="2" spans="1:7" ht="15.5" x14ac:dyDescent="0.35">
      <c r="A2" s="4" t="s">
        <v>1</v>
      </c>
      <c r="B2" s="5" t="s">
        <v>2</v>
      </c>
      <c r="C2" s="6"/>
      <c r="D2" s="6"/>
      <c r="E2" s="6"/>
    </row>
    <row r="3" spans="1:7" ht="15.5" x14ac:dyDescent="0.35">
      <c r="A3" s="4" t="s">
        <v>3</v>
      </c>
      <c r="B3" s="7" t="s">
        <v>51</v>
      </c>
      <c r="C3" s="6"/>
      <c r="D3" s="6"/>
      <c r="E3" s="6"/>
    </row>
    <row r="5" spans="1:7" x14ac:dyDescent="0.35">
      <c r="A5" s="248" t="s">
        <v>4</v>
      </c>
      <c r="B5" s="248"/>
      <c r="C5" s="248"/>
      <c r="D5" s="248"/>
      <c r="E5" s="248"/>
    </row>
    <row r="6" spans="1:7" x14ac:dyDescent="0.35">
      <c r="A6" s="248" t="s">
        <v>5</v>
      </c>
      <c r="B6" s="248"/>
      <c r="C6" s="248"/>
      <c r="D6" s="248"/>
      <c r="E6" s="248"/>
    </row>
    <row r="7" spans="1:7" x14ac:dyDescent="0.35">
      <c r="A7" s="139"/>
    </row>
    <row r="8" spans="1:7" x14ac:dyDescent="0.35">
      <c r="A8" s="9" t="s">
        <v>6</v>
      </c>
      <c r="B8" s="9" t="s">
        <v>7</v>
      </c>
      <c r="C8" s="9" t="s">
        <v>11</v>
      </c>
      <c r="D8" s="9" t="s">
        <v>30</v>
      </c>
      <c r="E8" s="9" t="s">
        <v>35</v>
      </c>
      <c r="F8" s="9" t="s">
        <v>39</v>
      </c>
      <c r="G8" s="9" t="s">
        <v>44</v>
      </c>
    </row>
    <row r="9" spans="1:7" x14ac:dyDescent="0.35">
      <c r="A9" s="6"/>
      <c r="B9" s="11"/>
      <c r="C9" s="11"/>
      <c r="D9" s="11"/>
      <c r="E9" s="11"/>
    </row>
    <row r="10" spans="1:7" x14ac:dyDescent="0.35">
      <c r="A10" s="3" t="s">
        <v>12</v>
      </c>
      <c r="B10" s="14" t="s">
        <v>13</v>
      </c>
      <c r="C10" s="12">
        <f>[2]I_Trimestre!F10</f>
        <v>48205</v>
      </c>
      <c r="D10" s="12">
        <f>[2]II_Trimestre!F10</f>
        <v>72717</v>
      </c>
      <c r="E10" s="12">
        <f>[2]III_Trimestre!F10</f>
        <v>89142</v>
      </c>
      <c r="F10" s="12">
        <f>[2]IV_Trimestre!F10</f>
        <v>74504</v>
      </c>
      <c r="G10" s="174">
        <v>116248</v>
      </c>
    </row>
    <row r="11" spans="1:7" x14ac:dyDescent="0.35">
      <c r="A11" s="249" t="s">
        <v>14</v>
      </c>
      <c r="B11" s="16" t="s">
        <v>41</v>
      </c>
      <c r="C11" s="12">
        <f>[2]I_Trimestre!F11</f>
        <v>20460</v>
      </c>
      <c r="D11" s="12">
        <f>[2]II_Trimestre!F11</f>
        <v>20976</v>
      </c>
      <c r="E11" s="12">
        <f>[2]III_Trimestre!F11</f>
        <v>22642</v>
      </c>
      <c r="F11" s="12">
        <f>[2]IV_Trimestre!F11</f>
        <v>4793</v>
      </c>
      <c r="G11" s="174">
        <v>25065</v>
      </c>
    </row>
    <row r="12" spans="1:7" x14ac:dyDescent="0.35">
      <c r="A12" s="249"/>
      <c r="B12" s="16" t="s">
        <v>42</v>
      </c>
      <c r="C12" s="12">
        <f>[2]I_Trimestre!F12</f>
        <v>14157</v>
      </c>
      <c r="D12" s="12">
        <f>[2]II_Trimestre!F12</f>
        <v>14433</v>
      </c>
      <c r="E12" s="12">
        <f>[2]III_Trimestre!F12</f>
        <v>15375</v>
      </c>
      <c r="F12" s="12">
        <f>[2]IV_Trimestre!F12</f>
        <v>3190</v>
      </c>
      <c r="G12" s="174">
        <v>16869</v>
      </c>
    </row>
    <row r="13" spans="1:7" x14ac:dyDescent="0.35">
      <c r="A13" s="17" t="s">
        <v>17</v>
      </c>
      <c r="B13" s="16" t="s">
        <v>16</v>
      </c>
      <c r="C13" s="12">
        <f>[2]I_Trimestre!F13</f>
        <v>42</v>
      </c>
      <c r="D13" s="12">
        <f>[2]II_Trimestre!F13</f>
        <v>126</v>
      </c>
      <c r="E13" s="12">
        <f>[2]III_Trimestre!F13</f>
        <v>150</v>
      </c>
      <c r="F13" s="12">
        <f>[2]IV_Trimestre!F13</f>
        <v>189</v>
      </c>
      <c r="G13" s="174">
        <v>203</v>
      </c>
    </row>
    <row r="14" spans="1:7" x14ac:dyDescent="0.35">
      <c r="A14" s="17" t="s">
        <v>18</v>
      </c>
      <c r="B14" s="16" t="s">
        <v>16</v>
      </c>
      <c r="C14" s="12">
        <f>[2]I_Trimestre!F14</f>
        <v>1124</v>
      </c>
      <c r="D14" s="12">
        <f>[2]II_Trimestre!F14</f>
        <v>1536</v>
      </c>
      <c r="E14" s="12">
        <f>[2]III_Trimestre!F14</f>
        <v>1775</v>
      </c>
      <c r="F14" s="12">
        <f>[2]IV_Trimestre!F14</f>
        <v>1844</v>
      </c>
      <c r="G14" s="174">
        <v>1967</v>
      </c>
    </row>
    <row r="15" spans="1:7" x14ac:dyDescent="0.35">
      <c r="A15" s="249" t="s">
        <v>19</v>
      </c>
      <c r="B15" s="16" t="s">
        <v>20</v>
      </c>
      <c r="C15" s="12">
        <f>[2]I_Trimestre!F15</f>
        <v>147873</v>
      </c>
      <c r="D15" s="12">
        <f>[2]II_Trimestre!F15</f>
        <v>163962</v>
      </c>
      <c r="E15" s="12">
        <f>[2]III_Trimestre!F15</f>
        <v>165931</v>
      </c>
      <c r="F15" s="12">
        <f>[2]IV_Trimestre!F15</f>
        <v>180994</v>
      </c>
      <c r="G15" s="174">
        <v>191438</v>
      </c>
    </row>
    <row r="16" spans="1:7" x14ac:dyDescent="0.35">
      <c r="A16" s="249"/>
      <c r="B16" s="16" t="s">
        <v>16</v>
      </c>
      <c r="C16" s="12">
        <f>[2]I_Trimestre!F16</f>
        <v>119170</v>
      </c>
      <c r="D16" s="12">
        <f>[2]II_Trimestre!F16</f>
        <v>132142</v>
      </c>
      <c r="E16" s="12">
        <f>[2]III_Trimestre!F16</f>
        <v>132890</v>
      </c>
      <c r="F16" s="12">
        <f>[2]IV_Trimestre!F16</f>
        <v>142789</v>
      </c>
      <c r="G16" s="174">
        <v>150396</v>
      </c>
    </row>
    <row r="17" spans="1:8" x14ac:dyDescent="0.35">
      <c r="A17" s="249" t="s">
        <v>21</v>
      </c>
      <c r="B17" s="16" t="s">
        <v>20</v>
      </c>
      <c r="C17" s="12">
        <f>[2]I_Trimestre!F17</f>
        <v>162297</v>
      </c>
      <c r="D17" s="12">
        <f>[2]II_Trimestre!F17</f>
        <v>190172</v>
      </c>
      <c r="E17" s="12">
        <f>[2]III_Trimestre!F17</f>
        <v>202895</v>
      </c>
      <c r="F17" s="12">
        <f>[2]IV_Trimestre!F17</f>
        <v>214964</v>
      </c>
      <c r="G17" s="175">
        <v>224631</v>
      </c>
    </row>
    <row r="18" spans="1:8" x14ac:dyDescent="0.35">
      <c r="A18" s="249"/>
      <c r="B18" s="16" t="s">
        <v>16</v>
      </c>
      <c r="C18" s="12">
        <f>[2]I_Trimestre!F18</f>
        <v>121802</v>
      </c>
      <c r="D18" s="12">
        <f>[2]II_Trimestre!F18</f>
        <v>141298</v>
      </c>
      <c r="E18" s="12">
        <f>[2]III_Trimestre!F18</f>
        <v>147692</v>
      </c>
      <c r="F18" s="12">
        <f>[2]IV_Trimestre!F18</f>
        <v>154095</v>
      </c>
      <c r="G18" s="175">
        <v>160642</v>
      </c>
    </row>
    <row r="19" spans="1:8" x14ac:dyDescent="0.35">
      <c r="A19" s="140" t="s">
        <v>31</v>
      </c>
      <c r="B19" s="14" t="s">
        <v>16</v>
      </c>
      <c r="C19" s="24">
        <f>[2]I_Trimestre!F19</f>
        <v>7466</v>
      </c>
      <c r="D19" s="24">
        <f>[2]II_Trimestre!F19</f>
        <v>7558</v>
      </c>
      <c r="E19" s="24">
        <f>[2]III_Trimestre!F19</f>
        <v>7841</v>
      </c>
      <c r="F19" s="24">
        <f>[2]IV_Trimestre!F19</f>
        <v>8039</v>
      </c>
      <c r="G19" s="174">
        <v>8580</v>
      </c>
    </row>
    <row r="20" spans="1:8" ht="15" thickBot="1" x14ac:dyDescent="0.4">
      <c r="A20" s="19" t="s">
        <v>22</v>
      </c>
      <c r="B20" s="20" t="s">
        <v>23</v>
      </c>
      <c r="C20" s="25">
        <f>[2]I_Trimestre!F20</f>
        <v>224636</v>
      </c>
      <c r="D20" s="25">
        <f>[2]II_Trimestre!F20</f>
        <v>263007</v>
      </c>
      <c r="E20" s="25">
        <f>[2]III_Trimestre!F20</f>
        <v>279782</v>
      </c>
      <c r="F20" s="25">
        <f>[2]IV_Trimestre!F20</f>
        <v>269678</v>
      </c>
      <c r="G20" s="26">
        <v>307927</v>
      </c>
    </row>
    <row r="21" spans="1:8" ht="48" customHeight="1" thickTop="1" x14ac:dyDescent="0.35">
      <c r="A21" s="252" t="s">
        <v>24</v>
      </c>
      <c r="B21" s="252"/>
      <c r="C21" s="252"/>
      <c r="D21" s="252"/>
      <c r="E21" s="252"/>
      <c r="F21" s="252"/>
      <c r="G21" s="252"/>
    </row>
    <row r="22" spans="1:8" ht="34.5" customHeight="1" x14ac:dyDescent="0.35">
      <c r="A22" s="254" t="s">
        <v>25</v>
      </c>
      <c r="B22" s="254"/>
      <c r="C22" s="254"/>
      <c r="D22" s="254"/>
      <c r="E22" s="254"/>
      <c r="F22" s="254"/>
      <c r="G22" s="254"/>
    </row>
    <row r="23" spans="1:8" ht="42.75" customHeight="1" x14ac:dyDescent="0.35">
      <c r="A23" s="260" t="s">
        <v>26</v>
      </c>
      <c r="B23" s="260"/>
      <c r="C23" s="260"/>
      <c r="D23" s="260"/>
      <c r="E23" s="260"/>
      <c r="F23" s="260"/>
      <c r="G23" s="260"/>
    </row>
    <row r="24" spans="1:8" x14ac:dyDescent="0.35">
      <c r="A24" s="260" t="s">
        <v>135</v>
      </c>
      <c r="B24" s="260"/>
      <c r="C24" s="260"/>
      <c r="D24" s="260"/>
      <c r="E24" s="260"/>
      <c r="F24" s="176"/>
      <c r="G24" s="176"/>
    </row>
    <row r="25" spans="1:8" x14ac:dyDescent="0.35">
      <c r="A25" s="251"/>
      <c r="B25" s="251"/>
      <c r="C25" s="177"/>
      <c r="D25" s="177"/>
      <c r="E25" s="177"/>
      <c r="F25" s="178"/>
      <c r="G25" s="178"/>
    </row>
    <row r="27" spans="1:8" x14ac:dyDescent="0.35">
      <c r="A27" s="257" t="s">
        <v>54</v>
      </c>
      <c r="B27" s="257"/>
      <c r="C27" s="257"/>
      <c r="D27" s="257"/>
      <c r="E27" s="257"/>
      <c r="F27" s="257"/>
      <c r="G27" s="257"/>
      <c r="H27" s="77"/>
    </row>
    <row r="28" spans="1:8" x14ac:dyDescent="0.35">
      <c r="A28" s="256" t="s">
        <v>55</v>
      </c>
      <c r="B28" s="256"/>
      <c r="C28" s="256"/>
      <c r="D28" s="256"/>
      <c r="E28" s="256"/>
      <c r="F28" s="256"/>
      <c r="G28" s="256"/>
      <c r="H28" s="78"/>
    </row>
    <row r="29" spans="1:8" x14ac:dyDescent="0.35">
      <c r="A29" s="256" t="s">
        <v>106</v>
      </c>
      <c r="B29" s="256"/>
      <c r="C29" s="256"/>
      <c r="D29" s="256"/>
      <c r="E29" s="256"/>
      <c r="F29" s="256"/>
      <c r="G29" s="256"/>
      <c r="H29" s="78"/>
    </row>
    <row r="30" spans="1:8" x14ac:dyDescent="0.35">
      <c r="A30" s="141"/>
    </row>
    <row r="31" spans="1:8" x14ac:dyDescent="0.35">
      <c r="A31" s="80" t="s">
        <v>57</v>
      </c>
      <c r="B31" s="80" t="s">
        <v>11</v>
      </c>
      <c r="C31" s="80" t="s">
        <v>30</v>
      </c>
      <c r="D31" s="80" t="s">
        <v>35</v>
      </c>
      <c r="E31" s="80" t="s">
        <v>39</v>
      </c>
      <c r="F31" s="80" t="s">
        <v>44</v>
      </c>
    </row>
    <row r="32" spans="1:8" x14ac:dyDescent="0.35">
      <c r="A32" s="123"/>
      <c r="B32" s="109"/>
      <c r="C32" s="109"/>
      <c r="D32" s="109"/>
      <c r="E32" s="109"/>
      <c r="F32" s="109"/>
    </row>
    <row r="33" spans="1:6" x14ac:dyDescent="0.35">
      <c r="A33" s="82" t="s">
        <v>107</v>
      </c>
      <c r="B33" s="149">
        <v>32400556249</v>
      </c>
      <c r="C33" s="149">
        <v>39256971677.400002</v>
      </c>
      <c r="D33" s="149">
        <v>42221234315</v>
      </c>
      <c r="E33" s="149">
        <v>33591185347.669998</v>
      </c>
      <c r="F33" s="149">
        <v>147469947589.07001</v>
      </c>
    </row>
    <row r="34" spans="1:6" x14ac:dyDescent="0.35">
      <c r="A34" s="204" t="s">
        <v>19</v>
      </c>
      <c r="B34" s="85">
        <v>11180990000</v>
      </c>
      <c r="C34" s="85">
        <v>11625449000</v>
      </c>
      <c r="D34" s="150">
        <v>12140200000</v>
      </c>
      <c r="E34" s="150">
        <v>12384082000</v>
      </c>
      <c r="F34" s="150">
        <v>47330721000</v>
      </c>
    </row>
    <row r="35" spans="1:6" x14ac:dyDescent="0.35">
      <c r="A35" s="204" t="s">
        <v>108</v>
      </c>
      <c r="B35" s="85">
        <v>3295943000</v>
      </c>
      <c r="C35" s="85">
        <v>4113626000</v>
      </c>
      <c r="D35" s="150">
        <v>3853275000</v>
      </c>
      <c r="E35" s="150">
        <v>3921096000</v>
      </c>
      <c r="F35" s="150">
        <v>15183940000</v>
      </c>
    </row>
    <row r="36" spans="1:6" x14ac:dyDescent="0.35">
      <c r="A36" s="204" t="s">
        <v>60</v>
      </c>
      <c r="B36" s="85">
        <v>7674823818</v>
      </c>
      <c r="C36" s="85">
        <v>7693741259</v>
      </c>
      <c r="D36" s="150">
        <v>8280208788</v>
      </c>
      <c r="E36" s="150">
        <v>1383441763.9999962</v>
      </c>
      <c r="F36" s="150">
        <v>25032215628.999996</v>
      </c>
    </row>
    <row r="37" spans="1:6" x14ac:dyDescent="0.35">
      <c r="A37" s="204" t="s">
        <v>61</v>
      </c>
      <c r="B37" s="85">
        <v>0</v>
      </c>
      <c r="C37" s="85">
        <v>0</v>
      </c>
      <c r="D37" s="150">
        <v>0</v>
      </c>
      <c r="E37" s="150">
        <v>0</v>
      </c>
      <c r="F37" s="150">
        <v>0</v>
      </c>
    </row>
    <row r="38" spans="1:6" x14ac:dyDescent="0.35">
      <c r="A38" s="204" t="s">
        <v>31</v>
      </c>
      <c r="B38" s="85">
        <v>1657310000</v>
      </c>
      <c r="C38" s="85">
        <v>1666658000</v>
      </c>
      <c r="D38" s="150">
        <v>1710775000</v>
      </c>
      <c r="E38" s="150">
        <v>1742913100</v>
      </c>
      <c r="F38" s="150">
        <v>6777656100</v>
      </c>
    </row>
    <row r="39" spans="1:6" x14ac:dyDescent="0.35">
      <c r="A39" s="204" t="s">
        <v>109</v>
      </c>
      <c r="B39" s="85">
        <v>312855800</v>
      </c>
      <c r="C39" s="85">
        <v>438981700</v>
      </c>
      <c r="D39" s="150">
        <v>512828200</v>
      </c>
      <c r="E39" s="150">
        <v>546562699.00000024</v>
      </c>
      <c r="F39" s="150">
        <v>1811228399.0000002</v>
      </c>
    </row>
    <row r="40" spans="1:6" x14ac:dyDescent="0.35">
      <c r="A40" s="204" t="s">
        <v>110</v>
      </c>
      <c r="B40" s="85">
        <v>19022400</v>
      </c>
      <c r="C40" s="85">
        <v>89142400</v>
      </c>
      <c r="D40" s="150">
        <v>101678500</v>
      </c>
      <c r="E40" s="150">
        <v>126517900</v>
      </c>
      <c r="F40" s="150">
        <v>336361200</v>
      </c>
    </row>
    <row r="41" spans="1:6" x14ac:dyDescent="0.35">
      <c r="A41" s="88" t="s">
        <v>64</v>
      </c>
      <c r="B41" s="149">
        <v>8259611230.999999</v>
      </c>
      <c r="C41" s="149">
        <v>13629373318.4</v>
      </c>
      <c r="D41" s="149">
        <v>15622268827</v>
      </c>
      <c r="E41" s="149">
        <v>13486571884.67</v>
      </c>
      <c r="F41" s="149">
        <v>50997825261.07</v>
      </c>
    </row>
    <row r="42" spans="1:6" x14ac:dyDescent="0.35">
      <c r="A42" s="89" t="s">
        <v>65</v>
      </c>
      <c r="B42" s="85">
        <v>7453444632.999999</v>
      </c>
      <c r="C42" s="85">
        <v>11068560593</v>
      </c>
      <c r="D42" s="150">
        <v>11816111994</v>
      </c>
      <c r="E42" s="150">
        <v>10782919100</v>
      </c>
      <c r="F42" s="150">
        <v>41121036320</v>
      </c>
    </row>
    <row r="43" spans="1:6" x14ac:dyDescent="0.35">
      <c r="A43" s="89" t="s">
        <v>66</v>
      </c>
      <c r="B43" s="85">
        <v>36306549</v>
      </c>
      <c r="C43" s="85">
        <v>680021334</v>
      </c>
      <c r="D43" s="150">
        <v>981784307.99999976</v>
      </c>
      <c r="E43" s="150">
        <v>256265952.00000024</v>
      </c>
      <c r="F43" s="150">
        <v>1954378143</v>
      </c>
    </row>
    <row r="44" spans="1:6" x14ac:dyDescent="0.35">
      <c r="A44" s="89" t="s">
        <v>67</v>
      </c>
      <c r="B44" s="85">
        <v>0</v>
      </c>
      <c r="C44" s="85">
        <v>0</v>
      </c>
      <c r="D44" s="150">
        <v>0</v>
      </c>
      <c r="E44" s="150">
        <v>0</v>
      </c>
      <c r="F44" s="150">
        <v>0</v>
      </c>
    </row>
    <row r="45" spans="1:6" x14ac:dyDescent="0.35">
      <c r="A45" s="89" t="s">
        <v>68</v>
      </c>
      <c r="B45" s="85">
        <v>0</v>
      </c>
      <c r="C45" s="85">
        <v>0</v>
      </c>
      <c r="D45" s="150">
        <v>893044000</v>
      </c>
      <c r="E45" s="150">
        <v>380450000</v>
      </c>
      <c r="F45" s="150">
        <v>1273494000</v>
      </c>
    </row>
    <row r="46" spans="1:6" x14ac:dyDescent="0.35">
      <c r="A46" s="89" t="s">
        <v>69</v>
      </c>
      <c r="B46" s="85"/>
      <c r="C46" s="85"/>
      <c r="D46" s="150"/>
      <c r="E46" s="150">
        <v>0</v>
      </c>
      <c r="F46" s="150">
        <v>0</v>
      </c>
    </row>
    <row r="47" spans="1:6" x14ac:dyDescent="0.35">
      <c r="A47" s="89" t="s">
        <v>70</v>
      </c>
      <c r="B47" s="85"/>
      <c r="C47" s="85"/>
      <c r="D47" s="150"/>
      <c r="E47" s="150">
        <v>0</v>
      </c>
      <c r="F47" s="150">
        <v>0</v>
      </c>
    </row>
    <row r="48" spans="1:6" x14ac:dyDescent="0.35">
      <c r="A48" s="89" t="s">
        <v>71</v>
      </c>
      <c r="B48" s="85">
        <v>0</v>
      </c>
      <c r="C48" s="85">
        <v>174290000</v>
      </c>
      <c r="D48" s="150">
        <v>416875000</v>
      </c>
      <c r="E48" s="150">
        <v>0</v>
      </c>
      <c r="F48" s="150">
        <v>591165000</v>
      </c>
    </row>
    <row r="49" spans="1:6" x14ac:dyDescent="0.35">
      <c r="A49" s="90" t="s">
        <v>72</v>
      </c>
      <c r="B49" s="85">
        <v>297187500</v>
      </c>
      <c r="C49" s="85">
        <v>1264717500</v>
      </c>
      <c r="D49" s="150">
        <v>655775000</v>
      </c>
      <c r="E49" s="150">
        <v>780450000</v>
      </c>
      <c r="F49" s="150">
        <v>2998130000</v>
      </c>
    </row>
    <row r="50" spans="1:6" x14ac:dyDescent="0.35">
      <c r="A50" t="s">
        <v>112</v>
      </c>
      <c r="B50" s="85">
        <v>5692549</v>
      </c>
      <c r="C50" s="85">
        <v>114571623</v>
      </c>
      <c r="D50" s="150">
        <v>440579575</v>
      </c>
      <c r="E50" s="150">
        <v>635746398</v>
      </c>
      <c r="F50" s="150">
        <v>1196590145</v>
      </c>
    </row>
    <row r="51" spans="1:6" x14ac:dyDescent="0.35">
      <c r="A51" s="89" t="s">
        <v>125</v>
      </c>
      <c r="B51" s="85">
        <v>0</v>
      </c>
      <c r="C51" s="85">
        <v>0</v>
      </c>
      <c r="D51" s="150">
        <v>6491165.9999999991</v>
      </c>
      <c r="E51" s="150">
        <v>174991228</v>
      </c>
      <c r="F51" s="150">
        <v>181482394</v>
      </c>
    </row>
    <row r="52" spans="1:6" x14ac:dyDescent="0.35">
      <c r="A52" s="204" t="s">
        <v>75</v>
      </c>
      <c r="B52" s="85">
        <v>46160000</v>
      </c>
      <c r="C52" s="85">
        <v>188118769</v>
      </c>
      <c r="D52" s="150">
        <v>221674380.00000006</v>
      </c>
      <c r="E52" s="150">
        <v>175760681.99999994</v>
      </c>
      <c r="F52" s="150">
        <v>631713831</v>
      </c>
    </row>
    <row r="53" spans="1:6" x14ac:dyDescent="0.35">
      <c r="A53" s="89" t="s">
        <v>76</v>
      </c>
      <c r="B53" s="85">
        <v>1800000</v>
      </c>
      <c r="C53" s="85">
        <v>33908255</v>
      </c>
      <c r="D53" s="150">
        <v>103063404</v>
      </c>
      <c r="E53" s="150">
        <v>197349551.99999994</v>
      </c>
      <c r="F53" s="150">
        <v>336121210.99999994</v>
      </c>
    </row>
    <row r="54" spans="1:6" x14ac:dyDescent="0.35">
      <c r="A54" s="89" t="s">
        <v>77</v>
      </c>
      <c r="B54" s="85">
        <v>0</v>
      </c>
      <c r="C54" s="85">
        <v>0</v>
      </c>
      <c r="D54" s="150">
        <v>0</v>
      </c>
      <c r="E54" s="150">
        <v>0</v>
      </c>
      <c r="F54" s="150">
        <v>0</v>
      </c>
    </row>
    <row r="55" spans="1:6" x14ac:dyDescent="0.35">
      <c r="A55" s="90" t="s">
        <v>78</v>
      </c>
      <c r="B55" s="85">
        <v>350000000</v>
      </c>
      <c r="C55" s="85">
        <v>0</v>
      </c>
      <c r="D55" s="150">
        <v>0</v>
      </c>
      <c r="E55" s="150">
        <v>0</v>
      </c>
      <c r="F55" s="150">
        <v>350000000</v>
      </c>
    </row>
    <row r="56" spans="1:6" x14ac:dyDescent="0.35">
      <c r="A56" s="90" t="s">
        <v>113</v>
      </c>
      <c r="B56" s="85">
        <v>0</v>
      </c>
      <c r="C56" s="85">
        <v>26385244.399999999</v>
      </c>
      <c r="D56" s="150">
        <v>0</v>
      </c>
      <c r="E56" s="150">
        <v>11460972.670000002</v>
      </c>
      <c r="F56" s="150">
        <v>37846217.07</v>
      </c>
    </row>
    <row r="57" spans="1:6" x14ac:dyDescent="0.35">
      <c r="A57" s="90" t="s">
        <v>259</v>
      </c>
      <c r="B57" s="85">
        <v>0</v>
      </c>
      <c r="C57" s="85">
        <v>0</v>
      </c>
      <c r="D57" s="150"/>
      <c r="E57" s="150">
        <v>318000</v>
      </c>
      <c r="F57" s="150">
        <v>318000</v>
      </c>
    </row>
    <row r="58" spans="1:6" x14ac:dyDescent="0.35">
      <c r="A58" s="90" t="s">
        <v>80</v>
      </c>
      <c r="B58" s="85">
        <v>69020000</v>
      </c>
      <c r="C58" s="85">
        <v>78800000</v>
      </c>
      <c r="D58" s="150">
        <v>86870000</v>
      </c>
      <c r="E58" s="150">
        <v>90860000</v>
      </c>
      <c r="F58" s="150">
        <v>325550000</v>
      </c>
    </row>
    <row r="59" spans="1:6" x14ac:dyDescent="0.35">
      <c r="A59" s="128" t="s">
        <v>81</v>
      </c>
      <c r="B59" s="215">
        <v>32400556249</v>
      </c>
      <c r="C59" s="215">
        <v>39256971677.400002</v>
      </c>
      <c r="D59" s="215">
        <v>42221234315</v>
      </c>
      <c r="E59" s="215">
        <v>33591185347.669998</v>
      </c>
      <c r="F59" s="215">
        <v>147469947589.07001</v>
      </c>
    </row>
    <row r="60" spans="1:6" x14ac:dyDescent="0.35">
      <c r="A60" s="129" t="s">
        <v>82</v>
      </c>
    </row>
    <row r="62" spans="1:6" x14ac:dyDescent="0.35">
      <c r="A62" s="263" t="s">
        <v>84</v>
      </c>
      <c r="B62" s="263"/>
      <c r="C62" s="263"/>
      <c r="D62" s="263"/>
    </row>
    <row r="63" spans="1:6" x14ac:dyDescent="0.35">
      <c r="A63" s="256" t="s">
        <v>85</v>
      </c>
      <c r="B63" s="256"/>
      <c r="C63" s="256"/>
      <c r="D63" s="256"/>
    </row>
    <row r="64" spans="1:6" x14ac:dyDescent="0.35">
      <c r="A64" s="256" t="s">
        <v>106</v>
      </c>
      <c r="B64" s="256"/>
      <c r="C64" s="256"/>
      <c r="D64" s="256"/>
    </row>
    <row r="66" spans="1:6" x14ac:dyDescent="0.35">
      <c r="A66" s="80" t="s">
        <v>86</v>
      </c>
      <c r="B66" s="80" t="s">
        <v>11</v>
      </c>
      <c r="C66" s="80" t="s">
        <v>30</v>
      </c>
      <c r="D66" s="80" t="s">
        <v>35</v>
      </c>
      <c r="E66" s="80" t="s">
        <v>39</v>
      </c>
      <c r="F66" s="80" t="s">
        <v>44</v>
      </c>
    </row>
    <row r="67" spans="1:6" x14ac:dyDescent="0.35">
      <c r="A67" s="86"/>
      <c r="B67" s="86"/>
      <c r="C67" s="86"/>
      <c r="D67" s="86"/>
      <c r="E67" s="86"/>
      <c r="F67" s="86"/>
    </row>
    <row r="68" spans="1:6" ht="15.5" x14ac:dyDescent="0.35">
      <c r="A68" s="148" t="s">
        <v>87</v>
      </c>
      <c r="B68" s="130">
        <v>32048756249</v>
      </c>
      <c r="C68" s="130">
        <v>39196678178</v>
      </c>
      <c r="D68" s="130">
        <v>42118170911</v>
      </c>
      <c r="E68" s="130">
        <v>33382374822.999996</v>
      </c>
      <c r="F68" s="130">
        <v>146745980161</v>
      </c>
    </row>
    <row r="69" spans="1:6" ht="15.5" x14ac:dyDescent="0.35">
      <c r="A69" s="126" t="s">
        <v>88</v>
      </c>
      <c r="B69" s="86">
        <v>32048756249</v>
      </c>
      <c r="C69" s="86">
        <v>39196678178</v>
      </c>
      <c r="D69" s="86">
        <v>42118170911</v>
      </c>
      <c r="E69" s="86">
        <v>33382374822.999996</v>
      </c>
      <c r="F69" s="86">
        <v>146745980161</v>
      </c>
    </row>
    <row r="70" spans="1:6" ht="15.5" x14ac:dyDescent="0.35">
      <c r="A70" s="148" t="s">
        <v>89</v>
      </c>
      <c r="B70" s="130">
        <v>1800000</v>
      </c>
      <c r="C70" s="130">
        <v>33908255</v>
      </c>
      <c r="D70" s="130">
        <v>103063404</v>
      </c>
      <c r="E70" s="130">
        <v>197349551.99999994</v>
      </c>
      <c r="F70" s="130">
        <v>336121210.99999994</v>
      </c>
    </row>
    <row r="71" spans="1:6" ht="15.5" x14ac:dyDescent="0.35">
      <c r="A71" s="126" t="s">
        <v>88</v>
      </c>
      <c r="B71" s="86">
        <v>1800000</v>
      </c>
      <c r="C71" s="86">
        <v>33908255</v>
      </c>
      <c r="D71" s="86">
        <v>103063404</v>
      </c>
      <c r="E71" s="86">
        <v>197349551.99999994</v>
      </c>
      <c r="F71" s="86">
        <v>336121210.99999994</v>
      </c>
    </row>
    <row r="72" spans="1:6" ht="15.5" x14ac:dyDescent="0.35">
      <c r="A72" s="148" t="s">
        <v>115</v>
      </c>
      <c r="B72" s="130">
        <v>350000000</v>
      </c>
      <c r="C72" s="130">
        <v>26385244.399999999</v>
      </c>
      <c r="D72" s="130">
        <v>0</v>
      </c>
      <c r="E72" s="130">
        <v>11460972.670000002</v>
      </c>
      <c r="F72" s="130">
        <v>387846217.06999999</v>
      </c>
    </row>
    <row r="73" spans="1:6" ht="26" x14ac:dyDescent="0.35">
      <c r="A73" s="209" t="s">
        <v>260</v>
      </c>
      <c r="B73" s="130"/>
      <c r="C73" s="130">
        <v>0</v>
      </c>
      <c r="D73" s="130"/>
      <c r="E73" s="130"/>
      <c r="F73" s="130">
        <v>0</v>
      </c>
    </row>
    <row r="74" spans="1:6" ht="15.5" x14ac:dyDescent="0.35">
      <c r="A74" s="126" t="s">
        <v>127</v>
      </c>
      <c r="B74" s="86">
        <v>0</v>
      </c>
      <c r="C74" s="86">
        <v>26385244.399999999</v>
      </c>
      <c r="D74" s="86">
        <v>0</v>
      </c>
      <c r="E74" s="86">
        <v>11460972.670000002</v>
      </c>
      <c r="F74" s="86">
        <v>37846217.07</v>
      </c>
    </row>
    <row r="75" spans="1:6" ht="15.5" x14ac:dyDescent="0.35">
      <c r="A75" s="126" t="s">
        <v>78</v>
      </c>
      <c r="B75" s="86">
        <v>350000000</v>
      </c>
      <c r="C75" s="86">
        <v>0</v>
      </c>
      <c r="D75" s="86">
        <v>0</v>
      </c>
      <c r="E75" s="86">
        <v>0</v>
      </c>
      <c r="F75" s="86">
        <v>350000000</v>
      </c>
    </row>
    <row r="76" spans="1:6" x14ac:dyDescent="0.35">
      <c r="A76" s="128" t="s">
        <v>92</v>
      </c>
      <c r="B76" s="215">
        <v>32400556249</v>
      </c>
      <c r="C76" s="215">
        <v>39256971677.400002</v>
      </c>
      <c r="D76" s="215">
        <v>42221234315</v>
      </c>
      <c r="E76" s="215">
        <v>33591185347.669994</v>
      </c>
      <c r="F76" s="215">
        <v>147469947589.07001</v>
      </c>
    </row>
    <row r="77" spans="1:6" x14ac:dyDescent="0.35">
      <c r="A77" s="109" t="s">
        <v>82</v>
      </c>
    </row>
    <row r="79" spans="1:6" x14ac:dyDescent="0.35">
      <c r="A79" s="86"/>
      <c r="B79" s="86"/>
      <c r="C79" s="86"/>
      <c r="D79" s="86"/>
    </row>
    <row r="80" spans="1:6" x14ac:dyDescent="0.35">
      <c r="A80" s="263" t="s">
        <v>94</v>
      </c>
      <c r="B80" s="263"/>
      <c r="C80" s="263"/>
      <c r="D80" s="263"/>
    </row>
    <row r="81" spans="1:6" x14ac:dyDescent="0.35">
      <c r="A81" s="256" t="s">
        <v>93</v>
      </c>
      <c r="B81" s="256"/>
      <c r="C81" s="256"/>
      <c r="D81" s="256"/>
    </row>
    <row r="82" spans="1:6" x14ac:dyDescent="0.35">
      <c r="A82" s="256" t="s">
        <v>106</v>
      </c>
      <c r="B82" s="256"/>
      <c r="C82" s="256"/>
      <c r="D82" s="256"/>
    </row>
    <row r="84" spans="1:6" ht="15" thickBot="1" x14ac:dyDescent="0.4">
      <c r="A84" s="207" t="s">
        <v>86</v>
      </c>
      <c r="B84" s="207" t="s">
        <v>11</v>
      </c>
      <c r="C84" s="207" t="s">
        <v>30</v>
      </c>
      <c r="D84" s="207" t="s">
        <v>35</v>
      </c>
      <c r="E84" s="207" t="s">
        <v>39</v>
      </c>
      <c r="F84" s="207" t="s">
        <v>44</v>
      </c>
    </row>
    <row r="85" spans="1:6" x14ac:dyDescent="0.35">
      <c r="A85" s="134"/>
      <c r="B85" s="134"/>
      <c r="C85" s="134"/>
      <c r="D85" s="134"/>
      <c r="E85" s="134"/>
      <c r="F85" s="134"/>
    </row>
    <row r="86" spans="1:6" x14ac:dyDescent="0.35">
      <c r="A86" s="134" t="s">
        <v>129</v>
      </c>
      <c r="B86" s="71">
        <v>1517637532.5200155</v>
      </c>
      <c r="C86" s="136">
        <v>8743055855.5800018</v>
      </c>
      <c r="D86" s="136">
        <v>9490294044.3799973</v>
      </c>
      <c r="E86" s="136">
        <v>9303348449.0400009</v>
      </c>
      <c r="F86" s="71">
        <v>1517637532.5200155</v>
      </c>
    </row>
    <row r="87" spans="1:6" x14ac:dyDescent="0.35">
      <c r="A87" s="135" t="s">
        <v>96</v>
      </c>
      <c r="B87" s="136">
        <v>38454465808.43</v>
      </c>
      <c r="C87" s="136">
        <v>40004209866.199997</v>
      </c>
      <c r="D87" s="136">
        <v>42034288719.660004</v>
      </c>
      <c r="E87" s="136">
        <v>26301061215.349995</v>
      </c>
      <c r="F87" s="136">
        <v>146794025609.64001</v>
      </c>
    </row>
    <row r="88" spans="1:6" x14ac:dyDescent="0.35">
      <c r="A88" s="216" t="s">
        <v>97</v>
      </c>
      <c r="B88" s="136">
        <v>13133435471.33</v>
      </c>
      <c r="C88" s="136">
        <v>14342100043.280001</v>
      </c>
      <c r="D88" s="136">
        <v>15718008668.030005</v>
      </c>
      <c r="E88" s="136">
        <v>9354283066.8599911</v>
      </c>
      <c r="F88" s="136">
        <v>52547827249.499992</v>
      </c>
    </row>
    <row r="89" spans="1:6" x14ac:dyDescent="0.35">
      <c r="A89" s="217" t="s">
        <v>261</v>
      </c>
      <c r="B89" s="219">
        <v>12343143009</v>
      </c>
      <c r="C89" s="219">
        <v>13620000000</v>
      </c>
      <c r="D89" s="219">
        <v>14386500000.000004</v>
      </c>
      <c r="E89" s="219">
        <v>9022929026.9999905</v>
      </c>
      <c r="F89" s="219">
        <v>49372572035.999992</v>
      </c>
    </row>
    <row r="90" spans="1:6" x14ac:dyDescent="0.35">
      <c r="A90" s="217" t="s">
        <v>262</v>
      </c>
      <c r="B90" s="219">
        <v>390821125</v>
      </c>
      <c r="C90" s="219">
        <v>426020000</v>
      </c>
      <c r="D90" s="219">
        <v>426300000</v>
      </c>
      <c r="E90" s="219">
        <v>320143375</v>
      </c>
      <c r="F90" s="219">
        <v>1563284500</v>
      </c>
    </row>
    <row r="91" spans="1:6" x14ac:dyDescent="0.35">
      <c r="A91" s="217" t="s">
        <v>263</v>
      </c>
      <c r="B91" s="219">
        <v>390821125</v>
      </c>
      <c r="C91" s="219">
        <v>-81852346.000000015</v>
      </c>
      <c r="D91" s="219">
        <v>0</v>
      </c>
      <c r="E91" s="219">
        <v>365772346</v>
      </c>
      <c r="F91" s="219">
        <v>674741125</v>
      </c>
    </row>
    <row r="92" spans="1:6" x14ac:dyDescent="0.35">
      <c r="A92" s="217" t="s">
        <v>264</v>
      </c>
      <c r="B92" s="219"/>
      <c r="C92" s="219">
        <v>366052346</v>
      </c>
      <c r="D92" s="219">
        <v>888543374.99999988</v>
      </c>
      <c r="E92" s="219">
        <v>-366052345.99999988</v>
      </c>
      <c r="F92" s="219">
        <v>888543375.00000012</v>
      </c>
    </row>
    <row r="93" spans="1:6" x14ac:dyDescent="0.35">
      <c r="A93" s="218" t="s">
        <v>265</v>
      </c>
      <c r="B93" s="219">
        <v>8650212.3300000001</v>
      </c>
      <c r="C93" s="219">
        <v>11880043.280000001</v>
      </c>
      <c r="D93" s="219">
        <v>16665293.030000001</v>
      </c>
      <c r="E93" s="219">
        <v>11490664.859999992</v>
      </c>
      <c r="F93" s="219">
        <v>48686213.499999993</v>
      </c>
    </row>
    <row r="94" spans="1:6" x14ac:dyDescent="0.35">
      <c r="A94" s="216" t="s">
        <v>257</v>
      </c>
      <c r="B94" s="136">
        <v>3785200375</v>
      </c>
      <c r="C94" s="136">
        <v>4129308000</v>
      </c>
      <c r="D94" s="136">
        <v>4129866000</v>
      </c>
      <c r="E94" s="136">
        <v>3096427128.0000005</v>
      </c>
      <c r="F94" s="136">
        <v>15140801503</v>
      </c>
    </row>
    <row r="95" spans="1:6" x14ac:dyDescent="0.35">
      <c r="A95" s="216" t="s">
        <v>120</v>
      </c>
      <c r="B95" s="136">
        <v>8337420000</v>
      </c>
      <c r="C95" s="136">
        <v>8337420000</v>
      </c>
      <c r="D95" s="136">
        <v>8337680000</v>
      </c>
      <c r="E95" s="136">
        <v>32000</v>
      </c>
      <c r="F95" s="136">
        <v>25012552000</v>
      </c>
    </row>
    <row r="96" spans="1:6" x14ac:dyDescent="0.35">
      <c r="A96" s="217" t="s">
        <v>266</v>
      </c>
      <c r="B96" s="219">
        <v>3090652</v>
      </c>
      <c r="C96" s="219">
        <v>1800188</v>
      </c>
      <c r="D96" s="219">
        <v>1569036</v>
      </c>
      <c r="E96" s="219">
        <v>2679869.0000000005</v>
      </c>
      <c r="F96" s="219">
        <v>9139745</v>
      </c>
    </row>
    <row r="97" spans="1:6" x14ac:dyDescent="0.35">
      <c r="A97" s="216" t="s">
        <v>100</v>
      </c>
      <c r="B97" s="136">
        <v>11490000000</v>
      </c>
      <c r="C97" s="136">
        <v>11490000000</v>
      </c>
      <c r="D97" s="136">
        <v>12143400000</v>
      </c>
      <c r="E97" s="136">
        <v>12143790088</v>
      </c>
      <c r="F97" s="136">
        <v>47267190088</v>
      </c>
    </row>
    <row r="98" spans="1:6" x14ac:dyDescent="0.35">
      <c r="A98" s="217" t="s">
        <v>267</v>
      </c>
      <c r="B98" s="219">
        <v>9078944.2599999998</v>
      </c>
      <c r="C98" s="219">
        <v>7306634.9199999999</v>
      </c>
      <c r="D98" s="219">
        <v>7490015.6300000018</v>
      </c>
      <c r="E98" s="219">
        <v>7677964.3299999973</v>
      </c>
      <c r="F98" s="219">
        <v>31553559.140000001</v>
      </c>
    </row>
    <row r="99" spans="1:6" x14ac:dyDescent="0.35">
      <c r="A99" s="216" t="s">
        <v>101</v>
      </c>
      <c r="B99" s="136">
        <v>1696240365.8399999</v>
      </c>
      <c r="C99" s="136">
        <v>1696275000.0000002</v>
      </c>
      <c r="D99" s="136">
        <v>1696274999.9999998</v>
      </c>
      <c r="E99" s="136">
        <v>1696171099.1600001</v>
      </c>
      <c r="F99" s="136">
        <v>6784961465</v>
      </c>
    </row>
    <row r="100" spans="1:6" x14ac:dyDescent="0.35">
      <c r="A100" s="134" t="s">
        <v>121</v>
      </c>
      <c r="B100" s="220">
        <v>41143612104.580002</v>
      </c>
      <c r="C100" s="220">
        <v>48747265721.779999</v>
      </c>
      <c r="D100" s="220">
        <v>51524582764.040001</v>
      </c>
      <c r="E100" s="220">
        <v>35604409664.389999</v>
      </c>
      <c r="F100" s="220">
        <v>148311663142.16003</v>
      </c>
    </row>
    <row r="101" spans="1:6" ht="16" thickBot="1" x14ac:dyDescent="0.4">
      <c r="A101" s="74" t="s">
        <v>103</v>
      </c>
      <c r="B101" s="74">
        <v>32400556249</v>
      </c>
      <c r="C101" s="74">
        <v>39256971677.400002</v>
      </c>
      <c r="D101" s="74">
        <v>42221234315</v>
      </c>
      <c r="E101" s="74">
        <v>33591185347.669994</v>
      </c>
      <c r="F101" s="74">
        <v>147469947589.06998</v>
      </c>
    </row>
    <row r="102" spans="1:6" ht="15" thickTop="1" x14ac:dyDescent="0.35">
      <c r="A102" s="135" t="s">
        <v>122</v>
      </c>
      <c r="B102" s="136">
        <v>8743055855.5800018</v>
      </c>
      <c r="C102" s="136">
        <v>9490294044.3799973</v>
      </c>
      <c r="D102" s="136">
        <v>9303348449.0400009</v>
      </c>
      <c r="E102" s="136">
        <v>2013224316.720005</v>
      </c>
      <c r="F102" s="136">
        <v>841715553.09005737</v>
      </c>
    </row>
    <row r="103" spans="1:6" ht="15" thickBot="1" x14ac:dyDescent="0.4">
      <c r="A103" s="120"/>
      <c r="B103" s="120"/>
      <c r="C103" s="120"/>
      <c r="D103" s="120"/>
      <c r="E103" s="120"/>
      <c r="F103" s="120"/>
    </row>
    <row r="104" spans="1:6" ht="15" thickTop="1" x14ac:dyDescent="0.35">
      <c r="A104" s="109" t="s">
        <v>123</v>
      </c>
      <c r="E104" s="86"/>
      <c r="F104" s="86"/>
    </row>
  </sheetData>
  <mergeCells count="19">
    <mergeCell ref="A82:D82"/>
    <mergeCell ref="A62:D62"/>
    <mergeCell ref="A63:D63"/>
    <mergeCell ref="A64:D64"/>
    <mergeCell ref="A80:D80"/>
    <mergeCell ref="A81:D81"/>
    <mergeCell ref="A27:G27"/>
    <mergeCell ref="A28:G28"/>
    <mergeCell ref="A29:G29"/>
    <mergeCell ref="A22:G22"/>
    <mergeCell ref="A23:G23"/>
    <mergeCell ref="A25:B25"/>
    <mergeCell ref="A21:G21"/>
    <mergeCell ref="A24:E24"/>
    <mergeCell ref="A5:E5"/>
    <mergeCell ref="A6:E6"/>
    <mergeCell ref="A11:A12"/>
    <mergeCell ref="A15:A16"/>
    <mergeCell ref="A17:A18"/>
  </mergeCells>
  <pageMargins left="0.35433070866141703" right="0.70866141732283516" top="1.1417322834645671" bottom="1.1417322834645671" header="0.74803149606299213" footer="0.74803149606299213"/>
  <pageSetup paperSize="0" scale="75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4"/>
  <sheetViews>
    <sheetView workbookViewId="0">
      <selection sqref="A1:W1"/>
    </sheetView>
  </sheetViews>
  <sheetFormatPr baseColWidth="10" defaultColWidth="11" defaultRowHeight="13" x14ac:dyDescent="0.3"/>
  <cols>
    <col min="1" max="4" width="11" style="179" customWidth="1"/>
    <col min="5" max="5" width="10.08203125" style="197" bestFit="1" customWidth="1"/>
    <col min="6" max="6" width="16.5" style="197" bestFit="1" customWidth="1"/>
    <col min="7" max="7" width="10.75" style="179" bestFit="1" customWidth="1"/>
    <col min="8" max="8" width="10.75" style="179" customWidth="1"/>
    <col min="9" max="9" width="16.5" style="179" bestFit="1" customWidth="1"/>
    <col min="10" max="10" width="10.08203125" style="179" bestFit="1" customWidth="1"/>
    <col min="11" max="11" width="15.58203125" style="179" bestFit="1" customWidth="1"/>
    <col min="12" max="12" width="10.08203125" style="179" bestFit="1" customWidth="1"/>
    <col min="13" max="13" width="14" style="179" bestFit="1" customWidth="1"/>
    <col min="14" max="14" width="10.08203125" style="179" bestFit="1" customWidth="1"/>
    <col min="15" max="15" width="10.08203125" style="179" customWidth="1"/>
    <col min="16" max="16" width="16.5" style="179" bestFit="1" customWidth="1"/>
    <col min="17" max="17" width="10.75" style="179" bestFit="1" customWidth="1"/>
    <col min="18" max="18" width="10.75" style="179" customWidth="1"/>
    <col min="19" max="19" width="16.5" style="179" bestFit="1" customWidth="1"/>
    <col min="20" max="20" width="10.08203125" style="179" bestFit="1" customWidth="1"/>
    <col min="21" max="21" width="15.58203125" style="179" bestFit="1" customWidth="1"/>
    <col min="22" max="22" width="10.75" style="179" bestFit="1" customWidth="1"/>
    <col min="23" max="23" width="17.5" style="179" bestFit="1" customWidth="1"/>
    <col min="24" max="24" width="11" style="180" customWidth="1"/>
    <col min="25" max="16384" width="11" style="180"/>
  </cols>
  <sheetData>
    <row r="1" spans="1:23" s="179" customFormat="1" ht="15.5" x14ac:dyDescent="0.3">
      <c r="A1" s="266" t="s">
        <v>136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</row>
    <row r="2" spans="1:23" x14ac:dyDescent="0.3">
      <c r="A2" s="267" t="s">
        <v>137</v>
      </c>
      <c r="B2" s="267" t="s">
        <v>138</v>
      </c>
      <c r="C2" s="267" t="s">
        <v>139</v>
      </c>
      <c r="D2" s="267" t="s">
        <v>140</v>
      </c>
      <c r="E2" s="269" t="s">
        <v>141</v>
      </c>
      <c r="F2" s="269"/>
      <c r="G2" s="267" t="s">
        <v>142</v>
      </c>
      <c r="H2" s="267"/>
      <c r="I2" s="267"/>
      <c r="J2" s="267" t="s">
        <v>143</v>
      </c>
      <c r="K2" s="267"/>
      <c r="L2" s="267" t="s">
        <v>144</v>
      </c>
      <c r="M2" s="267"/>
      <c r="N2" s="267" t="s">
        <v>145</v>
      </c>
      <c r="O2" s="267"/>
      <c r="P2" s="267"/>
      <c r="Q2" s="267" t="s">
        <v>146</v>
      </c>
      <c r="R2" s="267"/>
      <c r="S2" s="267"/>
      <c r="T2" s="267" t="s">
        <v>147</v>
      </c>
      <c r="U2" s="267"/>
      <c r="V2" s="270" t="s">
        <v>148</v>
      </c>
      <c r="W2" s="272" t="s">
        <v>149</v>
      </c>
    </row>
    <row r="3" spans="1:23" x14ac:dyDescent="0.3">
      <c r="A3" s="268"/>
      <c r="B3" s="268"/>
      <c r="C3" s="268"/>
      <c r="D3" s="268"/>
      <c r="E3" s="181" t="s">
        <v>16</v>
      </c>
      <c r="F3" s="181" t="s">
        <v>150</v>
      </c>
      <c r="G3" s="181" t="s">
        <v>16</v>
      </c>
      <c r="H3" s="182" t="s">
        <v>20</v>
      </c>
      <c r="I3" s="181" t="s">
        <v>150</v>
      </c>
      <c r="J3" s="181" t="s">
        <v>16</v>
      </c>
      <c r="K3" s="181" t="s">
        <v>150</v>
      </c>
      <c r="L3" s="181" t="s">
        <v>16</v>
      </c>
      <c r="M3" s="181" t="s">
        <v>150</v>
      </c>
      <c r="N3" s="181" t="s">
        <v>16</v>
      </c>
      <c r="O3" s="182" t="s">
        <v>15</v>
      </c>
      <c r="P3" s="181" t="s">
        <v>150</v>
      </c>
      <c r="Q3" s="181" t="s">
        <v>16</v>
      </c>
      <c r="R3" s="182" t="s">
        <v>20</v>
      </c>
      <c r="S3" s="181" t="s">
        <v>150</v>
      </c>
      <c r="T3" s="181" t="s">
        <v>16</v>
      </c>
      <c r="U3" s="181" t="s">
        <v>150</v>
      </c>
      <c r="V3" s="271"/>
      <c r="W3" s="273"/>
    </row>
    <row r="4" spans="1:23" x14ac:dyDescent="0.3">
      <c r="A4" s="183">
        <v>1</v>
      </c>
      <c r="B4" s="183" t="s">
        <v>151</v>
      </c>
      <c r="C4" s="183">
        <v>1</v>
      </c>
      <c r="D4" s="183" t="s">
        <v>151</v>
      </c>
      <c r="E4" s="184">
        <v>5807</v>
      </c>
      <c r="F4" s="184">
        <v>2227872884</v>
      </c>
      <c r="G4" s="183">
        <v>5995</v>
      </c>
      <c r="H4" s="185">
        <v>7544</v>
      </c>
      <c r="I4" s="185">
        <v>2677495000</v>
      </c>
      <c r="J4" s="185">
        <v>135</v>
      </c>
      <c r="K4" s="185">
        <v>112827000</v>
      </c>
      <c r="L4" s="183">
        <v>11</v>
      </c>
      <c r="M4" s="185">
        <v>10520000</v>
      </c>
      <c r="N4" s="183">
        <v>1366</v>
      </c>
      <c r="O4" s="185">
        <v>1971</v>
      </c>
      <c r="P4" s="185">
        <v>1897827427</v>
      </c>
      <c r="Q4" s="185">
        <v>6167</v>
      </c>
      <c r="R4" s="185">
        <v>8480</v>
      </c>
      <c r="S4" s="185">
        <v>1552921000</v>
      </c>
      <c r="T4" s="185">
        <v>919</v>
      </c>
      <c r="U4" s="185">
        <v>752885000</v>
      </c>
      <c r="V4" s="183">
        <v>13788</v>
      </c>
      <c r="W4" s="186">
        <v>9232348311</v>
      </c>
    </row>
    <row r="5" spans="1:23" x14ac:dyDescent="0.3">
      <c r="A5" s="183"/>
      <c r="B5" s="183"/>
      <c r="C5" s="183">
        <v>2</v>
      </c>
      <c r="D5" s="183" t="s">
        <v>152</v>
      </c>
      <c r="E5" s="184">
        <v>402</v>
      </c>
      <c r="F5" s="184">
        <v>156442973</v>
      </c>
      <c r="G5" s="183">
        <v>416</v>
      </c>
      <c r="H5" s="185">
        <v>534</v>
      </c>
      <c r="I5" s="185">
        <v>187663000</v>
      </c>
      <c r="J5" s="185">
        <v>5</v>
      </c>
      <c r="K5" s="185">
        <v>3400000</v>
      </c>
      <c r="L5" s="183">
        <v>2</v>
      </c>
      <c r="M5" s="185">
        <v>3390000</v>
      </c>
      <c r="N5" s="183">
        <v>302</v>
      </c>
      <c r="O5" s="185">
        <v>411</v>
      </c>
      <c r="P5" s="185">
        <v>378183948</v>
      </c>
      <c r="Q5" s="185">
        <v>443</v>
      </c>
      <c r="R5" s="185">
        <v>606</v>
      </c>
      <c r="S5" s="185">
        <v>110014000</v>
      </c>
      <c r="T5" s="185">
        <v>116</v>
      </c>
      <c r="U5" s="185">
        <v>95835000</v>
      </c>
      <c r="V5" s="183">
        <v>1120</v>
      </c>
      <c r="W5" s="186">
        <v>934928921</v>
      </c>
    </row>
    <row r="6" spans="1:23" x14ac:dyDescent="0.3">
      <c r="A6" s="183"/>
      <c r="B6" s="183"/>
      <c r="C6" s="183">
        <v>3</v>
      </c>
      <c r="D6" s="183" t="s">
        <v>153</v>
      </c>
      <c r="E6" s="184">
        <v>3378</v>
      </c>
      <c r="F6" s="184">
        <v>1060412666</v>
      </c>
      <c r="G6" s="183">
        <v>4053</v>
      </c>
      <c r="H6" s="185">
        <v>5021</v>
      </c>
      <c r="I6" s="185">
        <v>1781244000</v>
      </c>
      <c r="J6" s="185">
        <v>32</v>
      </c>
      <c r="K6" s="185">
        <v>26838000</v>
      </c>
      <c r="L6" s="183">
        <v>6</v>
      </c>
      <c r="M6" s="185">
        <v>5554000</v>
      </c>
      <c r="N6" s="183">
        <v>712</v>
      </c>
      <c r="O6" s="185">
        <v>1214</v>
      </c>
      <c r="P6" s="185">
        <v>1231260275</v>
      </c>
      <c r="Q6" s="185">
        <v>4195</v>
      </c>
      <c r="R6" s="185">
        <v>5596</v>
      </c>
      <c r="S6" s="185">
        <v>1068781000</v>
      </c>
      <c r="T6" s="185">
        <v>543</v>
      </c>
      <c r="U6" s="185">
        <v>443795000</v>
      </c>
      <c r="V6" s="183">
        <v>9235</v>
      </c>
      <c r="W6" s="186">
        <v>5617884941</v>
      </c>
    </row>
    <row r="7" spans="1:23" x14ac:dyDescent="0.3">
      <c r="A7" s="183"/>
      <c r="B7" s="183"/>
      <c r="C7" s="183">
        <v>4</v>
      </c>
      <c r="D7" s="183" t="s">
        <v>154</v>
      </c>
      <c r="E7" s="184">
        <v>637</v>
      </c>
      <c r="F7" s="184">
        <v>250775131</v>
      </c>
      <c r="G7" s="183">
        <v>1108</v>
      </c>
      <c r="H7" s="185">
        <v>1368</v>
      </c>
      <c r="I7" s="185">
        <v>524944000</v>
      </c>
      <c r="J7" s="185">
        <v>9</v>
      </c>
      <c r="K7" s="185">
        <v>9200000</v>
      </c>
      <c r="L7" s="183">
        <v>2</v>
      </c>
      <c r="M7" s="185">
        <v>1625000</v>
      </c>
      <c r="N7" s="183">
        <v>51</v>
      </c>
      <c r="O7" s="185">
        <v>67</v>
      </c>
      <c r="P7" s="185">
        <v>72237160</v>
      </c>
      <c r="Q7" s="185">
        <v>922</v>
      </c>
      <c r="R7" s="185">
        <v>1176</v>
      </c>
      <c r="S7" s="185">
        <v>226124000</v>
      </c>
      <c r="T7" s="185">
        <v>165</v>
      </c>
      <c r="U7" s="185">
        <v>99175000</v>
      </c>
      <c r="V7" s="183">
        <v>2090</v>
      </c>
      <c r="W7" s="186">
        <v>1184080291</v>
      </c>
    </row>
    <row r="8" spans="1:23" x14ac:dyDescent="0.3">
      <c r="A8" s="183"/>
      <c r="B8" s="183"/>
      <c r="C8" s="183">
        <v>5</v>
      </c>
      <c r="D8" s="183" t="s">
        <v>155</v>
      </c>
      <c r="E8" s="184">
        <v>558</v>
      </c>
      <c r="F8" s="184">
        <v>234465715</v>
      </c>
      <c r="G8" s="183">
        <v>631</v>
      </c>
      <c r="H8" s="185">
        <v>784</v>
      </c>
      <c r="I8" s="185">
        <v>284423000</v>
      </c>
      <c r="J8" s="185">
        <v>8</v>
      </c>
      <c r="K8" s="185">
        <v>9100000</v>
      </c>
      <c r="L8" s="183"/>
      <c r="M8" s="185"/>
      <c r="N8" s="183">
        <v>37</v>
      </c>
      <c r="O8" s="185">
        <v>60</v>
      </c>
      <c r="P8" s="185">
        <v>39277800</v>
      </c>
      <c r="Q8" s="185">
        <v>799</v>
      </c>
      <c r="R8" s="185">
        <v>1114</v>
      </c>
      <c r="S8" s="185">
        <v>220373000</v>
      </c>
      <c r="T8" s="185">
        <v>54</v>
      </c>
      <c r="U8" s="185">
        <v>47475000</v>
      </c>
      <c r="V8" s="183">
        <v>1379</v>
      </c>
      <c r="W8" s="186">
        <v>835114515</v>
      </c>
    </row>
    <row r="9" spans="1:23" x14ac:dyDescent="0.3">
      <c r="A9" s="183"/>
      <c r="B9" s="183"/>
      <c r="C9" s="183">
        <v>6</v>
      </c>
      <c r="D9" s="183" t="s">
        <v>156</v>
      </c>
      <c r="E9" s="184">
        <v>1548</v>
      </c>
      <c r="F9" s="184">
        <v>658073299</v>
      </c>
      <c r="G9" s="183">
        <v>2174</v>
      </c>
      <c r="H9" s="185">
        <v>2642</v>
      </c>
      <c r="I9" s="185">
        <v>997044000</v>
      </c>
      <c r="J9" s="185">
        <v>123</v>
      </c>
      <c r="K9" s="185">
        <v>128876000</v>
      </c>
      <c r="L9" s="183">
        <v>2</v>
      </c>
      <c r="M9" s="185">
        <v>5412000</v>
      </c>
      <c r="N9" s="183">
        <v>124</v>
      </c>
      <c r="O9" s="185">
        <v>215</v>
      </c>
      <c r="P9" s="185">
        <v>218832889</v>
      </c>
      <c r="Q9" s="185">
        <v>2033</v>
      </c>
      <c r="R9" s="185">
        <v>2811</v>
      </c>
      <c r="S9" s="185">
        <v>568287000</v>
      </c>
      <c r="T9" s="185">
        <v>341</v>
      </c>
      <c r="U9" s="185">
        <v>275393000</v>
      </c>
      <c r="V9" s="183">
        <v>4479</v>
      </c>
      <c r="W9" s="186">
        <v>2851918188</v>
      </c>
    </row>
    <row r="10" spans="1:23" x14ac:dyDescent="0.3">
      <c r="A10" s="183"/>
      <c r="B10" s="183"/>
      <c r="C10" s="183">
        <v>7</v>
      </c>
      <c r="D10" s="183" t="s">
        <v>157</v>
      </c>
      <c r="E10" s="184">
        <v>379</v>
      </c>
      <c r="F10" s="184">
        <v>133870000</v>
      </c>
      <c r="G10" s="183">
        <v>576</v>
      </c>
      <c r="H10" s="185">
        <v>689</v>
      </c>
      <c r="I10" s="185">
        <v>253642000</v>
      </c>
      <c r="J10" s="185">
        <v>8</v>
      </c>
      <c r="K10" s="185">
        <v>7825000</v>
      </c>
      <c r="L10" s="183"/>
      <c r="M10" s="185"/>
      <c r="N10" s="183">
        <v>69</v>
      </c>
      <c r="O10" s="185">
        <v>97</v>
      </c>
      <c r="P10" s="185">
        <v>104594152</v>
      </c>
      <c r="Q10" s="185">
        <v>489</v>
      </c>
      <c r="R10" s="185">
        <v>667</v>
      </c>
      <c r="S10" s="185">
        <v>121572000</v>
      </c>
      <c r="T10" s="185">
        <v>90</v>
      </c>
      <c r="U10" s="185">
        <v>49470000</v>
      </c>
      <c r="V10" s="183">
        <v>1179</v>
      </c>
      <c r="W10" s="186">
        <v>670973152</v>
      </c>
    </row>
    <row r="11" spans="1:23" x14ac:dyDescent="0.3">
      <c r="A11" s="183"/>
      <c r="B11" s="183"/>
      <c r="C11" s="183">
        <v>8</v>
      </c>
      <c r="D11" s="183" t="s">
        <v>158</v>
      </c>
      <c r="E11" s="184">
        <v>1990</v>
      </c>
      <c r="F11" s="184">
        <v>708754338</v>
      </c>
      <c r="G11" s="183">
        <v>2297</v>
      </c>
      <c r="H11" s="185">
        <v>2888</v>
      </c>
      <c r="I11" s="185">
        <v>1015111000</v>
      </c>
      <c r="J11" s="185">
        <v>94</v>
      </c>
      <c r="K11" s="185">
        <v>91879500</v>
      </c>
      <c r="L11" s="183">
        <v>11</v>
      </c>
      <c r="M11" s="185">
        <v>23630000</v>
      </c>
      <c r="N11" s="183">
        <v>1017</v>
      </c>
      <c r="O11" s="185">
        <v>1649</v>
      </c>
      <c r="P11" s="185">
        <v>2070884009</v>
      </c>
      <c r="Q11" s="185">
        <v>2279</v>
      </c>
      <c r="R11" s="185">
        <v>3158</v>
      </c>
      <c r="S11" s="185">
        <v>602079000</v>
      </c>
      <c r="T11" s="185">
        <v>295</v>
      </c>
      <c r="U11" s="185">
        <v>234799500</v>
      </c>
      <c r="V11" s="183">
        <v>5470</v>
      </c>
      <c r="W11" s="186">
        <v>4747137347</v>
      </c>
    </row>
    <row r="12" spans="1:23" x14ac:dyDescent="0.3">
      <c r="A12" s="183"/>
      <c r="B12" s="183"/>
      <c r="C12" s="183">
        <v>9</v>
      </c>
      <c r="D12" s="183" t="s">
        <v>159</v>
      </c>
      <c r="E12" s="184">
        <v>280</v>
      </c>
      <c r="F12" s="184">
        <v>105635313</v>
      </c>
      <c r="G12" s="183">
        <v>321</v>
      </c>
      <c r="H12" s="185">
        <v>415</v>
      </c>
      <c r="I12" s="185">
        <v>145951000</v>
      </c>
      <c r="J12" s="185">
        <v>9</v>
      </c>
      <c r="K12" s="185">
        <v>5600000</v>
      </c>
      <c r="L12" s="183">
        <v>3</v>
      </c>
      <c r="M12" s="185">
        <v>4300000</v>
      </c>
      <c r="N12" s="183">
        <v>60</v>
      </c>
      <c r="O12" s="185">
        <v>81</v>
      </c>
      <c r="P12" s="185">
        <v>78300573</v>
      </c>
      <c r="Q12" s="185">
        <v>343</v>
      </c>
      <c r="R12" s="185">
        <v>441</v>
      </c>
      <c r="S12" s="185">
        <v>86977000</v>
      </c>
      <c r="T12" s="185">
        <v>70</v>
      </c>
      <c r="U12" s="185">
        <v>55305000</v>
      </c>
      <c r="V12" s="183">
        <v>781</v>
      </c>
      <c r="W12" s="186">
        <v>482068886</v>
      </c>
    </row>
    <row r="13" spans="1:23" x14ac:dyDescent="0.3">
      <c r="A13" s="183"/>
      <c r="B13" s="183"/>
      <c r="C13" s="183">
        <v>10</v>
      </c>
      <c r="D13" s="183" t="s">
        <v>160</v>
      </c>
      <c r="E13" s="184">
        <v>2243</v>
      </c>
      <c r="F13" s="184">
        <v>865751281</v>
      </c>
      <c r="G13" s="183">
        <v>2262</v>
      </c>
      <c r="H13" s="185">
        <v>2884</v>
      </c>
      <c r="I13" s="185">
        <v>946572000</v>
      </c>
      <c r="J13" s="185">
        <v>82</v>
      </c>
      <c r="K13" s="185">
        <v>55220000</v>
      </c>
      <c r="L13" s="183">
        <v>4</v>
      </c>
      <c r="M13" s="185">
        <v>4372500</v>
      </c>
      <c r="N13" s="183">
        <v>388</v>
      </c>
      <c r="O13" s="185">
        <v>619</v>
      </c>
      <c r="P13" s="185">
        <v>629277968</v>
      </c>
      <c r="Q13" s="185">
        <v>2519</v>
      </c>
      <c r="R13" s="185">
        <v>3623</v>
      </c>
      <c r="S13" s="185">
        <v>622401000</v>
      </c>
      <c r="T13" s="185">
        <v>459</v>
      </c>
      <c r="U13" s="185">
        <v>392530000</v>
      </c>
      <c r="V13" s="183">
        <v>5258</v>
      </c>
      <c r="W13" s="186">
        <v>3516124749</v>
      </c>
    </row>
    <row r="14" spans="1:23" x14ac:dyDescent="0.3">
      <c r="A14" s="183"/>
      <c r="B14" s="183"/>
      <c r="C14" s="183">
        <v>11</v>
      </c>
      <c r="D14" s="183" t="s">
        <v>161</v>
      </c>
      <c r="E14" s="184">
        <v>711</v>
      </c>
      <c r="F14" s="184">
        <v>228508811</v>
      </c>
      <c r="G14" s="183">
        <v>714</v>
      </c>
      <c r="H14" s="185">
        <v>883</v>
      </c>
      <c r="I14" s="185">
        <v>310230000</v>
      </c>
      <c r="J14" s="185">
        <v>22</v>
      </c>
      <c r="K14" s="185">
        <v>22600000</v>
      </c>
      <c r="L14" s="183">
        <v>10</v>
      </c>
      <c r="M14" s="185">
        <v>23335000</v>
      </c>
      <c r="N14" s="183">
        <v>101</v>
      </c>
      <c r="O14" s="185">
        <v>166</v>
      </c>
      <c r="P14" s="185">
        <v>215327852</v>
      </c>
      <c r="Q14" s="185">
        <v>656</v>
      </c>
      <c r="R14" s="185">
        <v>893</v>
      </c>
      <c r="S14" s="185">
        <v>163817000</v>
      </c>
      <c r="T14" s="185">
        <v>83</v>
      </c>
      <c r="U14" s="185">
        <v>64620000</v>
      </c>
      <c r="V14" s="183">
        <v>1731</v>
      </c>
      <c r="W14" s="186">
        <v>1028438663</v>
      </c>
    </row>
    <row r="15" spans="1:23" x14ac:dyDescent="0.3">
      <c r="A15" s="183"/>
      <c r="B15" s="183"/>
      <c r="C15" s="183">
        <v>12</v>
      </c>
      <c r="D15" s="183" t="s">
        <v>162</v>
      </c>
      <c r="E15" s="184">
        <v>830</v>
      </c>
      <c r="F15" s="184">
        <v>417415613</v>
      </c>
      <c r="G15" s="183">
        <v>1143</v>
      </c>
      <c r="H15" s="185">
        <v>1421</v>
      </c>
      <c r="I15" s="185">
        <v>542995000</v>
      </c>
      <c r="J15" s="185">
        <v>59</v>
      </c>
      <c r="K15" s="185">
        <v>64590000</v>
      </c>
      <c r="L15" s="183">
        <v>3</v>
      </c>
      <c r="M15" s="185">
        <v>6566000</v>
      </c>
      <c r="N15" s="183">
        <v>78</v>
      </c>
      <c r="O15" s="185">
        <v>97</v>
      </c>
      <c r="P15" s="185">
        <v>115325850</v>
      </c>
      <c r="Q15" s="185">
        <v>1076</v>
      </c>
      <c r="R15" s="185">
        <v>1405</v>
      </c>
      <c r="S15" s="185">
        <v>279629000</v>
      </c>
      <c r="T15" s="185">
        <v>235</v>
      </c>
      <c r="U15" s="185">
        <v>192170000</v>
      </c>
      <c r="V15" s="183">
        <v>2318</v>
      </c>
      <c r="W15" s="186">
        <v>1618691463</v>
      </c>
    </row>
    <row r="16" spans="1:23" x14ac:dyDescent="0.3">
      <c r="A16" s="183"/>
      <c r="B16" s="183"/>
      <c r="C16" s="183">
        <v>13</v>
      </c>
      <c r="D16" s="183" t="s">
        <v>163</v>
      </c>
      <c r="E16" s="184">
        <v>814</v>
      </c>
      <c r="F16" s="184">
        <v>284709571</v>
      </c>
      <c r="G16" s="183">
        <v>848</v>
      </c>
      <c r="H16" s="185">
        <v>1031</v>
      </c>
      <c r="I16" s="185">
        <v>357390000</v>
      </c>
      <c r="J16" s="185">
        <v>19</v>
      </c>
      <c r="K16" s="185">
        <v>18310000</v>
      </c>
      <c r="L16" s="183">
        <v>2</v>
      </c>
      <c r="M16" s="185">
        <v>4204000</v>
      </c>
      <c r="N16" s="183">
        <v>208</v>
      </c>
      <c r="O16" s="185">
        <v>361</v>
      </c>
      <c r="P16" s="185">
        <v>383457100</v>
      </c>
      <c r="Q16" s="185">
        <v>918</v>
      </c>
      <c r="R16" s="185">
        <v>1276</v>
      </c>
      <c r="S16" s="185">
        <v>237991000</v>
      </c>
      <c r="T16" s="185">
        <v>130</v>
      </c>
      <c r="U16" s="185">
        <v>106270000</v>
      </c>
      <c r="V16" s="183">
        <v>2092</v>
      </c>
      <c r="W16" s="186">
        <v>1392331671</v>
      </c>
    </row>
    <row r="17" spans="1:23" x14ac:dyDescent="0.3">
      <c r="A17" s="183"/>
      <c r="B17" s="183"/>
      <c r="C17" s="183">
        <v>14</v>
      </c>
      <c r="D17" s="183" t="s">
        <v>164</v>
      </c>
      <c r="E17" s="184">
        <v>574</v>
      </c>
      <c r="F17" s="184">
        <v>193835346</v>
      </c>
      <c r="G17" s="183">
        <v>593</v>
      </c>
      <c r="H17" s="185">
        <v>735</v>
      </c>
      <c r="I17" s="185">
        <v>263709000</v>
      </c>
      <c r="J17" s="185">
        <v>20</v>
      </c>
      <c r="K17" s="185">
        <v>21900000</v>
      </c>
      <c r="L17" s="183">
        <v>1</v>
      </c>
      <c r="M17" s="185">
        <v>2100000</v>
      </c>
      <c r="N17" s="183">
        <v>71</v>
      </c>
      <c r="O17" s="185">
        <v>116</v>
      </c>
      <c r="P17" s="185">
        <v>138802594</v>
      </c>
      <c r="Q17" s="185">
        <v>457</v>
      </c>
      <c r="R17" s="185">
        <v>620</v>
      </c>
      <c r="S17" s="185">
        <v>118018000</v>
      </c>
      <c r="T17" s="185">
        <v>52</v>
      </c>
      <c r="U17" s="185">
        <v>41305000</v>
      </c>
      <c r="V17" s="183">
        <v>1323</v>
      </c>
      <c r="W17" s="186">
        <v>779669940</v>
      </c>
    </row>
    <row r="18" spans="1:23" x14ac:dyDescent="0.3">
      <c r="A18" s="183"/>
      <c r="B18" s="183"/>
      <c r="C18" s="183">
        <v>15</v>
      </c>
      <c r="D18" s="183" t="s">
        <v>165</v>
      </c>
      <c r="E18" s="184">
        <v>265</v>
      </c>
      <c r="F18" s="184">
        <v>92964000</v>
      </c>
      <c r="G18" s="183">
        <v>265</v>
      </c>
      <c r="H18" s="185">
        <v>311</v>
      </c>
      <c r="I18" s="185">
        <v>76983000</v>
      </c>
      <c r="J18" s="185">
        <v>5</v>
      </c>
      <c r="K18" s="185">
        <v>4138000</v>
      </c>
      <c r="L18" s="183">
        <v>2</v>
      </c>
      <c r="M18" s="185">
        <v>1642000</v>
      </c>
      <c r="N18" s="183">
        <v>96</v>
      </c>
      <c r="O18" s="185">
        <v>134</v>
      </c>
      <c r="P18" s="185">
        <v>144918539</v>
      </c>
      <c r="Q18" s="185">
        <v>309</v>
      </c>
      <c r="R18" s="185">
        <v>416</v>
      </c>
      <c r="S18" s="185">
        <v>77701000</v>
      </c>
      <c r="T18" s="185">
        <v>65</v>
      </c>
      <c r="U18" s="185">
        <v>56535000</v>
      </c>
      <c r="V18" s="183">
        <v>753</v>
      </c>
      <c r="W18" s="186">
        <v>454881539</v>
      </c>
    </row>
    <row r="19" spans="1:23" x14ac:dyDescent="0.3">
      <c r="A19" s="183"/>
      <c r="B19" s="183"/>
      <c r="C19" s="183">
        <v>16</v>
      </c>
      <c r="D19" s="183" t="s">
        <v>166</v>
      </c>
      <c r="E19" s="184">
        <v>334</v>
      </c>
      <c r="F19" s="184">
        <v>149483321</v>
      </c>
      <c r="G19" s="183">
        <v>305</v>
      </c>
      <c r="H19" s="185">
        <v>391</v>
      </c>
      <c r="I19" s="185">
        <v>131862000</v>
      </c>
      <c r="J19" s="185">
        <v>9</v>
      </c>
      <c r="K19" s="185">
        <v>8258000</v>
      </c>
      <c r="L19" s="183">
        <v>1</v>
      </c>
      <c r="M19" s="185">
        <v>150000</v>
      </c>
      <c r="N19" s="183">
        <v>1</v>
      </c>
      <c r="O19" s="185">
        <v>1</v>
      </c>
      <c r="P19" s="185">
        <v>1179000</v>
      </c>
      <c r="Q19" s="185">
        <v>275</v>
      </c>
      <c r="R19" s="185">
        <v>373</v>
      </c>
      <c r="S19" s="185">
        <v>60678000</v>
      </c>
      <c r="T19" s="185">
        <v>51</v>
      </c>
      <c r="U19" s="185">
        <v>27790000</v>
      </c>
      <c r="V19" s="183">
        <v>639</v>
      </c>
      <c r="W19" s="186">
        <v>379400321</v>
      </c>
    </row>
    <row r="20" spans="1:23" x14ac:dyDescent="0.3">
      <c r="A20" s="183"/>
      <c r="B20" s="183"/>
      <c r="C20" s="183">
        <v>17</v>
      </c>
      <c r="D20" s="183" t="s">
        <v>167</v>
      </c>
      <c r="E20" s="184">
        <v>175</v>
      </c>
      <c r="F20" s="184">
        <v>73803556</v>
      </c>
      <c r="G20" s="183">
        <v>248</v>
      </c>
      <c r="H20" s="185">
        <v>325</v>
      </c>
      <c r="I20" s="185">
        <v>120051000</v>
      </c>
      <c r="J20" s="185">
        <v>1</v>
      </c>
      <c r="K20" s="185">
        <v>600000</v>
      </c>
      <c r="L20" s="183"/>
      <c r="M20" s="185"/>
      <c r="N20" s="183"/>
      <c r="O20" s="185"/>
      <c r="P20" s="185"/>
      <c r="Q20" s="185">
        <v>328</v>
      </c>
      <c r="R20" s="185">
        <v>453</v>
      </c>
      <c r="S20" s="185">
        <v>89018000</v>
      </c>
      <c r="T20" s="185">
        <v>24</v>
      </c>
      <c r="U20" s="185">
        <v>21300000</v>
      </c>
      <c r="V20" s="183">
        <v>537</v>
      </c>
      <c r="W20" s="186">
        <v>304772556</v>
      </c>
    </row>
    <row r="21" spans="1:23" x14ac:dyDescent="0.3">
      <c r="A21" s="183"/>
      <c r="B21" s="183"/>
      <c r="C21" s="183">
        <v>18</v>
      </c>
      <c r="D21" s="183" t="s">
        <v>168</v>
      </c>
      <c r="E21" s="184">
        <v>727</v>
      </c>
      <c r="F21" s="184">
        <v>234846691</v>
      </c>
      <c r="G21" s="183">
        <v>895</v>
      </c>
      <c r="H21" s="185">
        <v>1108</v>
      </c>
      <c r="I21" s="185">
        <v>406447000</v>
      </c>
      <c r="J21" s="185">
        <v>15</v>
      </c>
      <c r="K21" s="185">
        <v>12780000</v>
      </c>
      <c r="L21" s="183">
        <v>2</v>
      </c>
      <c r="M21" s="185">
        <v>2933000</v>
      </c>
      <c r="N21" s="183">
        <v>186</v>
      </c>
      <c r="O21" s="185">
        <v>241</v>
      </c>
      <c r="P21" s="185">
        <v>240050600</v>
      </c>
      <c r="Q21" s="185">
        <v>868</v>
      </c>
      <c r="R21" s="185">
        <v>1194</v>
      </c>
      <c r="S21" s="185">
        <v>221071000</v>
      </c>
      <c r="T21" s="185">
        <v>115</v>
      </c>
      <c r="U21" s="185">
        <v>91420000</v>
      </c>
      <c r="V21" s="183">
        <v>1990</v>
      </c>
      <c r="W21" s="186">
        <v>1209548291</v>
      </c>
    </row>
    <row r="22" spans="1:23" x14ac:dyDescent="0.3">
      <c r="A22" s="183"/>
      <c r="B22" s="183"/>
      <c r="C22" s="183">
        <v>19</v>
      </c>
      <c r="D22" s="183" t="s">
        <v>169</v>
      </c>
      <c r="E22" s="184">
        <v>4718</v>
      </c>
      <c r="F22" s="184">
        <v>2758649046</v>
      </c>
      <c r="G22" s="183">
        <v>8213</v>
      </c>
      <c r="H22" s="185">
        <v>10491</v>
      </c>
      <c r="I22" s="185">
        <v>3983496000</v>
      </c>
      <c r="J22" s="185">
        <v>248</v>
      </c>
      <c r="K22" s="185">
        <v>223832000</v>
      </c>
      <c r="L22" s="183">
        <v>1</v>
      </c>
      <c r="M22" s="185">
        <v>240000</v>
      </c>
      <c r="N22" s="183">
        <v>296</v>
      </c>
      <c r="O22" s="185">
        <v>466</v>
      </c>
      <c r="P22" s="185">
        <v>541166630</v>
      </c>
      <c r="Q22" s="185">
        <v>8639</v>
      </c>
      <c r="R22" s="185">
        <v>11530</v>
      </c>
      <c r="S22" s="185">
        <v>2361531000</v>
      </c>
      <c r="T22" s="185">
        <v>14</v>
      </c>
      <c r="U22" s="185">
        <v>4540000</v>
      </c>
      <c r="V22" s="183">
        <v>15318</v>
      </c>
      <c r="W22" s="186">
        <v>9873454676</v>
      </c>
    </row>
    <row r="23" spans="1:23" x14ac:dyDescent="0.3">
      <c r="A23" s="183"/>
      <c r="B23" s="183"/>
      <c r="C23" s="183">
        <v>20</v>
      </c>
      <c r="D23" s="183" t="s">
        <v>170</v>
      </c>
      <c r="E23" s="184">
        <v>477</v>
      </c>
      <c r="F23" s="184">
        <v>192144650</v>
      </c>
      <c r="G23" s="183">
        <v>497</v>
      </c>
      <c r="H23" s="185">
        <v>585</v>
      </c>
      <c r="I23" s="185">
        <v>220304000</v>
      </c>
      <c r="J23" s="185">
        <v>4</v>
      </c>
      <c r="K23" s="185">
        <v>4600000</v>
      </c>
      <c r="L23" s="183"/>
      <c r="M23" s="185"/>
      <c r="N23" s="183">
        <v>7</v>
      </c>
      <c r="O23" s="185">
        <v>9</v>
      </c>
      <c r="P23" s="185">
        <v>2738000</v>
      </c>
      <c r="Q23" s="185">
        <v>682</v>
      </c>
      <c r="R23" s="185">
        <v>924</v>
      </c>
      <c r="S23" s="185">
        <v>179654000</v>
      </c>
      <c r="T23" s="185">
        <v>43</v>
      </c>
      <c r="U23" s="185">
        <v>34350000</v>
      </c>
      <c r="V23" s="183">
        <v>1212</v>
      </c>
      <c r="W23" s="186">
        <v>633790650</v>
      </c>
    </row>
    <row r="24" spans="1:23" x14ac:dyDescent="0.3">
      <c r="A24" s="187" t="s">
        <v>171</v>
      </c>
      <c r="B24" s="187"/>
      <c r="C24" s="187"/>
      <c r="D24" s="187"/>
      <c r="E24" s="188">
        <v>26829</v>
      </c>
      <c r="F24" s="187">
        <v>11028414205</v>
      </c>
      <c r="G24" s="189">
        <v>33554</v>
      </c>
      <c r="H24" s="189">
        <v>42050</v>
      </c>
      <c r="I24" s="189">
        <v>15227556000</v>
      </c>
      <c r="J24" s="189">
        <v>907</v>
      </c>
      <c r="K24" s="189">
        <v>832373500</v>
      </c>
      <c r="L24" s="187">
        <v>63</v>
      </c>
      <c r="M24" s="189">
        <v>99973500</v>
      </c>
      <c r="N24" s="189">
        <v>5168</v>
      </c>
      <c r="O24" s="189">
        <v>7970</v>
      </c>
      <c r="P24" s="189">
        <v>8503642366</v>
      </c>
      <c r="Q24" s="189">
        <v>34397</v>
      </c>
      <c r="R24" s="189">
        <v>46756</v>
      </c>
      <c r="S24" s="187">
        <v>8968637000</v>
      </c>
      <c r="T24" s="189">
        <v>3864</v>
      </c>
      <c r="U24" s="187">
        <v>3086962500</v>
      </c>
      <c r="V24" s="187">
        <v>72672</v>
      </c>
      <c r="W24" s="190">
        <v>47747559071</v>
      </c>
    </row>
    <row r="25" spans="1:23" x14ac:dyDescent="0.3">
      <c r="A25" s="183">
        <v>2</v>
      </c>
      <c r="B25" s="183" t="s">
        <v>172</v>
      </c>
      <c r="C25" s="183">
        <v>1</v>
      </c>
      <c r="D25" s="183" t="s">
        <v>172</v>
      </c>
      <c r="E25" s="184">
        <v>3453</v>
      </c>
      <c r="F25" s="184">
        <v>1619981045</v>
      </c>
      <c r="G25" s="183">
        <v>5196</v>
      </c>
      <c r="H25" s="185">
        <v>6375</v>
      </c>
      <c r="I25" s="185">
        <v>2277006000</v>
      </c>
      <c r="J25" s="185">
        <v>51</v>
      </c>
      <c r="K25" s="185">
        <v>37500000</v>
      </c>
      <c r="L25" s="183">
        <v>4</v>
      </c>
      <c r="M25" s="185">
        <v>3160000</v>
      </c>
      <c r="N25" s="183">
        <v>441</v>
      </c>
      <c r="O25" s="185">
        <v>744</v>
      </c>
      <c r="P25" s="185">
        <v>735538545</v>
      </c>
      <c r="Q25" s="185">
        <v>5190</v>
      </c>
      <c r="R25" s="185">
        <v>7080</v>
      </c>
      <c r="S25" s="185">
        <v>1314827000</v>
      </c>
      <c r="T25" s="185"/>
      <c r="U25" s="185"/>
      <c r="V25" s="183">
        <v>10581</v>
      </c>
      <c r="W25" s="186">
        <v>5988012590</v>
      </c>
    </row>
    <row r="26" spans="1:23" x14ac:dyDescent="0.3">
      <c r="A26" s="183"/>
      <c r="B26" s="183"/>
      <c r="C26" s="183">
        <v>2</v>
      </c>
      <c r="D26" s="183" t="s">
        <v>173</v>
      </c>
      <c r="E26" s="184">
        <v>1477</v>
      </c>
      <c r="F26" s="184">
        <v>628519344</v>
      </c>
      <c r="G26" s="183">
        <v>3075</v>
      </c>
      <c r="H26" s="185">
        <v>3815</v>
      </c>
      <c r="I26" s="185">
        <v>1406978000</v>
      </c>
      <c r="J26" s="185">
        <v>14</v>
      </c>
      <c r="K26" s="185">
        <v>13250000</v>
      </c>
      <c r="L26" s="183">
        <v>1</v>
      </c>
      <c r="M26" s="185">
        <v>2850000</v>
      </c>
      <c r="N26" s="183">
        <v>393</v>
      </c>
      <c r="O26" s="185">
        <v>667</v>
      </c>
      <c r="P26" s="185">
        <v>665542663</v>
      </c>
      <c r="Q26" s="185">
        <v>3227</v>
      </c>
      <c r="R26" s="185">
        <v>4277</v>
      </c>
      <c r="S26" s="185">
        <v>825652000</v>
      </c>
      <c r="T26" s="185">
        <v>3</v>
      </c>
      <c r="U26" s="185">
        <v>750000</v>
      </c>
      <c r="V26" s="183">
        <v>6013</v>
      </c>
      <c r="W26" s="186">
        <v>3543542007</v>
      </c>
    </row>
    <row r="27" spans="1:23" x14ac:dyDescent="0.3">
      <c r="A27" s="183"/>
      <c r="B27" s="183"/>
      <c r="C27" s="183">
        <v>3</v>
      </c>
      <c r="D27" s="183" t="s">
        <v>174</v>
      </c>
      <c r="E27" s="184">
        <v>1353</v>
      </c>
      <c r="F27" s="184">
        <v>665613469</v>
      </c>
      <c r="G27" s="183">
        <v>1869</v>
      </c>
      <c r="H27" s="185">
        <v>2229</v>
      </c>
      <c r="I27" s="185">
        <v>815818000</v>
      </c>
      <c r="J27" s="185">
        <v>16</v>
      </c>
      <c r="K27" s="185">
        <v>16700000</v>
      </c>
      <c r="L27" s="183">
        <v>2</v>
      </c>
      <c r="M27" s="185">
        <v>1534000</v>
      </c>
      <c r="N27" s="183">
        <v>177</v>
      </c>
      <c r="O27" s="185">
        <v>279</v>
      </c>
      <c r="P27" s="185">
        <v>248170325</v>
      </c>
      <c r="Q27" s="185">
        <v>1889</v>
      </c>
      <c r="R27" s="185">
        <v>2535</v>
      </c>
      <c r="S27" s="185">
        <v>491393000</v>
      </c>
      <c r="T27" s="185">
        <v>1</v>
      </c>
      <c r="U27" s="185">
        <v>225000</v>
      </c>
      <c r="V27" s="183">
        <v>3756</v>
      </c>
      <c r="W27" s="186">
        <v>2239453794</v>
      </c>
    </row>
    <row r="28" spans="1:23" x14ac:dyDescent="0.3">
      <c r="A28" s="183"/>
      <c r="B28" s="183"/>
      <c r="C28" s="183">
        <v>4</v>
      </c>
      <c r="D28" s="183" t="s">
        <v>175</v>
      </c>
      <c r="E28" s="184">
        <v>199</v>
      </c>
      <c r="F28" s="184">
        <v>118450000</v>
      </c>
      <c r="G28" s="183">
        <v>216</v>
      </c>
      <c r="H28" s="185">
        <v>267</v>
      </c>
      <c r="I28" s="185">
        <v>99272000</v>
      </c>
      <c r="J28" s="185">
        <v>3</v>
      </c>
      <c r="K28" s="185">
        <v>3600000</v>
      </c>
      <c r="L28" s="183"/>
      <c r="M28" s="185"/>
      <c r="N28" s="183">
        <v>37</v>
      </c>
      <c r="O28" s="185">
        <v>51</v>
      </c>
      <c r="P28" s="185">
        <v>39431000</v>
      </c>
      <c r="Q28" s="185">
        <v>192</v>
      </c>
      <c r="R28" s="185">
        <v>254</v>
      </c>
      <c r="S28" s="185">
        <v>48424000</v>
      </c>
      <c r="T28" s="185"/>
      <c r="U28" s="185"/>
      <c r="V28" s="183">
        <v>425</v>
      </c>
      <c r="W28" s="186">
        <v>309177000</v>
      </c>
    </row>
    <row r="29" spans="1:23" x14ac:dyDescent="0.3">
      <c r="A29" s="183"/>
      <c r="B29" s="183"/>
      <c r="C29" s="183">
        <v>5</v>
      </c>
      <c r="D29" s="183" t="s">
        <v>176</v>
      </c>
      <c r="E29" s="184">
        <v>217</v>
      </c>
      <c r="F29" s="184">
        <v>110218941</v>
      </c>
      <c r="G29" s="183">
        <v>578</v>
      </c>
      <c r="H29" s="185">
        <v>712</v>
      </c>
      <c r="I29" s="185">
        <v>271114000</v>
      </c>
      <c r="J29" s="185">
        <v>2</v>
      </c>
      <c r="K29" s="185">
        <v>2100000</v>
      </c>
      <c r="L29" s="183"/>
      <c r="M29" s="185"/>
      <c r="N29" s="183">
        <v>30</v>
      </c>
      <c r="O29" s="185">
        <v>41</v>
      </c>
      <c r="P29" s="185">
        <v>45064000</v>
      </c>
      <c r="Q29" s="185">
        <v>477</v>
      </c>
      <c r="R29" s="185">
        <v>599</v>
      </c>
      <c r="S29" s="185">
        <v>122888000</v>
      </c>
      <c r="T29" s="185">
        <v>1</v>
      </c>
      <c r="U29" s="185">
        <v>375000</v>
      </c>
      <c r="V29" s="183">
        <v>1018</v>
      </c>
      <c r="W29" s="186">
        <v>551759941</v>
      </c>
    </row>
    <row r="30" spans="1:23" x14ac:dyDescent="0.3">
      <c r="A30" s="183"/>
      <c r="B30" s="183"/>
      <c r="C30" s="183">
        <v>6</v>
      </c>
      <c r="D30" s="183" t="s">
        <v>177</v>
      </c>
      <c r="E30" s="184">
        <v>638</v>
      </c>
      <c r="F30" s="184">
        <v>255835176</v>
      </c>
      <c r="G30" s="183">
        <v>1653</v>
      </c>
      <c r="H30" s="185">
        <v>2045</v>
      </c>
      <c r="I30" s="185">
        <v>766363000</v>
      </c>
      <c r="J30" s="185">
        <v>7</v>
      </c>
      <c r="K30" s="185">
        <v>3835000</v>
      </c>
      <c r="L30" s="183"/>
      <c r="M30" s="185"/>
      <c r="N30" s="183">
        <v>28</v>
      </c>
      <c r="O30" s="185">
        <v>39</v>
      </c>
      <c r="P30" s="185">
        <v>39478636</v>
      </c>
      <c r="Q30" s="185">
        <v>1563</v>
      </c>
      <c r="R30" s="185">
        <v>2089</v>
      </c>
      <c r="S30" s="185">
        <v>408787000</v>
      </c>
      <c r="T30" s="185"/>
      <c r="U30" s="185"/>
      <c r="V30" s="183">
        <v>2887</v>
      </c>
      <c r="W30" s="186">
        <v>1474298812</v>
      </c>
    </row>
    <row r="31" spans="1:23" x14ac:dyDescent="0.3">
      <c r="A31" s="183"/>
      <c r="B31" s="183"/>
      <c r="C31" s="183">
        <v>7</v>
      </c>
      <c r="D31" s="183" t="s">
        <v>178</v>
      </c>
      <c r="E31" s="184">
        <v>595</v>
      </c>
      <c r="F31" s="184">
        <v>238603819</v>
      </c>
      <c r="G31" s="183">
        <v>1190</v>
      </c>
      <c r="H31" s="185">
        <v>1458</v>
      </c>
      <c r="I31" s="185">
        <v>531970000</v>
      </c>
      <c r="J31" s="185">
        <v>4</v>
      </c>
      <c r="K31" s="185">
        <v>2780000</v>
      </c>
      <c r="L31" s="183"/>
      <c r="M31" s="185"/>
      <c r="N31" s="183">
        <v>31</v>
      </c>
      <c r="O31" s="185">
        <v>34</v>
      </c>
      <c r="P31" s="185">
        <v>29415756</v>
      </c>
      <c r="Q31" s="185">
        <v>1062</v>
      </c>
      <c r="R31" s="185">
        <v>1378</v>
      </c>
      <c r="S31" s="185">
        <v>270505000</v>
      </c>
      <c r="T31" s="185"/>
      <c r="U31" s="185"/>
      <c r="V31" s="183">
        <v>2075</v>
      </c>
      <c r="W31" s="186">
        <v>1073274575</v>
      </c>
    </row>
    <row r="32" spans="1:23" x14ac:dyDescent="0.3">
      <c r="A32" s="183"/>
      <c r="B32" s="183"/>
      <c r="C32" s="183">
        <v>8</v>
      </c>
      <c r="D32" s="183" t="s">
        <v>179</v>
      </c>
      <c r="E32" s="184">
        <v>743</v>
      </c>
      <c r="F32" s="184">
        <v>368159731</v>
      </c>
      <c r="G32" s="183">
        <v>978</v>
      </c>
      <c r="H32" s="185">
        <v>1202</v>
      </c>
      <c r="I32" s="185">
        <v>447582000</v>
      </c>
      <c r="J32" s="185">
        <v>10</v>
      </c>
      <c r="K32" s="185">
        <v>8800000</v>
      </c>
      <c r="L32" s="183">
        <v>1</v>
      </c>
      <c r="M32" s="185">
        <v>800000</v>
      </c>
      <c r="N32" s="183">
        <v>73</v>
      </c>
      <c r="O32" s="185">
        <v>127</v>
      </c>
      <c r="P32" s="185">
        <v>121299598</v>
      </c>
      <c r="Q32" s="185">
        <v>984</v>
      </c>
      <c r="R32" s="185">
        <v>1430</v>
      </c>
      <c r="S32" s="185">
        <v>269183000</v>
      </c>
      <c r="T32" s="185">
        <v>1</v>
      </c>
      <c r="U32" s="185">
        <v>525000</v>
      </c>
      <c r="V32" s="183">
        <v>1963</v>
      </c>
      <c r="W32" s="186">
        <v>1216349329</v>
      </c>
    </row>
    <row r="33" spans="1:23" x14ac:dyDescent="0.3">
      <c r="A33" s="183"/>
      <c r="B33" s="183"/>
      <c r="C33" s="183">
        <v>9</v>
      </c>
      <c r="D33" s="183" t="s">
        <v>180</v>
      </c>
      <c r="E33" s="184">
        <v>901</v>
      </c>
      <c r="F33" s="184">
        <v>544005124</v>
      </c>
      <c r="G33" s="183">
        <v>763</v>
      </c>
      <c r="H33" s="185">
        <v>1029</v>
      </c>
      <c r="I33" s="185">
        <v>357396000</v>
      </c>
      <c r="J33" s="185">
        <v>33</v>
      </c>
      <c r="K33" s="185">
        <v>34200000</v>
      </c>
      <c r="L33" s="183"/>
      <c r="M33" s="185"/>
      <c r="N33" s="183">
        <v>87</v>
      </c>
      <c r="O33" s="185">
        <v>112</v>
      </c>
      <c r="P33" s="185">
        <v>88556000</v>
      </c>
      <c r="Q33" s="185">
        <v>717</v>
      </c>
      <c r="R33" s="185">
        <v>1091</v>
      </c>
      <c r="S33" s="185">
        <v>200865000</v>
      </c>
      <c r="T33" s="185"/>
      <c r="U33" s="185"/>
      <c r="V33" s="183">
        <v>1480</v>
      </c>
      <c r="W33" s="186">
        <v>1225022124</v>
      </c>
    </row>
    <row r="34" spans="1:23" x14ac:dyDescent="0.3">
      <c r="A34" s="183"/>
      <c r="B34" s="183"/>
      <c r="C34" s="183">
        <v>10</v>
      </c>
      <c r="D34" s="183" t="s">
        <v>181</v>
      </c>
      <c r="E34" s="184">
        <v>4170</v>
      </c>
      <c r="F34" s="184">
        <v>1564189895</v>
      </c>
      <c r="G34" s="183">
        <v>7105</v>
      </c>
      <c r="H34" s="185">
        <v>9256</v>
      </c>
      <c r="I34" s="185">
        <v>3313221000</v>
      </c>
      <c r="J34" s="185">
        <v>51</v>
      </c>
      <c r="K34" s="185">
        <v>40263000</v>
      </c>
      <c r="L34" s="183">
        <v>14</v>
      </c>
      <c r="M34" s="185">
        <v>20980000</v>
      </c>
      <c r="N34" s="183">
        <v>903</v>
      </c>
      <c r="O34" s="185">
        <v>1334</v>
      </c>
      <c r="P34" s="185">
        <v>1583830936</v>
      </c>
      <c r="Q34" s="185">
        <v>7861</v>
      </c>
      <c r="R34" s="185">
        <v>10999</v>
      </c>
      <c r="S34" s="185">
        <v>2082234000</v>
      </c>
      <c r="T34" s="185">
        <v>1257</v>
      </c>
      <c r="U34" s="185">
        <v>979140000</v>
      </c>
      <c r="V34" s="183">
        <v>14326</v>
      </c>
      <c r="W34" s="186">
        <v>9583858831</v>
      </c>
    </row>
    <row r="35" spans="1:23" x14ac:dyDescent="0.3">
      <c r="A35" s="183"/>
      <c r="B35" s="183"/>
      <c r="C35" s="183">
        <v>11</v>
      </c>
      <c r="D35" s="183" t="s">
        <v>182</v>
      </c>
      <c r="E35" s="184">
        <v>79</v>
      </c>
      <c r="F35" s="184">
        <v>25685392</v>
      </c>
      <c r="G35" s="183">
        <v>313</v>
      </c>
      <c r="H35" s="185">
        <v>371</v>
      </c>
      <c r="I35" s="185">
        <v>136984000</v>
      </c>
      <c r="J35" s="185"/>
      <c r="K35" s="185"/>
      <c r="L35" s="183"/>
      <c r="M35" s="185"/>
      <c r="N35" s="183">
        <v>25</v>
      </c>
      <c r="O35" s="185">
        <v>44</v>
      </c>
      <c r="P35" s="185">
        <v>41586546</v>
      </c>
      <c r="Q35" s="185">
        <v>325</v>
      </c>
      <c r="R35" s="185">
        <v>425</v>
      </c>
      <c r="S35" s="185">
        <v>79607000</v>
      </c>
      <c r="T35" s="185"/>
      <c r="U35" s="185"/>
      <c r="V35" s="183">
        <v>581</v>
      </c>
      <c r="W35" s="186">
        <v>283862938</v>
      </c>
    </row>
    <row r="36" spans="1:23" x14ac:dyDescent="0.3">
      <c r="A36" s="183"/>
      <c r="B36" s="183"/>
      <c r="C36" s="183">
        <v>12</v>
      </c>
      <c r="D36" s="183" t="s">
        <v>183</v>
      </c>
      <c r="E36" s="184">
        <v>545</v>
      </c>
      <c r="F36" s="184">
        <v>257663401</v>
      </c>
      <c r="G36" s="183">
        <v>847</v>
      </c>
      <c r="H36" s="185">
        <v>1052</v>
      </c>
      <c r="I36" s="185">
        <v>399135000</v>
      </c>
      <c r="J36" s="185">
        <v>10</v>
      </c>
      <c r="K36" s="185">
        <v>10600000</v>
      </c>
      <c r="L36" s="183"/>
      <c r="M36" s="185"/>
      <c r="N36" s="183">
        <v>25</v>
      </c>
      <c r="O36" s="185">
        <v>42</v>
      </c>
      <c r="P36" s="185">
        <v>34929496</v>
      </c>
      <c r="Q36" s="185">
        <v>846</v>
      </c>
      <c r="R36" s="185">
        <v>1139</v>
      </c>
      <c r="S36" s="185">
        <v>225262000</v>
      </c>
      <c r="T36" s="185"/>
      <c r="U36" s="185"/>
      <c r="V36" s="183">
        <v>1649</v>
      </c>
      <c r="W36" s="186">
        <v>927589897</v>
      </c>
    </row>
    <row r="37" spans="1:23" x14ac:dyDescent="0.3">
      <c r="A37" s="183"/>
      <c r="B37" s="183"/>
      <c r="C37" s="183">
        <v>13</v>
      </c>
      <c r="D37" s="183" t="s">
        <v>184</v>
      </c>
      <c r="E37" s="184">
        <v>2628</v>
      </c>
      <c r="F37" s="184">
        <v>1034768076</v>
      </c>
      <c r="G37" s="183">
        <v>3190</v>
      </c>
      <c r="H37" s="185">
        <v>4182</v>
      </c>
      <c r="I37" s="185">
        <v>1449512000</v>
      </c>
      <c r="J37" s="185">
        <v>34</v>
      </c>
      <c r="K37" s="185">
        <v>27049000</v>
      </c>
      <c r="L37" s="183">
        <v>1</v>
      </c>
      <c r="M37" s="185">
        <v>700000</v>
      </c>
      <c r="N37" s="183">
        <v>63</v>
      </c>
      <c r="O37" s="185">
        <v>97</v>
      </c>
      <c r="P37" s="185">
        <v>120520000</v>
      </c>
      <c r="Q37" s="185">
        <v>3830</v>
      </c>
      <c r="R37" s="185">
        <v>5457</v>
      </c>
      <c r="S37" s="185">
        <v>1025640000</v>
      </c>
      <c r="T37" s="185">
        <v>736</v>
      </c>
      <c r="U37" s="185">
        <v>599215000</v>
      </c>
      <c r="V37" s="183">
        <v>6742</v>
      </c>
      <c r="W37" s="186">
        <v>4257404076</v>
      </c>
    </row>
    <row r="38" spans="1:23" x14ac:dyDescent="0.3">
      <c r="A38" s="183"/>
      <c r="B38" s="183"/>
      <c r="C38" s="183">
        <v>14</v>
      </c>
      <c r="D38" s="183" t="s">
        <v>185</v>
      </c>
      <c r="E38" s="184">
        <v>1791</v>
      </c>
      <c r="F38" s="184">
        <v>701735835</v>
      </c>
      <c r="G38" s="183">
        <v>2064</v>
      </c>
      <c r="H38" s="185">
        <v>2671</v>
      </c>
      <c r="I38" s="185">
        <v>939198000</v>
      </c>
      <c r="J38" s="185">
        <v>17</v>
      </c>
      <c r="K38" s="185">
        <v>18300000</v>
      </c>
      <c r="L38" s="183"/>
      <c r="M38" s="185"/>
      <c r="N38" s="183">
        <v>60</v>
      </c>
      <c r="O38" s="185">
        <v>73</v>
      </c>
      <c r="P38" s="185">
        <v>64723000</v>
      </c>
      <c r="Q38" s="185">
        <v>2240</v>
      </c>
      <c r="R38" s="185">
        <v>3261</v>
      </c>
      <c r="S38" s="185">
        <v>553761000</v>
      </c>
      <c r="T38" s="185">
        <v>331</v>
      </c>
      <c r="U38" s="185">
        <v>256825500</v>
      </c>
      <c r="V38" s="183">
        <v>4267</v>
      </c>
      <c r="W38" s="186">
        <v>2534543335</v>
      </c>
    </row>
    <row r="39" spans="1:23" x14ac:dyDescent="0.3">
      <c r="A39" s="183"/>
      <c r="B39" s="183"/>
      <c r="C39" s="183">
        <v>15</v>
      </c>
      <c r="D39" s="183" t="s">
        <v>186</v>
      </c>
      <c r="E39" s="184">
        <v>1328</v>
      </c>
      <c r="F39" s="184">
        <v>504905003</v>
      </c>
      <c r="G39" s="183">
        <v>962</v>
      </c>
      <c r="H39" s="185">
        <v>1208</v>
      </c>
      <c r="I39" s="185">
        <v>419250000</v>
      </c>
      <c r="J39" s="185">
        <v>10</v>
      </c>
      <c r="K39" s="185">
        <v>10900000</v>
      </c>
      <c r="L39" s="183"/>
      <c r="M39" s="185"/>
      <c r="N39" s="183">
        <v>14</v>
      </c>
      <c r="O39" s="185">
        <v>24</v>
      </c>
      <c r="P39" s="185">
        <v>33287100</v>
      </c>
      <c r="Q39" s="185">
        <v>1147</v>
      </c>
      <c r="R39" s="185">
        <v>1681</v>
      </c>
      <c r="S39" s="185">
        <v>298103000</v>
      </c>
      <c r="T39" s="185">
        <v>12</v>
      </c>
      <c r="U39" s="185">
        <v>1200000</v>
      </c>
      <c r="V39" s="183">
        <v>2336</v>
      </c>
      <c r="W39" s="186">
        <v>1267645103</v>
      </c>
    </row>
    <row r="40" spans="1:23" x14ac:dyDescent="0.3">
      <c r="A40" s="183"/>
      <c r="B40" s="183"/>
      <c r="C40" s="183">
        <v>16</v>
      </c>
      <c r="D40" s="183" t="s">
        <v>187</v>
      </c>
      <c r="E40" s="184">
        <v>153</v>
      </c>
      <c r="F40" s="184">
        <v>65245000</v>
      </c>
      <c r="G40" s="183">
        <v>524</v>
      </c>
      <c r="H40" s="185">
        <v>669</v>
      </c>
      <c r="I40" s="185">
        <v>255934000</v>
      </c>
      <c r="J40" s="185">
        <v>1</v>
      </c>
      <c r="K40" s="185">
        <v>500000</v>
      </c>
      <c r="L40" s="183"/>
      <c r="M40" s="185"/>
      <c r="N40" s="183">
        <v>19</v>
      </c>
      <c r="O40" s="185">
        <v>27</v>
      </c>
      <c r="P40" s="185">
        <v>3668000</v>
      </c>
      <c r="Q40" s="185">
        <v>581</v>
      </c>
      <c r="R40" s="185">
        <v>816</v>
      </c>
      <c r="S40" s="185">
        <v>154216000</v>
      </c>
      <c r="T40" s="185"/>
      <c r="U40" s="185"/>
      <c r="V40" s="183">
        <v>958</v>
      </c>
      <c r="W40" s="186">
        <v>479563000</v>
      </c>
    </row>
    <row r="41" spans="1:23" x14ac:dyDescent="0.3">
      <c r="A41" s="187" t="s">
        <v>188</v>
      </c>
      <c r="B41" s="187"/>
      <c r="C41" s="187"/>
      <c r="D41" s="187"/>
      <c r="E41" s="188">
        <v>20255</v>
      </c>
      <c r="F41" s="187">
        <v>8703579251</v>
      </c>
      <c r="G41" s="189">
        <v>30523</v>
      </c>
      <c r="H41" s="189">
        <v>38541</v>
      </c>
      <c r="I41" s="189">
        <v>13886733000</v>
      </c>
      <c r="J41" s="189">
        <v>263</v>
      </c>
      <c r="K41" s="189">
        <v>230377000</v>
      </c>
      <c r="L41" s="187">
        <v>23</v>
      </c>
      <c r="M41" s="189">
        <v>30024000</v>
      </c>
      <c r="N41" s="189">
        <v>2406</v>
      </c>
      <c r="O41" s="189">
        <v>3733</v>
      </c>
      <c r="P41" s="189">
        <v>3895041601</v>
      </c>
      <c r="Q41" s="189">
        <v>32131</v>
      </c>
      <c r="R41" s="189">
        <v>44511</v>
      </c>
      <c r="S41" s="187">
        <v>8371347000</v>
      </c>
      <c r="T41" s="189">
        <v>2342</v>
      </c>
      <c r="U41" s="187">
        <v>1838255500</v>
      </c>
      <c r="V41" s="187">
        <v>61040</v>
      </c>
      <c r="W41" s="190">
        <v>36955357352</v>
      </c>
    </row>
    <row r="42" spans="1:23" x14ac:dyDescent="0.3">
      <c r="A42" s="183">
        <v>3</v>
      </c>
      <c r="B42" s="183" t="s">
        <v>189</v>
      </c>
      <c r="C42" s="183">
        <v>1</v>
      </c>
      <c r="D42" s="183" t="s">
        <v>189</v>
      </c>
      <c r="E42" s="184">
        <v>1520</v>
      </c>
      <c r="F42" s="184">
        <v>602467579</v>
      </c>
      <c r="G42" s="183">
        <v>4301</v>
      </c>
      <c r="H42" s="185">
        <v>5531</v>
      </c>
      <c r="I42" s="185">
        <v>2045742000</v>
      </c>
      <c r="J42" s="185">
        <v>43</v>
      </c>
      <c r="K42" s="185">
        <v>40517000</v>
      </c>
      <c r="L42" s="183">
        <v>7</v>
      </c>
      <c r="M42" s="185">
        <v>12402000</v>
      </c>
      <c r="N42" s="183">
        <v>466</v>
      </c>
      <c r="O42" s="185">
        <v>575</v>
      </c>
      <c r="P42" s="185">
        <v>568136067</v>
      </c>
      <c r="Q42" s="185">
        <v>4191</v>
      </c>
      <c r="R42" s="185">
        <v>5740</v>
      </c>
      <c r="S42" s="185">
        <v>1147651000</v>
      </c>
      <c r="T42" s="185">
        <v>661</v>
      </c>
      <c r="U42" s="185">
        <v>561545000</v>
      </c>
      <c r="V42" s="183">
        <v>7707</v>
      </c>
      <c r="W42" s="186">
        <v>4978460646</v>
      </c>
    </row>
    <row r="43" spans="1:23" x14ac:dyDescent="0.3">
      <c r="A43" s="183"/>
      <c r="B43" s="183"/>
      <c r="C43" s="183">
        <v>2</v>
      </c>
      <c r="D43" s="183" t="s">
        <v>190</v>
      </c>
      <c r="E43" s="184">
        <v>784</v>
      </c>
      <c r="F43" s="184">
        <v>324958145</v>
      </c>
      <c r="G43" s="183">
        <v>2443</v>
      </c>
      <c r="H43" s="185">
        <v>3123</v>
      </c>
      <c r="I43" s="185">
        <v>1134721000</v>
      </c>
      <c r="J43" s="185">
        <v>25</v>
      </c>
      <c r="K43" s="185">
        <v>23790000</v>
      </c>
      <c r="L43" s="183">
        <v>21</v>
      </c>
      <c r="M43" s="185">
        <v>59547000</v>
      </c>
      <c r="N43" s="183">
        <v>254</v>
      </c>
      <c r="O43" s="185">
        <v>339</v>
      </c>
      <c r="P43" s="185">
        <v>352182922</v>
      </c>
      <c r="Q43" s="185">
        <v>2418</v>
      </c>
      <c r="R43" s="185">
        <v>3352</v>
      </c>
      <c r="S43" s="185">
        <v>653264000</v>
      </c>
      <c r="T43" s="185">
        <v>267</v>
      </c>
      <c r="U43" s="185">
        <v>221535000</v>
      </c>
      <c r="V43" s="183">
        <v>4217</v>
      </c>
      <c r="W43" s="186">
        <v>2769998067</v>
      </c>
    </row>
    <row r="44" spans="1:23" x14ac:dyDescent="0.3">
      <c r="A44" s="183"/>
      <c r="B44" s="183"/>
      <c r="C44" s="183">
        <v>3</v>
      </c>
      <c r="D44" s="183" t="s">
        <v>191</v>
      </c>
      <c r="E44" s="184">
        <v>1104</v>
      </c>
      <c r="F44" s="184">
        <v>405921174</v>
      </c>
      <c r="G44" s="183">
        <v>2018</v>
      </c>
      <c r="H44" s="185">
        <v>2572</v>
      </c>
      <c r="I44" s="185">
        <v>924538000</v>
      </c>
      <c r="J44" s="185">
        <v>26</v>
      </c>
      <c r="K44" s="185">
        <v>22157999</v>
      </c>
      <c r="L44" s="183">
        <v>11</v>
      </c>
      <c r="M44" s="185">
        <v>24096000</v>
      </c>
      <c r="N44" s="183">
        <v>361</v>
      </c>
      <c r="O44" s="185">
        <v>487</v>
      </c>
      <c r="P44" s="185">
        <v>472480978</v>
      </c>
      <c r="Q44" s="185">
        <v>1952</v>
      </c>
      <c r="R44" s="185">
        <v>2843</v>
      </c>
      <c r="S44" s="185">
        <v>555286000</v>
      </c>
      <c r="T44" s="185">
        <v>352</v>
      </c>
      <c r="U44" s="185">
        <v>295615000</v>
      </c>
      <c r="V44" s="183">
        <v>3917</v>
      </c>
      <c r="W44" s="186">
        <v>2700095151</v>
      </c>
    </row>
    <row r="45" spans="1:23" x14ac:dyDescent="0.3">
      <c r="A45" s="183"/>
      <c r="B45" s="183"/>
      <c r="C45" s="183">
        <v>4</v>
      </c>
      <c r="D45" s="183" t="s">
        <v>192</v>
      </c>
      <c r="E45" s="184">
        <v>439</v>
      </c>
      <c r="F45" s="184">
        <v>170524730</v>
      </c>
      <c r="G45" s="183">
        <v>871</v>
      </c>
      <c r="H45" s="185">
        <v>1071</v>
      </c>
      <c r="I45" s="185">
        <v>388602000</v>
      </c>
      <c r="J45" s="185">
        <v>17</v>
      </c>
      <c r="K45" s="185">
        <v>16675000</v>
      </c>
      <c r="L45" s="183">
        <v>1</v>
      </c>
      <c r="M45" s="185">
        <v>2624000</v>
      </c>
      <c r="N45" s="183">
        <v>1</v>
      </c>
      <c r="O45" s="185">
        <v>1</v>
      </c>
      <c r="P45" s="185">
        <v>1179000</v>
      </c>
      <c r="Q45" s="185">
        <v>969</v>
      </c>
      <c r="R45" s="185">
        <v>1348</v>
      </c>
      <c r="S45" s="185">
        <v>269291000</v>
      </c>
      <c r="T45" s="185">
        <v>66</v>
      </c>
      <c r="U45" s="185">
        <v>52575000</v>
      </c>
      <c r="V45" s="183">
        <v>1647</v>
      </c>
      <c r="W45" s="186">
        <v>901470730</v>
      </c>
    </row>
    <row r="46" spans="1:23" x14ac:dyDescent="0.3">
      <c r="A46" s="183"/>
      <c r="B46" s="183"/>
      <c r="C46" s="183">
        <v>5</v>
      </c>
      <c r="D46" s="183" t="s">
        <v>193</v>
      </c>
      <c r="E46" s="184">
        <v>2251</v>
      </c>
      <c r="F46" s="184">
        <v>970727082</v>
      </c>
      <c r="G46" s="183">
        <v>3999</v>
      </c>
      <c r="H46" s="185">
        <v>5130</v>
      </c>
      <c r="I46" s="185">
        <v>1805956000</v>
      </c>
      <c r="J46" s="185">
        <v>59</v>
      </c>
      <c r="K46" s="185">
        <v>59170000</v>
      </c>
      <c r="L46" s="183"/>
      <c r="M46" s="185"/>
      <c r="N46" s="183">
        <v>334</v>
      </c>
      <c r="O46" s="185">
        <v>490</v>
      </c>
      <c r="P46" s="185">
        <v>497640250</v>
      </c>
      <c r="Q46" s="185">
        <v>4537</v>
      </c>
      <c r="R46" s="185">
        <v>6573</v>
      </c>
      <c r="S46" s="185">
        <v>1443006000</v>
      </c>
      <c r="T46" s="185">
        <v>376</v>
      </c>
      <c r="U46" s="185">
        <v>294233100</v>
      </c>
      <c r="V46" s="183">
        <v>7609</v>
      </c>
      <c r="W46" s="186">
        <v>5070732432</v>
      </c>
    </row>
    <row r="47" spans="1:23" x14ac:dyDescent="0.3">
      <c r="A47" s="183"/>
      <c r="B47" s="183"/>
      <c r="C47" s="183">
        <v>6</v>
      </c>
      <c r="D47" s="183" t="s">
        <v>194</v>
      </c>
      <c r="E47" s="184">
        <v>178</v>
      </c>
      <c r="F47" s="184">
        <v>70653575</v>
      </c>
      <c r="G47" s="183">
        <v>515</v>
      </c>
      <c r="H47" s="185">
        <v>658</v>
      </c>
      <c r="I47" s="185">
        <v>240634000</v>
      </c>
      <c r="J47" s="185">
        <v>7</v>
      </c>
      <c r="K47" s="185">
        <v>7160000</v>
      </c>
      <c r="L47" s="183">
        <v>1</v>
      </c>
      <c r="M47" s="185">
        <v>3608000</v>
      </c>
      <c r="N47" s="183">
        <v>45</v>
      </c>
      <c r="O47" s="185">
        <v>70</v>
      </c>
      <c r="P47" s="185">
        <v>77722300</v>
      </c>
      <c r="Q47" s="185">
        <v>626</v>
      </c>
      <c r="R47" s="185">
        <v>887</v>
      </c>
      <c r="S47" s="185">
        <v>178684000</v>
      </c>
      <c r="T47" s="185">
        <v>32</v>
      </c>
      <c r="U47" s="185">
        <v>24300000</v>
      </c>
      <c r="V47" s="183">
        <v>994</v>
      </c>
      <c r="W47" s="186">
        <v>602761875</v>
      </c>
    </row>
    <row r="48" spans="1:23" x14ac:dyDescent="0.3">
      <c r="A48" s="183"/>
      <c r="B48" s="183"/>
      <c r="C48" s="183">
        <v>7</v>
      </c>
      <c r="D48" s="183" t="s">
        <v>195</v>
      </c>
      <c r="E48" s="184">
        <v>619</v>
      </c>
      <c r="F48" s="184">
        <v>257562008</v>
      </c>
      <c r="G48" s="183">
        <v>1592</v>
      </c>
      <c r="H48" s="185">
        <v>1997</v>
      </c>
      <c r="I48" s="185">
        <v>734211000</v>
      </c>
      <c r="J48" s="185">
        <v>14</v>
      </c>
      <c r="K48" s="185">
        <v>13420000</v>
      </c>
      <c r="L48" s="183">
        <v>2</v>
      </c>
      <c r="M48" s="185">
        <v>2546000</v>
      </c>
      <c r="N48" s="183">
        <v>114</v>
      </c>
      <c r="O48" s="185">
        <v>146</v>
      </c>
      <c r="P48" s="185">
        <v>147457871</v>
      </c>
      <c r="Q48" s="185">
        <v>1531</v>
      </c>
      <c r="R48" s="185">
        <v>2179</v>
      </c>
      <c r="S48" s="185">
        <v>413984000</v>
      </c>
      <c r="T48" s="185">
        <v>174</v>
      </c>
      <c r="U48" s="185">
        <v>152745000</v>
      </c>
      <c r="V48" s="183">
        <v>2746</v>
      </c>
      <c r="W48" s="186">
        <v>1721925879</v>
      </c>
    </row>
    <row r="49" spans="1:23" x14ac:dyDescent="0.3">
      <c r="A49" s="183"/>
      <c r="B49" s="183"/>
      <c r="C49" s="183">
        <v>8</v>
      </c>
      <c r="D49" s="183" t="s">
        <v>196</v>
      </c>
      <c r="E49" s="184">
        <v>569</v>
      </c>
      <c r="F49" s="184">
        <v>246892395</v>
      </c>
      <c r="G49" s="183">
        <v>1261</v>
      </c>
      <c r="H49" s="185">
        <v>1593</v>
      </c>
      <c r="I49" s="185">
        <v>579941000</v>
      </c>
      <c r="J49" s="185">
        <v>9</v>
      </c>
      <c r="K49" s="185">
        <v>9348000</v>
      </c>
      <c r="L49" s="183">
        <v>3</v>
      </c>
      <c r="M49" s="185">
        <v>5576000</v>
      </c>
      <c r="N49" s="183">
        <v>133</v>
      </c>
      <c r="O49" s="185">
        <v>168</v>
      </c>
      <c r="P49" s="185">
        <v>159501432</v>
      </c>
      <c r="Q49" s="185">
        <v>1460</v>
      </c>
      <c r="R49" s="185">
        <v>1951</v>
      </c>
      <c r="S49" s="185">
        <v>382696000</v>
      </c>
      <c r="T49" s="185">
        <v>207</v>
      </c>
      <c r="U49" s="185">
        <v>174880000</v>
      </c>
      <c r="V49" s="183">
        <v>2406</v>
      </c>
      <c r="W49" s="186">
        <v>1558834827</v>
      </c>
    </row>
    <row r="50" spans="1:23" s="192" customFormat="1" x14ac:dyDescent="0.3">
      <c r="A50" s="187" t="s">
        <v>197</v>
      </c>
      <c r="B50" s="187"/>
      <c r="C50" s="187"/>
      <c r="D50" s="187"/>
      <c r="E50" s="188">
        <v>7457</v>
      </c>
      <c r="F50" s="188">
        <v>3049706688</v>
      </c>
      <c r="G50" s="187">
        <v>17000</v>
      </c>
      <c r="H50" s="189">
        <v>21675</v>
      </c>
      <c r="I50" s="189">
        <v>7854345000</v>
      </c>
      <c r="J50" s="189">
        <v>200</v>
      </c>
      <c r="K50" s="189">
        <v>192237999</v>
      </c>
      <c r="L50" s="187">
        <v>46</v>
      </c>
      <c r="M50" s="189">
        <v>110399000</v>
      </c>
      <c r="N50" s="187">
        <v>1708</v>
      </c>
      <c r="O50" s="189">
        <v>2275</v>
      </c>
      <c r="P50" s="189">
        <v>2276300820</v>
      </c>
      <c r="Q50" s="189">
        <v>17684</v>
      </c>
      <c r="R50" s="189">
        <v>24873</v>
      </c>
      <c r="S50" s="189">
        <v>5043862000</v>
      </c>
      <c r="T50" s="189">
        <v>2135</v>
      </c>
      <c r="U50" s="189">
        <v>1777428100</v>
      </c>
      <c r="V50" s="187">
        <v>31236</v>
      </c>
      <c r="W50" s="191">
        <v>20304279607</v>
      </c>
    </row>
    <row r="51" spans="1:23" x14ac:dyDescent="0.3">
      <c r="A51" s="183">
        <v>4</v>
      </c>
      <c r="B51" s="183" t="s">
        <v>198</v>
      </c>
      <c r="C51" s="183">
        <v>1</v>
      </c>
      <c r="D51" s="183" t="s">
        <v>198</v>
      </c>
      <c r="E51" s="184">
        <v>1567</v>
      </c>
      <c r="F51" s="184">
        <v>641238379</v>
      </c>
      <c r="G51" s="183">
        <v>1829</v>
      </c>
      <c r="H51" s="185">
        <v>2297</v>
      </c>
      <c r="I51" s="185">
        <v>854395000</v>
      </c>
      <c r="J51" s="185">
        <v>40</v>
      </c>
      <c r="K51" s="185">
        <v>37405000</v>
      </c>
      <c r="L51" s="183">
        <v>3</v>
      </c>
      <c r="M51" s="185">
        <v>3870000</v>
      </c>
      <c r="N51" s="183">
        <v>579</v>
      </c>
      <c r="O51" s="185">
        <v>914</v>
      </c>
      <c r="P51" s="185">
        <v>933257181</v>
      </c>
      <c r="Q51" s="185">
        <v>1653</v>
      </c>
      <c r="R51" s="185">
        <v>2304</v>
      </c>
      <c r="S51" s="185">
        <v>431065000</v>
      </c>
      <c r="T51" s="185"/>
      <c r="U51" s="185"/>
      <c r="V51" s="183">
        <v>3919</v>
      </c>
      <c r="W51" s="186">
        <v>2901230560</v>
      </c>
    </row>
    <row r="52" spans="1:23" x14ac:dyDescent="0.3">
      <c r="A52" s="183"/>
      <c r="B52" s="183"/>
      <c r="C52" s="183">
        <v>2</v>
      </c>
      <c r="D52" s="183" t="s">
        <v>199</v>
      </c>
      <c r="E52" s="184">
        <v>415</v>
      </c>
      <c r="F52" s="184">
        <v>196122634</v>
      </c>
      <c r="G52" s="183">
        <v>605</v>
      </c>
      <c r="H52" s="185">
        <v>735</v>
      </c>
      <c r="I52" s="185">
        <v>280246000</v>
      </c>
      <c r="J52" s="185">
        <v>10</v>
      </c>
      <c r="K52" s="185">
        <v>10110000</v>
      </c>
      <c r="L52" s="183">
        <v>1</v>
      </c>
      <c r="M52" s="185">
        <v>300000</v>
      </c>
      <c r="N52" s="183">
        <v>129</v>
      </c>
      <c r="O52" s="185">
        <v>217</v>
      </c>
      <c r="P52" s="185">
        <v>213803272</v>
      </c>
      <c r="Q52" s="185">
        <v>498</v>
      </c>
      <c r="R52" s="185">
        <v>680</v>
      </c>
      <c r="S52" s="185">
        <v>131188000</v>
      </c>
      <c r="T52" s="185"/>
      <c r="U52" s="185"/>
      <c r="V52" s="183">
        <v>1137</v>
      </c>
      <c r="W52" s="186">
        <v>831769906</v>
      </c>
    </row>
    <row r="53" spans="1:23" x14ac:dyDescent="0.3">
      <c r="A53" s="183"/>
      <c r="B53" s="183"/>
      <c r="C53" s="183">
        <v>3</v>
      </c>
      <c r="D53" s="183" t="s">
        <v>200</v>
      </c>
      <c r="E53" s="184">
        <v>362</v>
      </c>
      <c r="F53" s="184">
        <v>162702923</v>
      </c>
      <c r="G53" s="183">
        <v>490</v>
      </c>
      <c r="H53" s="185">
        <v>603</v>
      </c>
      <c r="I53" s="185">
        <v>225894000</v>
      </c>
      <c r="J53" s="185">
        <v>14</v>
      </c>
      <c r="K53" s="185">
        <v>11239900</v>
      </c>
      <c r="L53" s="183">
        <v>1</v>
      </c>
      <c r="M53" s="185">
        <v>900000</v>
      </c>
      <c r="N53" s="183">
        <v>52</v>
      </c>
      <c r="O53" s="185">
        <v>70</v>
      </c>
      <c r="P53" s="185">
        <v>65472612</v>
      </c>
      <c r="Q53" s="185">
        <v>453</v>
      </c>
      <c r="R53" s="185">
        <v>594</v>
      </c>
      <c r="S53" s="185">
        <v>121603000</v>
      </c>
      <c r="T53" s="185"/>
      <c r="U53" s="185"/>
      <c r="V53" s="183">
        <v>946</v>
      </c>
      <c r="W53" s="186">
        <v>587812435</v>
      </c>
    </row>
    <row r="54" spans="1:23" x14ac:dyDescent="0.3">
      <c r="A54" s="183"/>
      <c r="B54" s="183"/>
      <c r="C54" s="183">
        <v>4</v>
      </c>
      <c r="D54" s="183" t="s">
        <v>201</v>
      </c>
      <c r="E54" s="184">
        <v>344</v>
      </c>
      <c r="F54" s="184">
        <v>150223500</v>
      </c>
      <c r="G54" s="183">
        <v>568</v>
      </c>
      <c r="H54" s="185">
        <v>675</v>
      </c>
      <c r="I54" s="185">
        <v>259831000</v>
      </c>
      <c r="J54" s="185">
        <v>8</v>
      </c>
      <c r="K54" s="185">
        <v>7550000</v>
      </c>
      <c r="L54" s="183"/>
      <c r="M54" s="185"/>
      <c r="N54" s="183">
        <v>67</v>
      </c>
      <c r="O54" s="185">
        <v>101</v>
      </c>
      <c r="P54" s="185">
        <v>108551424</v>
      </c>
      <c r="Q54" s="185">
        <v>474</v>
      </c>
      <c r="R54" s="185">
        <v>668</v>
      </c>
      <c r="S54" s="185">
        <v>130379000</v>
      </c>
      <c r="T54" s="185"/>
      <c r="U54" s="185"/>
      <c r="V54" s="183">
        <v>1071</v>
      </c>
      <c r="W54" s="186">
        <v>656534924</v>
      </c>
    </row>
    <row r="55" spans="1:23" x14ac:dyDescent="0.3">
      <c r="A55" s="183"/>
      <c r="B55" s="183"/>
      <c r="C55" s="183">
        <v>5</v>
      </c>
      <c r="D55" s="183" t="s">
        <v>202</v>
      </c>
      <c r="E55" s="184">
        <v>626</v>
      </c>
      <c r="F55" s="184">
        <v>274595313</v>
      </c>
      <c r="G55" s="183">
        <v>770</v>
      </c>
      <c r="H55" s="185">
        <v>950</v>
      </c>
      <c r="I55" s="185">
        <v>349200000</v>
      </c>
      <c r="J55" s="185">
        <v>20</v>
      </c>
      <c r="K55" s="185">
        <v>14765000</v>
      </c>
      <c r="L55" s="183">
        <v>1</v>
      </c>
      <c r="M55" s="185">
        <v>1750000</v>
      </c>
      <c r="N55" s="183">
        <v>266</v>
      </c>
      <c r="O55" s="185">
        <v>416</v>
      </c>
      <c r="P55" s="185">
        <v>434855897</v>
      </c>
      <c r="Q55" s="185">
        <v>717</v>
      </c>
      <c r="R55" s="185">
        <v>1027</v>
      </c>
      <c r="S55" s="185">
        <v>193346000</v>
      </c>
      <c r="T55" s="185">
        <v>2</v>
      </c>
      <c r="U55" s="185">
        <v>825000</v>
      </c>
      <c r="V55" s="183">
        <v>1664</v>
      </c>
      <c r="W55" s="186">
        <v>1269337210</v>
      </c>
    </row>
    <row r="56" spans="1:23" x14ac:dyDescent="0.3">
      <c r="A56" s="183"/>
      <c r="B56" s="183"/>
      <c r="C56" s="183">
        <v>6</v>
      </c>
      <c r="D56" s="183" t="s">
        <v>203</v>
      </c>
      <c r="E56" s="184">
        <v>179</v>
      </c>
      <c r="F56" s="184">
        <v>78960000</v>
      </c>
      <c r="G56" s="183">
        <v>301</v>
      </c>
      <c r="H56" s="185">
        <v>371</v>
      </c>
      <c r="I56" s="185">
        <v>139316000</v>
      </c>
      <c r="J56" s="185">
        <v>7</v>
      </c>
      <c r="K56" s="185">
        <v>5560000</v>
      </c>
      <c r="L56" s="183"/>
      <c r="M56" s="185"/>
      <c r="N56" s="183">
        <v>63</v>
      </c>
      <c r="O56" s="185">
        <v>81</v>
      </c>
      <c r="P56" s="185">
        <v>82311190</v>
      </c>
      <c r="Q56" s="185">
        <v>328</v>
      </c>
      <c r="R56" s="185">
        <v>433</v>
      </c>
      <c r="S56" s="185">
        <v>86584000</v>
      </c>
      <c r="T56" s="185"/>
      <c r="U56" s="185"/>
      <c r="V56" s="183">
        <v>629</v>
      </c>
      <c r="W56" s="186">
        <v>392731190</v>
      </c>
    </row>
    <row r="57" spans="1:23" x14ac:dyDescent="0.3">
      <c r="A57" s="183"/>
      <c r="B57" s="183"/>
      <c r="C57" s="183">
        <v>7</v>
      </c>
      <c r="D57" s="183" t="s">
        <v>204</v>
      </c>
      <c r="E57" s="184">
        <v>102</v>
      </c>
      <c r="F57" s="184">
        <v>40230000</v>
      </c>
      <c r="G57" s="183">
        <v>116</v>
      </c>
      <c r="H57" s="185">
        <v>134</v>
      </c>
      <c r="I57" s="185">
        <v>48910000</v>
      </c>
      <c r="J57" s="185">
        <v>3</v>
      </c>
      <c r="K57" s="185">
        <v>3000000</v>
      </c>
      <c r="L57" s="183"/>
      <c r="M57" s="185"/>
      <c r="N57" s="183">
        <v>106</v>
      </c>
      <c r="O57" s="185">
        <v>151</v>
      </c>
      <c r="P57" s="185">
        <v>160613727</v>
      </c>
      <c r="Q57" s="185">
        <v>123</v>
      </c>
      <c r="R57" s="185">
        <v>181</v>
      </c>
      <c r="S57" s="185">
        <v>31168000</v>
      </c>
      <c r="T57" s="185"/>
      <c r="U57" s="185"/>
      <c r="V57" s="183">
        <v>327</v>
      </c>
      <c r="W57" s="186">
        <v>283921727</v>
      </c>
    </row>
    <row r="58" spans="1:23" x14ac:dyDescent="0.3">
      <c r="A58" s="183"/>
      <c r="B58" s="183"/>
      <c r="C58" s="183">
        <v>8</v>
      </c>
      <c r="D58" s="183" t="s">
        <v>205</v>
      </c>
      <c r="E58" s="184">
        <v>164</v>
      </c>
      <c r="F58" s="184">
        <v>78241510</v>
      </c>
      <c r="G58" s="183">
        <v>225</v>
      </c>
      <c r="H58" s="185">
        <v>271</v>
      </c>
      <c r="I58" s="185">
        <v>99643000</v>
      </c>
      <c r="J58" s="185">
        <v>3</v>
      </c>
      <c r="K58" s="185">
        <v>2400000</v>
      </c>
      <c r="L58" s="183"/>
      <c r="M58" s="185"/>
      <c r="N58" s="183">
        <v>160</v>
      </c>
      <c r="O58" s="185">
        <v>270</v>
      </c>
      <c r="P58" s="185">
        <v>294131550</v>
      </c>
      <c r="Q58" s="185">
        <v>198</v>
      </c>
      <c r="R58" s="185">
        <v>283</v>
      </c>
      <c r="S58" s="185">
        <v>53516000</v>
      </c>
      <c r="T58" s="185"/>
      <c r="U58" s="185"/>
      <c r="V58" s="183">
        <v>491</v>
      </c>
      <c r="W58" s="186">
        <v>527932060</v>
      </c>
    </row>
    <row r="59" spans="1:23" x14ac:dyDescent="0.3">
      <c r="A59" s="183"/>
      <c r="B59" s="183"/>
      <c r="C59" s="183">
        <v>9</v>
      </c>
      <c r="D59" s="183" t="s">
        <v>206</v>
      </c>
      <c r="E59" s="184">
        <v>278</v>
      </c>
      <c r="F59" s="184">
        <v>118363000</v>
      </c>
      <c r="G59" s="183">
        <v>258</v>
      </c>
      <c r="H59" s="185">
        <v>307</v>
      </c>
      <c r="I59" s="185">
        <v>109278000</v>
      </c>
      <c r="J59" s="185">
        <v>11</v>
      </c>
      <c r="K59" s="185">
        <v>11570000</v>
      </c>
      <c r="L59" s="183"/>
      <c r="M59" s="185"/>
      <c r="N59" s="183">
        <v>117</v>
      </c>
      <c r="O59" s="185">
        <v>178</v>
      </c>
      <c r="P59" s="185">
        <v>180559707</v>
      </c>
      <c r="Q59" s="185">
        <v>297</v>
      </c>
      <c r="R59" s="185">
        <v>424</v>
      </c>
      <c r="S59" s="185">
        <v>81159000</v>
      </c>
      <c r="T59" s="185">
        <v>1</v>
      </c>
      <c r="U59" s="185">
        <v>225000</v>
      </c>
      <c r="V59" s="183">
        <v>650</v>
      </c>
      <c r="W59" s="186">
        <v>501154707</v>
      </c>
    </row>
    <row r="60" spans="1:23" x14ac:dyDescent="0.3">
      <c r="A60" s="183"/>
      <c r="B60" s="183"/>
      <c r="C60" s="183">
        <v>10</v>
      </c>
      <c r="D60" s="183" t="s">
        <v>207</v>
      </c>
      <c r="E60" s="184">
        <v>4204</v>
      </c>
      <c r="F60" s="184">
        <v>2100105675</v>
      </c>
      <c r="G60" s="183">
        <v>3872</v>
      </c>
      <c r="H60" s="185">
        <v>5012</v>
      </c>
      <c r="I60" s="185">
        <v>1768714000</v>
      </c>
      <c r="J60" s="185">
        <v>3</v>
      </c>
      <c r="K60" s="185">
        <v>1000000</v>
      </c>
      <c r="L60" s="183"/>
      <c r="M60" s="185"/>
      <c r="N60" s="183">
        <v>356</v>
      </c>
      <c r="O60" s="185">
        <v>655</v>
      </c>
      <c r="P60" s="185">
        <v>617957815</v>
      </c>
      <c r="Q60" s="185">
        <v>4439</v>
      </c>
      <c r="R60" s="185">
        <v>6387</v>
      </c>
      <c r="S60" s="185">
        <v>1147930000</v>
      </c>
      <c r="T60" s="185">
        <v>1</v>
      </c>
      <c r="U60" s="185">
        <v>150000</v>
      </c>
      <c r="V60" s="183">
        <v>8267</v>
      </c>
      <c r="W60" s="186">
        <v>5635857490</v>
      </c>
    </row>
    <row r="61" spans="1:23" s="192" customFormat="1" x14ac:dyDescent="0.3">
      <c r="A61" s="187" t="s">
        <v>208</v>
      </c>
      <c r="B61" s="187"/>
      <c r="C61" s="187"/>
      <c r="D61" s="187"/>
      <c r="E61" s="188">
        <v>8232</v>
      </c>
      <c r="F61" s="188">
        <v>3840782934</v>
      </c>
      <c r="G61" s="187">
        <v>9034</v>
      </c>
      <c r="H61" s="189">
        <v>11355</v>
      </c>
      <c r="I61" s="189">
        <v>4135427000</v>
      </c>
      <c r="J61" s="189">
        <v>119</v>
      </c>
      <c r="K61" s="189">
        <v>104599900</v>
      </c>
      <c r="L61" s="187">
        <v>6</v>
      </c>
      <c r="M61" s="189">
        <v>6820000</v>
      </c>
      <c r="N61" s="187">
        <v>1874</v>
      </c>
      <c r="O61" s="189">
        <v>3023</v>
      </c>
      <c r="P61" s="189">
        <v>3091514375</v>
      </c>
      <c r="Q61" s="189">
        <v>9180</v>
      </c>
      <c r="R61" s="189">
        <v>12981</v>
      </c>
      <c r="S61" s="189">
        <v>2407938000</v>
      </c>
      <c r="T61" s="189">
        <v>4</v>
      </c>
      <c r="U61" s="189">
        <v>1200000</v>
      </c>
      <c r="V61" s="187">
        <v>19071</v>
      </c>
      <c r="W61" s="191">
        <v>13588282209</v>
      </c>
    </row>
    <row r="62" spans="1:23" x14ac:dyDescent="0.3">
      <c r="A62" s="183">
        <v>5</v>
      </c>
      <c r="B62" s="183" t="s">
        <v>209</v>
      </c>
      <c r="C62" s="183">
        <v>1</v>
      </c>
      <c r="D62" s="183" t="s">
        <v>210</v>
      </c>
      <c r="E62" s="184">
        <v>3312</v>
      </c>
      <c r="F62" s="184">
        <v>1662772999</v>
      </c>
      <c r="G62" s="183">
        <v>2702</v>
      </c>
      <c r="H62" s="185">
        <v>3508</v>
      </c>
      <c r="I62" s="185">
        <v>1290000000</v>
      </c>
      <c r="J62" s="185"/>
      <c r="K62" s="185"/>
      <c r="L62" s="183"/>
      <c r="M62" s="185"/>
      <c r="N62" s="183">
        <v>752</v>
      </c>
      <c r="O62" s="185">
        <v>1069</v>
      </c>
      <c r="P62" s="185">
        <v>970189868</v>
      </c>
      <c r="Q62" s="185">
        <v>3107</v>
      </c>
      <c r="R62" s="185">
        <v>4651</v>
      </c>
      <c r="S62" s="185">
        <v>841050000</v>
      </c>
      <c r="T62" s="185">
        <v>9</v>
      </c>
      <c r="U62" s="185">
        <v>3855000</v>
      </c>
      <c r="V62" s="183">
        <v>6217</v>
      </c>
      <c r="W62" s="186">
        <v>4767867867</v>
      </c>
    </row>
    <row r="63" spans="1:23" x14ac:dyDescent="0.3">
      <c r="A63" s="183"/>
      <c r="B63" s="183"/>
      <c r="C63" s="183">
        <v>2</v>
      </c>
      <c r="D63" s="183" t="s">
        <v>211</v>
      </c>
      <c r="E63" s="184">
        <v>2263</v>
      </c>
      <c r="F63" s="184">
        <v>1031319869</v>
      </c>
      <c r="G63" s="183">
        <v>2586</v>
      </c>
      <c r="H63" s="185">
        <v>3245</v>
      </c>
      <c r="I63" s="185">
        <v>1214721000</v>
      </c>
      <c r="J63" s="185">
        <v>29</v>
      </c>
      <c r="K63" s="185">
        <v>24801000</v>
      </c>
      <c r="L63" s="183">
        <v>2</v>
      </c>
      <c r="M63" s="185">
        <v>3200000</v>
      </c>
      <c r="N63" s="183">
        <v>349</v>
      </c>
      <c r="O63" s="185">
        <v>500</v>
      </c>
      <c r="P63" s="185">
        <v>484293900</v>
      </c>
      <c r="Q63" s="185">
        <v>2378</v>
      </c>
      <c r="R63" s="185">
        <v>3185</v>
      </c>
      <c r="S63" s="185">
        <v>597350000</v>
      </c>
      <c r="T63" s="185">
        <v>27</v>
      </c>
      <c r="U63" s="185">
        <v>5910000</v>
      </c>
      <c r="V63" s="183">
        <v>5423</v>
      </c>
      <c r="W63" s="186">
        <v>3361595769</v>
      </c>
    </row>
    <row r="64" spans="1:23" x14ac:dyDescent="0.3">
      <c r="A64" s="183"/>
      <c r="B64" s="183"/>
      <c r="C64" s="183">
        <v>3</v>
      </c>
      <c r="D64" s="183" t="s">
        <v>212</v>
      </c>
      <c r="E64" s="184">
        <v>1814</v>
      </c>
      <c r="F64" s="184">
        <v>848183931</v>
      </c>
      <c r="G64" s="183">
        <v>2450</v>
      </c>
      <c r="H64" s="185">
        <v>3083</v>
      </c>
      <c r="I64" s="185">
        <v>1131176000</v>
      </c>
      <c r="J64" s="185"/>
      <c r="K64" s="185"/>
      <c r="L64" s="183"/>
      <c r="M64" s="185"/>
      <c r="N64" s="183">
        <v>586</v>
      </c>
      <c r="O64" s="185">
        <v>809</v>
      </c>
      <c r="P64" s="185">
        <v>787674995</v>
      </c>
      <c r="Q64" s="185">
        <v>2346</v>
      </c>
      <c r="R64" s="185">
        <v>3254</v>
      </c>
      <c r="S64" s="185">
        <v>596497000</v>
      </c>
      <c r="T64" s="185">
        <v>15</v>
      </c>
      <c r="U64" s="185">
        <v>5050000</v>
      </c>
      <c r="V64" s="183">
        <v>4925</v>
      </c>
      <c r="W64" s="186">
        <v>3368581926</v>
      </c>
    </row>
    <row r="65" spans="1:23" x14ac:dyDescent="0.3">
      <c r="A65" s="183"/>
      <c r="B65" s="183"/>
      <c r="C65" s="183">
        <v>4</v>
      </c>
      <c r="D65" s="183" t="s">
        <v>213</v>
      </c>
      <c r="E65" s="184">
        <v>830</v>
      </c>
      <c r="F65" s="184">
        <v>435660053</v>
      </c>
      <c r="G65" s="183">
        <v>1033</v>
      </c>
      <c r="H65" s="185">
        <v>1315</v>
      </c>
      <c r="I65" s="185">
        <v>495787000</v>
      </c>
      <c r="J65" s="185">
        <v>1</v>
      </c>
      <c r="K65" s="185">
        <v>600000</v>
      </c>
      <c r="L65" s="183"/>
      <c r="M65" s="185"/>
      <c r="N65" s="183">
        <v>40</v>
      </c>
      <c r="O65" s="185">
        <v>55</v>
      </c>
      <c r="P65" s="185">
        <v>48732000</v>
      </c>
      <c r="Q65" s="185">
        <v>1110</v>
      </c>
      <c r="R65" s="185">
        <v>1509</v>
      </c>
      <c r="S65" s="185">
        <v>285220000</v>
      </c>
      <c r="T65" s="185">
        <v>3</v>
      </c>
      <c r="U65" s="185">
        <v>1060000</v>
      </c>
      <c r="V65" s="183">
        <v>2096</v>
      </c>
      <c r="W65" s="186">
        <v>1267059053</v>
      </c>
    </row>
    <row r="66" spans="1:23" x14ac:dyDescent="0.3">
      <c r="A66" s="183"/>
      <c r="B66" s="183"/>
      <c r="C66" s="183">
        <v>5</v>
      </c>
      <c r="D66" s="183" t="s">
        <v>214</v>
      </c>
      <c r="E66" s="184">
        <v>985</v>
      </c>
      <c r="F66" s="184">
        <v>398697224</v>
      </c>
      <c r="G66" s="183">
        <v>1442</v>
      </c>
      <c r="H66" s="185">
        <v>1870</v>
      </c>
      <c r="I66" s="185">
        <v>628452000</v>
      </c>
      <c r="J66" s="185">
        <v>1</v>
      </c>
      <c r="K66" s="185">
        <v>1100000</v>
      </c>
      <c r="L66" s="183"/>
      <c r="M66" s="185"/>
      <c r="N66" s="183">
        <v>305</v>
      </c>
      <c r="O66" s="185">
        <v>421</v>
      </c>
      <c r="P66" s="185">
        <v>403080948</v>
      </c>
      <c r="Q66" s="185">
        <v>1238</v>
      </c>
      <c r="R66" s="185">
        <v>1779</v>
      </c>
      <c r="S66" s="185">
        <v>295221000</v>
      </c>
      <c r="T66" s="185">
        <v>5</v>
      </c>
      <c r="U66" s="185">
        <v>1860000</v>
      </c>
      <c r="V66" s="183">
        <v>2766</v>
      </c>
      <c r="W66" s="186">
        <v>1728411172</v>
      </c>
    </row>
    <row r="67" spans="1:23" x14ac:dyDescent="0.3">
      <c r="A67" s="183"/>
      <c r="B67" s="183"/>
      <c r="C67" s="183">
        <v>6</v>
      </c>
      <c r="D67" s="183" t="s">
        <v>215</v>
      </c>
      <c r="E67" s="184">
        <v>959</v>
      </c>
      <c r="F67" s="184">
        <v>314123077</v>
      </c>
      <c r="G67" s="183">
        <v>1328</v>
      </c>
      <c r="H67" s="185">
        <v>1697</v>
      </c>
      <c r="I67" s="185">
        <v>657043000</v>
      </c>
      <c r="J67" s="185"/>
      <c r="K67" s="185"/>
      <c r="L67" s="183"/>
      <c r="M67" s="185"/>
      <c r="N67" s="183">
        <v>197</v>
      </c>
      <c r="O67" s="185">
        <v>240</v>
      </c>
      <c r="P67" s="185">
        <v>211098842</v>
      </c>
      <c r="Q67" s="185">
        <v>1420</v>
      </c>
      <c r="R67" s="185">
        <v>1962</v>
      </c>
      <c r="S67" s="185">
        <v>370657000</v>
      </c>
      <c r="T67" s="185">
        <v>12</v>
      </c>
      <c r="U67" s="185">
        <v>2280000</v>
      </c>
      <c r="V67" s="183">
        <v>2716</v>
      </c>
      <c r="W67" s="186">
        <v>1555201919</v>
      </c>
    </row>
    <row r="68" spans="1:23" x14ac:dyDescent="0.3">
      <c r="A68" s="183"/>
      <c r="B68" s="183"/>
      <c r="C68" s="183">
        <v>7</v>
      </c>
      <c r="D68" s="183" t="s">
        <v>216</v>
      </c>
      <c r="E68" s="184">
        <v>665</v>
      </c>
      <c r="F68" s="184">
        <v>273028348</v>
      </c>
      <c r="G68" s="183">
        <v>964</v>
      </c>
      <c r="H68" s="185">
        <v>1234</v>
      </c>
      <c r="I68" s="185">
        <v>461130000</v>
      </c>
      <c r="J68" s="185"/>
      <c r="K68" s="185"/>
      <c r="L68" s="183"/>
      <c r="M68" s="185"/>
      <c r="N68" s="183">
        <v>68</v>
      </c>
      <c r="O68" s="185">
        <v>89</v>
      </c>
      <c r="P68" s="185">
        <v>76589150</v>
      </c>
      <c r="Q68" s="185">
        <v>1025</v>
      </c>
      <c r="R68" s="185">
        <v>1370</v>
      </c>
      <c r="S68" s="185">
        <v>252561000</v>
      </c>
      <c r="T68" s="185">
        <v>5</v>
      </c>
      <c r="U68" s="185">
        <v>1200000</v>
      </c>
      <c r="V68" s="183">
        <v>1882</v>
      </c>
      <c r="W68" s="186">
        <v>1064508498</v>
      </c>
    </row>
    <row r="69" spans="1:23" x14ac:dyDescent="0.3">
      <c r="A69" s="183"/>
      <c r="B69" s="183"/>
      <c r="C69" s="183">
        <v>8</v>
      </c>
      <c r="D69" s="183" t="s">
        <v>217</v>
      </c>
      <c r="E69" s="184">
        <v>542</v>
      </c>
      <c r="F69" s="184">
        <v>177859275</v>
      </c>
      <c r="G69" s="183">
        <v>777</v>
      </c>
      <c r="H69" s="185">
        <v>987</v>
      </c>
      <c r="I69" s="185">
        <v>376455000</v>
      </c>
      <c r="J69" s="185"/>
      <c r="K69" s="185"/>
      <c r="L69" s="183"/>
      <c r="M69" s="185"/>
      <c r="N69" s="183">
        <v>283</v>
      </c>
      <c r="O69" s="185">
        <v>411</v>
      </c>
      <c r="P69" s="185">
        <v>333101088</v>
      </c>
      <c r="Q69" s="185">
        <v>739</v>
      </c>
      <c r="R69" s="185">
        <v>992</v>
      </c>
      <c r="S69" s="185">
        <v>178746000</v>
      </c>
      <c r="T69" s="185">
        <v>8</v>
      </c>
      <c r="U69" s="185">
        <v>1530000</v>
      </c>
      <c r="V69" s="183">
        <v>1720</v>
      </c>
      <c r="W69" s="186">
        <v>1067691363</v>
      </c>
    </row>
    <row r="70" spans="1:23" x14ac:dyDescent="0.3">
      <c r="A70" s="183"/>
      <c r="B70" s="183"/>
      <c r="C70" s="183">
        <v>9</v>
      </c>
      <c r="D70" s="183" t="s">
        <v>218</v>
      </c>
      <c r="E70" s="184">
        <v>376</v>
      </c>
      <c r="F70" s="184">
        <v>175395289</v>
      </c>
      <c r="G70" s="183">
        <v>568</v>
      </c>
      <c r="H70" s="185">
        <v>687</v>
      </c>
      <c r="I70" s="185">
        <v>249718000</v>
      </c>
      <c r="J70" s="185">
        <v>1</v>
      </c>
      <c r="K70" s="185">
        <v>800000</v>
      </c>
      <c r="L70" s="183"/>
      <c r="M70" s="185"/>
      <c r="N70" s="183"/>
      <c r="O70" s="185"/>
      <c r="P70" s="185"/>
      <c r="Q70" s="185">
        <v>528</v>
      </c>
      <c r="R70" s="185">
        <v>656</v>
      </c>
      <c r="S70" s="185">
        <v>120229000</v>
      </c>
      <c r="T70" s="185"/>
      <c r="U70" s="185"/>
      <c r="V70" s="183">
        <v>1116</v>
      </c>
      <c r="W70" s="186">
        <v>546142289</v>
      </c>
    </row>
    <row r="71" spans="1:23" x14ac:dyDescent="0.3">
      <c r="A71" s="183"/>
      <c r="B71" s="183"/>
      <c r="C71" s="183">
        <v>10</v>
      </c>
      <c r="D71" s="183" t="s">
        <v>219</v>
      </c>
      <c r="E71" s="184">
        <v>991</v>
      </c>
      <c r="F71" s="184">
        <v>455718094</v>
      </c>
      <c r="G71" s="183">
        <v>1395</v>
      </c>
      <c r="H71" s="185">
        <v>1812</v>
      </c>
      <c r="I71" s="185">
        <v>697380000</v>
      </c>
      <c r="J71" s="185">
        <v>1</v>
      </c>
      <c r="K71" s="185">
        <v>675000</v>
      </c>
      <c r="L71" s="183"/>
      <c r="M71" s="185"/>
      <c r="N71" s="183">
        <v>114</v>
      </c>
      <c r="O71" s="185">
        <v>157</v>
      </c>
      <c r="P71" s="185">
        <v>138786750</v>
      </c>
      <c r="Q71" s="185">
        <v>1458</v>
      </c>
      <c r="R71" s="185">
        <v>1939</v>
      </c>
      <c r="S71" s="185">
        <v>369332000</v>
      </c>
      <c r="T71" s="185">
        <v>7</v>
      </c>
      <c r="U71" s="185">
        <v>2440000</v>
      </c>
      <c r="V71" s="183">
        <v>2682</v>
      </c>
      <c r="W71" s="186">
        <v>1664331844</v>
      </c>
    </row>
    <row r="72" spans="1:23" x14ac:dyDescent="0.3">
      <c r="A72" s="183"/>
      <c r="B72" s="183"/>
      <c r="C72" s="183">
        <v>11</v>
      </c>
      <c r="D72" s="183" t="s">
        <v>220</v>
      </c>
      <c r="E72" s="184">
        <v>292</v>
      </c>
      <c r="F72" s="184">
        <v>126578795</v>
      </c>
      <c r="G72" s="183">
        <v>402</v>
      </c>
      <c r="H72" s="185">
        <v>490</v>
      </c>
      <c r="I72" s="185">
        <v>179036000</v>
      </c>
      <c r="J72" s="185"/>
      <c r="K72" s="185"/>
      <c r="L72" s="183"/>
      <c r="M72" s="185"/>
      <c r="N72" s="183"/>
      <c r="O72" s="185"/>
      <c r="P72" s="185"/>
      <c r="Q72" s="185">
        <v>383</v>
      </c>
      <c r="R72" s="185">
        <v>497</v>
      </c>
      <c r="S72" s="185">
        <v>101768000</v>
      </c>
      <c r="T72" s="185"/>
      <c r="U72" s="185"/>
      <c r="V72" s="183">
        <v>775</v>
      </c>
      <c r="W72" s="186">
        <v>407382795</v>
      </c>
    </row>
    <row r="73" spans="1:23" s="192" customFormat="1" x14ac:dyDescent="0.3">
      <c r="A73" s="187" t="s">
        <v>221</v>
      </c>
      <c r="B73" s="187"/>
      <c r="C73" s="187"/>
      <c r="D73" s="187"/>
      <c r="E73" s="188">
        <v>13019</v>
      </c>
      <c r="F73" s="188">
        <v>5899336954</v>
      </c>
      <c r="G73" s="187">
        <v>15647</v>
      </c>
      <c r="H73" s="189">
        <v>19928</v>
      </c>
      <c r="I73" s="189">
        <v>7380898000</v>
      </c>
      <c r="J73" s="189">
        <v>33</v>
      </c>
      <c r="K73" s="189">
        <v>27976000</v>
      </c>
      <c r="L73" s="187">
        <v>2</v>
      </c>
      <c r="M73" s="189">
        <v>3200000</v>
      </c>
      <c r="N73" s="187">
        <v>2665</v>
      </c>
      <c r="O73" s="189">
        <v>3714</v>
      </c>
      <c r="P73" s="189">
        <v>3453547541</v>
      </c>
      <c r="Q73" s="189">
        <v>15729</v>
      </c>
      <c r="R73" s="189">
        <v>21794</v>
      </c>
      <c r="S73" s="189">
        <v>4008631000</v>
      </c>
      <c r="T73" s="189">
        <v>91</v>
      </c>
      <c r="U73" s="189">
        <v>25185000</v>
      </c>
      <c r="V73" s="187">
        <v>32270</v>
      </c>
      <c r="W73" s="191">
        <v>20798774495</v>
      </c>
    </row>
    <row r="74" spans="1:23" x14ac:dyDescent="0.3">
      <c r="A74" s="183">
        <v>6</v>
      </c>
      <c r="B74" s="183" t="s">
        <v>222</v>
      </c>
      <c r="C74" s="183">
        <v>1</v>
      </c>
      <c r="D74" s="183" t="s">
        <v>222</v>
      </c>
      <c r="E74" s="184">
        <v>9677</v>
      </c>
      <c r="F74" s="184">
        <v>4296796199</v>
      </c>
      <c r="G74" s="183">
        <v>6868</v>
      </c>
      <c r="H74" s="185">
        <v>8779</v>
      </c>
      <c r="I74" s="185">
        <v>3095430000</v>
      </c>
      <c r="J74" s="185">
        <v>114</v>
      </c>
      <c r="K74" s="185">
        <v>102978000</v>
      </c>
      <c r="L74" s="183">
        <v>11</v>
      </c>
      <c r="M74" s="185">
        <v>9639700</v>
      </c>
      <c r="N74" s="183">
        <v>516</v>
      </c>
      <c r="O74" s="185">
        <v>734</v>
      </c>
      <c r="P74" s="185">
        <v>572398000</v>
      </c>
      <c r="Q74" s="185">
        <v>7374</v>
      </c>
      <c r="R74" s="185">
        <v>10333</v>
      </c>
      <c r="S74" s="185">
        <v>1960395000</v>
      </c>
      <c r="T74" s="185">
        <v>36</v>
      </c>
      <c r="U74" s="185">
        <v>14230000</v>
      </c>
      <c r="V74" s="183">
        <v>15857</v>
      </c>
      <c r="W74" s="186">
        <v>10051866899</v>
      </c>
    </row>
    <row r="75" spans="1:23" x14ac:dyDescent="0.3">
      <c r="A75" s="183"/>
      <c r="B75" s="183"/>
      <c r="C75" s="183">
        <v>2</v>
      </c>
      <c r="D75" s="183" t="s">
        <v>223</v>
      </c>
      <c r="E75" s="184">
        <v>1680</v>
      </c>
      <c r="F75" s="184">
        <v>964873802</v>
      </c>
      <c r="G75" s="183">
        <v>1145</v>
      </c>
      <c r="H75" s="185">
        <v>1484</v>
      </c>
      <c r="I75" s="185">
        <v>513402000</v>
      </c>
      <c r="J75" s="185">
        <v>25</v>
      </c>
      <c r="K75" s="185">
        <v>23900000</v>
      </c>
      <c r="L75" s="183">
        <v>3</v>
      </c>
      <c r="M75" s="185">
        <v>3350000</v>
      </c>
      <c r="N75" s="183">
        <v>232</v>
      </c>
      <c r="O75" s="185">
        <v>314</v>
      </c>
      <c r="P75" s="185">
        <v>350354000</v>
      </c>
      <c r="Q75" s="185">
        <v>1177</v>
      </c>
      <c r="R75" s="185">
        <v>1751</v>
      </c>
      <c r="S75" s="185">
        <v>328709000</v>
      </c>
      <c r="T75" s="185"/>
      <c r="U75" s="185"/>
      <c r="V75" s="183">
        <v>2532</v>
      </c>
      <c r="W75" s="186">
        <v>2184588802</v>
      </c>
    </row>
    <row r="76" spans="1:23" x14ac:dyDescent="0.3">
      <c r="A76" s="183"/>
      <c r="B76" s="183"/>
      <c r="C76" s="183">
        <v>3</v>
      </c>
      <c r="D76" s="183" t="s">
        <v>224</v>
      </c>
      <c r="E76" s="184">
        <v>2968</v>
      </c>
      <c r="F76" s="184">
        <v>1595776394</v>
      </c>
      <c r="G76" s="183">
        <v>3704</v>
      </c>
      <c r="H76" s="185">
        <v>5026</v>
      </c>
      <c r="I76" s="185">
        <v>1858757000</v>
      </c>
      <c r="J76" s="185">
        <v>22</v>
      </c>
      <c r="K76" s="185">
        <v>15572000</v>
      </c>
      <c r="L76" s="183">
        <v>2</v>
      </c>
      <c r="M76" s="185">
        <v>1725000</v>
      </c>
      <c r="N76" s="183">
        <v>290</v>
      </c>
      <c r="O76" s="185">
        <v>470</v>
      </c>
      <c r="P76" s="185">
        <v>448061000</v>
      </c>
      <c r="Q76" s="185">
        <v>4525</v>
      </c>
      <c r="R76" s="185">
        <v>6751</v>
      </c>
      <c r="S76" s="185">
        <v>1629433000</v>
      </c>
      <c r="T76" s="185">
        <v>12</v>
      </c>
      <c r="U76" s="185">
        <v>4000000</v>
      </c>
      <c r="V76" s="183">
        <v>7120</v>
      </c>
      <c r="W76" s="186">
        <v>5553324394</v>
      </c>
    </row>
    <row r="77" spans="1:23" x14ac:dyDescent="0.3">
      <c r="A77" s="183"/>
      <c r="B77" s="183"/>
      <c r="C77" s="183">
        <v>4</v>
      </c>
      <c r="D77" s="183" t="s">
        <v>225</v>
      </c>
      <c r="E77" s="184">
        <v>600</v>
      </c>
      <c r="F77" s="184">
        <v>219010382</v>
      </c>
      <c r="G77" s="183">
        <v>519</v>
      </c>
      <c r="H77" s="185">
        <v>631</v>
      </c>
      <c r="I77" s="185">
        <v>226458000</v>
      </c>
      <c r="J77" s="185">
        <v>3</v>
      </c>
      <c r="K77" s="185">
        <v>2000000</v>
      </c>
      <c r="L77" s="183"/>
      <c r="M77" s="185"/>
      <c r="N77" s="183">
        <v>228</v>
      </c>
      <c r="O77" s="185">
        <v>303</v>
      </c>
      <c r="P77" s="185">
        <v>269467000</v>
      </c>
      <c r="Q77" s="185">
        <v>462</v>
      </c>
      <c r="R77" s="185">
        <v>612</v>
      </c>
      <c r="S77" s="185">
        <v>107688000</v>
      </c>
      <c r="T77" s="185">
        <v>8</v>
      </c>
      <c r="U77" s="185">
        <v>3840000</v>
      </c>
      <c r="V77" s="183">
        <v>1233</v>
      </c>
      <c r="W77" s="186">
        <v>828463382</v>
      </c>
    </row>
    <row r="78" spans="1:23" x14ac:dyDescent="0.3">
      <c r="A78" s="183"/>
      <c r="B78" s="183"/>
      <c r="C78" s="183">
        <v>5</v>
      </c>
      <c r="D78" s="183" t="s">
        <v>226</v>
      </c>
      <c r="E78" s="184">
        <v>1405</v>
      </c>
      <c r="F78" s="184">
        <v>747396094</v>
      </c>
      <c r="G78" s="183">
        <v>1744</v>
      </c>
      <c r="H78" s="185">
        <v>2251</v>
      </c>
      <c r="I78" s="185">
        <v>825625000</v>
      </c>
      <c r="J78" s="185">
        <v>43</v>
      </c>
      <c r="K78" s="185">
        <v>50700000</v>
      </c>
      <c r="L78" s="183">
        <v>1</v>
      </c>
      <c r="M78" s="185">
        <v>750000</v>
      </c>
      <c r="N78" s="183">
        <v>40</v>
      </c>
      <c r="O78" s="185">
        <v>52</v>
      </c>
      <c r="P78" s="185">
        <v>61900993</v>
      </c>
      <c r="Q78" s="185">
        <v>2033</v>
      </c>
      <c r="R78" s="185">
        <v>2899</v>
      </c>
      <c r="S78" s="185">
        <v>590767000</v>
      </c>
      <c r="T78" s="185">
        <v>15</v>
      </c>
      <c r="U78" s="185">
        <v>4320000</v>
      </c>
      <c r="V78" s="183">
        <v>3503</v>
      </c>
      <c r="W78" s="186">
        <v>2281459087</v>
      </c>
    </row>
    <row r="79" spans="1:23" x14ac:dyDescent="0.3">
      <c r="A79" s="183"/>
      <c r="B79" s="183"/>
      <c r="C79" s="183">
        <v>6</v>
      </c>
      <c r="D79" s="183" t="s">
        <v>227</v>
      </c>
      <c r="E79" s="184">
        <v>2515</v>
      </c>
      <c r="F79" s="184">
        <v>1097366837</v>
      </c>
      <c r="G79" s="183">
        <v>1386</v>
      </c>
      <c r="H79" s="185">
        <v>1705</v>
      </c>
      <c r="I79" s="185">
        <v>587988000</v>
      </c>
      <c r="J79" s="185">
        <v>15</v>
      </c>
      <c r="K79" s="185">
        <v>14120000</v>
      </c>
      <c r="L79" s="183"/>
      <c r="M79" s="185"/>
      <c r="N79" s="183">
        <v>1</v>
      </c>
      <c r="O79" s="185">
        <v>1</v>
      </c>
      <c r="P79" s="185">
        <v>786000</v>
      </c>
      <c r="Q79" s="185">
        <v>1874</v>
      </c>
      <c r="R79" s="185">
        <v>2676</v>
      </c>
      <c r="S79" s="185">
        <v>485910000</v>
      </c>
      <c r="T79" s="185">
        <v>12</v>
      </c>
      <c r="U79" s="185">
        <v>4950000</v>
      </c>
      <c r="V79" s="183">
        <v>3502</v>
      </c>
      <c r="W79" s="186">
        <v>2191120837</v>
      </c>
    </row>
    <row r="80" spans="1:23" x14ac:dyDescent="0.3">
      <c r="A80" s="183"/>
      <c r="B80" s="183"/>
      <c r="C80" s="183">
        <v>7</v>
      </c>
      <c r="D80" s="183" t="s">
        <v>228</v>
      </c>
      <c r="E80" s="184">
        <v>1582</v>
      </c>
      <c r="F80" s="184">
        <v>774156361</v>
      </c>
      <c r="G80" s="183">
        <v>2301</v>
      </c>
      <c r="H80" s="185">
        <v>2916</v>
      </c>
      <c r="I80" s="185">
        <v>1091027000</v>
      </c>
      <c r="J80" s="185">
        <v>31</v>
      </c>
      <c r="K80" s="185">
        <v>29300000</v>
      </c>
      <c r="L80" s="183"/>
      <c r="M80" s="185"/>
      <c r="N80" s="183">
        <v>2</v>
      </c>
      <c r="O80" s="185">
        <v>4</v>
      </c>
      <c r="P80" s="185">
        <v>2748000</v>
      </c>
      <c r="Q80" s="185">
        <v>2388</v>
      </c>
      <c r="R80" s="185">
        <v>3324</v>
      </c>
      <c r="S80" s="185">
        <v>676567000</v>
      </c>
      <c r="T80" s="185">
        <v>19</v>
      </c>
      <c r="U80" s="185">
        <v>4345000</v>
      </c>
      <c r="V80" s="183">
        <v>4533</v>
      </c>
      <c r="W80" s="186">
        <v>2578143361</v>
      </c>
    </row>
    <row r="81" spans="1:23" x14ac:dyDescent="0.3">
      <c r="A81" s="183"/>
      <c r="B81" s="183"/>
      <c r="C81" s="183">
        <v>8</v>
      </c>
      <c r="D81" s="183" t="s">
        <v>229</v>
      </c>
      <c r="E81" s="184">
        <v>1385</v>
      </c>
      <c r="F81" s="184">
        <v>710474458</v>
      </c>
      <c r="G81" s="183">
        <v>2453</v>
      </c>
      <c r="H81" s="185">
        <v>3190</v>
      </c>
      <c r="I81" s="185">
        <v>1125713800</v>
      </c>
      <c r="J81" s="185">
        <v>83</v>
      </c>
      <c r="K81" s="185">
        <v>85850000</v>
      </c>
      <c r="L81" s="183">
        <v>36</v>
      </c>
      <c r="M81" s="185">
        <v>59950000</v>
      </c>
      <c r="N81" s="183">
        <v>410</v>
      </c>
      <c r="O81" s="185">
        <v>717</v>
      </c>
      <c r="P81" s="185">
        <v>556509296</v>
      </c>
      <c r="Q81" s="185">
        <v>2745</v>
      </c>
      <c r="R81" s="185">
        <v>4018</v>
      </c>
      <c r="S81" s="185">
        <v>838130000</v>
      </c>
      <c r="T81" s="185">
        <v>15</v>
      </c>
      <c r="U81" s="185">
        <v>4000000</v>
      </c>
      <c r="V81" s="183">
        <v>4825</v>
      </c>
      <c r="W81" s="186">
        <v>3380627554</v>
      </c>
    </row>
    <row r="82" spans="1:23" x14ac:dyDescent="0.3">
      <c r="A82" s="183"/>
      <c r="B82" s="183"/>
      <c r="C82" s="183">
        <v>9</v>
      </c>
      <c r="D82" s="183" t="s">
        <v>230</v>
      </c>
      <c r="E82" s="184">
        <v>1815</v>
      </c>
      <c r="F82" s="184">
        <v>786050065</v>
      </c>
      <c r="G82" s="183">
        <v>1135</v>
      </c>
      <c r="H82" s="185">
        <v>1459</v>
      </c>
      <c r="I82" s="185">
        <v>499449000</v>
      </c>
      <c r="J82" s="185">
        <v>5</v>
      </c>
      <c r="K82" s="185">
        <v>5502000</v>
      </c>
      <c r="L82" s="183"/>
      <c r="M82" s="185"/>
      <c r="N82" s="183">
        <v>105</v>
      </c>
      <c r="O82" s="185">
        <v>126</v>
      </c>
      <c r="P82" s="185">
        <v>96940000</v>
      </c>
      <c r="Q82" s="185">
        <v>1372</v>
      </c>
      <c r="R82" s="185">
        <v>1951</v>
      </c>
      <c r="S82" s="185">
        <v>362288000</v>
      </c>
      <c r="T82" s="185">
        <v>9</v>
      </c>
      <c r="U82" s="185">
        <v>3600000</v>
      </c>
      <c r="V82" s="183">
        <v>2535</v>
      </c>
      <c r="W82" s="186">
        <v>1753829065</v>
      </c>
    </row>
    <row r="83" spans="1:23" x14ac:dyDescent="0.3">
      <c r="A83" s="183"/>
      <c r="B83" s="183"/>
      <c r="C83" s="183">
        <v>10</v>
      </c>
      <c r="D83" s="183" t="s">
        <v>231</v>
      </c>
      <c r="E83" s="184">
        <v>1302</v>
      </c>
      <c r="F83" s="184">
        <v>662778769</v>
      </c>
      <c r="G83" s="183">
        <v>2509</v>
      </c>
      <c r="H83" s="185">
        <v>3353</v>
      </c>
      <c r="I83" s="185">
        <v>1208020000</v>
      </c>
      <c r="J83" s="185">
        <v>41</v>
      </c>
      <c r="K83" s="185">
        <v>39402000</v>
      </c>
      <c r="L83" s="183">
        <v>1</v>
      </c>
      <c r="M83" s="185">
        <v>1000000</v>
      </c>
      <c r="N83" s="183">
        <v>57</v>
      </c>
      <c r="O83" s="185">
        <v>97</v>
      </c>
      <c r="P83" s="185">
        <v>107186494</v>
      </c>
      <c r="Q83" s="185">
        <v>2772</v>
      </c>
      <c r="R83" s="185">
        <v>3951</v>
      </c>
      <c r="S83" s="185">
        <v>817207000</v>
      </c>
      <c r="T83" s="185">
        <v>12</v>
      </c>
      <c r="U83" s="185">
        <v>4290000</v>
      </c>
      <c r="V83" s="183">
        <v>4571</v>
      </c>
      <c r="W83" s="186">
        <v>2839884263</v>
      </c>
    </row>
    <row r="84" spans="1:23" x14ac:dyDescent="0.3">
      <c r="A84" s="183"/>
      <c r="B84" s="183"/>
      <c r="C84" s="183">
        <v>11</v>
      </c>
      <c r="D84" s="183" t="s">
        <v>232</v>
      </c>
      <c r="E84" s="184">
        <v>474</v>
      </c>
      <c r="F84" s="184">
        <v>212673536</v>
      </c>
      <c r="G84" s="183">
        <v>496</v>
      </c>
      <c r="H84" s="185">
        <v>657</v>
      </c>
      <c r="I84" s="185">
        <v>228704000</v>
      </c>
      <c r="J84" s="185">
        <v>6</v>
      </c>
      <c r="K84" s="185">
        <v>6200000</v>
      </c>
      <c r="L84" s="183"/>
      <c r="M84" s="185"/>
      <c r="N84" s="183">
        <v>225</v>
      </c>
      <c r="O84" s="185">
        <v>286</v>
      </c>
      <c r="P84" s="185">
        <v>246280000</v>
      </c>
      <c r="Q84" s="185">
        <v>512</v>
      </c>
      <c r="R84" s="185">
        <v>746</v>
      </c>
      <c r="S84" s="185">
        <v>143650000</v>
      </c>
      <c r="T84" s="185"/>
      <c r="U84" s="185"/>
      <c r="V84" s="183">
        <v>1118</v>
      </c>
      <c r="W84" s="186">
        <v>837507536</v>
      </c>
    </row>
    <row r="85" spans="1:23" s="192" customFormat="1" x14ac:dyDescent="0.3">
      <c r="A85" s="187" t="s">
        <v>233</v>
      </c>
      <c r="B85" s="187"/>
      <c r="C85" s="187"/>
      <c r="D85" s="187"/>
      <c r="E85" s="188">
        <v>25393</v>
      </c>
      <c r="F85" s="188">
        <v>12067352897</v>
      </c>
      <c r="G85" s="187">
        <v>24260</v>
      </c>
      <c r="H85" s="189">
        <v>31451</v>
      </c>
      <c r="I85" s="189">
        <v>11260573800</v>
      </c>
      <c r="J85" s="189">
        <v>388</v>
      </c>
      <c r="K85" s="189">
        <v>375524000</v>
      </c>
      <c r="L85" s="187">
        <v>54</v>
      </c>
      <c r="M85" s="189">
        <v>76414700</v>
      </c>
      <c r="N85" s="187">
        <v>2105</v>
      </c>
      <c r="O85" s="189">
        <v>3100</v>
      </c>
      <c r="P85" s="189">
        <v>2712630783</v>
      </c>
      <c r="Q85" s="189">
        <v>27232</v>
      </c>
      <c r="R85" s="189">
        <v>39012</v>
      </c>
      <c r="S85" s="189">
        <v>7940744000</v>
      </c>
      <c r="T85" s="189">
        <v>138</v>
      </c>
      <c r="U85" s="189">
        <v>47575000</v>
      </c>
      <c r="V85" s="187">
        <v>51314</v>
      </c>
      <c r="W85" s="191">
        <v>34480815180</v>
      </c>
    </row>
    <row r="86" spans="1:23" x14ac:dyDescent="0.3">
      <c r="A86" s="183">
        <v>7</v>
      </c>
      <c r="B86" s="183" t="s">
        <v>234</v>
      </c>
      <c r="C86" s="183">
        <v>1</v>
      </c>
      <c r="D86" s="183" t="s">
        <v>234</v>
      </c>
      <c r="E86" s="184">
        <v>3515</v>
      </c>
      <c r="F86" s="184">
        <v>1552646797</v>
      </c>
      <c r="G86" s="183">
        <v>4379</v>
      </c>
      <c r="H86" s="185">
        <v>5880</v>
      </c>
      <c r="I86" s="185">
        <v>2031933000</v>
      </c>
      <c r="J86" s="185">
        <v>6</v>
      </c>
      <c r="K86" s="185">
        <v>4200000</v>
      </c>
      <c r="L86" s="183">
        <v>6</v>
      </c>
      <c r="M86" s="185">
        <v>7130000</v>
      </c>
      <c r="N86" s="183">
        <v>316</v>
      </c>
      <c r="O86" s="185">
        <v>432</v>
      </c>
      <c r="P86" s="185">
        <v>377794214</v>
      </c>
      <c r="Q86" s="185">
        <v>4739</v>
      </c>
      <c r="R86" s="185">
        <v>7065</v>
      </c>
      <c r="S86" s="185">
        <v>1419088000</v>
      </c>
      <c r="T86" s="185">
        <v>1</v>
      </c>
      <c r="U86" s="185">
        <v>75000</v>
      </c>
      <c r="V86" s="183">
        <v>8266</v>
      </c>
      <c r="W86" s="186">
        <v>5392867011</v>
      </c>
    </row>
    <row r="87" spans="1:23" x14ac:dyDescent="0.3">
      <c r="A87" s="183"/>
      <c r="B87" s="183"/>
      <c r="C87" s="183">
        <v>2</v>
      </c>
      <c r="D87" s="183" t="s">
        <v>235</v>
      </c>
      <c r="E87" s="184">
        <v>3420</v>
      </c>
      <c r="F87" s="184">
        <v>1467991262</v>
      </c>
      <c r="G87" s="183">
        <v>6046</v>
      </c>
      <c r="H87" s="185">
        <v>7695</v>
      </c>
      <c r="I87" s="185">
        <v>2663018000</v>
      </c>
      <c r="J87" s="185">
        <v>30</v>
      </c>
      <c r="K87" s="185">
        <v>28800000</v>
      </c>
      <c r="L87" s="183">
        <v>1</v>
      </c>
      <c r="M87" s="185">
        <v>600000</v>
      </c>
      <c r="N87" s="183">
        <v>388</v>
      </c>
      <c r="O87" s="185">
        <v>499</v>
      </c>
      <c r="P87" s="185">
        <v>415116735</v>
      </c>
      <c r="Q87" s="185">
        <v>7223</v>
      </c>
      <c r="R87" s="185">
        <v>10055</v>
      </c>
      <c r="S87" s="185">
        <v>1924998000</v>
      </c>
      <c r="T87" s="185">
        <v>2</v>
      </c>
      <c r="U87" s="185">
        <v>225000</v>
      </c>
      <c r="V87" s="183">
        <v>11953</v>
      </c>
      <c r="W87" s="186">
        <v>6500748997</v>
      </c>
    </row>
    <row r="88" spans="1:23" x14ac:dyDescent="0.3">
      <c r="A88" s="183"/>
      <c r="B88" s="183"/>
      <c r="C88" s="183">
        <v>3</v>
      </c>
      <c r="D88" s="183" t="s">
        <v>236</v>
      </c>
      <c r="E88" s="184">
        <v>2126</v>
      </c>
      <c r="F88" s="184">
        <v>925284993</v>
      </c>
      <c r="G88" s="183">
        <v>3031</v>
      </c>
      <c r="H88" s="185">
        <v>3915</v>
      </c>
      <c r="I88" s="185">
        <v>1337425000</v>
      </c>
      <c r="J88" s="185">
        <v>11</v>
      </c>
      <c r="K88" s="185">
        <v>7320000</v>
      </c>
      <c r="L88" s="183">
        <v>2</v>
      </c>
      <c r="M88" s="185">
        <v>1800000</v>
      </c>
      <c r="N88" s="183">
        <v>58</v>
      </c>
      <c r="O88" s="185">
        <v>88</v>
      </c>
      <c r="P88" s="185">
        <v>77620803</v>
      </c>
      <c r="Q88" s="185">
        <v>3835</v>
      </c>
      <c r="R88" s="185">
        <v>5294</v>
      </c>
      <c r="S88" s="185">
        <v>992118000</v>
      </c>
      <c r="T88" s="185">
        <v>1</v>
      </c>
      <c r="U88" s="185">
        <v>150000</v>
      </c>
      <c r="V88" s="183">
        <v>6184</v>
      </c>
      <c r="W88" s="186">
        <v>3341718796</v>
      </c>
    </row>
    <row r="89" spans="1:23" x14ac:dyDescent="0.3">
      <c r="A89" s="183"/>
      <c r="B89" s="183"/>
      <c r="C89" s="183">
        <v>4</v>
      </c>
      <c r="D89" s="183" t="s">
        <v>237</v>
      </c>
      <c r="E89" s="184">
        <v>2627</v>
      </c>
      <c r="F89" s="184">
        <v>1201948335</v>
      </c>
      <c r="G89" s="183">
        <v>2543</v>
      </c>
      <c r="H89" s="185">
        <v>3261</v>
      </c>
      <c r="I89" s="185">
        <v>1072690000</v>
      </c>
      <c r="J89" s="185">
        <v>3</v>
      </c>
      <c r="K89" s="185">
        <v>2700000</v>
      </c>
      <c r="L89" s="183"/>
      <c r="M89" s="185"/>
      <c r="N89" s="183">
        <v>107</v>
      </c>
      <c r="O89" s="185">
        <v>142</v>
      </c>
      <c r="P89" s="185">
        <v>137437391</v>
      </c>
      <c r="Q89" s="185">
        <v>3360</v>
      </c>
      <c r="R89" s="185">
        <v>4942</v>
      </c>
      <c r="S89" s="185">
        <v>1159386000</v>
      </c>
      <c r="T89" s="185">
        <v>2</v>
      </c>
      <c r="U89" s="185">
        <v>600000</v>
      </c>
      <c r="V89" s="183">
        <v>5359</v>
      </c>
      <c r="W89" s="186">
        <v>3574761726</v>
      </c>
    </row>
    <row r="90" spans="1:23" x14ac:dyDescent="0.3">
      <c r="A90" s="183"/>
      <c r="B90" s="183"/>
      <c r="C90" s="183">
        <v>5</v>
      </c>
      <c r="D90" s="183" t="s">
        <v>238</v>
      </c>
      <c r="E90" s="184">
        <v>2041</v>
      </c>
      <c r="F90" s="184">
        <v>949233932</v>
      </c>
      <c r="G90" s="183">
        <v>2210</v>
      </c>
      <c r="H90" s="185">
        <v>2958</v>
      </c>
      <c r="I90" s="185">
        <v>1034398000</v>
      </c>
      <c r="J90" s="185">
        <v>6</v>
      </c>
      <c r="K90" s="185">
        <v>3920000</v>
      </c>
      <c r="L90" s="183"/>
      <c r="M90" s="185"/>
      <c r="N90" s="183">
        <v>3</v>
      </c>
      <c r="O90" s="185">
        <v>3</v>
      </c>
      <c r="P90" s="185">
        <v>1310000</v>
      </c>
      <c r="Q90" s="185">
        <v>2499</v>
      </c>
      <c r="R90" s="185">
        <v>3605</v>
      </c>
      <c r="S90" s="185">
        <v>723108000</v>
      </c>
      <c r="T90" s="185"/>
      <c r="U90" s="185"/>
      <c r="V90" s="183">
        <v>4266</v>
      </c>
      <c r="W90" s="186">
        <v>2711969932</v>
      </c>
    </row>
    <row r="91" spans="1:23" x14ac:dyDescent="0.3">
      <c r="A91" s="183"/>
      <c r="B91" s="183"/>
      <c r="C91" s="183">
        <v>6</v>
      </c>
      <c r="D91" s="183" t="s">
        <v>239</v>
      </c>
      <c r="E91" s="184">
        <v>1345</v>
      </c>
      <c r="F91" s="184">
        <v>567303769</v>
      </c>
      <c r="G91" s="183">
        <v>2169</v>
      </c>
      <c r="H91" s="185">
        <v>2731</v>
      </c>
      <c r="I91" s="185">
        <v>959374000</v>
      </c>
      <c r="J91" s="185">
        <v>1</v>
      </c>
      <c r="K91" s="185">
        <v>1200000</v>
      </c>
      <c r="L91" s="183"/>
      <c r="M91" s="185"/>
      <c r="N91" s="183">
        <v>73</v>
      </c>
      <c r="O91" s="185">
        <v>96</v>
      </c>
      <c r="P91" s="185">
        <v>90259000</v>
      </c>
      <c r="Q91" s="185">
        <v>2640</v>
      </c>
      <c r="R91" s="185">
        <v>3744</v>
      </c>
      <c r="S91" s="185">
        <v>710820000</v>
      </c>
      <c r="T91" s="185"/>
      <c r="U91" s="185"/>
      <c r="V91" s="183">
        <v>4324</v>
      </c>
      <c r="W91" s="186">
        <v>2328956769</v>
      </c>
    </row>
    <row r="92" spans="1:23" s="192" customFormat="1" x14ac:dyDescent="0.3">
      <c r="A92" s="187" t="s">
        <v>240</v>
      </c>
      <c r="B92" s="187"/>
      <c r="C92" s="187"/>
      <c r="D92" s="187"/>
      <c r="E92" s="188">
        <v>15069</v>
      </c>
      <c r="F92" s="188">
        <v>6664409088</v>
      </c>
      <c r="G92" s="187">
        <v>20378</v>
      </c>
      <c r="H92" s="189">
        <v>26439</v>
      </c>
      <c r="I92" s="189">
        <v>9098838000</v>
      </c>
      <c r="J92" s="189">
        <v>57</v>
      </c>
      <c r="K92" s="189">
        <v>48140000</v>
      </c>
      <c r="L92" s="187">
        <v>9</v>
      </c>
      <c r="M92" s="189">
        <v>9530000</v>
      </c>
      <c r="N92" s="187">
        <v>945</v>
      </c>
      <c r="O92" s="189">
        <v>1260</v>
      </c>
      <c r="P92" s="189">
        <v>1099538143</v>
      </c>
      <c r="Q92" s="189">
        <v>24294</v>
      </c>
      <c r="R92" s="189">
        <v>34705</v>
      </c>
      <c r="S92" s="189">
        <v>6929518000</v>
      </c>
      <c r="T92" s="189">
        <v>6</v>
      </c>
      <c r="U92" s="189">
        <v>1050000</v>
      </c>
      <c r="V92" s="187">
        <v>40343</v>
      </c>
      <c r="W92" s="191">
        <v>23851023231</v>
      </c>
    </row>
    <row r="93" spans="1:23" s="196" customFormat="1" ht="15" thickBot="1" x14ac:dyDescent="0.4">
      <c r="A93" s="274" t="s">
        <v>241</v>
      </c>
      <c r="B93" s="274"/>
      <c r="C93" s="274"/>
      <c r="D93" s="274"/>
      <c r="E93" s="193">
        <v>116248</v>
      </c>
      <c r="F93" s="193">
        <v>51253582017</v>
      </c>
      <c r="G93" s="193">
        <v>150396</v>
      </c>
      <c r="H93" s="193">
        <v>191438</v>
      </c>
      <c r="I93" s="193">
        <v>68844370800</v>
      </c>
      <c r="J93" s="193">
        <v>1967</v>
      </c>
      <c r="K93" s="193">
        <v>1811228399</v>
      </c>
      <c r="L93" s="194">
        <v>203</v>
      </c>
      <c r="M93" s="193">
        <v>336361200</v>
      </c>
      <c r="N93" s="194">
        <v>16869</v>
      </c>
      <c r="O93" s="193">
        <v>25066</v>
      </c>
      <c r="P93" s="193">
        <v>25032215629</v>
      </c>
      <c r="Q93" s="193">
        <v>160642</v>
      </c>
      <c r="R93" s="193">
        <v>224631</v>
      </c>
      <c r="S93" s="193">
        <v>43670677000</v>
      </c>
      <c r="T93" s="193">
        <v>8580</v>
      </c>
      <c r="U93" s="193">
        <v>6777656100</v>
      </c>
      <c r="V93" s="194">
        <v>307927</v>
      </c>
      <c r="W93" s="195">
        <v>197726091145</v>
      </c>
    </row>
    <row r="94" spans="1:23" ht="13.5" thickTop="1" x14ac:dyDescent="0.3">
      <c r="A94" s="265" t="s">
        <v>242</v>
      </c>
      <c r="B94" s="265"/>
      <c r="C94" s="265"/>
      <c r="D94" s="265"/>
      <c r="E94" s="265"/>
      <c r="F94" s="265"/>
      <c r="G94" s="265"/>
      <c r="H94" s="265"/>
    </row>
  </sheetData>
  <mergeCells count="16">
    <mergeCell ref="A94:H94"/>
    <mergeCell ref="A1:W1"/>
    <mergeCell ref="A2:A3"/>
    <mergeCell ref="B2:B3"/>
    <mergeCell ref="C2:C3"/>
    <mergeCell ref="D2:D3"/>
    <mergeCell ref="E2:F2"/>
    <mergeCell ref="G2:I2"/>
    <mergeCell ref="J2:K2"/>
    <mergeCell ref="L2:M2"/>
    <mergeCell ref="N2:P2"/>
    <mergeCell ref="Q2:S2"/>
    <mergeCell ref="T2:U2"/>
    <mergeCell ref="V2:V3"/>
    <mergeCell ref="W2:W3"/>
    <mergeCell ref="A93:D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sqref="A1:D1"/>
    </sheetView>
  </sheetViews>
  <sheetFormatPr baseColWidth="10" defaultColWidth="11" defaultRowHeight="14.5" x14ac:dyDescent="0.35"/>
  <cols>
    <col min="1" max="1" width="11.58203125" style="198" customWidth="1"/>
    <col min="2" max="2" width="11" style="198" customWidth="1"/>
    <col min="3" max="3" width="11" style="198"/>
    <col min="4" max="4" width="14.58203125" style="198" customWidth="1"/>
    <col min="5" max="16384" width="11" style="198"/>
  </cols>
  <sheetData>
    <row r="1" spans="1:5" ht="50.25" customHeight="1" x14ac:dyDescent="0.35">
      <c r="A1" s="275" t="s">
        <v>243</v>
      </c>
      <c r="B1" s="275"/>
      <c r="C1" s="275"/>
      <c r="D1" s="275"/>
    </row>
    <row r="2" spans="1:5" x14ac:dyDescent="0.35">
      <c r="A2" s="276" t="s">
        <v>244</v>
      </c>
      <c r="B2" s="276" t="s">
        <v>245</v>
      </c>
      <c r="C2" s="276"/>
      <c r="D2" s="276" t="s">
        <v>241</v>
      </c>
    </row>
    <row r="3" spans="1:5" x14ac:dyDescent="0.35">
      <c r="A3" s="276"/>
      <c r="B3" s="199" t="s">
        <v>246</v>
      </c>
      <c r="C3" s="199" t="s">
        <v>247</v>
      </c>
      <c r="D3" s="276"/>
    </row>
    <row r="4" spans="1:5" x14ac:dyDescent="0.35">
      <c r="A4" s="200" t="s">
        <v>248</v>
      </c>
      <c r="B4" s="201">
        <v>211140</v>
      </c>
      <c r="C4" s="201">
        <v>18601</v>
      </c>
      <c r="D4" s="201">
        <f>SUM(B4:C4)</f>
        <v>229741</v>
      </c>
    </row>
    <row r="5" spans="1:5" x14ac:dyDescent="0.35">
      <c r="A5" s="200" t="s">
        <v>249</v>
      </c>
      <c r="B5" s="201">
        <v>286184</v>
      </c>
      <c r="C5" s="201">
        <v>24560</v>
      </c>
      <c r="D5" s="201">
        <f>SUM(B5:C5)</f>
        <v>310744</v>
      </c>
    </row>
    <row r="6" spans="1:5" x14ac:dyDescent="0.35">
      <c r="A6" s="200" t="s">
        <v>250</v>
      </c>
      <c r="B6" s="201">
        <v>133</v>
      </c>
      <c r="C6" s="201">
        <v>15</v>
      </c>
      <c r="D6" s="201">
        <f>SUM(B6:C6)</f>
        <v>148</v>
      </c>
    </row>
    <row r="7" spans="1:5" x14ac:dyDescent="0.35">
      <c r="A7" s="202" t="s">
        <v>241</v>
      </c>
      <c r="B7" s="203">
        <f>SUM(B4:B6)</f>
        <v>497457</v>
      </c>
      <c r="C7" s="203">
        <f>SUM(C4:C6)</f>
        <v>43176</v>
      </c>
      <c r="D7" s="203">
        <f>SUM(D4:D6)</f>
        <v>540633</v>
      </c>
    </row>
    <row r="8" spans="1:5" x14ac:dyDescent="0.35">
      <c r="A8" s="277" t="s">
        <v>251</v>
      </c>
      <c r="B8" s="277"/>
      <c r="C8" s="277"/>
      <c r="D8" s="277"/>
    </row>
    <row r="11" spans="1:5" customFormat="1" x14ac:dyDescent="0.35">
      <c r="A11" s="198"/>
      <c r="B11" s="198"/>
      <c r="C11" s="198"/>
      <c r="D11" s="198"/>
      <c r="E11" s="198"/>
    </row>
    <row r="12" spans="1:5" customFormat="1" x14ac:dyDescent="0.35">
      <c r="A12" s="198"/>
      <c r="B12" s="198"/>
      <c r="C12" s="198"/>
      <c r="D12" s="198"/>
      <c r="E12" s="198"/>
    </row>
    <row r="13" spans="1:5" customFormat="1" x14ac:dyDescent="0.35">
      <c r="A13" s="198"/>
      <c r="B13" s="198"/>
      <c r="C13" s="198"/>
      <c r="D13" s="198"/>
      <c r="E13" s="198"/>
    </row>
    <row r="14" spans="1:5" customFormat="1" x14ac:dyDescent="0.35">
      <c r="A14" s="198"/>
      <c r="B14" s="198"/>
      <c r="C14" s="198"/>
      <c r="D14" s="198"/>
      <c r="E14" s="198"/>
    </row>
    <row r="15" spans="1:5" customFormat="1" x14ac:dyDescent="0.35">
      <c r="A15" s="198"/>
      <c r="B15" s="198"/>
      <c r="C15" s="198"/>
      <c r="D15" s="198"/>
      <c r="E15" s="198"/>
    </row>
  </sheetData>
  <mergeCells count="5">
    <mergeCell ref="A1:D1"/>
    <mergeCell ref="A2:A3"/>
    <mergeCell ref="B2:C2"/>
    <mergeCell ref="D2:D3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I_Trimestre</vt:lpstr>
      <vt:lpstr>II_Trimestre</vt:lpstr>
      <vt:lpstr>III_Trimestre</vt:lpstr>
      <vt:lpstr>IV_Trimestre</vt:lpstr>
      <vt:lpstr>_I_Semestre</vt:lpstr>
      <vt:lpstr>3T_Acumulado</vt:lpstr>
      <vt:lpstr>Anual</vt:lpstr>
      <vt:lpstr>Cantonal anual</vt:lpstr>
      <vt:lpstr>Personas según sexo y discapaci</vt:lpstr>
      <vt:lpstr>Ingresos Anuales</vt:lpstr>
      <vt:lpstr>Egressos Anueles</vt:lpstr>
      <vt:lpstr>_I_Semestre!Área_de_impresión</vt:lpstr>
      <vt:lpstr>'3T_Acumulado'!Área_de_impresión</vt:lpstr>
      <vt:lpstr>Anual!Área_de_impresión</vt:lpstr>
      <vt:lpstr>I_Trimestre!Área_de_impresión</vt:lpstr>
      <vt:lpstr>II_Trimestre!Área_de_impresión</vt:lpstr>
      <vt:lpstr>III_Trimestre!Área_de_impresión</vt:lpstr>
      <vt:lpstr>IV_Trimestre!Área_de_impresión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Grant Sobalvarro</dc:creator>
  <cp:lastModifiedBy>Stephanie Salas Soto</cp:lastModifiedBy>
  <cp:revision>1</cp:revision>
  <cp:lastPrinted>2021-01-25T13:44:04Z</cp:lastPrinted>
  <dcterms:created xsi:type="dcterms:W3CDTF">2020-10-09T17:43:39Z</dcterms:created>
  <dcterms:modified xsi:type="dcterms:W3CDTF">2023-02-20T18:07:12Z</dcterms:modified>
</cp:coreProperties>
</file>