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6" documentId="8_{65CC56DA-73B4-4450-82BC-CB61CE89B152}" xr6:coauthVersionLast="47" xr6:coauthVersionMax="47" xr10:uidLastSave="{46A9714A-E423-4786-8C98-4578C0BEE23D}"/>
  <bookViews>
    <workbookView xWindow="-110" yWindow="-110" windowWidth="19420" windowHeight="10300" xr2:uid="{00000000-000D-0000-FFFF-FFFF00000000}"/>
  </bookViews>
  <sheets>
    <sheet name="1T" sheetId="4" r:id="rId1"/>
    <sheet name="2T" sheetId="2" r:id="rId2"/>
    <sheet name="3T" sheetId="6" r:id="rId3"/>
    <sheet name="4T" sheetId="8" r:id="rId4"/>
    <sheet name="Semestral" sheetId="5" r:id="rId5"/>
    <sheet name="3T Acumulado" sheetId="7" r:id="rId6"/>
    <sheet name="Anual" sheetId="9" r:id="rId7"/>
  </sheets>
  <definedNames>
    <definedName name="_xlnm.Print_Area" localSheetId="2">'3T'!$A$19:$F$30</definedName>
    <definedName name="_xlnm.Print_Area" localSheetId="6">Anual!$A$48:$F$61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9" l="1"/>
  <c r="E28" i="8"/>
  <c r="E27" i="8"/>
  <c r="E26" i="8"/>
  <c r="B54" i="6"/>
  <c r="F26" i="4"/>
  <c r="E27" i="4"/>
  <c r="B27" i="7" s="1"/>
  <c r="E26" i="4"/>
  <c r="B26" i="5" s="1"/>
  <c r="E28" i="2"/>
  <c r="C28" i="9" s="1"/>
  <c r="E27" i="2"/>
  <c r="C27" i="7" s="1"/>
  <c r="E26" i="2"/>
  <c r="C26" i="5" s="1"/>
  <c r="F26" i="2"/>
  <c r="E58" i="4"/>
  <c r="B58" i="7" s="1"/>
  <c r="E58" i="7" s="1"/>
  <c r="E28" i="9"/>
  <c r="E27" i="9"/>
  <c r="E26" i="9"/>
  <c r="E30" i="9" s="1"/>
  <c r="D30" i="8"/>
  <c r="C30" i="8"/>
  <c r="B30" i="8"/>
  <c r="E42" i="6"/>
  <c r="D42" i="9" s="1"/>
  <c r="E41" i="6"/>
  <c r="D41" i="9" s="1"/>
  <c r="D41" i="7"/>
  <c r="E40" i="6"/>
  <c r="D40" i="7" s="1"/>
  <c r="D40" i="9"/>
  <c r="E42" i="2"/>
  <c r="C42" i="7" s="1"/>
  <c r="F27" i="2"/>
  <c r="D58" i="9"/>
  <c r="E58" i="6"/>
  <c r="E27" i="6"/>
  <c r="D27" i="9" s="1"/>
  <c r="E28" i="6"/>
  <c r="D28" i="7" s="1"/>
  <c r="E26" i="6"/>
  <c r="D26" i="7" s="1"/>
  <c r="E41" i="8"/>
  <c r="E41" i="9"/>
  <c r="F26" i="8"/>
  <c r="E58" i="2"/>
  <c r="C58" i="9"/>
  <c r="C58" i="5"/>
  <c r="B56" i="4"/>
  <c r="F28" i="2"/>
  <c r="E42" i="4"/>
  <c r="B42" i="5" s="1"/>
  <c r="B42" i="9"/>
  <c r="C44" i="8"/>
  <c r="C57" i="8" s="1"/>
  <c r="D44" i="8"/>
  <c r="D57" i="8" s="1"/>
  <c r="B44" i="8"/>
  <c r="B57" i="8" s="1"/>
  <c r="E41" i="2"/>
  <c r="C41" i="9" s="1"/>
  <c r="E55" i="8"/>
  <c r="E55" i="9" s="1"/>
  <c r="E42" i="8"/>
  <c r="E42" i="9"/>
  <c r="E40" i="8"/>
  <c r="E40" i="9" s="1"/>
  <c r="F28" i="8"/>
  <c r="F27" i="8"/>
  <c r="F13" i="8"/>
  <c r="F13" i="9" s="1"/>
  <c r="D44" i="6"/>
  <c r="D57" i="6" s="1"/>
  <c r="C44" i="6"/>
  <c r="C57" i="6"/>
  <c r="B44" i="6"/>
  <c r="B57" i="6" s="1"/>
  <c r="D30" i="6"/>
  <c r="C30" i="6"/>
  <c r="B30" i="6"/>
  <c r="F28" i="6"/>
  <c r="F27" i="6"/>
  <c r="F26" i="6"/>
  <c r="F13" i="6"/>
  <c r="E13" i="9" s="1"/>
  <c r="E40" i="2"/>
  <c r="C40" i="7" s="1"/>
  <c r="F27" i="4"/>
  <c r="F28" i="4"/>
  <c r="F13" i="4"/>
  <c r="C13" i="9" s="1"/>
  <c r="C13" i="5"/>
  <c r="E55" i="4"/>
  <c r="B55" i="7" s="1"/>
  <c r="E54" i="4"/>
  <c r="B54" i="7" s="1"/>
  <c r="E54" i="7" s="1"/>
  <c r="B44" i="4"/>
  <c r="D44" i="4"/>
  <c r="D57" i="4" s="1"/>
  <c r="D30" i="4"/>
  <c r="C30" i="4"/>
  <c r="B30" i="4"/>
  <c r="E28" i="4"/>
  <c r="B28" i="7" s="1"/>
  <c r="F13" i="2"/>
  <c r="D13" i="7" s="1"/>
  <c r="E55" i="2"/>
  <c r="C55" i="5" s="1"/>
  <c r="C44" i="2"/>
  <c r="C57" i="2" s="1"/>
  <c r="B44" i="2"/>
  <c r="B57" i="2" s="1"/>
  <c r="D44" i="2"/>
  <c r="D57" i="2" s="1"/>
  <c r="C30" i="2"/>
  <c r="B30" i="2"/>
  <c r="D30" i="2"/>
  <c r="E40" i="4"/>
  <c r="B40" i="5" s="1"/>
  <c r="E55" i="6"/>
  <c r="D55" i="9" s="1"/>
  <c r="C58" i="7"/>
  <c r="E41" i="4"/>
  <c r="B41" i="9" s="1"/>
  <c r="C44" i="4"/>
  <c r="C57" i="4" s="1"/>
  <c r="B55" i="5"/>
  <c r="D42" i="7"/>
  <c r="E30" i="8"/>
  <c r="F30" i="8" l="1"/>
  <c r="D28" i="9"/>
  <c r="D30" i="9" s="1"/>
  <c r="B58" i="5"/>
  <c r="D58" i="5" s="1"/>
  <c r="B55" i="9"/>
  <c r="B41" i="7"/>
  <c r="D44" i="7"/>
  <c r="D26" i="9"/>
  <c r="E44" i="6"/>
  <c r="B27" i="9"/>
  <c r="D44" i="9"/>
  <c r="D55" i="7"/>
  <c r="F30" i="6"/>
  <c r="E44" i="9"/>
  <c r="C55" i="9"/>
  <c r="E57" i="2"/>
  <c r="C57" i="5" s="1"/>
  <c r="C42" i="9"/>
  <c r="F42" i="9" s="1"/>
  <c r="C41" i="7"/>
  <c r="C44" i="7" s="1"/>
  <c r="C41" i="5"/>
  <c r="C40" i="9"/>
  <c r="C40" i="5"/>
  <c r="D40" i="5" s="1"/>
  <c r="F30" i="2"/>
  <c r="C26" i="9"/>
  <c r="C26" i="7"/>
  <c r="C30" i="7" s="1"/>
  <c r="C28" i="7"/>
  <c r="E28" i="7" s="1"/>
  <c r="F28" i="7" s="1"/>
  <c r="C28" i="5"/>
  <c r="C27" i="5"/>
  <c r="E57" i="8"/>
  <c r="E57" i="9" s="1"/>
  <c r="E44" i="8"/>
  <c r="E57" i="6"/>
  <c r="D27" i="7"/>
  <c r="D30" i="7" s="1"/>
  <c r="E30" i="6"/>
  <c r="E13" i="7"/>
  <c r="D55" i="5"/>
  <c r="C55" i="7"/>
  <c r="F55" i="9"/>
  <c r="C57" i="7"/>
  <c r="C57" i="9"/>
  <c r="F41" i="9"/>
  <c r="E44" i="2"/>
  <c r="C42" i="5"/>
  <c r="C44" i="5" s="1"/>
  <c r="C27" i="9"/>
  <c r="C30" i="9" s="1"/>
  <c r="E30" i="2"/>
  <c r="D13" i="9"/>
  <c r="G13" i="9" s="1"/>
  <c r="D13" i="5"/>
  <c r="E13" i="5" s="1"/>
  <c r="B41" i="5"/>
  <c r="D41" i="5" s="1"/>
  <c r="E57" i="4"/>
  <c r="B57" i="7" s="1"/>
  <c r="B42" i="7"/>
  <c r="E42" i="7" s="1"/>
  <c r="E44" i="4"/>
  <c r="B40" i="9"/>
  <c r="F40" i="9" s="1"/>
  <c r="B28" i="5"/>
  <c r="D28" i="5" s="1"/>
  <c r="E28" i="5" s="1"/>
  <c r="B27" i="5"/>
  <c r="D27" i="5" s="1"/>
  <c r="E27" i="5" s="1"/>
  <c r="F30" i="4"/>
  <c r="B59" i="4"/>
  <c r="C54" i="4" s="1"/>
  <c r="C56" i="4" s="1"/>
  <c r="C59" i="4" s="1"/>
  <c r="D54" i="4" s="1"/>
  <c r="D56" i="4" s="1"/>
  <c r="D59" i="4" s="1"/>
  <c r="B58" i="9"/>
  <c r="F58" i="9" s="1"/>
  <c r="B54" i="9"/>
  <c r="F54" i="9" s="1"/>
  <c r="B54" i="5"/>
  <c r="D54" i="5" s="1"/>
  <c r="E56" i="4"/>
  <c r="B44" i="5"/>
  <c r="B40" i="7"/>
  <c r="D26" i="5"/>
  <c r="E30" i="4"/>
  <c r="B28" i="9"/>
  <c r="B26" i="9"/>
  <c r="B26" i="7"/>
  <c r="C13" i="7"/>
  <c r="E55" i="7" l="1"/>
  <c r="E56" i="7" s="1"/>
  <c r="F13" i="7"/>
  <c r="E27" i="7"/>
  <c r="F27" i="7" s="1"/>
  <c r="E41" i="7"/>
  <c r="D56" i="5"/>
  <c r="C44" i="9"/>
  <c r="D42" i="5"/>
  <c r="D44" i="5" s="1"/>
  <c r="C30" i="5"/>
  <c r="D57" i="9"/>
  <c r="D57" i="7"/>
  <c r="F56" i="9"/>
  <c r="E57" i="7"/>
  <c r="F44" i="9"/>
  <c r="G27" i="9"/>
  <c r="F27" i="9"/>
  <c r="B57" i="9"/>
  <c r="B57" i="5"/>
  <c r="D57" i="5" s="1"/>
  <c r="D59" i="5" s="1"/>
  <c r="B44" i="9"/>
  <c r="B30" i="5"/>
  <c r="B56" i="9"/>
  <c r="B56" i="7"/>
  <c r="B56" i="5"/>
  <c r="E59" i="4"/>
  <c r="E40" i="7"/>
  <c r="B44" i="7"/>
  <c r="F28" i="9"/>
  <c r="G28" i="9"/>
  <c r="E26" i="7"/>
  <c r="B30" i="7"/>
  <c r="G26" i="9"/>
  <c r="B30" i="9"/>
  <c r="G30" i="9" s="1"/>
  <c r="F26" i="9"/>
  <c r="E26" i="5"/>
  <c r="D30" i="5"/>
  <c r="E30" i="5" s="1"/>
  <c r="E59" i="7" l="1"/>
  <c r="E44" i="7"/>
  <c r="F57" i="9"/>
  <c r="F30" i="9"/>
  <c r="B59" i="9"/>
  <c r="B59" i="5"/>
  <c r="B59" i="7"/>
  <c r="B54" i="2"/>
  <c r="E30" i="7"/>
  <c r="F26" i="7"/>
  <c r="F30" i="7" s="1"/>
  <c r="B56" i="2" l="1"/>
  <c r="B59" i="2" s="1"/>
  <c r="C54" i="2" s="1"/>
  <c r="C56" i="2" s="1"/>
  <c r="C59" i="2" s="1"/>
  <c r="D54" i="2" s="1"/>
  <c r="D56" i="2" s="1"/>
  <c r="D59" i="2" s="1"/>
  <c r="E54" i="2"/>
  <c r="C54" i="9" l="1"/>
  <c r="C54" i="5"/>
  <c r="C54" i="7"/>
  <c r="E56" i="2"/>
  <c r="E59" i="2" l="1"/>
  <c r="C56" i="7"/>
  <c r="C56" i="5"/>
  <c r="C56" i="9"/>
  <c r="C59" i="9" l="1"/>
  <c r="C59" i="5"/>
  <c r="C59" i="7"/>
  <c r="B56" i="6" l="1"/>
  <c r="B59" i="6" s="1"/>
  <c r="C54" i="6" s="1"/>
  <c r="C56" i="6" s="1"/>
  <c r="C59" i="6" s="1"/>
  <c r="D54" i="6" s="1"/>
  <c r="D56" i="6" s="1"/>
  <c r="D59" i="6" s="1"/>
  <c r="B54" i="8" s="1"/>
  <c r="E54" i="6"/>
  <c r="E56" i="6" l="1"/>
  <c r="D54" i="9"/>
  <c r="D54" i="7"/>
  <c r="B56" i="8"/>
  <c r="B58" i="8" s="1"/>
  <c r="C54" i="8" s="1"/>
  <c r="C56" i="8" s="1"/>
  <c r="C58" i="8" s="1"/>
  <c r="D54" i="8" s="1"/>
  <c r="D56" i="8" s="1"/>
  <c r="D58" i="8" s="1"/>
  <c r="E54" i="8"/>
  <c r="E56" i="8" l="1"/>
  <c r="E54" i="9"/>
  <c r="E59" i="6"/>
  <c r="D56" i="7"/>
  <c r="D56" i="9"/>
  <c r="D59" i="9" l="1"/>
  <c r="D59" i="7"/>
  <c r="E58" i="8"/>
  <c r="E59" i="9" s="1"/>
  <c r="E56" i="9"/>
</calcChain>
</file>

<file path=xl/sharedStrings.xml><?xml version="1.0" encoding="utf-8"?>
<sst xmlns="http://schemas.openxmlformats.org/spreadsheetml/2006/main" count="449" uniqueCount="89">
  <si>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</si>
  <si>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</si>
  <si>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</si>
  <si>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</si>
  <si>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</si>
  <si>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</si>
  <si>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</si>
  <si>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Personas</t>
  </si>
  <si>
    <t>Cuadro 1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</si>
  <si>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</si>
  <si>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</si>
  <si>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</si>
  <si>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</si>
  <si>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</si>
  <si>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</si>
  <si>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</si>
  <si>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</si>
  <si>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</si>
  <si>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</si>
  <si>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</si>
  <si>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</si>
  <si>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</si>
  <si>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Subsidio atención directa</t>
  </si>
  <si>
    <t>Equipamiento</t>
  </si>
  <si>
    <t>Construcciones</t>
  </si>
  <si>
    <t xml:space="preserve">Atención Integral a Jóvenes en Riesgo Social </t>
  </si>
  <si>
    <t>Ciudad de los Niños</t>
  </si>
  <si>
    <t>Subsidio para atención integral de jóvenes internos</t>
  </si>
  <si>
    <t>Reporte de gastos efectivos por rubro financiados por el Fondo de Desarrollo Social y Asignaciones Familiares</t>
  </si>
  <si>
    <t>Reporte de gastos efectivos por producto financiados el Fondo de Desarrollo Social y Asignaciones Familiares</t>
  </si>
  <si>
    <t>Abril</t>
  </si>
  <si>
    <t>Mayo</t>
  </si>
  <si>
    <t>Junio</t>
  </si>
  <si>
    <t>II Trimestre</t>
  </si>
  <si>
    <t>Período:</t>
  </si>
  <si>
    <t>Promedio Mensual</t>
  </si>
  <si>
    <t>Beneficiarios Distintos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</si>
  <si>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</si>
  <si>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Unidad: Colones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</si>
  <si>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</si>
  <si>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II trimestre</t>
  </si>
  <si>
    <t>I Semestre</t>
  </si>
  <si>
    <t>Cuadro N°1</t>
  </si>
  <si>
    <t>III Trimestre</t>
  </si>
  <si>
    <t>Benefciarios Distintos</t>
  </si>
  <si>
    <t>Son promedios mensuales</t>
  </si>
  <si>
    <t>Cuadro N°2</t>
  </si>
  <si>
    <t>Reporte de gastos efectivos por producto financiados por el Fondo de Desarrollo Social y Asignaciones Familiares</t>
  </si>
  <si>
    <t>Acumulado</t>
  </si>
  <si>
    <t>Cuadro N°3</t>
  </si>
  <si>
    <t>Cuadro N°4</t>
  </si>
  <si>
    <t xml:space="preserve">1. Saldo en caja inicial  (5 t-1) </t>
  </si>
  <si>
    <t>Julio</t>
  </si>
  <si>
    <t>Agosto</t>
  </si>
  <si>
    <t>Setiembre</t>
  </si>
  <si>
    <t>Septiembre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</si>
  <si>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</si>
  <si>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Anual</t>
  </si>
  <si>
    <t>IV Trimestre</t>
  </si>
  <si>
    <t>Son Promedios Mensuales</t>
  </si>
  <si>
    <t>Octubre</t>
  </si>
  <si>
    <t>Noviembre</t>
  </si>
  <si>
    <t>Diciembre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</si>
  <si>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</si>
  <si>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>Beneficio</t>
  </si>
  <si>
    <t>1.  Servicios</t>
  </si>
  <si>
    <t>2.  Materiales y suministros</t>
  </si>
  <si>
    <t>3.  Bienes duraderos</t>
  </si>
  <si>
    <t xml:space="preserve"> Acumulado</t>
  </si>
  <si>
    <t xml:space="preserve">6. Saldo en caja final   (3-4) </t>
  </si>
  <si>
    <t>5.  Devolución de superavit 2015</t>
  </si>
  <si>
    <t xml:space="preserve">5.  Devolución de superavit </t>
  </si>
  <si>
    <t>5.  Devolución de superavit 2016</t>
  </si>
  <si>
    <t>5.  Devolución de superavit 2017</t>
  </si>
  <si>
    <t>Primer Trimestre 2021</t>
  </si>
  <si>
    <t>Fuente:  Ciudad de los Niños, Primer Trimestre, 2021</t>
  </si>
  <si>
    <t>5.  Devolución de superavit 2020</t>
  </si>
  <si>
    <t>Segundo Trimestre 2021</t>
  </si>
  <si>
    <t>Fuente:  Ciudad de los Niños, Segundo Trimestre, 2021</t>
  </si>
  <si>
    <t>Tercer Trimestre 2021</t>
  </si>
  <si>
    <t>Fuente:  Ciudad de los Niños, Tercer Trimestre, 2021</t>
  </si>
  <si>
    <t>Cuarto Trimestre 2021</t>
  </si>
  <si>
    <t>Fuente:  Ciudad de los Niños, Cuarto Trimestre, 2021</t>
  </si>
  <si>
    <t>Primer Semestre 2021</t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</si>
  <si>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 xml:space="preserve"> Ciudad de los Niños, Primer Semestre, 2021</t>
    </r>
  </si>
  <si>
    <r>
      <rPr>
        <b/>
        <sz val="11"/>
        <color indexed="8"/>
        <rFont val="Calibri"/>
        <family val="2"/>
      </rPr>
      <t>Fuente:</t>
    </r>
    <r>
      <rPr>
        <sz val="11"/>
        <color theme="1"/>
        <rFont val="Calibri"/>
        <family val="2"/>
        <scheme val="minor"/>
      </rPr>
      <t xml:space="preserve">  Ciudad de los Niños, Primer Semestre, 2021</t>
    </r>
  </si>
  <si>
    <t>Tercer Trimestre Acumulado 2021</t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</si>
  <si>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 xml:space="preserve"> Ciudad de los Niños, Primer, Segundo y  Tercer Trimestre, 2021</t>
    </r>
  </si>
  <si>
    <t>Fuente:  Ciudad de los Niños, Primer, Segundo, Tercer y Cuarto Trimestre,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</si>
</sst>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164" fontId="5" fillId="0" borderId="0" xfId="1" applyFont="1" applyFill="1"/>
    <xf numFmtId="0" fontId="0" fillId="0" borderId="0" xfId="0" applyFont="1" applyFill="1" applyBorder="1" applyAlignment="1">
      <alignment horizontal="center"/>
    </xf>
    <xf numFmtId="3" fontId="0" fillId="0" borderId="0" xfId="0" applyNumberFormat="1" applyFont="1" applyFill="1"/>
    <xf numFmtId="0" fontId="5" fillId="0" borderId="2" xfId="0" applyFont="1" applyFill="1" applyBorder="1"/>
    <xf numFmtId="0" fontId="0" fillId="0" borderId="0" xfId="0" applyFont="1" applyFill="1" applyBorder="1"/>
    <xf numFmtId="0" fontId="0" fillId="0" borderId="0" xfId="0" applyFont="1" applyFill="1" applyAlignment="1">
      <alignment horizontal="left"/>
    </xf>
    <xf numFmtId="3" fontId="5" fillId="0" borderId="2" xfId="0" applyNumberFormat="1" applyFont="1" applyFill="1" applyBorder="1"/>
    <xf numFmtId="0" fontId="6" fillId="0" borderId="0" xfId="0" applyFont="1" applyFill="1" applyAlignment="1">
      <alignment horizontal="left" indent="2"/>
    </xf>
    <xf numFmtId="0" fontId="7" fillId="0" borderId="0" xfId="0" applyFont="1" applyFill="1" applyAlignment="1">
      <alignment horizontal="left" indent="2"/>
    </xf>
    <xf numFmtId="0" fontId="5" fillId="0" borderId="1" xfId="0" applyFont="1" applyFill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0" xfId="1" applyNumberFormat="1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3" fillId="0" borderId="0" xfId="1" applyFont="1" applyFill="1"/>
    <xf numFmtId="0" fontId="5" fillId="0" borderId="0" xfId="0" applyFont="1" applyFill="1" applyAlignment="1"/>
    <xf numFmtId="1" fontId="0" fillId="0" borderId="0" xfId="0" applyNumberFormat="1" applyFont="1" applyFill="1"/>
    <xf numFmtId="165" fontId="3" fillId="0" borderId="0" xfId="1" applyNumberFormat="1" applyFont="1" applyFill="1"/>
    <xf numFmtId="165" fontId="5" fillId="0" borderId="2" xfId="1" applyNumberFormat="1" applyFont="1" applyFill="1" applyBorder="1"/>
    <xf numFmtId="3" fontId="5" fillId="0" borderId="0" xfId="0" applyNumberFormat="1" applyFont="1" applyFill="1" applyBorder="1"/>
    <xf numFmtId="40" fontId="0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165" fontId="3" fillId="0" borderId="0" xfId="1" applyNumberFormat="1" applyFont="1" applyFill="1"/>
    <xf numFmtId="165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/>
    <xf numFmtId="165" fontId="5" fillId="0" borderId="0" xfId="1" applyNumberFormat="1" applyFont="1" applyFill="1" applyAlignment="1">
      <alignment horizontal="center"/>
    </xf>
    <xf numFmtId="165" fontId="5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Alignment="1">
      <alignment horizontal="center"/>
    </xf>
    <xf numFmtId="165" fontId="5" fillId="0" borderId="1" xfId="1" applyNumberFormat="1" applyFont="1" applyFill="1" applyBorder="1"/>
    <xf numFmtId="165" fontId="3" fillId="0" borderId="1" xfId="1" applyNumberFormat="1" applyFont="1" applyFill="1" applyBorder="1"/>
    <xf numFmtId="165" fontId="5" fillId="0" borderId="0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left" indent="2"/>
    </xf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165" fontId="5" fillId="0" borderId="0" xfId="1" applyNumberFormat="1" applyFont="1" applyFill="1" applyBorder="1" applyAlignment="1">
      <alignment horizontal="left" vertical="top"/>
    </xf>
    <xf numFmtId="165" fontId="3" fillId="0" borderId="0" xfId="1" applyNumberFormat="1" applyFont="1" applyFill="1" applyAlignment="1"/>
    <xf numFmtId="165" fontId="3" fillId="0" borderId="0" xfId="1" applyNumberFormat="1" applyFont="1" applyFill="1" applyBorder="1" applyAlignment="1">
      <alignment vertical="top" wrapText="1"/>
    </xf>
    <xf numFmtId="165" fontId="5" fillId="0" borderId="0" xfId="1" applyNumberFormat="1" applyFont="1" applyFill="1" applyAlignment="1">
      <alignment horizontal="left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horizontal="left" indent="2"/>
    </xf>
    <xf numFmtId="165" fontId="5" fillId="0" borderId="2" xfId="1" applyNumberFormat="1" applyFont="1" applyFill="1" applyBorder="1" applyAlignment="1">
      <alignment horizontal="center"/>
    </xf>
    <xf numFmtId="165" fontId="7" fillId="0" borderId="0" xfId="1" applyNumberFormat="1" applyFont="1" applyFill="1" applyAlignment="1">
      <alignment horizontal="left" indent="2"/>
    </xf>
    <xf numFmtId="165" fontId="3" fillId="0" borderId="0" xfId="1" applyNumberFormat="1" applyFont="1"/>
    <xf numFmtId="165" fontId="4" fillId="0" borderId="0" xfId="1" applyNumberFormat="1" applyFont="1" applyFill="1"/>
    <xf numFmtId="165" fontId="5" fillId="0" borderId="0" xfId="1" applyNumberFormat="1" applyFont="1" applyFill="1" applyBorder="1" applyAlignment="1">
      <alignment horizontal="right"/>
    </xf>
    <xf numFmtId="165" fontId="5" fillId="0" borderId="0" xfId="1" applyNumberFormat="1" applyFont="1" applyFill="1" applyBorder="1"/>
    <xf numFmtId="165" fontId="5" fillId="0" borderId="0" xfId="1" applyNumberFormat="1" applyFont="1" applyFill="1" applyBorder="1" applyAlignment="1"/>
    <xf numFmtId="165" fontId="5" fillId="0" borderId="0" xfId="1" applyNumberFormat="1" applyFont="1" applyFill="1" applyBorder="1" applyAlignment="1">
      <alignment horizontal="left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left" indent="2"/>
    </xf>
    <xf numFmtId="165" fontId="7" fillId="0" borderId="0" xfId="1" applyNumberFormat="1" applyFont="1" applyAlignment="1">
      <alignment horizontal="left" indent="2"/>
    </xf>
    <xf numFmtId="3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1" xfId="0" applyFont="1" applyFill="1" applyBorder="1"/>
    <xf numFmtId="0" fontId="0" fillId="0" borderId="1" xfId="0" applyFont="1" applyFill="1" applyBorder="1"/>
    <xf numFmtId="164" fontId="3" fillId="0" borderId="0" xfId="1" applyFont="1" applyFill="1"/>
    <xf numFmtId="0" fontId="0" fillId="0" borderId="0" xfId="0" applyFont="1" applyFill="1" applyAlignment="1">
      <alignment horizontal="left" indent="2"/>
    </xf>
    <xf numFmtId="165" fontId="3" fillId="0" borderId="0" xfId="1" applyNumberFormat="1" applyFont="1" applyFill="1"/>
    <xf numFmtId="165" fontId="0" fillId="0" borderId="0" xfId="0" applyNumberFormat="1" applyFont="1" applyFill="1"/>
    <xf numFmtId="165" fontId="5" fillId="0" borderId="1" xfId="0" applyNumberFormat="1" applyFont="1" applyFill="1" applyBorder="1"/>
    <xf numFmtId="164" fontId="0" fillId="0" borderId="0" xfId="0" applyNumberFormat="1" applyFont="1" applyFill="1"/>
    <xf numFmtId="165" fontId="3" fillId="0" borderId="0" xfId="1" applyNumberFormat="1" applyFont="1" applyFill="1" applyBorder="1"/>
    <xf numFmtId="165" fontId="0" fillId="0" borderId="0" xfId="0" applyNumberFormat="1" applyFont="1" applyFill="1" applyBorder="1"/>
    <xf numFmtId="164" fontId="3" fillId="0" borderId="1" xfId="1" applyFont="1" applyFill="1" applyBorder="1"/>
    <xf numFmtId="0" fontId="5" fillId="0" borderId="0" xfId="0" applyFont="1" applyFill="1" applyAlignment="1">
      <alignment horizontal="left"/>
    </xf>
    <xf numFmtId="165" fontId="3" fillId="0" borderId="0" xfId="1" applyNumberFormat="1" applyFont="1" applyFill="1"/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5" fillId="0" borderId="1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/>
    <xf numFmtId="165" fontId="5" fillId="0" borderId="0" xfId="1" applyNumberFormat="1" applyFont="1" applyFill="1" applyAlignment="1"/>
    <xf numFmtId="165" fontId="5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4" fontId="0" fillId="0" borderId="0" xfId="0" applyNumberFormat="1" applyFont="1" applyFill="1"/>
    <xf numFmtId="164" fontId="3" fillId="0" borderId="0" xfId="1" applyNumberFormat="1" applyFont="1" applyFill="1"/>
    <xf numFmtId="165" fontId="3" fillId="0" borderId="0" xfId="1" applyNumberFormat="1" applyFont="1" applyFill="1"/>
    <xf numFmtId="4" fontId="8" fillId="0" borderId="0" xfId="0" applyNumberFormat="1" applyFont="1"/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/>
    <xf numFmtId="165" fontId="0" fillId="0" borderId="0" xfId="1" applyNumberFormat="1" applyFont="1" applyFill="1"/>
    <xf numFmtId="165" fontId="3" fillId="0" borderId="0" xfId="2" applyNumberFormat="1" applyFont="1" applyFill="1"/>
    <xf numFmtId="0" fontId="3" fillId="0" borderId="0" xfId="2" applyNumberFormat="1" applyFont="1" applyFill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5" fontId="5" fillId="0" borderId="0" xfId="1" applyNumberFormat="1" applyFont="1" applyFill="1" applyAlignment="1">
      <alignment horizontal="right"/>
    </xf>
    <xf numFmtId="165" fontId="5" fillId="0" borderId="1" xfId="1" applyNumberFormat="1" applyFont="1" applyFill="1" applyBorder="1" applyAlignment="1">
      <alignment horizontal="center"/>
    </xf>
    <xf numFmtId="165" fontId="5" fillId="0" borderId="3" xfId="1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vertical="center"/>
    </xf>
  </cellXfs>
  <cellStyles count="3">
    <cellStyle name="Millares" xfId="1" builtinId="3"/>
    <cellStyle name="Millares 5" xfId="2" xr:uid="{4DE5F2A7-2FC2-491A-9E2B-8CCCD573466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7"/>
  <sheetViews>
    <sheetView showGridLines="0" tabSelected="1" zoomScaleNormal="100" workbookViewId="0">
      <selection sqref="A1:F1"/>
    </sheetView>
  </sheetViews>
  <sheetFormatPr baseColWidth="10" defaultColWidth="11.54296875" defaultRowHeight="15" customHeight="1" x14ac:dyDescent="0.35"/>
  <cols>
    <col min="1" max="1" width="51.1796875" style="29" customWidth="1"/>
    <col min="2" max="2" width="14.81640625" style="52" customWidth="1"/>
    <col min="3" max="3" width="14.1796875" style="52" customWidth="1"/>
    <col min="4" max="4" width="15.1796875" style="52" bestFit="1" customWidth="1"/>
    <col min="5" max="5" width="15.81640625" style="52" customWidth="1"/>
    <col min="6" max="6" width="18" style="52" bestFit="1" customWidth="1"/>
    <col min="7" max="7" width="12.7265625" style="52" customWidth="1"/>
    <col min="8" max="8" width="11.54296875" style="52"/>
    <col min="9" max="9" width="14" style="15" bestFit="1" customWidth="1"/>
    <col min="10" max="16384" width="11.54296875" style="52"/>
  </cols>
  <sheetData>
    <row r="1" spans="1:7" ht="15" customHeight="1" x14ac:dyDescent="0.35">
      <c r="A1" s="112" t="s">
        <v>21</v>
      </c>
      <c r="B1" s="112"/>
      <c r="C1" s="112"/>
      <c r="D1" s="112"/>
      <c r="E1" s="112"/>
      <c r="F1" s="112"/>
    </row>
    <row r="2" spans="1:7" ht="15" customHeight="1" x14ac:dyDescent="0.35">
      <c r="A2" s="54" t="s">
        <v>0</v>
      </c>
      <c r="B2" s="42" t="s">
        <v>25</v>
      </c>
      <c r="C2" s="55"/>
      <c r="D2" s="54"/>
      <c r="E2" s="42"/>
      <c r="F2" s="55"/>
    </row>
    <row r="3" spans="1:7" ht="15" customHeight="1" x14ac:dyDescent="0.35">
      <c r="A3" s="54" t="s">
        <v>1</v>
      </c>
      <c r="B3" s="42" t="s">
        <v>26</v>
      </c>
      <c r="C3" s="56"/>
      <c r="D3" s="54"/>
      <c r="E3" s="42"/>
      <c r="F3" s="56"/>
    </row>
    <row r="4" spans="1:7" ht="15" customHeight="1" x14ac:dyDescent="0.35">
      <c r="A4" s="54" t="s">
        <v>10</v>
      </c>
      <c r="B4" s="42" t="s">
        <v>26</v>
      </c>
      <c r="C4" s="56"/>
      <c r="D4" s="54"/>
      <c r="E4" s="42"/>
      <c r="F4" s="56"/>
    </row>
    <row r="5" spans="1:7" ht="15" customHeight="1" x14ac:dyDescent="0.35">
      <c r="A5" s="54" t="s">
        <v>34</v>
      </c>
      <c r="B5" s="57" t="s">
        <v>74</v>
      </c>
      <c r="C5" s="55"/>
      <c r="D5" s="54"/>
      <c r="E5" s="57"/>
      <c r="F5" s="55"/>
    </row>
    <row r="6" spans="1:7" ht="15" customHeight="1" x14ac:dyDescent="0.35">
      <c r="A6" s="54"/>
      <c r="B6" s="57"/>
      <c r="C6" s="55"/>
      <c r="D6" s="54"/>
      <c r="E6" s="57"/>
      <c r="F6" s="55"/>
    </row>
    <row r="7" spans="1:7" ht="15" customHeight="1" x14ac:dyDescent="0.35">
      <c r="A7" s="45"/>
      <c r="B7" s="58"/>
    </row>
    <row r="8" spans="1:7" ht="15" customHeight="1" x14ac:dyDescent="0.35">
      <c r="A8" s="112" t="s">
        <v>8</v>
      </c>
      <c r="B8" s="112"/>
      <c r="C8" s="112"/>
      <c r="D8" s="112"/>
      <c r="E8" s="112"/>
      <c r="F8" s="112"/>
      <c r="G8" s="56"/>
    </row>
    <row r="9" spans="1:7" ht="15" customHeight="1" x14ac:dyDescent="0.35">
      <c r="A9" s="113" t="s">
        <v>11</v>
      </c>
      <c r="B9" s="113"/>
      <c r="C9" s="113"/>
      <c r="D9" s="113"/>
      <c r="E9" s="113"/>
      <c r="F9" s="113"/>
    </row>
    <row r="11" spans="1:7" s="31" customFormat="1" ht="30.75" customHeight="1" thickBot="1" x14ac:dyDescent="0.4">
      <c r="A11" s="33" t="s">
        <v>64</v>
      </c>
      <c r="B11" s="33" t="s">
        <v>2</v>
      </c>
      <c r="C11" s="33" t="s">
        <v>3</v>
      </c>
      <c r="D11" s="33" t="s">
        <v>4</v>
      </c>
      <c r="E11" s="33" t="s">
        <v>5</v>
      </c>
      <c r="F11" s="33" t="s">
        <v>35</v>
      </c>
      <c r="G11" s="33" t="s">
        <v>36</v>
      </c>
    </row>
    <row r="12" spans="1:7" ht="15" customHeight="1" x14ac:dyDescent="0.35">
      <c r="A12" s="46"/>
      <c r="B12" s="59"/>
      <c r="C12" s="59"/>
      <c r="D12" s="59"/>
      <c r="E12" s="59"/>
      <c r="F12" s="59"/>
      <c r="G12" s="59"/>
    </row>
    <row r="13" spans="1:7" ht="15" customHeight="1" x14ac:dyDescent="0.35">
      <c r="A13" s="58" t="s">
        <v>27</v>
      </c>
      <c r="B13" s="52" t="s">
        <v>7</v>
      </c>
      <c r="C13" s="108">
        <v>514</v>
      </c>
      <c r="D13" s="108">
        <v>496</v>
      </c>
      <c r="E13" s="108">
        <v>484</v>
      </c>
      <c r="F13" s="108">
        <f>AVERAGE(C13:E13)</f>
        <v>498</v>
      </c>
    </row>
    <row r="14" spans="1:7" ht="15" customHeight="1" x14ac:dyDescent="0.35">
      <c r="A14" s="60"/>
    </row>
    <row r="15" spans="1:7" s="31" customFormat="1" ht="15" customHeight="1" thickBot="1" x14ac:dyDescent="0.4">
      <c r="A15" s="23" t="s">
        <v>12</v>
      </c>
      <c r="B15" s="23"/>
      <c r="C15" s="23"/>
      <c r="D15" s="23"/>
      <c r="E15" s="23"/>
      <c r="F15" s="23"/>
      <c r="G15" s="23"/>
    </row>
    <row r="16" spans="1:7" ht="15" customHeight="1" thickTop="1" x14ac:dyDescent="0.35">
      <c r="A16" s="109" t="s">
        <v>75</v>
      </c>
    </row>
    <row r="19" spans="1:6" ht="15" customHeight="1" x14ac:dyDescent="0.35">
      <c r="A19" s="112" t="s">
        <v>13</v>
      </c>
      <c r="B19" s="112"/>
      <c r="C19" s="112"/>
      <c r="D19" s="112"/>
      <c r="E19" s="112"/>
      <c r="F19" s="56"/>
    </row>
    <row r="20" spans="1:6" ht="15" customHeight="1" x14ac:dyDescent="0.35">
      <c r="A20" s="112" t="s">
        <v>29</v>
      </c>
      <c r="B20" s="112"/>
      <c r="C20" s="112"/>
      <c r="D20" s="112"/>
      <c r="E20" s="112"/>
    </row>
    <row r="21" spans="1:6" ht="15" customHeight="1" x14ac:dyDescent="0.35">
      <c r="A21" s="112" t="s">
        <v>38</v>
      </c>
      <c r="B21" s="112"/>
      <c r="C21" s="112"/>
      <c r="D21" s="112"/>
      <c r="E21" s="112"/>
    </row>
    <row r="23" spans="1:6" s="31" customFormat="1" ht="15" customHeight="1" thickBot="1" x14ac:dyDescent="0.4">
      <c r="A23" s="33" t="s">
        <v>64</v>
      </c>
      <c r="B23" s="38" t="s">
        <v>3</v>
      </c>
      <c r="C23" s="38" t="s">
        <v>4</v>
      </c>
      <c r="D23" s="38" t="s">
        <v>5</v>
      </c>
      <c r="E23" s="38" t="s">
        <v>6</v>
      </c>
      <c r="F23" s="38" t="s">
        <v>35</v>
      </c>
    </row>
    <row r="24" spans="1:6" ht="15" customHeight="1" x14ac:dyDescent="0.35">
      <c r="A24" s="46"/>
      <c r="B24" s="59"/>
      <c r="C24" s="59"/>
      <c r="D24" s="59"/>
      <c r="E24" s="59"/>
      <c r="F24" s="59"/>
    </row>
    <row r="25" spans="1:6" ht="15" customHeight="1" x14ac:dyDescent="0.35">
      <c r="A25" s="58" t="s">
        <v>27</v>
      </c>
      <c r="B25" s="15"/>
      <c r="C25" s="15"/>
      <c r="D25" s="15"/>
      <c r="E25" s="15"/>
      <c r="F25" s="15"/>
    </row>
    <row r="26" spans="1:6" ht="15" customHeight="1" x14ac:dyDescent="0.35">
      <c r="A26" s="61" t="s">
        <v>22</v>
      </c>
      <c r="B26" s="107">
        <v>0</v>
      </c>
      <c r="C26" s="107">
        <v>18009526</v>
      </c>
      <c r="D26" s="107">
        <v>36733250.960000001</v>
      </c>
      <c r="E26" s="15">
        <f>SUM(B26:D26)</f>
        <v>54742776.960000001</v>
      </c>
      <c r="F26" s="15">
        <f>AVERAGE(B26:D26)</f>
        <v>18247592.32</v>
      </c>
    </row>
    <row r="27" spans="1:6" ht="15" customHeight="1" x14ac:dyDescent="0.35">
      <c r="A27" s="61" t="s">
        <v>23</v>
      </c>
      <c r="B27" s="15">
        <v>0</v>
      </c>
      <c r="C27" s="15">
        <v>0</v>
      </c>
      <c r="D27" s="52">
        <v>0</v>
      </c>
      <c r="E27" s="15">
        <f>SUM(B27:D27)</f>
        <v>0</v>
      </c>
      <c r="F27" s="15">
        <f>AVERAGE(B27:D27)</f>
        <v>0</v>
      </c>
    </row>
    <row r="28" spans="1:6" ht="15" customHeight="1" x14ac:dyDescent="0.35">
      <c r="A28" s="61" t="s">
        <v>24</v>
      </c>
      <c r="B28" s="15">
        <v>0</v>
      </c>
      <c r="C28" s="15">
        <v>0</v>
      </c>
      <c r="D28" s="52">
        <v>0</v>
      </c>
      <c r="E28" s="15">
        <f>SUM(B28:D28)</f>
        <v>0</v>
      </c>
      <c r="F28" s="15">
        <f>AVERAGE(B28:D28)</f>
        <v>0</v>
      </c>
    </row>
    <row r="29" spans="1:6" ht="15" customHeight="1" x14ac:dyDescent="0.35">
      <c r="A29" s="61"/>
      <c r="B29" s="15"/>
      <c r="C29" s="15"/>
      <c r="D29" s="15"/>
      <c r="E29" s="15"/>
      <c r="F29" s="15"/>
    </row>
    <row r="30" spans="1:6" s="31" customFormat="1" ht="15" customHeight="1" thickBot="1" x14ac:dyDescent="0.4">
      <c r="A30" s="23" t="s">
        <v>12</v>
      </c>
      <c r="B30" s="23">
        <f>SUM(B26:B29)</f>
        <v>0</v>
      </c>
      <c r="C30" s="23">
        <f>SUM(C26:C29)</f>
        <v>18009526</v>
      </c>
      <c r="D30" s="23">
        <f>SUM(D26:D29)</f>
        <v>36733250.960000001</v>
      </c>
      <c r="E30" s="23">
        <f>SUM(E26:E29)</f>
        <v>54742776.960000001</v>
      </c>
      <c r="F30" s="23">
        <f>AVERAGE(B30:D30)</f>
        <v>18247592.32</v>
      </c>
    </row>
    <row r="31" spans="1:6" ht="15" customHeight="1" thickTop="1" x14ac:dyDescent="0.35">
      <c r="A31" s="109" t="s">
        <v>75</v>
      </c>
    </row>
    <row r="33" spans="1:5" ht="15" customHeight="1" x14ac:dyDescent="0.35">
      <c r="A33" s="52"/>
    </row>
    <row r="34" spans="1:5" ht="15" customHeight="1" x14ac:dyDescent="0.35">
      <c r="A34" s="112" t="s">
        <v>14</v>
      </c>
      <c r="B34" s="112"/>
      <c r="C34" s="112"/>
      <c r="D34" s="112"/>
      <c r="E34" s="112"/>
    </row>
    <row r="35" spans="1:5" ht="15" customHeight="1" x14ac:dyDescent="0.35">
      <c r="A35" s="112" t="s">
        <v>28</v>
      </c>
      <c r="B35" s="112"/>
      <c r="C35" s="112"/>
      <c r="D35" s="112"/>
      <c r="E35" s="112"/>
    </row>
    <row r="36" spans="1:5" ht="15" customHeight="1" x14ac:dyDescent="0.35">
      <c r="A36" s="112" t="s">
        <v>38</v>
      </c>
      <c r="B36" s="112"/>
      <c r="C36" s="112"/>
      <c r="D36" s="112"/>
      <c r="E36" s="112"/>
    </row>
    <row r="38" spans="1:5" s="31" customFormat="1" ht="15" customHeight="1" thickBot="1" x14ac:dyDescent="0.4">
      <c r="A38" s="38" t="s">
        <v>9</v>
      </c>
      <c r="B38" s="38" t="s">
        <v>3</v>
      </c>
      <c r="C38" s="38" t="s">
        <v>4</v>
      </c>
      <c r="D38" s="38" t="s">
        <v>5</v>
      </c>
      <c r="E38" s="38" t="s">
        <v>6</v>
      </c>
    </row>
    <row r="40" spans="1:5" ht="15" customHeight="1" x14ac:dyDescent="0.35">
      <c r="A40" s="94" t="s">
        <v>65</v>
      </c>
      <c r="B40" s="15">
        <v>0</v>
      </c>
      <c r="C40" s="15">
        <v>1120000</v>
      </c>
      <c r="D40" s="15">
        <v>1121200</v>
      </c>
      <c r="E40" s="15">
        <f>SUM(B40:D40)</f>
        <v>2241200</v>
      </c>
    </row>
    <row r="41" spans="1:5" ht="15" customHeight="1" x14ac:dyDescent="0.35">
      <c r="A41" s="94" t="s">
        <v>66</v>
      </c>
      <c r="B41" s="15">
        <v>0</v>
      </c>
      <c r="C41" s="107">
        <v>16889526</v>
      </c>
      <c r="D41" s="15">
        <v>35612050.960000001</v>
      </c>
      <c r="E41" s="52">
        <f>SUM(B41:D41)</f>
        <v>52501576.960000001</v>
      </c>
    </row>
    <row r="42" spans="1:5" ht="15" customHeight="1" x14ac:dyDescent="0.35">
      <c r="A42" s="94" t="s">
        <v>67</v>
      </c>
      <c r="B42" s="15">
        <v>0</v>
      </c>
      <c r="C42" s="15">
        <v>0</v>
      </c>
      <c r="D42" s="15"/>
      <c r="E42" s="52">
        <f>SUM(B42:D42)</f>
        <v>0</v>
      </c>
    </row>
    <row r="43" spans="1:5" ht="15" customHeight="1" x14ac:dyDescent="0.35">
      <c r="B43" s="15"/>
      <c r="C43" s="15"/>
      <c r="D43" s="15"/>
      <c r="E43" s="15"/>
    </row>
    <row r="44" spans="1:5" s="31" customFormat="1" ht="15" customHeight="1" thickBot="1" x14ac:dyDescent="0.4">
      <c r="A44" s="23" t="s">
        <v>12</v>
      </c>
      <c r="B44" s="23">
        <f>SUM(B40:B43)</f>
        <v>0</v>
      </c>
      <c r="C44" s="23">
        <f>SUM(C40:C43)</f>
        <v>18009526</v>
      </c>
      <c r="D44" s="23">
        <f>SUM(D40:D43)</f>
        <v>36733250.960000001</v>
      </c>
      <c r="E44" s="23">
        <f>SUM(E40:E43)</f>
        <v>54742776.960000001</v>
      </c>
    </row>
    <row r="45" spans="1:5" ht="15" customHeight="1" thickTop="1" x14ac:dyDescent="0.35">
      <c r="A45" s="109" t="s">
        <v>75</v>
      </c>
    </row>
    <row r="48" spans="1:5" ht="15" customHeight="1" x14ac:dyDescent="0.35">
      <c r="A48" s="112" t="s">
        <v>20</v>
      </c>
      <c r="B48" s="112"/>
      <c r="C48" s="112"/>
      <c r="D48" s="112"/>
      <c r="E48" s="112"/>
    </row>
    <row r="49" spans="1:9" ht="15" customHeight="1" x14ac:dyDescent="0.35">
      <c r="A49" s="45" t="s">
        <v>15</v>
      </c>
    </row>
    <row r="50" spans="1:9" ht="18" customHeight="1" x14ac:dyDescent="0.35">
      <c r="A50" s="112" t="s">
        <v>38</v>
      </c>
      <c r="B50" s="112"/>
      <c r="C50" s="112"/>
      <c r="D50" s="112"/>
      <c r="E50" s="112"/>
    </row>
    <row r="52" spans="1:9" s="31" customFormat="1" ht="15" customHeight="1" thickBot="1" x14ac:dyDescent="0.4">
      <c r="A52" s="38" t="s">
        <v>9</v>
      </c>
      <c r="B52" s="38" t="s">
        <v>3</v>
      </c>
      <c r="C52" s="38" t="s">
        <v>4</v>
      </c>
      <c r="D52" s="38" t="s">
        <v>5</v>
      </c>
      <c r="E52" s="38" t="s">
        <v>6</v>
      </c>
    </row>
    <row r="53" spans="1:9" ht="15" customHeight="1" x14ac:dyDescent="0.35">
      <c r="B53" s="15"/>
      <c r="C53" s="15"/>
      <c r="D53" s="15"/>
      <c r="E53" s="15"/>
    </row>
    <row r="54" spans="1:9" ht="15" customHeight="1" x14ac:dyDescent="0.35">
      <c r="A54" s="52" t="s">
        <v>39</v>
      </c>
      <c r="B54" s="15">
        <v>377160034.04000002</v>
      </c>
      <c r="C54" s="15">
        <f>+B59</f>
        <v>377040388.68000001</v>
      </c>
      <c r="D54" s="15">
        <f>+C59</f>
        <v>450230862.68000001</v>
      </c>
      <c r="E54" s="15">
        <f>+B54</f>
        <v>377160034.04000002</v>
      </c>
    </row>
    <row r="55" spans="1:9" ht="15" customHeight="1" x14ac:dyDescent="0.35">
      <c r="A55" s="52" t="s">
        <v>16</v>
      </c>
      <c r="B55" s="15">
        <v>0</v>
      </c>
      <c r="C55" s="15">
        <v>91200000</v>
      </c>
      <c r="D55" s="15">
        <v>112026750</v>
      </c>
      <c r="E55" s="15">
        <f>SUM(B55:D55)</f>
        <v>203226750</v>
      </c>
      <c r="G55" s="7"/>
      <c r="H55" s="7"/>
      <c r="I55" s="92"/>
    </row>
    <row r="56" spans="1:9" ht="15" customHeight="1" x14ac:dyDescent="0.35">
      <c r="A56" s="52" t="s">
        <v>17</v>
      </c>
      <c r="B56" s="15">
        <f>+B54+B55</f>
        <v>377160034.04000002</v>
      </c>
      <c r="C56" s="52">
        <f>+C54+C55</f>
        <v>468240388.68000001</v>
      </c>
      <c r="D56" s="52">
        <f>+D54+D55</f>
        <v>562257612.68000007</v>
      </c>
      <c r="E56" s="15">
        <f>+E54+E55</f>
        <v>580386784.03999996</v>
      </c>
    </row>
    <row r="57" spans="1:9" ht="15" customHeight="1" x14ac:dyDescent="0.35">
      <c r="A57" s="52" t="s">
        <v>18</v>
      </c>
      <c r="B57" s="15">
        <v>0</v>
      </c>
      <c r="C57" s="15">
        <f>+C44</f>
        <v>18009526</v>
      </c>
      <c r="D57" s="15">
        <f>+D44</f>
        <v>36733250.960000001</v>
      </c>
      <c r="E57" s="16">
        <f>SUM(B57:D57)</f>
        <v>54742776.960000001</v>
      </c>
    </row>
    <row r="58" spans="1:9" ht="15" customHeight="1" x14ac:dyDescent="0.35">
      <c r="A58" s="109" t="s">
        <v>76</v>
      </c>
      <c r="B58" s="52">
        <v>119645.36</v>
      </c>
      <c r="D58" s="52">
        <v>0</v>
      </c>
      <c r="E58" s="16">
        <f>B58+C58+D58</f>
        <v>119645.36</v>
      </c>
      <c r="I58" s="52"/>
    </row>
    <row r="59" spans="1:9" ht="15" customHeight="1" x14ac:dyDescent="0.35">
      <c r="A59" s="104" t="s">
        <v>69</v>
      </c>
      <c r="B59" s="15">
        <f>+B56-B57-B58</f>
        <v>377040388.68000001</v>
      </c>
      <c r="C59" s="52">
        <f>+C56-C57</f>
        <v>450230862.68000001</v>
      </c>
      <c r="D59" s="52">
        <f>+D56-D57-D58</f>
        <v>525524361.72000009</v>
      </c>
      <c r="E59" s="15">
        <f>+E56-E57-E58</f>
        <v>525524361.71999997</v>
      </c>
    </row>
    <row r="60" spans="1:9" s="31" customFormat="1" ht="15" customHeight="1" thickBot="1" x14ac:dyDescent="0.4">
      <c r="A60" s="23"/>
      <c r="B60" s="23"/>
      <c r="C60" s="23"/>
      <c r="D60" s="23"/>
      <c r="E60" s="23"/>
    </row>
    <row r="61" spans="1:9" ht="15" customHeight="1" thickTop="1" x14ac:dyDescent="0.35">
      <c r="A61" s="109" t="s">
        <v>75</v>
      </c>
    </row>
    <row r="62" spans="1:9" ht="15" customHeight="1" x14ac:dyDescent="0.35">
      <c r="A62" s="52"/>
    </row>
    <row r="65" spans="1:1" ht="15" customHeight="1" x14ac:dyDescent="0.35">
      <c r="A65" s="91"/>
    </row>
    <row r="66" spans="1:1" ht="15" customHeight="1" x14ac:dyDescent="0.35">
      <c r="A66" s="91"/>
    </row>
    <row r="67" spans="1:1" ht="15" customHeight="1" x14ac:dyDescent="0.35">
      <c r="A67" s="91"/>
    </row>
  </sheetData>
  <mergeCells count="11">
    <mergeCell ref="A21:E21"/>
    <mergeCell ref="A1:F1"/>
    <mergeCell ref="A8:F8"/>
    <mergeCell ref="A9:F9"/>
    <mergeCell ref="A19:E19"/>
    <mergeCell ref="A20:E20"/>
    <mergeCell ref="A34:E34"/>
    <mergeCell ref="A35:E35"/>
    <mergeCell ref="A36:E36"/>
    <mergeCell ref="A48:E48"/>
    <mergeCell ref="A50:E50"/>
  </mergeCells>
  <printOptions horizontalCentered="1" verticalCentered="1"/>
  <pageMargins left="0.70866141732283472" right="1.1811023622047245" top="0.31496062992125984" bottom="0.19685039370078741" header="0.31496062992125984" footer="0.31496062992125984"/>
  <pageSetup scale="60" orientation="portrait" verticalDpi="0" r:id="rId1"/>
  <ignoredErrors>
    <ignoredError sqref="E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7"/>
  <sheetViews>
    <sheetView showGridLines="0" zoomScaleNormal="100" workbookViewId="0">
      <selection sqref="A1:F1"/>
    </sheetView>
  </sheetViews>
  <sheetFormatPr baseColWidth="10" defaultColWidth="11.54296875" defaultRowHeight="14.5" x14ac:dyDescent="0.35"/>
  <cols>
    <col min="1" max="1" width="51.1796875" style="29" customWidth="1"/>
    <col min="2" max="2" width="14.81640625" style="29" customWidth="1"/>
    <col min="3" max="3" width="14.1796875" style="29" customWidth="1"/>
    <col min="4" max="4" width="14.1796875" style="29" bestFit="1" customWidth="1"/>
    <col min="5" max="5" width="15.81640625" style="29" customWidth="1"/>
    <col min="6" max="6" width="18.1796875" style="29" bestFit="1" customWidth="1"/>
    <col min="7" max="7" width="12.453125" style="29" customWidth="1"/>
    <col min="8" max="8" width="11.54296875" style="29"/>
    <col min="9" max="9" width="14" style="22" bestFit="1" customWidth="1"/>
    <col min="10" max="16384" width="11.54296875" style="29"/>
  </cols>
  <sheetData>
    <row r="1" spans="1:7" ht="15" customHeight="1" x14ac:dyDescent="0.35">
      <c r="A1" s="113" t="s">
        <v>21</v>
      </c>
      <c r="B1" s="113"/>
      <c r="C1" s="113"/>
      <c r="D1" s="113"/>
      <c r="E1" s="113"/>
      <c r="F1" s="113"/>
    </row>
    <row r="2" spans="1:7" ht="15" customHeight="1" x14ac:dyDescent="0.35">
      <c r="A2" s="30" t="s">
        <v>0</v>
      </c>
      <c r="B2" s="42" t="s">
        <v>25</v>
      </c>
    </row>
    <row r="3" spans="1:7" ht="15" customHeight="1" x14ac:dyDescent="0.35">
      <c r="A3" s="30" t="s">
        <v>1</v>
      </c>
      <c r="B3" s="42" t="s">
        <v>26</v>
      </c>
      <c r="C3" s="43"/>
      <c r="D3" s="44"/>
      <c r="E3" s="44"/>
    </row>
    <row r="4" spans="1:7" ht="15" customHeight="1" x14ac:dyDescent="0.35">
      <c r="A4" s="30" t="s">
        <v>10</v>
      </c>
      <c r="B4" s="42" t="s">
        <v>26</v>
      </c>
      <c r="C4" s="43"/>
      <c r="D4" s="44"/>
      <c r="E4" s="44"/>
    </row>
    <row r="5" spans="1:7" ht="15" customHeight="1" x14ac:dyDescent="0.35">
      <c r="A5" s="30" t="s">
        <v>34</v>
      </c>
      <c r="B5" s="45" t="s">
        <v>77</v>
      </c>
      <c r="D5" s="44"/>
      <c r="E5" s="44"/>
    </row>
    <row r="6" spans="1:7" ht="15" customHeight="1" x14ac:dyDescent="0.35">
      <c r="A6" s="30"/>
      <c r="B6" s="45"/>
      <c r="D6" s="44"/>
      <c r="E6" s="44"/>
    </row>
    <row r="7" spans="1:7" ht="15" customHeight="1" x14ac:dyDescent="0.35">
      <c r="A7" s="30"/>
      <c r="B7" s="45"/>
    </row>
    <row r="8" spans="1:7" ht="15" customHeight="1" x14ac:dyDescent="0.35">
      <c r="A8" s="113" t="s">
        <v>8</v>
      </c>
      <c r="B8" s="113"/>
      <c r="C8" s="113"/>
      <c r="D8" s="113"/>
      <c r="E8" s="113"/>
      <c r="F8" s="113"/>
    </row>
    <row r="9" spans="1:7" ht="15" customHeight="1" x14ac:dyDescent="0.35">
      <c r="A9" s="113" t="s">
        <v>11</v>
      </c>
      <c r="B9" s="113"/>
      <c r="C9" s="113"/>
      <c r="D9" s="113"/>
      <c r="E9" s="113"/>
      <c r="F9" s="113"/>
    </row>
    <row r="10" spans="1:7" ht="15" customHeight="1" x14ac:dyDescent="0.35"/>
    <row r="11" spans="1:7" s="122" customFormat="1" ht="30.75" customHeight="1" thickBot="1" x14ac:dyDescent="0.4">
      <c r="A11" s="33" t="s">
        <v>64</v>
      </c>
      <c r="B11" s="87" t="s">
        <v>2</v>
      </c>
      <c r="C11" s="87" t="s">
        <v>30</v>
      </c>
      <c r="D11" s="87" t="s">
        <v>31</v>
      </c>
      <c r="E11" s="87" t="s">
        <v>32</v>
      </c>
      <c r="F11" s="33" t="s">
        <v>35</v>
      </c>
      <c r="G11" s="33" t="s">
        <v>36</v>
      </c>
    </row>
    <row r="12" spans="1:7" ht="15" customHeight="1" x14ac:dyDescent="0.35">
      <c r="A12" s="46"/>
      <c r="B12" s="46"/>
      <c r="C12" s="46"/>
      <c r="D12" s="46"/>
      <c r="E12" s="46"/>
      <c r="F12" s="46"/>
      <c r="G12" s="46"/>
    </row>
    <row r="13" spans="1:7" ht="15" customHeight="1" x14ac:dyDescent="0.35">
      <c r="A13" s="47" t="s">
        <v>27</v>
      </c>
      <c r="B13" s="29" t="s">
        <v>7</v>
      </c>
      <c r="C13" s="48">
        <v>481</v>
      </c>
      <c r="D13" s="48">
        <v>469</v>
      </c>
      <c r="E13" s="48">
        <v>465</v>
      </c>
      <c r="F13" s="34">
        <f>AVERAGE(C13:E13)</f>
        <v>471.66666666666669</v>
      </c>
      <c r="G13" s="48"/>
    </row>
    <row r="14" spans="1:7" ht="15" customHeight="1" x14ac:dyDescent="0.35">
      <c r="A14" s="49"/>
      <c r="C14" s="105"/>
      <c r="D14" s="105"/>
      <c r="E14" s="105"/>
    </row>
    <row r="15" spans="1:7" s="31" customFormat="1" ht="15" customHeight="1" thickBot="1" x14ac:dyDescent="0.4">
      <c r="A15" s="23"/>
      <c r="B15" s="23"/>
      <c r="C15" s="50"/>
      <c r="D15" s="50"/>
      <c r="E15" s="50"/>
      <c r="F15" s="50"/>
      <c r="G15" s="50"/>
    </row>
    <row r="16" spans="1:7" ht="15" customHeight="1" thickTop="1" x14ac:dyDescent="0.35">
      <c r="A16" s="109" t="s">
        <v>78</v>
      </c>
      <c r="B16" s="40"/>
      <c r="C16" s="40"/>
      <c r="D16" s="40"/>
      <c r="E16" s="40"/>
      <c r="F16" s="40"/>
    </row>
    <row r="17" spans="1:6" ht="15" customHeight="1" x14ac:dyDescent="0.35"/>
    <row r="18" spans="1:6" ht="15" customHeight="1" x14ac:dyDescent="0.35"/>
    <row r="19" spans="1:6" ht="15" customHeight="1" x14ac:dyDescent="0.35">
      <c r="A19" s="112" t="s">
        <v>13</v>
      </c>
      <c r="B19" s="112"/>
      <c r="C19" s="112"/>
      <c r="D19" s="112"/>
      <c r="E19" s="112"/>
      <c r="F19" s="112"/>
    </row>
    <row r="20" spans="1:6" ht="15" customHeight="1" x14ac:dyDescent="0.35">
      <c r="A20" s="113" t="s">
        <v>29</v>
      </c>
      <c r="B20" s="113"/>
      <c r="C20" s="113"/>
      <c r="D20" s="113"/>
      <c r="E20" s="113"/>
      <c r="F20" s="113"/>
    </row>
    <row r="21" spans="1:6" ht="15" customHeight="1" x14ac:dyDescent="0.35">
      <c r="A21" s="113" t="s">
        <v>38</v>
      </c>
      <c r="B21" s="113"/>
      <c r="C21" s="113"/>
      <c r="D21" s="113"/>
      <c r="E21" s="113"/>
      <c r="F21" s="113"/>
    </row>
    <row r="22" spans="1:6" ht="15" customHeight="1" x14ac:dyDescent="0.35"/>
    <row r="23" spans="1:6" s="31" customFormat="1" ht="15" customHeight="1" thickBot="1" x14ac:dyDescent="0.4">
      <c r="A23" s="33" t="s">
        <v>64</v>
      </c>
      <c r="B23" s="38" t="s">
        <v>30</v>
      </c>
      <c r="C23" s="38" t="s">
        <v>31</v>
      </c>
      <c r="D23" s="38" t="s">
        <v>32</v>
      </c>
      <c r="E23" s="38" t="s">
        <v>33</v>
      </c>
      <c r="F23" s="38" t="s">
        <v>35</v>
      </c>
    </row>
    <row r="24" spans="1:6" ht="15" customHeight="1" x14ac:dyDescent="0.35">
      <c r="A24" s="46"/>
      <c r="B24" s="46"/>
      <c r="C24" s="46"/>
      <c r="D24" s="46"/>
      <c r="E24" s="46"/>
      <c r="F24" s="46"/>
    </row>
    <row r="25" spans="1:6" ht="15" customHeight="1" x14ac:dyDescent="0.35">
      <c r="A25" s="47" t="s">
        <v>27</v>
      </c>
    </row>
    <row r="26" spans="1:6" ht="15" customHeight="1" x14ac:dyDescent="0.35">
      <c r="A26" s="51" t="s">
        <v>22</v>
      </c>
      <c r="B26" s="29">
        <v>42510249.619999997</v>
      </c>
      <c r="C26" s="29">
        <v>25425454.84</v>
      </c>
      <c r="D26" s="29">
        <v>31972380.25</v>
      </c>
      <c r="E26" s="52">
        <f>SUM(B26:D26)</f>
        <v>99908084.709999993</v>
      </c>
      <c r="F26" s="29">
        <f>AVERAGE(B26:D26)</f>
        <v>33302694.903333332</v>
      </c>
    </row>
    <row r="27" spans="1:6" ht="15" customHeight="1" x14ac:dyDescent="0.35">
      <c r="A27" s="51" t="s">
        <v>23</v>
      </c>
      <c r="B27" s="29">
        <v>0</v>
      </c>
      <c r="C27" s="103">
        <v>8000000</v>
      </c>
      <c r="D27" s="29">
        <v>3208305.88</v>
      </c>
      <c r="E27" s="52">
        <f>SUM(B27:D27)</f>
        <v>11208305.879999999</v>
      </c>
      <c r="F27" s="29">
        <f>AVERAGE(B27:D27)</f>
        <v>3736101.9599999995</v>
      </c>
    </row>
    <row r="28" spans="1:6" ht="15" customHeight="1" x14ac:dyDescent="0.35">
      <c r="A28" s="51" t="s">
        <v>24</v>
      </c>
      <c r="B28" s="29">
        <v>0</v>
      </c>
      <c r="C28" s="29">
        <v>4981192.16</v>
      </c>
      <c r="D28" s="29">
        <v>0</v>
      </c>
      <c r="E28" s="52">
        <f>SUM(B28:D28)</f>
        <v>4981192.16</v>
      </c>
      <c r="F28" s="29">
        <f>AVERAGE(B28:D28)</f>
        <v>1660397.3866666667</v>
      </c>
    </row>
    <row r="29" spans="1:6" ht="15" customHeight="1" x14ac:dyDescent="0.35">
      <c r="A29" s="51"/>
      <c r="B29" s="22"/>
      <c r="C29" s="22"/>
      <c r="D29" s="22"/>
      <c r="E29" s="22"/>
    </row>
    <row r="30" spans="1:6" s="31" customFormat="1" ht="15" customHeight="1" thickBot="1" x14ac:dyDescent="0.4">
      <c r="A30" s="23" t="s">
        <v>12</v>
      </c>
      <c r="B30" s="23">
        <f>SUM(B26:B29)</f>
        <v>42510249.619999997</v>
      </c>
      <c r="C30" s="23">
        <f>SUM(C26:C29)</f>
        <v>38406647</v>
      </c>
      <c r="D30" s="23">
        <f>SUM(D26:D29)</f>
        <v>35180686.130000003</v>
      </c>
      <c r="E30" s="23">
        <f>SUM(E26:E29)</f>
        <v>116097582.74999999</v>
      </c>
      <c r="F30" s="23">
        <f>AVERAGE(B30:D30)</f>
        <v>38699194.25</v>
      </c>
    </row>
    <row r="31" spans="1:6" ht="15" customHeight="1" thickTop="1" x14ac:dyDescent="0.35">
      <c r="A31" s="109" t="s">
        <v>78</v>
      </c>
    </row>
    <row r="32" spans="1:6" ht="15" customHeight="1" x14ac:dyDescent="0.35"/>
    <row r="33" spans="1:9" ht="15" customHeight="1" x14ac:dyDescent="0.35"/>
    <row r="34" spans="1:9" ht="15" customHeight="1" x14ac:dyDescent="0.35">
      <c r="A34" s="113" t="s">
        <v>14</v>
      </c>
      <c r="B34" s="113"/>
      <c r="C34" s="113"/>
      <c r="D34" s="113"/>
      <c r="E34" s="113"/>
    </row>
    <row r="35" spans="1:9" ht="15" customHeight="1" x14ac:dyDescent="0.35">
      <c r="A35" s="113" t="s">
        <v>28</v>
      </c>
      <c r="B35" s="113"/>
      <c r="C35" s="113"/>
      <c r="D35" s="113"/>
      <c r="E35" s="113"/>
    </row>
    <row r="36" spans="1:9" ht="15" customHeight="1" x14ac:dyDescent="0.35">
      <c r="A36" s="113" t="s">
        <v>38</v>
      </c>
      <c r="B36" s="113"/>
      <c r="C36" s="113"/>
      <c r="D36" s="113"/>
      <c r="E36" s="113"/>
    </row>
    <row r="37" spans="1:9" ht="15" customHeight="1" x14ac:dyDescent="0.35"/>
    <row r="38" spans="1:9" s="31" customFormat="1" ht="15" customHeight="1" thickBot="1" x14ac:dyDescent="0.4">
      <c r="A38" s="38" t="s">
        <v>9</v>
      </c>
      <c r="B38" s="38" t="s">
        <v>30</v>
      </c>
      <c r="C38" s="38" t="s">
        <v>31</v>
      </c>
      <c r="D38" s="38" t="s">
        <v>32</v>
      </c>
      <c r="E38" s="38" t="s">
        <v>33</v>
      </c>
    </row>
    <row r="39" spans="1:9" ht="15" customHeight="1" x14ac:dyDescent="0.35"/>
    <row r="40" spans="1:9" ht="15" customHeight="1" x14ac:dyDescent="0.35">
      <c r="A40" s="94" t="s">
        <v>65</v>
      </c>
      <c r="B40" s="29">
        <v>1120000</v>
      </c>
      <c r="C40" s="29">
        <v>1120000</v>
      </c>
      <c r="D40" s="29">
        <v>1120000</v>
      </c>
      <c r="E40" s="29">
        <f>SUM(B40:D40)</f>
        <v>3360000</v>
      </c>
    </row>
    <row r="41" spans="1:9" ht="15" customHeight="1" x14ac:dyDescent="0.35">
      <c r="A41" s="94" t="s">
        <v>66</v>
      </c>
      <c r="B41" s="29">
        <v>41390249.920000002</v>
      </c>
      <c r="C41" s="29">
        <v>24305454.84</v>
      </c>
      <c r="D41" s="29">
        <v>30852380.52</v>
      </c>
      <c r="E41" s="69">
        <f>SUM(B41:D41)</f>
        <v>96548085.280000001</v>
      </c>
    </row>
    <row r="42" spans="1:9" ht="15" customHeight="1" x14ac:dyDescent="0.35">
      <c r="A42" s="94" t="s">
        <v>67</v>
      </c>
      <c r="B42" s="29">
        <v>0</v>
      </c>
      <c r="C42" s="29">
        <v>12981192.16</v>
      </c>
      <c r="D42" s="29">
        <v>3208305.88</v>
      </c>
      <c r="E42" s="69">
        <f>SUM(B42:D42)</f>
        <v>16189498.039999999</v>
      </c>
      <c r="I42" s="29"/>
    </row>
    <row r="43" spans="1:9" ht="15" customHeight="1" x14ac:dyDescent="0.35"/>
    <row r="44" spans="1:9" s="31" customFormat="1" ht="15" customHeight="1" thickBot="1" x14ac:dyDescent="0.4">
      <c r="A44" s="23" t="s">
        <v>12</v>
      </c>
      <c r="B44" s="23">
        <f>SUM(B40:B43)</f>
        <v>42510249.920000002</v>
      </c>
      <c r="C44" s="23">
        <f>SUM(C40:C43)</f>
        <v>38406647</v>
      </c>
      <c r="D44" s="23">
        <f>SUM(D40:D43)</f>
        <v>35180686.399999999</v>
      </c>
      <c r="E44" s="23">
        <f>SUM(E40:E43)</f>
        <v>116097583.31999999</v>
      </c>
    </row>
    <row r="45" spans="1:9" ht="15" customHeight="1" thickTop="1" x14ac:dyDescent="0.35">
      <c r="A45" s="109" t="s">
        <v>78</v>
      </c>
    </row>
    <row r="46" spans="1:9" ht="15" customHeight="1" x14ac:dyDescent="0.35"/>
    <row r="47" spans="1:9" ht="15" customHeight="1" x14ac:dyDescent="0.35">
      <c r="A47" s="31"/>
    </row>
    <row r="48" spans="1:9" ht="15" customHeight="1" x14ac:dyDescent="0.35">
      <c r="A48" s="113" t="s">
        <v>20</v>
      </c>
      <c r="B48" s="113"/>
      <c r="C48" s="113"/>
      <c r="D48" s="113"/>
      <c r="E48" s="113"/>
    </row>
    <row r="49" spans="1:5" ht="15" customHeight="1" x14ac:dyDescent="0.35">
      <c r="A49" s="113" t="s">
        <v>15</v>
      </c>
      <c r="B49" s="113"/>
      <c r="C49" s="113"/>
      <c r="D49" s="113"/>
      <c r="E49" s="113"/>
    </row>
    <row r="50" spans="1:5" ht="18" customHeight="1" x14ac:dyDescent="0.35">
      <c r="A50" s="113" t="s">
        <v>38</v>
      </c>
      <c r="B50" s="113"/>
      <c r="C50" s="113"/>
      <c r="D50" s="113"/>
      <c r="E50" s="113"/>
    </row>
    <row r="51" spans="1:5" ht="15" customHeight="1" x14ac:dyDescent="0.35"/>
    <row r="52" spans="1:5" s="31" customFormat="1" ht="15" customHeight="1" thickBot="1" x14ac:dyDescent="0.4">
      <c r="A52" s="38" t="s">
        <v>9</v>
      </c>
      <c r="B52" s="38" t="s">
        <v>30</v>
      </c>
      <c r="C52" s="38" t="s">
        <v>31</v>
      </c>
      <c r="D52" s="38" t="s">
        <v>32</v>
      </c>
      <c r="E52" s="38" t="s">
        <v>33</v>
      </c>
    </row>
    <row r="53" spans="1:5" ht="15" customHeight="1" x14ac:dyDescent="0.35"/>
    <row r="54" spans="1:5" ht="15" customHeight="1" x14ac:dyDescent="0.35">
      <c r="A54" s="29" t="s">
        <v>37</v>
      </c>
      <c r="B54" s="95">
        <f>+'1T'!E59</f>
        <v>525524361.71999997</v>
      </c>
      <c r="C54" s="95">
        <f>+B59</f>
        <v>568395301.80000007</v>
      </c>
      <c r="D54" s="95">
        <f>+C59</f>
        <v>657188654.80000007</v>
      </c>
      <c r="E54" s="29">
        <f>+B54</f>
        <v>525524361.71999997</v>
      </c>
    </row>
    <row r="55" spans="1:5" ht="15" customHeight="1" x14ac:dyDescent="0.35">
      <c r="A55" s="29" t="s">
        <v>16</v>
      </c>
      <c r="B55" s="95">
        <v>85381190</v>
      </c>
      <c r="C55" s="95">
        <v>127200000</v>
      </c>
      <c r="D55" s="95">
        <v>12100000</v>
      </c>
      <c r="E55" s="29">
        <f>SUM(B55:D55)</f>
        <v>224681190</v>
      </c>
    </row>
    <row r="56" spans="1:5" ht="15" customHeight="1" x14ac:dyDescent="0.35">
      <c r="A56" s="29" t="s">
        <v>17</v>
      </c>
      <c r="B56" s="95">
        <f>+B54+B55</f>
        <v>610905551.72000003</v>
      </c>
      <c r="C56" s="95">
        <f>+C54+C55</f>
        <v>695595301.80000007</v>
      </c>
      <c r="D56" s="95">
        <f>+D54+D55</f>
        <v>669288654.80000007</v>
      </c>
      <c r="E56" s="29">
        <f>SUM(E54:E55)</f>
        <v>750205551.72000003</v>
      </c>
    </row>
    <row r="57" spans="1:5" ht="15" customHeight="1" x14ac:dyDescent="0.35">
      <c r="A57" s="29" t="s">
        <v>18</v>
      </c>
      <c r="B57" s="95">
        <f>+B44</f>
        <v>42510249.920000002</v>
      </c>
      <c r="C57" s="95">
        <f>+C44</f>
        <v>38406647</v>
      </c>
      <c r="D57" s="95">
        <f>+D44</f>
        <v>35180686.399999999</v>
      </c>
      <c r="E57" s="91">
        <f>SUM(B57:D57)</f>
        <v>116097583.31999999</v>
      </c>
    </row>
    <row r="58" spans="1:5" s="99" customFormat="1" ht="15" customHeight="1" x14ac:dyDescent="0.35">
      <c r="A58" s="103" t="s">
        <v>70</v>
      </c>
      <c r="B58" s="95"/>
      <c r="C58" s="95">
        <v>0</v>
      </c>
      <c r="D58" s="95">
        <v>0</v>
      </c>
      <c r="E58" s="99">
        <f>SUM(B58:D58)</f>
        <v>0</v>
      </c>
    </row>
    <row r="59" spans="1:5" ht="15" customHeight="1" x14ac:dyDescent="0.35">
      <c r="A59" s="100" t="s">
        <v>69</v>
      </c>
      <c r="B59" s="95">
        <f>+B56-B57</f>
        <v>568395301.80000007</v>
      </c>
      <c r="C59" s="95">
        <f>+C56-C57</f>
        <v>657188654.80000007</v>
      </c>
      <c r="D59" s="95">
        <f>+D56-D57-D58</f>
        <v>634107968.4000001</v>
      </c>
      <c r="E59" s="29">
        <f>+E56-E57-E58</f>
        <v>634107968.4000001</v>
      </c>
    </row>
    <row r="60" spans="1:5" s="31" customFormat="1" ht="15" customHeight="1" thickBot="1" x14ac:dyDescent="0.4">
      <c r="A60" s="23"/>
      <c r="B60" s="23"/>
      <c r="C60" s="23"/>
      <c r="D60" s="23"/>
      <c r="E60" s="23"/>
    </row>
    <row r="61" spans="1:5" ht="15" customHeight="1" thickTop="1" x14ac:dyDescent="0.35">
      <c r="A61" s="109" t="s">
        <v>78</v>
      </c>
    </row>
    <row r="62" spans="1:5" ht="15" customHeight="1" x14ac:dyDescent="0.35"/>
    <row r="63" spans="1:5" x14ac:dyDescent="0.35">
      <c r="B63" s="53"/>
      <c r="C63" s="91"/>
      <c r="D63" s="91"/>
    </row>
    <row r="64" spans="1:5" x14ac:dyDescent="0.35">
      <c r="B64" s="91"/>
      <c r="C64" s="91"/>
      <c r="D64" s="91"/>
    </row>
    <row r="65" spans="1:1" x14ac:dyDescent="0.35">
      <c r="A65" s="91"/>
    </row>
    <row r="66" spans="1:1" x14ac:dyDescent="0.35">
      <c r="A66" s="91"/>
    </row>
    <row r="67" spans="1:1" x14ac:dyDescent="0.35">
      <c r="A67" s="91"/>
    </row>
  </sheetData>
  <mergeCells count="12">
    <mergeCell ref="A50:E50"/>
    <mergeCell ref="A21:F21"/>
    <mergeCell ref="A34:E34"/>
    <mergeCell ref="A35:E35"/>
    <mergeCell ref="A36:E36"/>
    <mergeCell ref="A48:E48"/>
    <mergeCell ref="A49:E49"/>
    <mergeCell ref="A1:F1"/>
    <mergeCell ref="A8:F8"/>
    <mergeCell ref="A9:F9"/>
    <mergeCell ref="A19:F19"/>
    <mergeCell ref="A20:F20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6"/>
  <sheetViews>
    <sheetView showGridLines="0" zoomScaleNormal="100" workbookViewId="0">
      <selection sqref="A1:B1"/>
    </sheetView>
  </sheetViews>
  <sheetFormatPr baseColWidth="10" defaultColWidth="11.54296875" defaultRowHeight="14.5" x14ac:dyDescent="0.35"/>
  <cols>
    <col min="1" max="1" width="51.1796875" style="1" customWidth="1"/>
    <col min="2" max="2" width="14.81640625" style="1" customWidth="1"/>
    <col min="3" max="3" width="14.1796875" style="1" customWidth="1"/>
    <col min="4" max="4" width="14.26953125" style="1" bestFit="1" customWidth="1"/>
    <col min="5" max="5" width="15.1796875" style="1" bestFit="1" customWidth="1"/>
    <col min="6" max="6" width="16.81640625" style="1" customWidth="1"/>
    <col min="7" max="7" width="14.1796875" style="1" bestFit="1" customWidth="1"/>
    <col min="8" max="8" width="13.1796875" style="1" bestFit="1" customWidth="1"/>
    <col min="9" max="9" width="14" style="19" bestFit="1" customWidth="1"/>
    <col min="10" max="16384" width="11.54296875" style="1"/>
  </cols>
  <sheetData>
    <row r="1" spans="1:9" x14ac:dyDescent="0.35">
      <c r="A1" s="115" t="s">
        <v>21</v>
      </c>
      <c r="B1" s="115"/>
      <c r="C1" s="20"/>
      <c r="D1" s="20"/>
      <c r="E1" s="20"/>
      <c r="F1" s="20"/>
      <c r="G1" s="20"/>
    </row>
    <row r="2" spans="1:9" ht="15" customHeight="1" x14ac:dyDescent="0.35">
      <c r="A2" s="2" t="s">
        <v>0</v>
      </c>
      <c r="B2" s="4" t="s">
        <v>25</v>
      </c>
    </row>
    <row r="3" spans="1:9" ht="15" customHeight="1" x14ac:dyDescent="0.35">
      <c r="A3" s="2" t="s">
        <v>1</v>
      </c>
      <c r="B3" s="4" t="s">
        <v>26</v>
      </c>
    </row>
    <row r="4" spans="1:9" ht="15" customHeight="1" x14ac:dyDescent="0.35">
      <c r="A4" s="2" t="s">
        <v>10</v>
      </c>
      <c r="B4" s="4" t="s">
        <v>26</v>
      </c>
    </row>
    <row r="5" spans="1:9" ht="15" customHeight="1" x14ac:dyDescent="0.35">
      <c r="A5" s="2" t="s">
        <v>34</v>
      </c>
      <c r="B5" s="4" t="s">
        <v>79</v>
      </c>
    </row>
    <row r="6" spans="1:9" ht="15" customHeight="1" x14ac:dyDescent="0.35">
      <c r="A6" s="28"/>
      <c r="B6" s="4"/>
    </row>
    <row r="7" spans="1:9" ht="15" customHeight="1" x14ac:dyDescent="0.35">
      <c r="A7" s="2"/>
      <c r="B7" s="4"/>
    </row>
    <row r="8" spans="1:9" ht="15" customHeight="1" x14ac:dyDescent="0.35">
      <c r="A8" s="116" t="s">
        <v>42</v>
      </c>
      <c r="B8" s="116"/>
      <c r="C8" s="116"/>
      <c r="D8" s="116"/>
      <c r="E8" s="116"/>
      <c r="F8" s="116"/>
      <c r="G8" s="116"/>
    </row>
    <row r="9" spans="1:9" ht="15" customHeight="1" x14ac:dyDescent="0.35">
      <c r="A9" s="114" t="s">
        <v>11</v>
      </c>
      <c r="B9" s="114"/>
      <c r="C9" s="114"/>
      <c r="D9" s="114"/>
      <c r="E9" s="114"/>
      <c r="F9" s="114"/>
      <c r="G9" s="114"/>
    </row>
    <row r="10" spans="1:9" ht="15" customHeight="1" x14ac:dyDescent="0.35">
      <c r="A10" s="17"/>
      <c r="B10" s="17"/>
      <c r="C10" s="17"/>
      <c r="D10" s="17"/>
      <c r="E10" s="17"/>
      <c r="F10" s="17"/>
      <c r="G10" s="17"/>
    </row>
    <row r="11" spans="1:9" s="4" customFormat="1" ht="30.75" customHeight="1" thickBot="1" x14ac:dyDescent="0.4">
      <c r="A11" s="33" t="s">
        <v>64</v>
      </c>
      <c r="B11" s="14" t="s">
        <v>2</v>
      </c>
      <c r="C11" s="14" t="s">
        <v>52</v>
      </c>
      <c r="D11" s="14" t="s">
        <v>53</v>
      </c>
      <c r="E11" s="14" t="s">
        <v>54</v>
      </c>
      <c r="F11" s="14" t="s">
        <v>35</v>
      </c>
      <c r="G11" s="14" t="s">
        <v>36</v>
      </c>
      <c r="I11" s="5"/>
    </row>
    <row r="12" spans="1:9" ht="15" customHeight="1" x14ac:dyDescent="0.35">
      <c r="A12" s="6"/>
      <c r="B12" s="6"/>
      <c r="C12" s="6"/>
      <c r="D12" s="6"/>
      <c r="E12" s="6"/>
      <c r="F12" s="6"/>
    </row>
    <row r="13" spans="1:9" ht="15" customHeight="1" x14ac:dyDescent="0.35">
      <c r="A13" s="10" t="s">
        <v>27</v>
      </c>
      <c r="B13" s="1" t="s">
        <v>7</v>
      </c>
      <c r="C13" s="1">
        <v>461</v>
      </c>
      <c r="D13" s="1">
        <v>453</v>
      </c>
      <c r="E13" s="1">
        <v>445</v>
      </c>
      <c r="F13" s="21">
        <f>AVERAGE(C13:E13)</f>
        <v>453</v>
      </c>
    </row>
    <row r="14" spans="1:9" ht="15" customHeight="1" x14ac:dyDescent="0.35">
      <c r="A14" s="12"/>
      <c r="F14" s="7"/>
    </row>
    <row r="15" spans="1:9" s="4" customFormat="1" ht="15" customHeight="1" thickBot="1" x14ac:dyDescent="0.4">
      <c r="A15" s="8"/>
      <c r="B15" s="8"/>
      <c r="C15" s="11"/>
      <c r="D15" s="11"/>
      <c r="E15" s="11"/>
      <c r="F15" s="11"/>
      <c r="G15" s="8"/>
      <c r="I15" s="5"/>
    </row>
    <row r="16" spans="1:9" ht="15" customHeight="1" thickTop="1" x14ac:dyDescent="0.35">
      <c r="A16" s="1" t="s">
        <v>80</v>
      </c>
    </row>
    <row r="17" spans="1:9" ht="15" customHeight="1" x14ac:dyDescent="0.35"/>
    <row r="18" spans="1:9" ht="15" customHeight="1" x14ac:dyDescent="0.35"/>
    <row r="19" spans="1:9" ht="15" customHeight="1" x14ac:dyDescent="0.35">
      <c r="A19" s="114" t="s">
        <v>46</v>
      </c>
      <c r="B19" s="114"/>
      <c r="C19" s="114"/>
      <c r="D19" s="114"/>
      <c r="E19" s="114"/>
      <c r="F19" s="114"/>
    </row>
    <row r="20" spans="1:9" ht="15" customHeight="1" x14ac:dyDescent="0.35">
      <c r="A20" s="116" t="s">
        <v>47</v>
      </c>
      <c r="B20" s="116"/>
      <c r="C20" s="116"/>
      <c r="D20" s="116"/>
      <c r="E20" s="116"/>
      <c r="F20" s="116"/>
    </row>
    <row r="21" spans="1:9" ht="15" customHeight="1" x14ac:dyDescent="0.35">
      <c r="A21" s="114" t="s">
        <v>38</v>
      </c>
      <c r="B21" s="114"/>
      <c r="C21" s="114"/>
      <c r="D21" s="114"/>
      <c r="E21" s="114"/>
      <c r="F21" s="114"/>
    </row>
    <row r="22" spans="1:9" ht="15" customHeight="1" x14ac:dyDescent="0.35">
      <c r="A22" s="17"/>
      <c r="B22" s="17"/>
      <c r="C22" s="17"/>
      <c r="D22" s="17"/>
      <c r="E22" s="17"/>
      <c r="F22" s="17"/>
    </row>
    <row r="23" spans="1:9" s="4" customFormat="1" ht="15" customHeight="1" thickBot="1" x14ac:dyDescent="0.4">
      <c r="A23" s="33" t="s">
        <v>64</v>
      </c>
      <c r="B23" s="3" t="s">
        <v>52</v>
      </c>
      <c r="C23" s="3" t="s">
        <v>53</v>
      </c>
      <c r="D23" s="3" t="s">
        <v>54</v>
      </c>
      <c r="E23" s="3" t="s">
        <v>43</v>
      </c>
      <c r="F23" s="3" t="s">
        <v>35</v>
      </c>
      <c r="I23" s="5"/>
    </row>
    <row r="24" spans="1:9" ht="15" customHeight="1" x14ac:dyDescent="0.35">
      <c r="A24" s="6"/>
      <c r="B24" s="6"/>
      <c r="C24" s="6"/>
      <c r="D24" s="6"/>
      <c r="E24" s="6"/>
    </row>
    <row r="25" spans="1:9" ht="15" customHeight="1" x14ac:dyDescent="0.35">
      <c r="A25" s="10" t="s">
        <v>27</v>
      </c>
    </row>
    <row r="26" spans="1:9" ht="15" customHeight="1" x14ac:dyDescent="0.35">
      <c r="A26" s="13" t="s">
        <v>22</v>
      </c>
      <c r="B26" s="110">
        <v>7511385.29</v>
      </c>
      <c r="C26" s="110">
        <v>9876434.4299999997</v>
      </c>
      <c r="D26" s="110">
        <v>32862550.32</v>
      </c>
      <c r="E26" s="22">
        <f>SUM(B26:D26)</f>
        <v>50250370.039999999</v>
      </c>
      <c r="F26" s="22">
        <f>AVERAGE(B26:D26)</f>
        <v>16750123.346666666</v>
      </c>
    </row>
    <row r="27" spans="1:9" ht="15" customHeight="1" x14ac:dyDescent="0.35">
      <c r="A27" s="13" t="s">
        <v>23</v>
      </c>
      <c r="B27" s="110">
        <v>519006.53</v>
      </c>
      <c r="C27" s="110">
        <v>0</v>
      </c>
      <c r="D27" s="110">
        <v>0</v>
      </c>
      <c r="E27" s="102">
        <f>SUM(B27:D27)</f>
        <v>519006.53</v>
      </c>
      <c r="F27" s="22">
        <f>AVERAGE(B27:D27)</f>
        <v>173002.17666666667</v>
      </c>
    </row>
    <row r="28" spans="1:9" ht="15" customHeight="1" x14ac:dyDescent="0.35">
      <c r="A28" s="13" t="s">
        <v>24</v>
      </c>
      <c r="B28" s="110">
        <v>2583827.7200000002</v>
      </c>
      <c r="C28" s="110">
        <v>0</v>
      </c>
      <c r="D28" s="110">
        <v>659305.5</v>
      </c>
      <c r="E28" s="104">
        <f>SUM(B28:D28)</f>
        <v>3243133.22</v>
      </c>
      <c r="F28" s="22">
        <f>AVERAGE(B28:D28)</f>
        <v>1081044.4066666667</v>
      </c>
    </row>
    <row r="29" spans="1:9" ht="15" customHeight="1" x14ac:dyDescent="0.35">
      <c r="A29" s="13"/>
      <c r="B29" s="22"/>
      <c r="C29" s="22"/>
      <c r="D29" s="22"/>
      <c r="E29" s="22"/>
      <c r="F29" s="22"/>
    </row>
    <row r="30" spans="1:9" s="4" customFormat="1" ht="15" customHeight="1" thickBot="1" x14ac:dyDescent="0.4">
      <c r="A30" s="8" t="s">
        <v>12</v>
      </c>
      <c r="B30" s="23">
        <f>SUM(B26:B29)</f>
        <v>10614219.540000001</v>
      </c>
      <c r="C30" s="23">
        <f>SUM(C26:C29)</f>
        <v>9876434.4299999997</v>
      </c>
      <c r="D30" s="23">
        <f>SUM(D26:D29)</f>
        <v>33521855.82</v>
      </c>
      <c r="E30" s="23">
        <f>SUM(E26:E29)</f>
        <v>54012509.789999999</v>
      </c>
      <c r="F30" s="23">
        <f>AVERAGE(B30:D30)</f>
        <v>18004169.93</v>
      </c>
      <c r="I30" s="5"/>
    </row>
    <row r="31" spans="1:9" ht="15" customHeight="1" thickTop="1" x14ac:dyDescent="0.35">
      <c r="A31" s="1" t="s">
        <v>80</v>
      </c>
    </row>
    <row r="32" spans="1:9" ht="15" customHeight="1" x14ac:dyDescent="0.35"/>
    <row r="33" spans="1:9" ht="15" customHeight="1" x14ac:dyDescent="0.35"/>
    <row r="34" spans="1:9" ht="15" customHeight="1" x14ac:dyDescent="0.35">
      <c r="A34" s="116" t="s">
        <v>49</v>
      </c>
      <c r="B34" s="116"/>
      <c r="C34" s="116"/>
      <c r="D34" s="116"/>
      <c r="E34" s="116"/>
    </row>
    <row r="35" spans="1:9" ht="15" customHeight="1" x14ac:dyDescent="0.35">
      <c r="A35" s="116" t="s">
        <v>28</v>
      </c>
      <c r="B35" s="116"/>
      <c r="C35" s="116"/>
      <c r="D35" s="116"/>
      <c r="E35" s="116"/>
    </row>
    <row r="36" spans="1:9" ht="15" customHeight="1" x14ac:dyDescent="0.35">
      <c r="A36" s="116" t="s">
        <v>38</v>
      </c>
      <c r="B36" s="116"/>
      <c r="C36" s="116"/>
      <c r="D36" s="116"/>
      <c r="E36" s="116"/>
    </row>
    <row r="37" spans="1:9" ht="15" customHeight="1" x14ac:dyDescent="0.35">
      <c r="A37" s="18"/>
      <c r="B37" s="18"/>
      <c r="C37" s="18"/>
      <c r="D37" s="18"/>
      <c r="E37" s="18"/>
    </row>
    <row r="38" spans="1:9" ht="15" customHeight="1" thickBot="1" x14ac:dyDescent="0.4">
      <c r="A38" s="3" t="s">
        <v>9</v>
      </c>
      <c r="B38" s="3" t="s">
        <v>52</v>
      </c>
      <c r="C38" s="3" t="s">
        <v>53</v>
      </c>
      <c r="D38" s="3" t="s">
        <v>55</v>
      </c>
      <c r="E38" s="3" t="s">
        <v>43</v>
      </c>
      <c r="I38" s="1"/>
    </row>
    <row r="39" spans="1:9" ht="15" customHeight="1" x14ac:dyDescent="0.35">
      <c r="I39" s="1"/>
    </row>
    <row r="40" spans="1:9" ht="15" customHeight="1" x14ac:dyDescent="0.35">
      <c r="A40" s="94" t="s">
        <v>65</v>
      </c>
      <c r="B40" s="110">
        <v>560000</v>
      </c>
      <c r="C40" s="110">
        <v>1681200</v>
      </c>
      <c r="D40" s="110">
        <v>1120000</v>
      </c>
      <c r="E40" s="103">
        <f>SUM(B40:D40)</f>
        <v>3361200</v>
      </c>
      <c r="I40" s="1"/>
    </row>
    <row r="41" spans="1:9" ht="15" customHeight="1" x14ac:dyDescent="0.35">
      <c r="A41" s="94" t="s">
        <v>66</v>
      </c>
      <c r="B41" s="110">
        <v>6951385.29</v>
      </c>
      <c r="C41" s="110">
        <v>8195234.4299999997</v>
      </c>
      <c r="D41" s="110">
        <v>31742550.32</v>
      </c>
      <c r="E41" s="103">
        <f>SUM(B41:D41)</f>
        <v>46889170.039999999</v>
      </c>
      <c r="I41" s="1"/>
    </row>
    <row r="42" spans="1:9" ht="15" customHeight="1" x14ac:dyDescent="0.35">
      <c r="A42" s="94" t="s">
        <v>67</v>
      </c>
      <c r="B42" s="110">
        <v>3102834.25</v>
      </c>
      <c r="C42" s="110">
        <v>0</v>
      </c>
      <c r="D42" s="110">
        <v>659305.5</v>
      </c>
      <c r="E42" s="103">
        <f>SUM(B42:D42)</f>
        <v>3762139.75</v>
      </c>
      <c r="I42" s="1"/>
    </row>
    <row r="43" spans="1:9" ht="15" customHeight="1" x14ac:dyDescent="0.35">
      <c r="B43" s="22"/>
      <c r="C43" s="22"/>
      <c r="D43" s="22"/>
      <c r="E43" s="22"/>
      <c r="I43" s="1"/>
    </row>
    <row r="44" spans="1:9" ht="15" customHeight="1" thickBot="1" x14ac:dyDescent="0.4">
      <c r="A44" s="8" t="s">
        <v>12</v>
      </c>
      <c r="B44" s="23">
        <f>SUM(B40:B43)</f>
        <v>10614219.539999999</v>
      </c>
      <c r="C44" s="23">
        <f>SUM(C40:C43)</f>
        <v>9876434.4299999997</v>
      </c>
      <c r="D44" s="23">
        <f>SUM(D40:D43)</f>
        <v>33521855.82</v>
      </c>
      <c r="E44" s="23">
        <f>SUM(E40:E43)</f>
        <v>54012509.789999999</v>
      </c>
      <c r="I44" s="1"/>
    </row>
    <row r="45" spans="1:9" ht="15" customHeight="1" thickTop="1" x14ac:dyDescent="0.35">
      <c r="A45" s="9" t="s">
        <v>80</v>
      </c>
      <c r="B45" s="24"/>
      <c r="C45" s="24"/>
      <c r="D45" s="24"/>
      <c r="E45" s="24"/>
      <c r="I45" s="1"/>
    </row>
    <row r="46" spans="1:9" ht="15" customHeight="1" x14ac:dyDescent="0.35">
      <c r="A46" s="4"/>
    </row>
    <row r="47" spans="1:9" ht="15" customHeight="1" x14ac:dyDescent="0.35">
      <c r="A47" s="4"/>
    </row>
    <row r="48" spans="1:9" ht="15" customHeight="1" x14ac:dyDescent="0.35">
      <c r="A48" s="116" t="s">
        <v>50</v>
      </c>
      <c r="B48" s="116"/>
      <c r="C48" s="116"/>
      <c r="D48" s="116"/>
      <c r="E48" s="116"/>
    </row>
    <row r="49" spans="1:9" ht="15" customHeight="1" x14ac:dyDescent="0.35">
      <c r="A49" s="116" t="s">
        <v>15</v>
      </c>
      <c r="B49" s="116"/>
      <c r="C49" s="116"/>
      <c r="D49" s="116"/>
      <c r="E49" s="116"/>
    </row>
    <row r="50" spans="1:9" ht="18" customHeight="1" x14ac:dyDescent="0.35">
      <c r="A50" s="114" t="s">
        <v>38</v>
      </c>
      <c r="B50" s="114"/>
      <c r="C50" s="114"/>
      <c r="D50" s="114"/>
      <c r="E50" s="114"/>
    </row>
    <row r="51" spans="1:9" ht="18" customHeight="1" x14ac:dyDescent="0.35">
      <c r="A51" s="17"/>
      <c r="B51" s="17"/>
      <c r="C51" s="17"/>
      <c r="D51" s="17"/>
      <c r="E51" s="17"/>
    </row>
    <row r="52" spans="1:9" s="4" customFormat="1" ht="15" customHeight="1" thickBot="1" x14ac:dyDescent="0.4">
      <c r="A52" s="3" t="s">
        <v>9</v>
      </c>
      <c r="B52" s="3" t="s">
        <v>52</v>
      </c>
      <c r="C52" s="3" t="s">
        <v>53</v>
      </c>
      <c r="D52" s="3" t="s">
        <v>54</v>
      </c>
      <c r="E52" s="3" t="s">
        <v>43</v>
      </c>
      <c r="I52" s="5"/>
    </row>
    <row r="53" spans="1:9" ht="15" customHeight="1" x14ac:dyDescent="0.35"/>
    <row r="54" spans="1:9" ht="15" customHeight="1" x14ac:dyDescent="0.35">
      <c r="A54" s="1" t="s">
        <v>56</v>
      </c>
      <c r="B54" s="95">
        <f>+'2T'!E59</f>
        <v>634107968.4000001</v>
      </c>
      <c r="C54" s="95">
        <f>+B59</f>
        <v>680478445.53000009</v>
      </c>
      <c r="D54" s="95">
        <f>+C59</f>
        <v>727617041.10000014</v>
      </c>
      <c r="E54" s="22">
        <f>+B54</f>
        <v>634107968.4000001</v>
      </c>
    </row>
    <row r="55" spans="1:9" ht="15" customHeight="1" x14ac:dyDescent="0.35">
      <c r="A55" s="1" t="s">
        <v>16</v>
      </c>
      <c r="B55" s="95">
        <v>56984696.670000002</v>
      </c>
      <c r="C55" s="95">
        <v>57015030</v>
      </c>
      <c r="D55" s="95">
        <v>57045363.329999998</v>
      </c>
      <c r="E55" s="22">
        <f>SUM(B55:D55)</f>
        <v>171045090</v>
      </c>
      <c r="G55" s="93"/>
      <c r="H55" s="93"/>
      <c r="I55" s="93"/>
    </row>
    <row r="56" spans="1:9" ht="15" customHeight="1" x14ac:dyDescent="0.35">
      <c r="A56" s="1" t="s">
        <v>17</v>
      </c>
      <c r="B56" s="95">
        <f>+B54+B55</f>
        <v>691092665.07000005</v>
      </c>
      <c r="C56" s="95">
        <f>+C54+C55</f>
        <v>737493475.53000009</v>
      </c>
      <c r="D56" s="95">
        <f>+D54+D55</f>
        <v>784662404.43000019</v>
      </c>
      <c r="E56" s="22">
        <f>SUM(E54:E55)</f>
        <v>805153058.4000001</v>
      </c>
    </row>
    <row r="57" spans="1:9" ht="15" customHeight="1" x14ac:dyDescent="0.35">
      <c r="A57" s="1" t="s">
        <v>18</v>
      </c>
      <c r="B57" s="95">
        <f>+B44</f>
        <v>10614219.539999999</v>
      </c>
      <c r="C57" s="95">
        <f>+C44</f>
        <v>9876434.4299999997</v>
      </c>
      <c r="D57" s="95">
        <f>+D44</f>
        <v>33521855.82</v>
      </c>
      <c r="E57" s="22">
        <f>SUM(B57:D57)</f>
        <v>54012509.789999999</v>
      </c>
    </row>
    <row r="58" spans="1:9" s="102" customFormat="1" ht="15" customHeight="1" x14ac:dyDescent="0.35">
      <c r="A58" s="104" t="s">
        <v>71</v>
      </c>
      <c r="B58" s="95">
        <v>0</v>
      </c>
      <c r="C58" s="95">
        <v>0</v>
      </c>
      <c r="D58" s="95">
        <v>0</v>
      </c>
      <c r="E58" s="102">
        <f>SUM(B58:D58)</f>
        <v>0</v>
      </c>
    </row>
    <row r="59" spans="1:9" ht="15" customHeight="1" x14ac:dyDescent="0.35">
      <c r="A59" s="1" t="s">
        <v>69</v>
      </c>
      <c r="B59" s="95">
        <f>+B56-B57</f>
        <v>680478445.53000009</v>
      </c>
      <c r="C59" s="95">
        <f>+C56-C57</f>
        <v>727617041.10000014</v>
      </c>
      <c r="D59" s="95">
        <f>+D56-D57-D58</f>
        <v>751140548.61000013</v>
      </c>
      <c r="E59" s="22">
        <f>E56-E57-E58</f>
        <v>751140548.61000013</v>
      </c>
    </row>
    <row r="60" spans="1:9" s="4" customFormat="1" ht="15" customHeight="1" thickBot="1" x14ac:dyDescent="0.4">
      <c r="A60" s="8"/>
      <c r="B60" s="11"/>
      <c r="C60" s="11"/>
      <c r="D60" s="11"/>
      <c r="E60" s="11"/>
      <c r="I60" s="5"/>
    </row>
    <row r="61" spans="1:9" ht="15" customHeight="1" thickTop="1" x14ac:dyDescent="0.35">
      <c r="A61" s="1" t="s">
        <v>80</v>
      </c>
      <c r="E61" s="25"/>
    </row>
    <row r="62" spans="1:9" ht="15" customHeight="1" x14ac:dyDescent="0.35"/>
    <row r="63" spans="1:9" ht="15" customHeight="1" x14ac:dyDescent="0.35">
      <c r="E63" s="25"/>
    </row>
    <row r="64" spans="1:9" ht="15" customHeight="1" x14ac:dyDescent="0.35">
      <c r="A64" s="91"/>
      <c r="E64" s="7"/>
    </row>
    <row r="65" spans="1:1" x14ac:dyDescent="0.35">
      <c r="A65" s="91"/>
    </row>
    <row r="66" spans="1:1" x14ac:dyDescent="0.35">
      <c r="A66" s="91"/>
    </row>
  </sheetData>
  <mergeCells count="12">
    <mergeCell ref="A50:E50"/>
    <mergeCell ref="A1:B1"/>
    <mergeCell ref="A8:G8"/>
    <mergeCell ref="A9:G9"/>
    <mergeCell ref="A19:F19"/>
    <mergeCell ref="A20:F20"/>
    <mergeCell ref="A21:F21"/>
    <mergeCell ref="A34:E34"/>
    <mergeCell ref="A35:E35"/>
    <mergeCell ref="A36:E36"/>
    <mergeCell ref="A48:E48"/>
    <mergeCell ref="A49:E49"/>
  </mergeCells>
  <pageMargins left="0.7" right="0.7" top="0.75" bottom="0.75" header="0.3" footer="0.3"/>
  <pageSetup scale="72" orientation="portrait" horizontalDpi="0" verticalDpi="0" r:id="rId1"/>
  <ignoredErrors>
    <ignoredError sqref="E5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5"/>
  <sheetViews>
    <sheetView showGridLines="0" zoomScaleNormal="100" workbookViewId="0">
      <selection sqref="A1:B1"/>
    </sheetView>
  </sheetViews>
  <sheetFormatPr baseColWidth="10" defaultColWidth="11.54296875" defaultRowHeight="14.5" x14ac:dyDescent="0.35"/>
  <cols>
    <col min="1" max="1" width="51.1796875" style="83" customWidth="1"/>
    <col min="2" max="2" width="14.81640625" style="83" customWidth="1"/>
    <col min="3" max="3" width="14.1796875" style="83" customWidth="1"/>
    <col min="4" max="4" width="15.1796875" style="83" bestFit="1" customWidth="1"/>
    <col min="5" max="5" width="15.81640625" style="83" customWidth="1"/>
    <col min="6" max="6" width="16.7265625" style="83" customWidth="1"/>
    <col min="7" max="7" width="13.54296875" style="83" customWidth="1"/>
    <col min="8" max="8" width="11.54296875" style="83"/>
    <col min="9" max="9" width="14" style="82" bestFit="1" customWidth="1"/>
    <col min="10" max="16384" width="11.54296875" style="83"/>
  </cols>
  <sheetData>
    <row r="1" spans="1:7" x14ac:dyDescent="0.35">
      <c r="A1" s="117" t="s">
        <v>21</v>
      </c>
      <c r="B1" s="117"/>
    </row>
    <row r="2" spans="1:7" ht="15" customHeight="1" x14ac:dyDescent="0.35">
      <c r="A2" s="80" t="s">
        <v>0</v>
      </c>
      <c r="B2" s="42" t="s">
        <v>25</v>
      </c>
      <c r="C2" s="31"/>
      <c r="D2" s="31"/>
    </row>
    <row r="3" spans="1:7" ht="15" customHeight="1" x14ac:dyDescent="0.35">
      <c r="A3" s="80" t="s">
        <v>1</v>
      </c>
      <c r="B3" s="42" t="s">
        <v>26</v>
      </c>
      <c r="C3" s="84"/>
      <c r="D3" s="85"/>
      <c r="E3" s="86"/>
    </row>
    <row r="4" spans="1:7" ht="15" customHeight="1" x14ac:dyDescent="0.35">
      <c r="A4" s="80" t="s">
        <v>10</v>
      </c>
      <c r="B4" s="42" t="s">
        <v>26</v>
      </c>
      <c r="C4" s="84"/>
      <c r="D4" s="85"/>
      <c r="E4" s="86"/>
    </row>
    <row r="5" spans="1:7" ht="15" customHeight="1" x14ac:dyDescent="0.35">
      <c r="A5" s="80" t="s">
        <v>34</v>
      </c>
      <c r="B5" s="45" t="s">
        <v>81</v>
      </c>
      <c r="C5" s="31"/>
      <c r="D5" s="85"/>
      <c r="E5" s="86"/>
    </row>
    <row r="6" spans="1:7" ht="15" customHeight="1" x14ac:dyDescent="0.35">
      <c r="A6" s="80"/>
      <c r="B6" s="45"/>
      <c r="C6" s="31"/>
      <c r="D6" s="85"/>
      <c r="E6" s="86"/>
    </row>
    <row r="7" spans="1:7" ht="15" customHeight="1" x14ac:dyDescent="0.35">
      <c r="A7" s="80"/>
      <c r="B7" s="45"/>
      <c r="C7" s="31"/>
      <c r="D7" s="85"/>
      <c r="E7" s="86"/>
    </row>
    <row r="8" spans="1:7" ht="15" customHeight="1" x14ac:dyDescent="0.35">
      <c r="A8" s="113" t="s">
        <v>42</v>
      </c>
      <c r="B8" s="113"/>
      <c r="C8" s="113"/>
      <c r="D8" s="113"/>
      <c r="E8" s="113"/>
      <c r="F8" s="113"/>
      <c r="G8" s="113"/>
    </row>
    <row r="9" spans="1:7" ht="15" customHeight="1" x14ac:dyDescent="0.35">
      <c r="A9" s="113" t="s">
        <v>11</v>
      </c>
      <c r="B9" s="113"/>
      <c r="C9" s="113"/>
      <c r="D9" s="113"/>
      <c r="E9" s="113"/>
      <c r="F9" s="113"/>
      <c r="G9" s="113"/>
    </row>
    <row r="10" spans="1:7" ht="15" customHeight="1" x14ac:dyDescent="0.35">
      <c r="A10" s="79"/>
      <c r="B10" s="79"/>
      <c r="C10" s="79"/>
      <c r="D10" s="79"/>
      <c r="E10" s="79"/>
      <c r="F10" s="79"/>
      <c r="G10" s="79"/>
    </row>
    <row r="11" spans="1:7" s="31" customFormat="1" ht="28.5" customHeight="1" thickBot="1" x14ac:dyDescent="0.4">
      <c r="A11" s="33" t="s">
        <v>64</v>
      </c>
      <c r="B11" s="87" t="s">
        <v>2</v>
      </c>
      <c r="C11" s="87" t="s">
        <v>60</v>
      </c>
      <c r="D11" s="87" t="s">
        <v>61</v>
      </c>
      <c r="E11" s="87" t="s">
        <v>62</v>
      </c>
      <c r="F11" s="33" t="s">
        <v>35</v>
      </c>
      <c r="G11" s="33" t="s">
        <v>36</v>
      </c>
    </row>
    <row r="12" spans="1:7" ht="15" customHeight="1" x14ac:dyDescent="0.35">
      <c r="A12" s="88"/>
      <c r="B12" s="88"/>
      <c r="C12" s="88"/>
      <c r="D12" s="88"/>
      <c r="E12" s="88"/>
      <c r="F12" s="88"/>
    </row>
    <row r="13" spans="1:7" ht="15" customHeight="1" x14ac:dyDescent="0.35">
      <c r="A13" s="89" t="s">
        <v>27</v>
      </c>
      <c r="B13" s="83" t="s">
        <v>7</v>
      </c>
      <c r="C13" s="111">
        <v>441</v>
      </c>
      <c r="D13" s="111">
        <v>424</v>
      </c>
      <c r="E13" s="111">
        <v>424</v>
      </c>
      <c r="F13" s="90">
        <f>AVERAGE(C13:E13)</f>
        <v>429.66666666666669</v>
      </c>
      <c r="G13" s="90"/>
    </row>
    <row r="14" spans="1:7" ht="15" customHeight="1" x14ac:dyDescent="0.35">
      <c r="A14" s="49"/>
      <c r="C14" s="105"/>
      <c r="D14" s="105"/>
      <c r="E14" s="105"/>
    </row>
    <row r="15" spans="1:7" s="31" customFormat="1" ht="15" customHeight="1" thickBot="1" x14ac:dyDescent="0.4">
      <c r="A15" s="23"/>
      <c r="B15" s="23"/>
      <c r="C15" s="23"/>
      <c r="D15" s="23"/>
      <c r="E15" s="23"/>
      <c r="F15" s="23"/>
      <c r="G15" s="23"/>
    </row>
    <row r="16" spans="1:7" ht="15" thickTop="1" x14ac:dyDescent="0.35">
      <c r="A16" s="109" t="s">
        <v>82</v>
      </c>
    </row>
    <row r="19" spans="1:6" x14ac:dyDescent="0.35">
      <c r="A19" s="113" t="s">
        <v>46</v>
      </c>
      <c r="B19" s="113"/>
      <c r="C19" s="113"/>
      <c r="D19" s="113"/>
      <c r="E19" s="113"/>
      <c r="F19" s="113"/>
    </row>
    <row r="20" spans="1:6" x14ac:dyDescent="0.35">
      <c r="A20" s="113" t="s">
        <v>47</v>
      </c>
      <c r="B20" s="113"/>
      <c r="C20" s="113"/>
      <c r="D20" s="113"/>
      <c r="E20" s="113"/>
      <c r="F20" s="113"/>
    </row>
    <row r="21" spans="1:6" x14ac:dyDescent="0.35">
      <c r="A21" s="112" t="s">
        <v>38</v>
      </c>
      <c r="B21" s="112"/>
      <c r="C21" s="112"/>
      <c r="D21" s="112"/>
      <c r="E21" s="112"/>
      <c r="F21" s="112"/>
    </row>
    <row r="22" spans="1:6" x14ac:dyDescent="0.35">
      <c r="A22" s="78"/>
      <c r="B22" s="78"/>
      <c r="C22" s="78"/>
      <c r="D22" s="78"/>
      <c r="E22" s="78"/>
      <c r="F22" s="78"/>
    </row>
    <row r="23" spans="1:6" s="31" customFormat="1" ht="15" thickBot="1" x14ac:dyDescent="0.4">
      <c r="A23" s="33" t="s">
        <v>64</v>
      </c>
      <c r="B23" s="81" t="s">
        <v>60</v>
      </c>
      <c r="C23" s="81" t="s">
        <v>61</v>
      </c>
      <c r="D23" s="81" t="s">
        <v>62</v>
      </c>
      <c r="E23" s="81" t="s">
        <v>58</v>
      </c>
      <c r="F23" s="81" t="s">
        <v>35</v>
      </c>
    </row>
    <row r="24" spans="1:6" x14ac:dyDescent="0.35">
      <c r="A24" s="88"/>
      <c r="B24" s="88"/>
      <c r="C24" s="88"/>
      <c r="D24" s="88"/>
      <c r="E24" s="88"/>
    </row>
    <row r="25" spans="1:6" x14ac:dyDescent="0.35">
      <c r="A25" s="89" t="s">
        <v>27</v>
      </c>
    </row>
    <row r="26" spans="1:6" x14ac:dyDescent="0.35">
      <c r="A26" s="51" t="s">
        <v>22</v>
      </c>
      <c r="B26" s="110">
        <v>28540331.760000002</v>
      </c>
      <c r="C26" s="110">
        <v>25434141.739999998</v>
      </c>
      <c r="D26" s="110">
        <v>8795450.8399999999</v>
      </c>
      <c r="E26" s="110">
        <f>SUM(B26:D26)</f>
        <v>62769924.340000004</v>
      </c>
      <c r="F26" s="82">
        <f>AVERAGE(B26:D26)</f>
        <v>20923308.113333333</v>
      </c>
    </row>
    <row r="27" spans="1:6" x14ac:dyDescent="0.35">
      <c r="A27" s="51" t="s">
        <v>23</v>
      </c>
      <c r="B27" s="110">
        <v>841195</v>
      </c>
      <c r="C27" s="110">
        <v>600000</v>
      </c>
      <c r="D27" s="110">
        <v>0</v>
      </c>
      <c r="E27" s="110">
        <f>SUM(B27:D27)</f>
        <v>1441195</v>
      </c>
      <c r="F27" s="82">
        <f>AVERAGE(B27:D27)</f>
        <v>480398.33333333331</v>
      </c>
    </row>
    <row r="28" spans="1:6" x14ac:dyDescent="0.35">
      <c r="A28" s="51" t="s">
        <v>24</v>
      </c>
      <c r="B28" s="110">
        <v>4623753.5999999996</v>
      </c>
      <c r="C28" s="110">
        <v>2847234.63</v>
      </c>
      <c r="D28" s="110">
        <v>9082065</v>
      </c>
      <c r="E28" s="110">
        <f>SUM(B28:D28)</f>
        <v>16553053.23</v>
      </c>
      <c r="F28" s="82">
        <f>AVERAGE(B28:D28)</f>
        <v>5517684.4100000001</v>
      </c>
    </row>
    <row r="29" spans="1:6" x14ac:dyDescent="0.35">
      <c r="A29" s="51"/>
      <c r="B29" s="82"/>
      <c r="C29" s="82"/>
      <c r="D29" s="82"/>
      <c r="E29" s="82"/>
      <c r="F29" s="82"/>
    </row>
    <row r="30" spans="1:6" s="31" customFormat="1" ht="15" thickBot="1" x14ac:dyDescent="0.4">
      <c r="A30" s="23" t="s">
        <v>12</v>
      </c>
      <c r="B30" s="23">
        <f>SUM(B26:B29)</f>
        <v>34005280.359999999</v>
      </c>
      <c r="C30" s="23">
        <f>SUM(C26:C29)</f>
        <v>28881376.369999997</v>
      </c>
      <c r="D30" s="23">
        <f>SUM(D26:D29)</f>
        <v>17877515.84</v>
      </c>
      <c r="E30" s="23">
        <f>SUM(E26:E29)</f>
        <v>80764172.570000008</v>
      </c>
      <c r="F30" s="23">
        <f>AVERAGE(B30:D30)</f>
        <v>26921390.856666666</v>
      </c>
    </row>
    <row r="31" spans="1:6" ht="15" thickTop="1" x14ac:dyDescent="0.35">
      <c r="A31" s="109" t="s">
        <v>82</v>
      </c>
    </row>
    <row r="34" spans="1:9" x14ac:dyDescent="0.35">
      <c r="A34" s="113" t="s">
        <v>49</v>
      </c>
      <c r="B34" s="113"/>
      <c r="C34" s="113"/>
      <c r="D34" s="113"/>
      <c r="E34" s="113"/>
    </row>
    <row r="35" spans="1:9" x14ac:dyDescent="0.35">
      <c r="A35" s="113" t="s">
        <v>28</v>
      </c>
      <c r="B35" s="113"/>
      <c r="C35" s="113"/>
      <c r="D35" s="113"/>
      <c r="E35" s="113"/>
    </row>
    <row r="36" spans="1:9" x14ac:dyDescent="0.35">
      <c r="A36" s="113" t="s">
        <v>38</v>
      </c>
      <c r="B36" s="113"/>
      <c r="C36" s="113"/>
      <c r="D36" s="113"/>
      <c r="E36" s="113"/>
    </row>
    <row r="37" spans="1:9" x14ac:dyDescent="0.35">
      <c r="A37" s="79"/>
      <c r="B37" s="79"/>
      <c r="C37" s="79"/>
      <c r="D37" s="79"/>
      <c r="E37" s="79"/>
    </row>
    <row r="38" spans="1:9" ht="15" thickBot="1" x14ac:dyDescent="0.4">
      <c r="A38" s="81" t="s">
        <v>9</v>
      </c>
      <c r="B38" s="81" t="s">
        <v>60</v>
      </c>
      <c r="C38" s="81" t="s">
        <v>61</v>
      </c>
      <c r="D38" s="81" t="s">
        <v>62</v>
      </c>
      <c r="E38" s="81" t="s">
        <v>58</v>
      </c>
      <c r="I38" s="83"/>
    </row>
    <row r="39" spans="1:9" x14ac:dyDescent="0.35">
      <c r="I39" s="83"/>
    </row>
    <row r="40" spans="1:9" x14ac:dyDescent="0.35">
      <c r="A40" s="94" t="s">
        <v>65</v>
      </c>
      <c r="B40" s="110">
        <v>1121200</v>
      </c>
      <c r="C40" s="110">
        <v>1916400</v>
      </c>
      <c r="D40" s="110">
        <v>0</v>
      </c>
      <c r="E40" s="82">
        <f>SUM(B40:D40)</f>
        <v>3037600</v>
      </c>
      <c r="I40" s="83"/>
    </row>
    <row r="41" spans="1:9" x14ac:dyDescent="0.35">
      <c r="A41" s="94" t="s">
        <v>66</v>
      </c>
      <c r="B41" s="110">
        <v>27419131.760000002</v>
      </c>
      <c r="C41" s="110">
        <v>23517741.739999998</v>
      </c>
      <c r="D41" s="110">
        <v>8795450.8399999999</v>
      </c>
      <c r="E41" s="82">
        <f>SUM(B41:D41)</f>
        <v>59732324.340000004</v>
      </c>
      <c r="I41" s="83"/>
    </row>
    <row r="42" spans="1:9" x14ac:dyDescent="0.35">
      <c r="A42" s="94" t="s">
        <v>67</v>
      </c>
      <c r="B42" s="110">
        <v>5464948.5999999996</v>
      </c>
      <c r="C42" s="110">
        <v>3447234.63</v>
      </c>
      <c r="D42" s="110">
        <v>9082064.5</v>
      </c>
      <c r="E42" s="82">
        <f>SUM(B42:D42)</f>
        <v>17994247.73</v>
      </c>
      <c r="I42" s="83"/>
    </row>
    <row r="43" spans="1:9" x14ac:dyDescent="0.35">
      <c r="B43" s="82"/>
      <c r="C43" s="82"/>
      <c r="D43" s="82"/>
      <c r="E43" s="82"/>
      <c r="I43" s="83"/>
    </row>
    <row r="44" spans="1:9" ht="15" thickBot="1" x14ac:dyDescent="0.4">
      <c r="A44" s="23" t="s">
        <v>12</v>
      </c>
      <c r="B44" s="23">
        <f>+SUM(B40:B42)</f>
        <v>34005280.359999999</v>
      </c>
      <c r="C44" s="23">
        <f>+SUM(C40:C42)</f>
        <v>28881376.369999997</v>
      </c>
      <c r="D44" s="23">
        <f>+SUM(D40:D42)</f>
        <v>17877515.34</v>
      </c>
      <c r="E44" s="23">
        <f>SUM(E40:E42)</f>
        <v>80764172.070000008</v>
      </c>
      <c r="I44" s="83"/>
    </row>
    <row r="45" spans="1:9" ht="15" thickTop="1" x14ac:dyDescent="0.35">
      <c r="A45" s="109" t="s">
        <v>82</v>
      </c>
    </row>
    <row r="48" spans="1:9" x14ac:dyDescent="0.35">
      <c r="A48" s="113" t="s">
        <v>50</v>
      </c>
      <c r="B48" s="113"/>
      <c r="C48" s="113"/>
      <c r="D48" s="113"/>
      <c r="E48" s="113"/>
    </row>
    <row r="49" spans="1:9" x14ac:dyDescent="0.35">
      <c r="A49" s="113" t="s">
        <v>15</v>
      </c>
      <c r="B49" s="113"/>
      <c r="C49" s="113"/>
      <c r="D49" s="113"/>
      <c r="E49" s="113"/>
    </row>
    <row r="50" spans="1:9" x14ac:dyDescent="0.35">
      <c r="A50" s="112" t="s">
        <v>38</v>
      </c>
      <c r="B50" s="112"/>
      <c r="C50" s="112"/>
      <c r="D50" s="112"/>
      <c r="E50" s="112"/>
    </row>
    <row r="51" spans="1:9" x14ac:dyDescent="0.35">
      <c r="A51" s="78"/>
      <c r="B51" s="78"/>
      <c r="C51" s="78"/>
      <c r="D51" s="78"/>
      <c r="E51" s="78"/>
    </row>
    <row r="52" spans="1:9" s="31" customFormat="1" ht="15" thickBot="1" x14ac:dyDescent="0.4">
      <c r="A52" s="81" t="s">
        <v>9</v>
      </c>
      <c r="B52" s="81" t="s">
        <v>60</v>
      </c>
      <c r="C52" s="81" t="s">
        <v>61</v>
      </c>
      <c r="D52" s="81" t="s">
        <v>62</v>
      </c>
      <c r="E52" s="81" t="s">
        <v>58</v>
      </c>
    </row>
    <row r="54" spans="1:9" x14ac:dyDescent="0.35">
      <c r="A54" s="83" t="s">
        <v>63</v>
      </c>
      <c r="B54" s="83">
        <f>+'3T'!D59</f>
        <v>751140548.61000013</v>
      </c>
      <c r="C54" s="83">
        <f>+B58</f>
        <v>739301934.92000008</v>
      </c>
      <c r="D54" s="83">
        <f>+C58</f>
        <v>732587225.22000003</v>
      </c>
      <c r="E54" s="83">
        <f>+B54</f>
        <v>751140548.61000013</v>
      </c>
    </row>
    <row r="55" spans="1:9" x14ac:dyDescent="0.35">
      <c r="A55" s="83" t="s">
        <v>16</v>
      </c>
      <c r="B55" s="110">
        <v>22166666.670000002</v>
      </c>
      <c r="C55" s="110">
        <v>22166666.670000002</v>
      </c>
      <c r="D55" s="110">
        <v>169620636.66</v>
      </c>
      <c r="E55" s="83">
        <f>SUM(B55:D55)</f>
        <v>213953970</v>
      </c>
      <c r="G55" s="92"/>
      <c r="H55" s="92"/>
      <c r="I55" s="92"/>
    </row>
    <row r="56" spans="1:9" x14ac:dyDescent="0.35">
      <c r="A56" s="83" t="s">
        <v>17</v>
      </c>
      <c r="B56" s="83">
        <f>+B54+B55</f>
        <v>773307215.28000009</v>
      </c>
      <c r="C56" s="101">
        <f>+C54+C55</f>
        <v>761468601.59000003</v>
      </c>
      <c r="D56" s="101">
        <f>+D54+D55</f>
        <v>902207861.88</v>
      </c>
      <c r="E56" s="83">
        <f>SUM(E54:E55)</f>
        <v>965094518.61000013</v>
      </c>
    </row>
    <row r="57" spans="1:9" x14ac:dyDescent="0.35">
      <c r="A57" s="83" t="s">
        <v>18</v>
      </c>
      <c r="B57" s="83">
        <f>+B44</f>
        <v>34005280.359999999</v>
      </c>
      <c r="C57" s="101">
        <f>+C44</f>
        <v>28881376.369999997</v>
      </c>
      <c r="D57" s="101">
        <f>+D44</f>
        <v>17877515.34</v>
      </c>
      <c r="E57" s="83">
        <f>SUM(B57:D57)</f>
        <v>80764172.069999993</v>
      </c>
    </row>
    <row r="58" spans="1:9" x14ac:dyDescent="0.35">
      <c r="A58" s="83" t="s">
        <v>19</v>
      </c>
      <c r="B58" s="83">
        <f>+B56-B57</f>
        <v>739301934.92000008</v>
      </c>
      <c r="C58" s="101">
        <f>+C56-C57</f>
        <v>732587225.22000003</v>
      </c>
      <c r="D58" s="101">
        <f>+D56-D57</f>
        <v>884330346.53999996</v>
      </c>
      <c r="E58" s="83">
        <f>E56-E57</f>
        <v>884330346.5400002</v>
      </c>
    </row>
    <row r="59" spans="1:9" s="31" customFormat="1" ht="15" thickBot="1" x14ac:dyDescent="0.4">
      <c r="A59" s="23"/>
      <c r="B59" s="23"/>
      <c r="C59" s="23"/>
      <c r="D59" s="23"/>
      <c r="E59" s="23"/>
    </row>
    <row r="60" spans="1:9" ht="15" thickTop="1" x14ac:dyDescent="0.35">
      <c r="A60" s="109" t="s">
        <v>82</v>
      </c>
    </row>
    <row r="63" spans="1:9" x14ac:dyDescent="0.35">
      <c r="A63" s="91"/>
    </row>
    <row r="64" spans="1:9" x14ac:dyDescent="0.35">
      <c r="A64" s="91"/>
    </row>
    <row r="65" spans="1:1" x14ac:dyDescent="0.35">
      <c r="A65" s="91"/>
    </row>
  </sheetData>
  <mergeCells count="12">
    <mergeCell ref="A50:E50"/>
    <mergeCell ref="A1:B1"/>
    <mergeCell ref="A8:G8"/>
    <mergeCell ref="A9:G9"/>
    <mergeCell ref="A19:F19"/>
    <mergeCell ref="A20:F20"/>
    <mergeCell ref="A21:F21"/>
    <mergeCell ref="A34:E34"/>
    <mergeCell ref="A35:E35"/>
    <mergeCell ref="A36:E36"/>
    <mergeCell ref="A48:E48"/>
    <mergeCell ref="A49:E49"/>
  </mergeCells>
  <pageMargins left="0.7" right="0.7" top="0.75" bottom="0.75" header="0.3" footer="0.3"/>
  <ignoredErrors>
    <ignoredError sqref="E5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7"/>
  <sheetViews>
    <sheetView showGridLines="0" zoomScaleNormal="100" workbookViewId="0">
      <selection sqref="A1:E1"/>
    </sheetView>
  </sheetViews>
  <sheetFormatPr baseColWidth="10" defaultColWidth="11.54296875" defaultRowHeight="14.5" x14ac:dyDescent="0.35"/>
  <cols>
    <col min="1" max="1" width="51.1796875" style="29" customWidth="1"/>
    <col min="2" max="2" width="14.81640625" style="29" customWidth="1"/>
    <col min="3" max="3" width="14.1796875" style="29" customWidth="1"/>
    <col min="4" max="4" width="15.1796875" style="29" bestFit="1" customWidth="1"/>
    <col min="5" max="5" width="18.1796875" style="29" bestFit="1" customWidth="1"/>
    <col min="6" max="6" width="12.453125" style="29" customWidth="1"/>
    <col min="7" max="7" width="11.54296875" style="29"/>
    <col min="8" max="8" width="14" style="22" bestFit="1" customWidth="1"/>
    <col min="9" max="16384" width="11.54296875" style="29"/>
  </cols>
  <sheetData>
    <row r="1" spans="1:6" ht="15" customHeight="1" x14ac:dyDescent="0.35">
      <c r="A1" s="113" t="s">
        <v>21</v>
      </c>
      <c r="B1" s="113"/>
      <c r="C1" s="113"/>
      <c r="D1" s="113"/>
      <c r="E1" s="113"/>
    </row>
    <row r="2" spans="1:6" ht="15" customHeight="1" x14ac:dyDescent="0.35">
      <c r="A2" s="30" t="s">
        <v>0</v>
      </c>
      <c r="B2" s="42" t="s">
        <v>25</v>
      </c>
    </row>
    <row r="3" spans="1:6" ht="15" customHeight="1" x14ac:dyDescent="0.35">
      <c r="A3" s="30" t="s">
        <v>1</v>
      </c>
      <c r="B3" s="42" t="s">
        <v>26</v>
      </c>
      <c r="C3" s="43"/>
      <c r="D3" s="44"/>
    </row>
    <row r="4" spans="1:6" ht="15" customHeight="1" x14ac:dyDescent="0.35">
      <c r="A4" s="30" t="s">
        <v>10</v>
      </c>
      <c r="B4" s="42" t="s">
        <v>26</v>
      </c>
      <c r="C4" s="43"/>
      <c r="D4" s="44"/>
    </row>
    <row r="5" spans="1:6" ht="15" customHeight="1" x14ac:dyDescent="0.35">
      <c r="A5" s="30" t="s">
        <v>34</v>
      </c>
      <c r="B5" s="45" t="s">
        <v>83</v>
      </c>
      <c r="D5" s="44"/>
    </row>
    <row r="6" spans="1:6" ht="15" customHeight="1" x14ac:dyDescent="0.35">
      <c r="A6" s="30"/>
      <c r="B6" s="45"/>
      <c r="D6" s="44"/>
    </row>
    <row r="7" spans="1:6" ht="15" customHeight="1" x14ac:dyDescent="0.35">
      <c r="A7" s="30"/>
      <c r="B7" s="45"/>
    </row>
    <row r="8" spans="1:6" ht="15" customHeight="1" x14ac:dyDescent="0.35">
      <c r="A8" s="113" t="s">
        <v>8</v>
      </c>
      <c r="B8" s="113"/>
      <c r="C8" s="113"/>
      <c r="D8" s="113"/>
      <c r="E8" s="113"/>
    </row>
    <row r="9" spans="1:6" ht="15" customHeight="1" x14ac:dyDescent="0.35">
      <c r="A9" s="113" t="s">
        <v>11</v>
      </c>
      <c r="B9" s="113"/>
      <c r="C9" s="113"/>
      <c r="D9" s="113"/>
      <c r="E9" s="113"/>
    </row>
    <row r="10" spans="1:6" ht="14" customHeight="1" x14ac:dyDescent="0.35"/>
    <row r="11" spans="1:6" s="122" customFormat="1" ht="30.75" customHeight="1" thickBot="1" x14ac:dyDescent="0.4">
      <c r="A11" s="33" t="s">
        <v>64</v>
      </c>
      <c r="B11" s="87" t="s">
        <v>2</v>
      </c>
      <c r="C11" s="87" t="s">
        <v>6</v>
      </c>
      <c r="D11" s="87" t="s">
        <v>33</v>
      </c>
      <c r="E11" s="33" t="s">
        <v>35</v>
      </c>
      <c r="F11" s="33" t="s">
        <v>36</v>
      </c>
    </row>
    <row r="12" spans="1:6" ht="15" customHeight="1" x14ac:dyDescent="0.35">
      <c r="A12" s="46"/>
      <c r="B12" s="46"/>
      <c r="C12" s="46"/>
      <c r="D12" s="46"/>
      <c r="E12" s="46"/>
      <c r="F12" s="46"/>
    </row>
    <row r="13" spans="1:6" ht="15" customHeight="1" x14ac:dyDescent="0.35">
      <c r="A13" s="47" t="s">
        <v>27</v>
      </c>
      <c r="B13" s="29" t="s">
        <v>7</v>
      </c>
      <c r="C13" s="48">
        <f>+'1T'!F13</f>
        <v>498</v>
      </c>
      <c r="D13" s="48">
        <f>+'2T'!F13</f>
        <v>471.66666666666669</v>
      </c>
      <c r="E13" s="34">
        <f>+AVERAGE(C13:D13)</f>
        <v>484.83333333333337</v>
      </c>
      <c r="F13" s="48"/>
    </row>
    <row r="14" spans="1:6" ht="15" customHeight="1" x14ac:dyDescent="0.35">
      <c r="A14" s="49"/>
    </row>
    <row r="15" spans="1:6" s="31" customFormat="1" ht="15" customHeight="1" thickBot="1" x14ac:dyDescent="0.4">
      <c r="A15" s="23"/>
      <c r="B15" s="23"/>
      <c r="C15" s="50"/>
      <c r="D15" s="50"/>
      <c r="E15" s="50"/>
      <c r="F15" s="50"/>
    </row>
    <row r="16" spans="1:6" ht="15" customHeight="1" thickTop="1" x14ac:dyDescent="0.35">
      <c r="A16" s="109" t="s">
        <v>84</v>
      </c>
      <c r="B16" s="40"/>
      <c r="C16" s="40"/>
      <c r="D16" s="40"/>
      <c r="E16" s="40"/>
    </row>
    <row r="17" spans="1:5" ht="15" customHeight="1" x14ac:dyDescent="0.35"/>
    <row r="18" spans="1:5" ht="15" customHeight="1" x14ac:dyDescent="0.35"/>
    <row r="19" spans="1:5" ht="15" customHeight="1" x14ac:dyDescent="0.35">
      <c r="A19" s="112" t="s">
        <v>13</v>
      </c>
      <c r="B19" s="112"/>
      <c r="C19" s="112"/>
      <c r="D19" s="112"/>
      <c r="E19" s="112"/>
    </row>
    <row r="20" spans="1:5" ht="15" customHeight="1" x14ac:dyDescent="0.35">
      <c r="A20" s="113" t="s">
        <v>29</v>
      </c>
      <c r="B20" s="113"/>
      <c r="C20" s="113"/>
      <c r="D20" s="113"/>
      <c r="E20" s="113"/>
    </row>
    <row r="21" spans="1:5" ht="15" customHeight="1" x14ac:dyDescent="0.35">
      <c r="A21" s="113" t="s">
        <v>38</v>
      </c>
      <c r="B21" s="113"/>
      <c r="C21" s="113"/>
      <c r="D21" s="113"/>
      <c r="E21" s="113"/>
    </row>
    <row r="22" spans="1:5" ht="15" customHeight="1" x14ac:dyDescent="0.35"/>
    <row r="23" spans="1:5" s="31" customFormat="1" ht="15" customHeight="1" thickBot="1" x14ac:dyDescent="0.4">
      <c r="A23" s="33" t="s">
        <v>64</v>
      </c>
      <c r="B23" s="38" t="s">
        <v>6</v>
      </c>
      <c r="C23" s="38" t="s">
        <v>40</v>
      </c>
      <c r="D23" s="38" t="s">
        <v>41</v>
      </c>
      <c r="E23" s="38" t="s">
        <v>35</v>
      </c>
    </row>
    <row r="24" spans="1:5" ht="15" customHeight="1" x14ac:dyDescent="0.35">
      <c r="A24" s="46"/>
      <c r="B24" s="46"/>
      <c r="C24" s="46"/>
      <c r="D24" s="46"/>
      <c r="E24" s="46"/>
    </row>
    <row r="25" spans="1:5" ht="15" customHeight="1" x14ac:dyDescent="0.35">
      <c r="A25" s="47" t="s">
        <v>27</v>
      </c>
    </row>
    <row r="26" spans="1:5" ht="15" customHeight="1" x14ac:dyDescent="0.35">
      <c r="A26" s="51" t="s">
        <v>22</v>
      </c>
      <c r="B26" s="29">
        <f>+'1T'!E26</f>
        <v>54742776.960000001</v>
      </c>
      <c r="C26" s="29">
        <f>+'2T'!E26</f>
        <v>99908084.709999993</v>
      </c>
      <c r="D26" s="29">
        <f>+B26+C26</f>
        <v>154650861.66999999</v>
      </c>
      <c r="E26" s="29">
        <f>+D26/6</f>
        <v>25775143.611666664</v>
      </c>
    </row>
    <row r="27" spans="1:5" ht="15" customHeight="1" x14ac:dyDescent="0.35">
      <c r="A27" s="51" t="s">
        <v>23</v>
      </c>
      <c r="B27" s="29">
        <f>+'1T'!E27</f>
        <v>0</v>
      </c>
      <c r="C27" s="29">
        <f>+'2T'!E27</f>
        <v>11208305.879999999</v>
      </c>
      <c r="D27" s="29">
        <f>+B27+C27</f>
        <v>11208305.879999999</v>
      </c>
      <c r="E27" s="29">
        <f>+D27/6</f>
        <v>1868050.9799999997</v>
      </c>
    </row>
    <row r="28" spans="1:5" ht="15" customHeight="1" x14ac:dyDescent="0.35">
      <c r="A28" s="51" t="s">
        <v>24</v>
      </c>
      <c r="B28" s="29">
        <f>+'1T'!E28</f>
        <v>0</v>
      </c>
      <c r="C28" s="29">
        <f>+'2T'!E28</f>
        <v>4981192.16</v>
      </c>
      <c r="D28" s="29">
        <f>+B28+C28</f>
        <v>4981192.16</v>
      </c>
      <c r="E28" s="29">
        <f>+D28/6</f>
        <v>830198.69333333336</v>
      </c>
    </row>
    <row r="29" spans="1:5" ht="15" customHeight="1" x14ac:dyDescent="0.35">
      <c r="A29" s="51"/>
      <c r="B29" s="22"/>
      <c r="C29" s="22"/>
      <c r="D29" s="22"/>
    </row>
    <row r="30" spans="1:5" s="31" customFormat="1" ht="15" customHeight="1" thickBot="1" x14ac:dyDescent="0.4">
      <c r="A30" s="23" t="s">
        <v>12</v>
      </c>
      <c r="B30" s="23">
        <f>SUM(B26:B29)</f>
        <v>54742776.960000001</v>
      </c>
      <c r="C30" s="23">
        <f>SUM(C26:C29)</f>
        <v>116097582.74999999</v>
      </c>
      <c r="D30" s="23">
        <f>SUM(D26:D29)</f>
        <v>170840359.70999998</v>
      </c>
      <c r="E30" s="23">
        <f>+D30/6</f>
        <v>28473393.284999996</v>
      </c>
    </row>
    <row r="31" spans="1:5" ht="15" customHeight="1" thickTop="1" x14ac:dyDescent="0.35">
      <c r="A31" s="109" t="s">
        <v>85</v>
      </c>
    </row>
    <row r="32" spans="1:5" ht="15" customHeight="1" x14ac:dyDescent="0.35"/>
    <row r="33" spans="1:9" ht="15" customHeight="1" x14ac:dyDescent="0.35"/>
    <row r="34" spans="1:9" ht="15" customHeight="1" x14ac:dyDescent="0.35">
      <c r="A34" s="113" t="s">
        <v>14</v>
      </c>
      <c r="B34" s="113"/>
      <c r="C34" s="113"/>
      <c r="D34" s="113"/>
    </row>
    <row r="35" spans="1:9" ht="15" customHeight="1" x14ac:dyDescent="0.35">
      <c r="A35" s="113" t="s">
        <v>28</v>
      </c>
      <c r="B35" s="113"/>
      <c r="C35" s="113"/>
      <c r="D35" s="113"/>
    </row>
    <row r="36" spans="1:9" ht="15" customHeight="1" x14ac:dyDescent="0.35">
      <c r="A36" s="113" t="s">
        <v>38</v>
      </c>
      <c r="B36" s="113"/>
      <c r="C36" s="113"/>
      <c r="D36" s="113"/>
    </row>
    <row r="37" spans="1:9" ht="15" customHeight="1" x14ac:dyDescent="0.35"/>
    <row r="38" spans="1:9" s="31" customFormat="1" ht="15" customHeight="1" thickBot="1" x14ac:dyDescent="0.4">
      <c r="A38" s="38" t="s">
        <v>9</v>
      </c>
      <c r="B38" s="38" t="s">
        <v>6</v>
      </c>
      <c r="C38" s="38" t="s">
        <v>33</v>
      </c>
      <c r="D38" s="38" t="s">
        <v>41</v>
      </c>
    </row>
    <row r="39" spans="1:9" s="31" customFormat="1" ht="15" customHeight="1" x14ac:dyDescent="0.35">
      <c r="A39" s="37"/>
      <c r="B39" s="37"/>
      <c r="C39" s="37"/>
      <c r="D39" s="37"/>
    </row>
    <row r="40" spans="1:9" s="52" customFormat="1" ht="15" customHeight="1" x14ac:dyDescent="0.35">
      <c r="A40" s="94" t="s">
        <v>65</v>
      </c>
      <c r="B40" s="15">
        <f>+'1T'!E40</f>
        <v>2241200</v>
      </c>
      <c r="C40" s="15">
        <f>+'2T'!E40</f>
        <v>3360000</v>
      </c>
      <c r="D40" s="15">
        <f>SUM(B40:C40)</f>
        <v>5601200</v>
      </c>
      <c r="E40" s="15"/>
      <c r="I40" s="15"/>
    </row>
    <row r="41" spans="1:9" s="52" customFormat="1" ht="15" customHeight="1" x14ac:dyDescent="0.35">
      <c r="A41" s="94" t="s">
        <v>66</v>
      </c>
      <c r="B41" s="52">
        <f>+'1T'!E41</f>
        <v>52501576.960000001</v>
      </c>
      <c r="C41" s="52">
        <f>+'2T'!E41</f>
        <v>96548085.280000001</v>
      </c>
      <c r="D41" s="15">
        <f>SUM(B41:C41)</f>
        <v>149049662.24000001</v>
      </c>
      <c r="E41" s="15"/>
      <c r="I41" s="15"/>
    </row>
    <row r="42" spans="1:9" s="52" customFormat="1" ht="15" customHeight="1" x14ac:dyDescent="0.35">
      <c r="A42" s="94" t="s">
        <v>67</v>
      </c>
      <c r="B42" s="52">
        <f>+'1T'!E42</f>
        <v>0</v>
      </c>
      <c r="C42" s="52">
        <f>+'2T'!E42</f>
        <v>16189498.039999999</v>
      </c>
      <c r="D42" s="15">
        <f>SUM(B42:C42)</f>
        <v>16189498.039999999</v>
      </c>
      <c r="E42" s="15"/>
      <c r="I42" s="15"/>
    </row>
    <row r="43" spans="1:9" ht="15" customHeight="1" x14ac:dyDescent="0.35"/>
    <row r="44" spans="1:9" s="31" customFormat="1" ht="15" customHeight="1" thickBot="1" x14ac:dyDescent="0.4">
      <c r="A44" s="23" t="s">
        <v>12</v>
      </c>
      <c r="B44" s="23">
        <f>SUM(B40:B42)</f>
        <v>54742776.960000001</v>
      </c>
      <c r="C44" s="23">
        <f>SUM(C40:C42)</f>
        <v>116097583.31999999</v>
      </c>
      <c r="D44" s="23">
        <f>SUM(D40:D42)</f>
        <v>170840360.28</v>
      </c>
    </row>
    <row r="45" spans="1:9" ht="15" customHeight="1" thickTop="1" x14ac:dyDescent="0.35">
      <c r="A45" s="109" t="s">
        <v>85</v>
      </c>
    </row>
    <row r="46" spans="1:9" ht="15" customHeight="1" x14ac:dyDescent="0.35"/>
    <row r="47" spans="1:9" ht="15" customHeight="1" x14ac:dyDescent="0.35">
      <c r="A47" s="31"/>
    </row>
    <row r="48" spans="1:9" ht="15" customHeight="1" x14ac:dyDescent="0.35">
      <c r="A48" s="113" t="s">
        <v>20</v>
      </c>
      <c r="B48" s="113"/>
      <c r="C48" s="113"/>
      <c r="D48" s="113"/>
    </row>
    <row r="49" spans="1:4" ht="15" customHeight="1" x14ac:dyDescent="0.35">
      <c r="A49" s="113" t="s">
        <v>15</v>
      </c>
      <c r="B49" s="113"/>
      <c r="C49" s="113"/>
      <c r="D49" s="113"/>
    </row>
    <row r="50" spans="1:4" ht="18" customHeight="1" x14ac:dyDescent="0.35">
      <c r="A50" s="113" t="s">
        <v>38</v>
      </c>
      <c r="B50" s="113"/>
      <c r="C50" s="113"/>
      <c r="D50" s="113"/>
    </row>
    <row r="51" spans="1:4" ht="15" customHeight="1" x14ac:dyDescent="0.35"/>
    <row r="52" spans="1:4" s="31" customFormat="1" ht="15" customHeight="1" thickBot="1" x14ac:dyDescent="0.4">
      <c r="A52" s="38" t="s">
        <v>9</v>
      </c>
      <c r="B52" s="38" t="s">
        <v>6</v>
      </c>
      <c r="C52" s="38" t="s">
        <v>33</v>
      </c>
      <c r="D52" s="38" t="s">
        <v>41</v>
      </c>
    </row>
    <row r="53" spans="1:4" ht="15" customHeight="1" x14ac:dyDescent="0.35"/>
    <row r="54" spans="1:4" ht="15" customHeight="1" x14ac:dyDescent="0.35">
      <c r="A54" s="29" t="s">
        <v>37</v>
      </c>
      <c r="B54" s="29">
        <f>+'1T'!E54</f>
        <v>377160034.04000002</v>
      </c>
      <c r="C54" s="29">
        <f>+'2T'!E54</f>
        <v>525524361.71999997</v>
      </c>
      <c r="D54" s="29">
        <f>+B54</f>
        <v>377160034.04000002</v>
      </c>
    </row>
    <row r="55" spans="1:4" ht="15" customHeight="1" x14ac:dyDescent="0.35">
      <c r="A55" s="29" t="s">
        <v>16</v>
      </c>
      <c r="B55" s="29">
        <f>+'1T'!E55</f>
        <v>203226750</v>
      </c>
      <c r="C55" s="29">
        <f>+'2T'!E55</f>
        <v>224681190</v>
      </c>
      <c r="D55" s="29">
        <f>SUM(B55:C55)</f>
        <v>427907940</v>
      </c>
    </row>
    <row r="56" spans="1:4" ht="15" customHeight="1" x14ac:dyDescent="0.35">
      <c r="A56" s="29" t="s">
        <v>17</v>
      </c>
      <c r="B56" s="29">
        <f>+'1T'!E56</f>
        <v>580386784.03999996</v>
      </c>
      <c r="C56" s="29">
        <f>+'2T'!E56</f>
        <v>750205551.72000003</v>
      </c>
      <c r="D56" s="29">
        <f>SUM(D54:D55)</f>
        <v>805067974.03999996</v>
      </c>
    </row>
    <row r="57" spans="1:4" s="29" customFormat="1" ht="15" customHeight="1" x14ac:dyDescent="0.35">
      <c r="A57" s="29" t="s">
        <v>18</v>
      </c>
      <c r="B57" s="29">
        <f>+'1T'!E57</f>
        <v>54742776.960000001</v>
      </c>
      <c r="C57" s="29">
        <f>+'2T'!E57</f>
        <v>116097583.31999999</v>
      </c>
      <c r="D57" s="29">
        <f>SUM(B57:C57)</f>
        <v>170840360.28</v>
      </c>
    </row>
    <row r="58" spans="1:4" s="99" customFormat="1" ht="15" customHeight="1" x14ac:dyDescent="0.35">
      <c r="A58" s="105" t="s">
        <v>72</v>
      </c>
      <c r="B58" s="99">
        <f>'1T'!E58</f>
        <v>119645.36</v>
      </c>
      <c r="C58" s="99">
        <f>+'2T'!E58</f>
        <v>0</v>
      </c>
      <c r="D58" s="99">
        <f>SUM(B58:C58)</f>
        <v>119645.36</v>
      </c>
    </row>
    <row r="59" spans="1:4" s="29" customFormat="1" ht="15" customHeight="1" x14ac:dyDescent="0.35">
      <c r="A59" s="100" t="s">
        <v>69</v>
      </c>
      <c r="B59" s="29">
        <f>+'1T'!E59</f>
        <v>525524361.71999997</v>
      </c>
      <c r="C59" s="29">
        <f>+'2T'!E59</f>
        <v>634107968.4000001</v>
      </c>
      <c r="D59" s="29">
        <f>+D56-D57-D58</f>
        <v>634107968.39999998</v>
      </c>
    </row>
    <row r="60" spans="1:4" s="31" customFormat="1" ht="15" customHeight="1" thickBot="1" x14ac:dyDescent="0.4">
      <c r="A60" s="23"/>
      <c r="B60" s="23"/>
      <c r="C60" s="23"/>
      <c r="D60" s="23"/>
    </row>
    <row r="61" spans="1:4" s="29" customFormat="1" ht="15" customHeight="1" thickTop="1" x14ac:dyDescent="0.35">
      <c r="A61" s="109" t="s">
        <v>85</v>
      </c>
    </row>
    <row r="62" spans="1:4" s="29" customFormat="1" ht="15" customHeight="1" x14ac:dyDescent="0.35"/>
    <row r="65" spans="1:1" s="29" customFormat="1" x14ac:dyDescent="0.35">
      <c r="A65" s="91"/>
    </row>
    <row r="66" spans="1:1" s="29" customFormat="1" x14ac:dyDescent="0.35">
      <c r="A66" s="91"/>
    </row>
    <row r="67" spans="1:1" s="29" customFormat="1" x14ac:dyDescent="0.35">
      <c r="A67" s="91"/>
    </row>
  </sheetData>
  <mergeCells count="12">
    <mergeCell ref="A50:D50"/>
    <mergeCell ref="A1:E1"/>
    <mergeCell ref="A8:E8"/>
    <mergeCell ref="A9:E9"/>
    <mergeCell ref="A19:E19"/>
    <mergeCell ref="A20:E20"/>
    <mergeCell ref="A21:E21"/>
    <mergeCell ref="A34:D34"/>
    <mergeCell ref="A35:D35"/>
    <mergeCell ref="A36:D36"/>
    <mergeCell ref="A48:D48"/>
    <mergeCell ref="A49:D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7"/>
  <sheetViews>
    <sheetView showGridLines="0" zoomScaleNormal="100" workbookViewId="0">
      <selection sqref="A1:B1"/>
    </sheetView>
  </sheetViews>
  <sheetFormatPr baseColWidth="10" defaultColWidth="11.453125" defaultRowHeight="14.5" x14ac:dyDescent="0.35"/>
  <cols>
    <col min="1" max="1" width="68.7265625" style="29" customWidth="1"/>
    <col min="2" max="2" width="15.1796875" style="29" bestFit="1" customWidth="1"/>
    <col min="3" max="3" width="14.1796875" style="29" bestFit="1" customWidth="1"/>
    <col min="4" max="5" width="15.1796875" style="29" bestFit="1" customWidth="1"/>
    <col min="6" max="6" width="18" style="29" customWidth="1"/>
    <col min="7" max="7" width="18" style="94" customWidth="1"/>
    <col min="8" max="8" width="13.453125" style="29" customWidth="1"/>
    <col min="9" max="16384" width="11.453125" style="29"/>
  </cols>
  <sheetData>
    <row r="1" spans="1:8" x14ac:dyDescent="0.35">
      <c r="A1" s="117" t="s">
        <v>21</v>
      </c>
      <c r="B1" s="117"/>
    </row>
    <row r="2" spans="1:8" x14ac:dyDescent="0.35">
      <c r="A2" s="30" t="s">
        <v>0</v>
      </c>
      <c r="B2" s="31" t="s">
        <v>25</v>
      </c>
    </row>
    <row r="3" spans="1:8" x14ac:dyDescent="0.35">
      <c r="A3" s="30" t="s">
        <v>1</v>
      </c>
      <c r="B3" s="31" t="s">
        <v>26</v>
      </c>
    </row>
    <row r="4" spans="1:8" x14ac:dyDescent="0.35">
      <c r="A4" s="30" t="s">
        <v>10</v>
      </c>
      <c r="B4" s="31" t="s">
        <v>26</v>
      </c>
    </row>
    <row r="5" spans="1:8" x14ac:dyDescent="0.35">
      <c r="A5" s="30" t="s">
        <v>34</v>
      </c>
      <c r="B5" s="31" t="s">
        <v>86</v>
      </c>
    </row>
    <row r="6" spans="1:8" x14ac:dyDescent="0.35">
      <c r="A6" s="30"/>
      <c r="B6" s="31"/>
    </row>
    <row r="7" spans="1:8" x14ac:dyDescent="0.35">
      <c r="A7" s="30"/>
      <c r="B7" s="31"/>
    </row>
    <row r="8" spans="1:8" x14ac:dyDescent="0.35">
      <c r="A8" s="113" t="s">
        <v>42</v>
      </c>
      <c r="B8" s="113"/>
      <c r="C8" s="113"/>
      <c r="D8" s="113"/>
      <c r="E8" s="113"/>
      <c r="F8" s="113"/>
      <c r="G8" s="113"/>
      <c r="H8" s="113"/>
    </row>
    <row r="9" spans="1:8" x14ac:dyDescent="0.35">
      <c r="A9" s="113" t="s">
        <v>11</v>
      </c>
      <c r="B9" s="113"/>
      <c r="C9" s="113"/>
      <c r="D9" s="113"/>
      <c r="E9" s="113"/>
      <c r="F9" s="113"/>
      <c r="G9" s="113"/>
      <c r="H9" s="113"/>
    </row>
    <row r="10" spans="1:8" x14ac:dyDescent="0.35">
      <c r="A10" s="32"/>
      <c r="B10" s="32"/>
      <c r="C10" s="32"/>
      <c r="D10" s="32"/>
      <c r="E10" s="32"/>
    </row>
    <row r="11" spans="1:8" ht="31.5" customHeight="1" thickBot="1" x14ac:dyDescent="0.4">
      <c r="A11" s="33" t="s">
        <v>64</v>
      </c>
      <c r="B11" s="33" t="s">
        <v>2</v>
      </c>
      <c r="C11" s="33" t="s">
        <v>6</v>
      </c>
      <c r="D11" s="33" t="s">
        <v>33</v>
      </c>
      <c r="E11" s="33" t="s">
        <v>43</v>
      </c>
      <c r="F11" s="33" t="s">
        <v>68</v>
      </c>
      <c r="G11" s="33" t="s">
        <v>44</v>
      </c>
    </row>
    <row r="12" spans="1:8" x14ac:dyDescent="0.35">
      <c r="F12" s="94"/>
      <c r="G12" s="29"/>
    </row>
    <row r="13" spans="1:8" x14ac:dyDescent="0.35">
      <c r="A13" s="29" t="s">
        <v>27</v>
      </c>
      <c r="B13" s="29" t="s">
        <v>7</v>
      </c>
      <c r="C13" s="34">
        <f>+'1T'!F13</f>
        <v>498</v>
      </c>
      <c r="D13" s="34">
        <f>+'2T'!F13</f>
        <v>471.66666666666669</v>
      </c>
      <c r="E13" s="34">
        <f>+'3T'!F13</f>
        <v>453</v>
      </c>
      <c r="F13" s="34">
        <f>+SUM(C13:E13)</f>
        <v>1422.6666666666667</v>
      </c>
      <c r="G13" s="34"/>
    </row>
    <row r="14" spans="1:8" x14ac:dyDescent="0.35">
      <c r="F14" s="94"/>
      <c r="G14" s="29"/>
    </row>
    <row r="15" spans="1:8" ht="15" thickBot="1" x14ac:dyDescent="0.4">
      <c r="A15" s="35"/>
      <c r="B15" s="35"/>
      <c r="C15" s="118" t="s">
        <v>45</v>
      </c>
      <c r="D15" s="118"/>
      <c r="E15" s="118"/>
      <c r="F15" s="119"/>
      <c r="G15" s="98"/>
      <c r="H15" s="36"/>
    </row>
    <row r="16" spans="1:8" x14ac:dyDescent="0.35">
      <c r="A16" s="109" t="s">
        <v>87</v>
      </c>
    </row>
    <row r="19" spans="1:7" x14ac:dyDescent="0.35">
      <c r="A19" s="113" t="s">
        <v>46</v>
      </c>
      <c r="B19" s="113"/>
      <c r="C19" s="113"/>
      <c r="D19" s="113"/>
      <c r="E19" s="113"/>
      <c r="F19" s="113"/>
      <c r="G19" s="97"/>
    </row>
    <row r="20" spans="1:7" x14ac:dyDescent="0.35">
      <c r="A20" s="113" t="s">
        <v>47</v>
      </c>
      <c r="B20" s="113"/>
      <c r="C20" s="113"/>
      <c r="D20" s="113"/>
      <c r="E20" s="113"/>
      <c r="F20" s="113"/>
      <c r="G20" s="97"/>
    </row>
    <row r="21" spans="1:7" x14ac:dyDescent="0.35">
      <c r="A21" s="112" t="s">
        <v>38</v>
      </c>
      <c r="B21" s="112"/>
      <c r="C21" s="112"/>
      <c r="D21" s="112"/>
      <c r="E21" s="112"/>
      <c r="F21" s="112"/>
      <c r="G21" s="96"/>
    </row>
    <row r="22" spans="1:7" x14ac:dyDescent="0.35">
      <c r="A22" s="37"/>
      <c r="B22" s="37"/>
      <c r="C22" s="37"/>
      <c r="D22" s="37"/>
      <c r="E22" s="37"/>
      <c r="F22" s="37"/>
      <c r="G22" s="96"/>
    </row>
    <row r="23" spans="1:7" ht="15" thickBot="1" x14ac:dyDescent="0.4">
      <c r="A23" s="33" t="s">
        <v>64</v>
      </c>
      <c r="B23" s="38" t="s">
        <v>6</v>
      </c>
      <c r="C23" s="38" t="s">
        <v>33</v>
      </c>
      <c r="D23" s="38" t="s">
        <v>43</v>
      </c>
      <c r="E23" s="38" t="s">
        <v>48</v>
      </c>
      <c r="F23" s="38" t="s">
        <v>35</v>
      </c>
      <c r="G23" s="29"/>
    </row>
    <row r="24" spans="1:7" x14ac:dyDescent="0.35">
      <c r="B24" s="22"/>
      <c r="G24" s="29"/>
    </row>
    <row r="25" spans="1:7" x14ac:dyDescent="0.35">
      <c r="A25" s="29" t="s">
        <v>27</v>
      </c>
      <c r="B25" s="22"/>
      <c r="G25" s="29"/>
    </row>
    <row r="26" spans="1:7" x14ac:dyDescent="0.35">
      <c r="A26" s="39" t="s">
        <v>22</v>
      </c>
      <c r="B26" s="22">
        <f>+'1T'!E26</f>
        <v>54742776.960000001</v>
      </c>
      <c r="C26" s="22">
        <f>+'2T'!E26</f>
        <v>99908084.709999993</v>
      </c>
      <c r="D26" s="22">
        <f>+'3T'!E26</f>
        <v>50250370.039999999</v>
      </c>
      <c r="E26" s="29">
        <f>+SUM(B26:D26)</f>
        <v>204901231.70999998</v>
      </c>
      <c r="F26" s="29">
        <f>E26/12</f>
        <v>17075102.642499998</v>
      </c>
      <c r="G26" s="29"/>
    </row>
    <row r="27" spans="1:7" x14ac:dyDescent="0.35">
      <c r="A27" s="39" t="s">
        <v>23</v>
      </c>
      <c r="B27" s="22">
        <f>+'1T'!E27</f>
        <v>0</v>
      </c>
      <c r="C27" s="22">
        <f>+'2T'!E27</f>
        <v>11208305.879999999</v>
      </c>
      <c r="D27" s="69">
        <f>+'3T'!E27</f>
        <v>519006.53</v>
      </c>
      <c r="E27" s="94">
        <f>+SUM(B27:D27)</f>
        <v>11727312.409999998</v>
      </c>
      <c r="F27" s="94">
        <f>E27/12</f>
        <v>977276.03416666656</v>
      </c>
      <c r="G27" s="29"/>
    </row>
    <row r="28" spans="1:7" x14ac:dyDescent="0.35">
      <c r="A28" s="39" t="s">
        <v>24</v>
      </c>
      <c r="B28" s="22">
        <f>+'1T'!E28</f>
        <v>0</v>
      </c>
      <c r="C28" s="22">
        <f>+'2T'!E28</f>
        <v>4981192.16</v>
      </c>
      <c r="D28" s="69">
        <f>+'3T'!E28</f>
        <v>3243133.22</v>
      </c>
      <c r="E28" s="94">
        <f>+SUM(B28:D28)</f>
        <v>8224325.3800000008</v>
      </c>
      <c r="F28" s="94">
        <f>E28/12</f>
        <v>685360.44833333336</v>
      </c>
      <c r="G28" s="29"/>
    </row>
    <row r="29" spans="1:7" x14ac:dyDescent="0.35">
      <c r="B29" s="22"/>
      <c r="C29" s="22"/>
      <c r="D29" s="22"/>
      <c r="G29" s="29"/>
    </row>
    <row r="30" spans="1:7" ht="15" thickBot="1" x14ac:dyDescent="0.4">
      <c r="A30" s="35" t="s">
        <v>12</v>
      </c>
      <c r="B30" s="35">
        <f>SUM(B26:B28)</f>
        <v>54742776.960000001</v>
      </c>
      <c r="C30" s="35">
        <f>SUM(C26:C28)</f>
        <v>116097582.74999999</v>
      </c>
      <c r="D30" s="35">
        <f>SUM(D26:D28)</f>
        <v>54012509.789999999</v>
      </c>
      <c r="E30" s="35">
        <f>SUM(E26:E28)</f>
        <v>224852869.49999997</v>
      </c>
      <c r="F30" s="35">
        <f>SUM(F26:F28)</f>
        <v>18737739.125</v>
      </c>
      <c r="G30" s="29"/>
    </row>
    <row r="31" spans="1:7" x14ac:dyDescent="0.35">
      <c r="A31" s="109" t="s">
        <v>87</v>
      </c>
    </row>
    <row r="34" spans="1:7" x14ac:dyDescent="0.35">
      <c r="A34" s="113" t="s">
        <v>49</v>
      </c>
      <c r="B34" s="113"/>
      <c r="C34" s="113"/>
      <c r="D34" s="113"/>
      <c r="E34" s="113"/>
    </row>
    <row r="35" spans="1:7" ht="15.75" customHeight="1" x14ac:dyDescent="0.35">
      <c r="A35" s="113" t="s">
        <v>28</v>
      </c>
      <c r="B35" s="113"/>
      <c r="C35" s="113"/>
      <c r="D35" s="113"/>
      <c r="E35" s="113"/>
    </row>
    <row r="36" spans="1:7" ht="15.75" customHeight="1" x14ac:dyDescent="0.35">
      <c r="A36" s="113" t="s">
        <v>38</v>
      </c>
      <c r="B36" s="113"/>
      <c r="C36" s="113"/>
      <c r="D36" s="113"/>
      <c r="E36" s="113"/>
    </row>
    <row r="37" spans="1:7" ht="15.75" customHeight="1" x14ac:dyDescent="0.35">
      <c r="A37" s="32"/>
      <c r="B37" s="32"/>
      <c r="C37" s="32"/>
      <c r="D37" s="32"/>
    </row>
    <row r="38" spans="1:7" ht="15.75" customHeight="1" thickBot="1" x14ac:dyDescent="0.4">
      <c r="A38" s="38" t="s">
        <v>9</v>
      </c>
      <c r="B38" s="38" t="s">
        <v>6</v>
      </c>
      <c r="C38" s="38" t="s">
        <v>33</v>
      </c>
      <c r="D38" s="38" t="s">
        <v>43</v>
      </c>
      <c r="E38" s="38" t="s">
        <v>48</v>
      </c>
      <c r="F38" s="94"/>
      <c r="G38" s="29"/>
    </row>
    <row r="39" spans="1:7" ht="15.75" customHeight="1" x14ac:dyDescent="0.35">
      <c r="F39" s="94"/>
      <c r="G39" s="29"/>
    </row>
    <row r="40" spans="1:7" ht="15.75" customHeight="1" x14ac:dyDescent="0.35">
      <c r="A40" s="94" t="s">
        <v>65</v>
      </c>
      <c r="B40" s="29">
        <f>+'1T'!E40</f>
        <v>2241200</v>
      </c>
      <c r="C40" s="29">
        <f>+'2T'!E40</f>
        <v>3360000</v>
      </c>
      <c r="D40" s="29">
        <f>+'3T'!E40</f>
        <v>3361200</v>
      </c>
      <c r="E40" s="29">
        <f>SUM(B40:D40)</f>
        <v>8962400</v>
      </c>
      <c r="F40" s="94"/>
      <c r="G40" s="29"/>
    </row>
    <row r="41" spans="1:7" ht="15.75" customHeight="1" x14ac:dyDescent="0.35">
      <c r="A41" s="94" t="s">
        <v>66</v>
      </c>
      <c r="B41" s="69">
        <f>+'1T'!E41</f>
        <v>52501576.960000001</v>
      </c>
      <c r="C41" s="69">
        <f>+'2T'!E41</f>
        <v>96548085.280000001</v>
      </c>
      <c r="D41" s="69">
        <f>+'3T'!E41</f>
        <v>46889170.039999999</v>
      </c>
      <c r="E41" s="94">
        <f>SUM(B41:D41)</f>
        <v>195938832.28</v>
      </c>
      <c r="F41" s="94"/>
      <c r="G41" s="29"/>
    </row>
    <row r="42" spans="1:7" ht="15.75" customHeight="1" x14ac:dyDescent="0.35">
      <c r="A42" s="94" t="s">
        <v>67</v>
      </c>
      <c r="B42" s="69">
        <f>+'1T'!E42</f>
        <v>0</v>
      </c>
      <c r="C42" s="69">
        <f>+'2T'!E42</f>
        <v>16189498.039999999</v>
      </c>
      <c r="D42" s="69">
        <f>+'3T'!E42</f>
        <v>3762139.75</v>
      </c>
      <c r="E42" s="94">
        <f>SUM(B42:D42)</f>
        <v>19951637.789999999</v>
      </c>
      <c r="F42" s="94"/>
      <c r="G42" s="29"/>
    </row>
    <row r="43" spans="1:7" ht="15.75" customHeight="1" x14ac:dyDescent="0.35">
      <c r="F43" s="94"/>
      <c r="G43" s="29"/>
    </row>
    <row r="44" spans="1:7" ht="15.75" customHeight="1" thickBot="1" x14ac:dyDescent="0.4">
      <c r="A44" s="23" t="s">
        <v>12</v>
      </c>
      <c r="B44" s="23">
        <f>SUM(B40:B43)</f>
        <v>54742776.960000001</v>
      </c>
      <c r="C44" s="23">
        <f>SUM(C40:C43)</f>
        <v>116097583.31999999</v>
      </c>
      <c r="D44" s="23">
        <f>SUM(D40:D43)</f>
        <v>54012509.789999999</v>
      </c>
      <c r="E44" s="23">
        <f>SUM(E40:E43)</f>
        <v>224852870.06999999</v>
      </c>
      <c r="F44" s="94"/>
      <c r="G44" s="29"/>
    </row>
    <row r="45" spans="1:7" ht="15.75" customHeight="1" thickTop="1" x14ac:dyDescent="0.35">
      <c r="A45" s="109" t="s">
        <v>87</v>
      </c>
      <c r="B45" s="32"/>
      <c r="C45" s="32"/>
      <c r="D45" s="32"/>
    </row>
    <row r="46" spans="1:7" ht="15.75" customHeight="1" x14ac:dyDescent="0.35">
      <c r="B46" s="32"/>
      <c r="C46" s="32"/>
      <c r="D46" s="32"/>
    </row>
    <row r="47" spans="1:7" ht="15.75" customHeight="1" x14ac:dyDescent="0.35">
      <c r="B47" s="32"/>
      <c r="C47" s="32"/>
      <c r="D47" s="32"/>
    </row>
    <row r="48" spans="1:7" x14ac:dyDescent="0.35">
      <c r="A48" s="113" t="s">
        <v>50</v>
      </c>
      <c r="B48" s="113"/>
      <c r="C48" s="113"/>
      <c r="D48" s="113"/>
      <c r="E48" s="113"/>
    </row>
    <row r="49" spans="1:7" x14ac:dyDescent="0.35">
      <c r="A49" s="113" t="s">
        <v>15</v>
      </c>
      <c r="B49" s="113"/>
      <c r="C49" s="113"/>
      <c r="D49" s="113"/>
      <c r="E49" s="113"/>
    </row>
    <row r="50" spans="1:7" x14ac:dyDescent="0.35">
      <c r="A50" s="113" t="s">
        <v>38</v>
      </c>
      <c r="B50" s="113"/>
      <c r="C50" s="113"/>
      <c r="D50" s="113"/>
      <c r="E50" s="113"/>
    </row>
    <row r="51" spans="1:7" x14ac:dyDescent="0.35">
      <c r="A51" s="32"/>
      <c r="B51" s="32"/>
      <c r="C51" s="32"/>
      <c r="D51" s="32"/>
    </row>
    <row r="52" spans="1:7" ht="15" thickBot="1" x14ac:dyDescent="0.4">
      <c r="A52" s="35" t="s">
        <v>9</v>
      </c>
      <c r="B52" s="38" t="s">
        <v>6</v>
      </c>
      <c r="C52" s="38" t="s">
        <v>33</v>
      </c>
      <c r="D52" s="38" t="s">
        <v>43</v>
      </c>
      <c r="E52" s="38" t="s">
        <v>48</v>
      </c>
      <c r="F52" s="94"/>
      <c r="G52" s="29"/>
    </row>
    <row r="53" spans="1:7" x14ac:dyDescent="0.35">
      <c r="F53" s="94"/>
      <c r="G53" s="29"/>
    </row>
    <row r="54" spans="1:7" x14ac:dyDescent="0.35">
      <c r="A54" s="29" t="s">
        <v>51</v>
      </c>
      <c r="B54" s="22">
        <f>+'1T'!E54</f>
        <v>377160034.04000002</v>
      </c>
      <c r="C54" s="22">
        <f>+'2T'!E54</f>
        <v>525524361.71999997</v>
      </c>
      <c r="D54" s="22">
        <f>+'3T'!E54</f>
        <v>634107968.4000001</v>
      </c>
      <c r="E54" s="29">
        <f>+B54</f>
        <v>377160034.04000002</v>
      </c>
      <c r="F54" s="94"/>
      <c r="G54" s="29"/>
    </row>
    <row r="55" spans="1:7" x14ac:dyDescent="0.35">
      <c r="A55" s="29" t="s">
        <v>16</v>
      </c>
      <c r="B55" s="22">
        <f>+'1T'!E55</f>
        <v>203226750</v>
      </c>
      <c r="C55" s="22">
        <f>+'2T'!E55</f>
        <v>224681190</v>
      </c>
      <c r="D55" s="69">
        <f>+'3T'!E55</f>
        <v>171045090</v>
      </c>
      <c r="E55" s="29">
        <f>SUM(B55:D55)</f>
        <v>598953030</v>
      </c>
      <c r="F55" s="94"/>
      <c r="G55" s="29"/>
    </row>
    <row r="56" spans="1:7" x14ac:dyDescent="0.35">
      <c r="A56" s="29" t="s">
        <v>17</v>
      </c>
      <c r="B56" s="22">
        <f>+'1T'!E56</f>
        <v>580386784.03999996</v>
      </c>
      <c r="C56" s="22">
        <f>+'2T'!E56</f>
        <v>750205551.72000003</v>
      </c>
      <c r="D56" s="69">
        <f>+'3T'!E56</f>
        <v>805153058.4000001</v>
      </c>
      <c r="E56" s="29">
        <f>SUM(E54:E55)</f>
        <v>976113064.03999996</v>
      </c>
      <c r="F56" s="94"/>
      <c r="G56" s="29"/>
    </row>
    <row r="57" spans="1:7" x14ac:dyDescent="0.35">
      <c r="A57" s="29" t="s">
        <v>18</v>
      </c>
      <c r="B57" s="22">
        <f>+'1T'!E57</f>
        <v>54742776.960000001</v>
      </c>
      <c r="C57" s="22">
        <f>+'2T'!E57</f>
        <v>116097583.31999999</v>
      </c>
      <c r="D57" s="69">
        <f>+'3T'!E57</f>
        <v>54012509.789999999</v>
      </c>
      <c r="E57" s="29">
        <f>SUM(B57:D57)</f>
        <v>224852870.06999999</v>
      </c>
      <c r="F57" s="94"/>
      <c r="G57" s="29"/>
    </row>
    <row r="58" spans="1:7" s="99" customFormat="1" x14ac:dyDescent="0.35">
      <c r="A58" s="106" t="s">
        <v>73</v>
      </c>
      <c r="B58" s="99">
        <f>'1T'!E58</f>
        <v>119645.36</v>
      </c>
      <c r="C58" s="99">
        <f>+'2T'!E58</f>
        <v>0</v>
      </c>
      <c r="E58" s="105">
        <f>SUM(B58:D58)</f>
        <v>119645.36</v>
      </c>
    </row>
    <row r="59" spans="1:7" x14ac:dyDescent="0.35">
      <c r="A59" s="100" t="s">
        <v>69</v>
      </c>
      <c r="B59" s="22">
        <f>+'1T'!E59</f>
        <v>525524361.71999997</v>
      </c>
      <c r="C59" s="22">
        <f>+'2T'!E59</f>
        <v>634107968.4000001</v>
      </c>
      <c r="D59" s="69">
        <f>+'3T'!E59</f>
        <v>751140548.61000013</v>
      </c>
      <c r="E59" s="40">
        <f>+E56-E57-E58</f>
        <v>751140548.61000001</v>
      </c>
      <c r="F59" s="73"/>
      <c r="G59" s="29"/>
    </row>
    <row r="60" spans="1:7" ht="15" thickBot="1" x14ac:dyDescent="0.4">
      <c r="A60" s="36"/>
      <c r="B60" s="41"/>
      <c r="C60" s="41"/>
      <c r="D60" s="41"/>
      <c r="E60" s="36"/>
      <c r="F60" s="73"/>
      <c r="G60" s="29"/>
    </row>
    <row r="61" spans="1:7" x14ac:dyDescent="0.35">
      <c r="A61" s="109" t="s">
        <v>87</v>
      </c>
      <c r="E61" s="94"/>
    </row>
    <row r="65" spans="1:1" x14ac:dyDescent="0.35">
      <c r="A65" s="91"/>
    </row>
    <row r="66" spans="1:1" x14ac:dyDescent="0.35">
      <c r="A66" s="91"/>
    </row>
    <row r="67" spans="1:1" x14ac:dyDescent="0.35">
      <c r="A67" s="91"/>
    </row>
  </sheetData>
  <mergeCells count="13">
    <mergeCell ref="A20:F20"/>
    <mergeCell ref="A1:B1"/>
    <mergeCell ref="A8:H8"/>
    <mergeCell ref="A9:H9"/>
    <mergeCell ref="C15:F15"/>
    <mergeCell ref="A19:F19"/>
    <mergeCell ref="A50:E50"/>
    <mergeCell ref="A21:F21"/>
    <mergeCell ref="A34:E34"/>
    <mergeCell ref="A35:E35"/>
    <mergeCell ref="A36:E36"/>
    <mergeCell ref="A48:E48"/>
    <mergeCell ref="A49:E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7"/>
  <sheetViews>
    <sheetView showGridLines="0" zoomScaleNormal="100" workbookViewId="0">
      <selection sqref="A1:B1"/>
    </sheetView>
  </sheetViews>
  <sheetFormatPr baseColWidth="10" defaultColWidth="11.453125" defaultRowHeight="14.5" x14ac:dyDescent="0.35"/>
  <cols>
    <col min="1" max="1" width="56.7265625" style="1" customWidth="1"/>
    <col min="2" max="2" width="15.1796875" style="1" bestFit="1" customWidth="1"/>
    <col min="3" max="3" width="14.1796875" style="1" bestFit="1" customWidth="1"/>
    <col min="4" max="7" width="15.1796875" style="1" bestFit="1" customWidth="1"/>
    <col min="8" max="8" width="12.26953125" style="1" customWidth="1"/>
    <col min="9" max="16384" width="11.453125" style="1"/>
  </cols>
  <sheetData>
    <row r="1" spans="1:8" x14ac:dyDescent="0.35">
      <c r="A1" s="115" t="s">
        <v>21</v>
      </c>
      <c r="B1" s="115"/>
    </row>
    <row r="2" spans="1:8" x14ac:dyDescent="0.35">
      <c r="A2" s="28" t="s">
        <v>0</v>
      </c>
      <c r="B2" s="4" t="s">
        <v>25</v>
      </c>
    </row>
    <row r="3" spans="1:8" x14ac:dyDescent="0.35">
      <c r="A3" s="28" t="s">
        <v>1</v>
      </c>
      <c r="B3" s="4" t="s">
        <v>26</v>
      </c>
    </row>
    <row r="4" spans="1:8" x14ac:dyDescent="0.35">
      <c r="A4" s="28" t="s">
        <v>10</v>
      </c>
      <c r="B4" s="4" t="s">
        <v>26</v>
      </c>
    </row>
    <row r="5" spans="1:8" x14ac:dyDescent="0.35">
      <c r="A5" s="28" t="s">
        <v>34</v>
      </c>
      <c r="B5" s="76">
        <v>2021</v>
      </c>
    </row>
    <row r="6" spans="1:8" x14ac:dyDescent="0.35">
      <c r="A6" s="28"/>
      <c r="B6" s="4"/>
    </row>
    <row r="7" spans="1:8" x14ac:dyDescent="0.35">
      <c r="A7" s="28"/>
      <c r="B7" s="4"/>
    </row>
    <row r="8" spans="1:8" x14ac:dyDescent="0.35">
      <c r="A8" s="116" t="s">
        <v>42</v>
      </c>
      <c r="B8" s="116"/>
      <c r="C8" s="116"/>
      <c r="D8" s="116"/>
      <c r="E8" s="116"/>
      <c r="F8" s="116"/>
      <c r="G8" s="116"/>
      <c r="H8" s="116"/>
    </row>
    <row r="9" spans="1:8" x14ac:dyDescent="0.35">
      <c r="A9" s="114" t="s">
        <v>11</v>
      </c>
      <c r="B9" s="114"/>
      <c r="C9" s="114"/>
      <c r="D9" s="114"/>
      <c r="E9" s="114"/>
      <c r="F9" s="114"/>
      <c r="G9" s="114"/>
      <c r="H9" s="114"/>
    </row>
    <row r="10" spans="1:8" x14ac:dyDescent="0.35">
      <c r="A10" s="26"/>
      <c r="B10" s="26"/>
      <c r="C10" s="26"/>
      <c r="D10" s="26"/>
      <c r="E10" s="26"/>
      <c r="F10" s="26"/>
      <c r="G10" s="26"/>
      <c r="H10" s="26"/>
    </row>
    <row r="11" spans="1:8" ht="31.5" customHeight="1" thickBot="1" x14ac:dyDescent="0.4">
      <c r="A11" s="33" t="s">
        <v>64</v>
      </c>
      <c r="B11" s="14" t="s">
        <v>2</v>
      </c>
      <c r="C11" s="14" t="s">
        <v>6</v>
      </c>
      <c r="D11" s="14" t="s">
        <v>33</v>
      </c>
      <c r="E11" s="14" t="s">
        <v>43</v>
      </c>
      <c r="F11" s="14" t="s">
        <v>58</v>
      </c>
      <c r="G11" s="14" t="s">
        <v>57</v>
      </c>
      <c r="H11" s="14" t="s">
        <v>44</v>
      </c>
    </row>
    <row r="13" spans="1:8" x14ac:dyDescent="0.35">
      <c r="A13" s="1" t="s">
        <v>27</v>
      </c>
      <c r="B13" s="1" t="s">
        <v>7</v>
      </c>
      <c r="C13" s="62">
        <f>+'1T'!F13</f>
        <v>498</v>
      </c>
      <c r="D13" s="63">
        <f>+'2T'!F13</f>
        <v>471.66666666666669</v>
      </c>
      <c r="E13" s="63">
        <f>+'3T'!F13</f>
        <v>453</v>
      </c>
      <c r="F13" s="63">
        <f>+'4T'!F13</f>
        <v>429.66666666666669</v>
      </c>
      <c r="G13" s="62">
        <f>AVERAGE(C13:F13)</f>
        <v>463.08333333333337</v>
      </c>
      <c r="H13" s="64"/>
    </row>
    <row r="15" spans="1:8" ht="15" thickBot="1" x14ac:dyDescent="0.4">
      <c r="A15" s="65"/>
      <c r="B15" s="65"/>
      <c r="C15" s="120" t="s">
        <v>59</v>
      </c>
      <c r="D15" s="120"/>
      <c r="E15" s="120"/>
      <c r="F15" s="120"/>
      <c r="G15" s="121"/>
      <c r="H15" s="66"/>
    </row>
    <row r="16" spans="1:8" x14ac:dyDescent="0.35">
      <c r="A16" s="1" t="s">
        <v>88</v>
      </c>
    </row>
    <row r="19" spans="1:7" x14ac:dyDescent="0.35">
      <c r="A19" s="116" t="s">
        <v>46</v>
      </c>
      <c r="B19" s="116"/>
      <c r="C19" s="116"/>
      <c r="D19" s="116"/>
      <c r="E19" s="116"/>
      <c r="F19" s="116"/>
      <c r="G19" s="116"/>
    </row>
    <row r="20" spans="1:7" x14ac:dyDescent="0.35">
      <c r="A20" s="116" t="s">
        <v>47</v>
      </c>
      <c r="B20" s="116"/>
      <c r="C20" s="116"/>
      <c r="D20" s="116"/>
      <c r="E20" s="116"/>
      <c r="F20" s="116"/>
      <c r="G20" s="116"/>
    </row>
    <row r="21" spans="1:7" x14ac:dyDescent="0.35">
      <c r="A21" s="114" t="s">
        <v>38</v>
      </c>
      <c r="B21" s="114"/>
      <c r="C21" s="114"/>
      <c r="D21" s="114"/>
      <c r="E21" s="114"/>
      <c r="F21" s="114"/>
      <c r="G21" s="114"/>
    </row>
    <row r="22" spans="1:7" x14ac:dyDescent="0.35">
      <c r="A22" s="26"/>
      <c r="B22" s="26"/>
      <c r="C22" s="26"/>
      <c r="D22" s="26"/>
      <c r="E22" s="26"/>
      <c r="F22" s="26"/>
      <c r="G22" s="26"/>
    </row>
    <row r="23" spans="1:7" ht="29.5" thickBot="1" x14ac:dyDescent="0.4">
      <c r="A23" s="33" t="s">
        <v>64</v>
      </c>
      <c r="B23" s="14" t="s">
        <v>6</v>
      </c>
      <c r="C23" s="14" t="s">
        <v>33</v>
      </c>
      <c r="D23" s="14" t="s">
        <v>43</v>
      </c>
      <c r="E23" s="14" t="s">
        <v>58</v>
      </c>
      <c r="F23" s="14" t="s">
        <v>57</v>
      </c>
      <c r="G23" s="14" t="s">
        <v>35</v>
      </c>
    </row>
    <row r="24" spans="1:7" x14ac:dyDescent="0.35">
      <c r="B24" s="67"/>
    </row>
    <row r="25" spans="1:7" x14ac:dyDescent="0.35">
      <c r="A25" s="1" t="s">
        <v>27</v>
      </c>
      <c r="B25" s="67"/>
    </row>
    <row r="26" spans="1:7" x14ac:dyDescent="0.35">
      <c r="A26" s="68" t="s">
        <v>22</v>
      </c>
      <c r="B26" s="69">
        <f>+'1T'!E26</f>
        <v>54742776.960000001</v>
      </c>
      <c r="C26" s="69">
        <f>+'2T'!E26</f>
        <v>99908084.709999993</v>
      </c>
      <c r="D26" s="69">
        <f>+'3T'!E26</f>
        <v>50250370.039999999</v>
      </c>
      <c r="E26" s="69">
        <f>+'4T'!E26</f>
        <v>62769924.340000004</v>
      </c>
      <c r="F26" s="70">
        <f>SUM(B26:E26)</f>
        <v>267671156.04999998</v>
      </c>
      <c r="G26" s="70">
        <f>AVERAGE(B26:E26)</f>
        <v>66917789.012499996</v>
      </c>
    </row>
    <row r="27" spans="1:7" x14ac:dyDescent="0.35">
      <c r="A27" s="68" t="s">
        <v>23</v>
      </c>
      <c r="B27" s="69">
        <f>+'1T'!E27</f>
        <v>0</v>
      </c>
      <c r="C27" s="69">
        <f>+'2T'!E27</f>
        <v>11208305.879999999</v>
      </c>
      <c r="D27" s="69">
        <f>+'3T'!E27</f>
        <v>519006.53</v>
      </c>
      <c r="E27" s="77">
        <f>+'4T'!E27</f>
        <v>1441195</v>
      </c>
      <c r="F27" s="70">
        <f>SUM(B27:E27)</f>
        <v>13168507.409999998</v>
      </c>
      <c r="G27" s="70">
        <f>AVERAGE(B27:E27)</f>
        <v>3292126.8524999996</v>
      </c>
    </row>
    <row r="28" spans="1:7" x14ac:dyDescent="0.35">
      <c r="A28" s="68" t="s">
        <v>24</v>
      </c>
      <c r="B28" s="69">
        <f>+'1T'!E28</f>
        <v>0</v>
      </c>
      <c r="C28" s="69">
        <f>+'2T'!E28</f>
        <v>4981192.16</v>
      </c>
      <c r="D28" s="69">
        <f>+'3T'!E28</f>
        <v>3243133.22</v>
      </c>
      <c r="E28" s="77">
        <f>+'4T'!E28</f>
        <v>16553053.23</v>
      </c>
      <c r="F28" s="70">
        <f>SUM(B28:E28)</f>
        <v>24777378.609999999</v>
      </c>
      <c r="G28" s="70">
        <f>AVERAGE(B28:E28)</f>
        <v>6194344.6524999999</v>
      </c>
    </row>
    <row r="29" spans="1:7" x14ac:dyDescent="0.35">
      <c r="B29" s="69"/>
      <c r="C29" s="69"/>
      <c r="D29" s="69"/>
      <c r="E29" s="77"/>
      <c r="F29" s="70"/>
      <c r="G29" s="70"/>
    </row>
    <row r="30" spans="1:7" ht="15" thickBot="1" x14ac:dyDescent="0.4">
      <c r="A30" s="65" t="s">
        <v>12</v>
      </c>
      <c r="B30" s="35">
        <f>SUM(B26:B28)</f>
        <v>54742776.960000001</v>
      </c>
      <c r="C30" s="35">
        <f>SUM(C26:C28)</f>
        <v>116097582.74999999</v>
      </c>
      <c r="D30" s="35">
        <f>SUM(D26:D28)</f>
        <v>54012509.789999999</v>
      </c>
      <c r="E30" s="35">
        <f>SUM(E26:E28)</f>
        <v>80764172.570000008</v>
      </c>
      <c r="F30" s="71">
        <f>SUM(F26:F28)</f>
        <v>305617042.06999999</v>
      </c>
      <c r="G30" s="71">
        <f>AVERAGE(B30:E30)</f>
        <v>76404260.517499998</v>
      </c>
    </row>
    <row r="31" spans="1:7" x14ac:dyDescent="0.35">
      <c r="A31" s="1" t="s">
        <v>88</v>
      </c>
    </row>
    <row r="34" spans="1:6" x14ac:dyDescent="0.35">
      <c r="A34" s="116" t="s">
        <v>49</v>
      </c>
      <c r="B34" s="116"/>
      <c r="C34" s="116"/>
      <c r="D34" s="116"/>
      <c r="E34" s="116"/>
      <c r="F34" s="116"/>
    </row>
    <row r="35" spans="1:6" x14ac:dyDescent="0.35">
      <c r="A35" s="116" t="s">
        <v>28</v>
      </c>
      <c r="B35" s="116"/>
      <c r="C35" s="116"/>
      <c r="D35" s="116"/>
      <c r="E35" s="116"/>
      <c r="F35" s="116"/>
    </row>
    <row r="36" spans="1:6" x14ac:dyDescent="0.35">
      <c r="A36" s="114" t="s">
        <v>38</v>
      </c>
      <c r="B36" s="114"/>
      <c r="C36" s="114"/>
      <c r="D36" s="114"/>
      <c r="E36" s="114"/>
      <c r="F36" s="114"/>
    </row>
    <row r="37" spans="1:6" x14ac:dyDescent="0.35">
      <c r="A37" s="27"/>
      <c r="B37" s="27"/>
      <c r="C37" s="27"/>
      <c r="D37" s="27"/>
      <c r="E37" s="27"/>
      <c r="F37" s="27"/>
    </row>
    <row r="38" spans="1:6" ht="15" thickBot="1" x14ac:dyDescent="0.4">
      <c r="A38" s="3" t="s">
        <v>9</v>
      </c>
      <c r="B38" s="3" t="s">
        <v>6</v>
      </c>
      <c r="C38" s="3" t="s">
        <v>33</v>
      </c>
      <c r="D38" s="3" t="s">
        <v>43</v>
      </c>
      <c r="E38" s="3" t="s">
        <v>58</v>
      </c>
      <c r="F38" s="14" t="s">
        <v>57</v>
      </c>
    </row>
    <row r="40" spans="1:6" x14ac:dyDescent="0.35">
      <c r="A40" s="94" t="s">
        <v>65</v>
      </c>
      <c r="B40" s="69">
        <f>+'1T'!E40</f>
        <v>2241200</v>
      </c>
      <c r="C40" s="69">
        <f>+'2T'!E40</f>
        <v>3360000</v>
      </c>
      <c r="D40" s="69">
        <f>+'3T'!E40</f>
        <v>3361200</v>
      </c>
      <c r="E40" s="69">
        <f>+'4T'!E40</f>
        <v>3037600</v>
      </c>
      <c r="F40" s="69">
        <f>SUM(B40:E40)</f>
        <v>12000000</v>
      </c>
    </row>
    <row r="41" spans="1:6" x14ac:dyDescent="0.35">
      <c r="A41" s="94" t="s">
        <v>66</v>
      </c>
      <c r="B41" s="69">
        <f>+'1T'!E41</f>
        <v>52501576.960000001</v>
      </c>
      <c r="C41" s="83">
        <f>+'2T'!E41</f>
        <v>96548085.280000001</v>
      </c>
      <c r="D41" s="69">
        <f>+'3T'!E41</f>
        <v>46889170.039999999</v>
      </c>
      <c r="E41" s="77">
        <f>+'4T'!E41</f>
        <v>59732324.340000004</v>
      </c>
      <c r="F41" s="69">
        <f>SUM(B41:E41)</f>
        <v>255671156.62</v>
      </c>
    </row>
    <row r="42" spans="1:6" x14ac:dyDescent="0.35">
      <c r="A42" s="94" t="s">
        <v>67</v>
      </c>
      <c r="B42" s="69">
        <f>+'1T'!E42</f>
        <v>0</v>
      </c>
      <c r="C42" s="83">
        <f>+'2T'!E42</f>
        <v>16189498.039999999</v>
      </c>
      <c r="D42" s="69">
        <f>+'3T'!E42</f>
        <v>3762139.75</v>
      </c>
      <c r="E42" s="77">
        <f>+'4T'!E42</f>
        <v>17994247.73</v>
      </c>
      <c r="F42" s="69">
        <f>SUM(B42:E42)</f>
        <v>37945885.519999996</v>
      </c>
    </row>
    <row r="43" spans="1:6" x14ac:dyDescent="0.35">
      <c r="B43" s="69"/>
      <c r="C43" s="69"/>
      <c r="D43" s="69"/>
      <c r="E43" s="69"/>
      <c r="F43" s="69"/>
    </row>
    <row r="44" spans="1:6" ht="15" thickBot="1" x14ac:dyDescent="0.4">
      <c r="A44" s="8" t="s">
        <v>12</v>
      </c>
      <c r="B44" s="23">
        <f>SUM(B40:B43)</f>
        <v>54742776.960000001</v>
      </c>
      <c r="C44" s="23">
        <f>SUM(C40:C43)</f>
        <v>116097583.31999999</v>
      </c>
      <c r="D44" s="23">
        <f>SUM(D40:D43)</f>
        <v>54012509.789999999</v>
      </c>
      <c r="E44" s="23">
        <f>SUM(E40:E43)</f>
        <v>80764172.070000008</v>
      </c>
      <c r="F44" s="23">
        <f>SUM(F40:F43)</f>
        <v>305617042.13999999</v>
      </c>
    </row>
    <row r="45" spans="1:6" ht="15" thickTop="1" x14ac:dyDescent="0.35">
      <c r="A45" s="1" t="s">
        <v>88</v>
      </c>
    </row>
    <row r="48" spans="1:6" x14ac:dyDescent="0.35">
      <c r="A48" s="116" t="s">
        <v>50</v>
      </c>
      <c r="B48" s="116"/>
      <c r="C48" s="116"/>
      <c r="D48" s="116"/>
      <c r="E48" s="116"/>
      <c r="F48" s="116"/>
    </row>
    <row r="49" spans="1:7" x14ac:dyDescent="0.35">
      <c r="A49" s="116" t="s">
        <v>15</v>
      </c>
      <c r="B49" s="116"/>
      <c r="C49" s="116"/>
      <c r="D49" s="116"/>
      <c r="E49" s="116"/>
      <c r="F49" s="116"/>
    </row>
    <row r="50" spans="1:7" x14ac:dyDescent="0.35">
      <c r="A50" s="114" t="s">
        <v>38</v>
      </c>
      <c r="B50" s="114"/>
      <c r="C50" s="114"/>
      <c r="D50" s="114"/>
      <c r="E50" s="114"/>
      <c r="F50" s="114"/>
    </row>
    <row r="51" spans="1:7" x14ac:dyDescent="0.35">
      <c r="A51" s="26"/>
      <c r="B51" s="26"/>
      <c r="C51" s="26"/>
      <c r="D51" s="26"/>
      <c r="E51" s="26"/>
      <c r="F51" s="26"/>
    </row>
    <row r="52" spans="1:7" ht="15" thickBot="1" x14ac:dyDescent="0.4">
      <c r="A52" s="65" t="s">
        <v>9</v>
      </c>
      <c r="B52" s="14" t="s">
        <v>6</v>
      </c>
      <c r="C52" s="14" t="s">
        <v>33</v>
      </c>
      <c r="D52" s="14" t="s">
        <v>43</v>
      </c>
      <c r="E52" s="14" t="s">
        <v>58</v>
      </c>
      <c r="F52" s="14" t="s">
        <v>57</v>
      </c>
    </row>
    <row r="54" spans="1:7" x14ac:dyDescent="0.35">
      <c r="A54" s="1" t="s">
        <v>51</v>
      </c>
      <c r="B54" s="69">
        <f>+'1T'!E54</f>
        <v>377160034.04000002</v>
      </c>
      <c r="C54" s="69">
        <f>+'2T'!E54</f>
        <v>525524361.71999997</v>
      </c>
      <c r="D54" s="69">
        <f>+'3T'!E54</f>
        <v>634107968.4000001</v>
      </c>
      <c r="E54" s="69">
        <f>+'4T'!E54</f>
        <v>751140548.61000013</v>
      </c>
      <c r="F54" s="70">
        <f>+B54</f>
        <v>377160034.04000002</v>
      </c>
    </row>
    <row r="55" spans="1:7" x14ac:dyDescent="0.35">
      <c r="A55" s="1" t="s">
        <v>16</v>
      </c>
      <c r="B55" s="69">
        <f>+'1T'!E55</f>
        <v>203226750</v>
      </c>
      <c r="C55" s="69">
        <f>+'2T'!E55</f>
        <v>224681190</v>
      </c>
      <c r="D55" s="69">
        <f>+'3T'!E55</f>
        <v>171045090</v>
      </c>
      <c r="E55" s="77">
        <f>+'4T'!E55</f>
        <v>213953970</v>
      </c>
      <c r="F55" s="70">
        <f>SUM(B55:E55)</f>
        <v>812907000</v>
      </c>
    </row>
    <row r="56" spans="1:7" x14ac:dyDescent="0.35">
      <c r="A56" s="1" t="s">
        <v>17</v>
      </c>
      <c r="B56" s="69">
        <f>+'1T'!E56</f>
        <v>580386784.03999996</v>
      </c>
      <c r="C56" s="69">
        <f>+'2T'!E56</f>
        <v>750205551.72000003</v>
      </c>
      <c r="D56" s="69">
        <f>+'3T'!E56</f>
        <v>805153058.4000001</v>
      </c>
      <c r="E56" s="77">
        <f>+'4T'!E56</f>
        <v>965094518.61000013</v>
      </c>
      <c r="F56" s="70">
        <f>SUM(F54:F55)</f>
        <v>1190067034.04</v>
      </c>
      <c r="G56" s="72"/>
    </row>
    <row r="57" spans="1:7" x14ac:dyDescent="0.35">
      <c r="A57" s="1" t="s">
        <v>18</v>
      </c>
      <c r="B57" s="69">
        <f>+'1T'!E57</f>
        <v>54742776.960000001</v>
      </c>
      <c r="C57" s="69">
        <f>+'2T'!E57</f>
        <v>116097583.31999999</v>
      </c>
      <c r="D57" s="69">
        <f>+'3T'!E57</f>
        <v>54012509.789999999</v>
      </c>
      <c r="E57" s="77">
        <f>+'4T'!E57</f>
        <v>80764172.069999993</v>
      </c>
      <c r="F57" s="70">
        <f>SUM(B57:E57)</f>
        <v>305617042.13999999</v>
      </c>
    </row>
    <row r="58" spans="1:7" x14ac:dyDescent="0.35">
      <c r="A58" s="105" t="s">
        <v>72</v>
      </c>
      <c r="B58" s="99">
        <f>'1T'!E58</f>
        <v>119645.36</v>
      </c>
      <c r="C58" s="99">
        <f>+'2T'!E58</f>
        <v>0</v>
      </c>
      <c r="D58" s="99">
        <f>'3T'!D58</f>
        <v>0</v>
      </c>
      <c r="E58" s="99">
        <v>0</v>
      </c>
      <c r="F58" s="70">
        <f>SUM(B58:E58)</f>
        <v>119645.36</v>
      </c>
    </row>
    <row r="59" spans="1:7" x14ac:dyDescent="0.35">
      <c r="A59" s="100" t="s">
        <v>69</v>
      </c>
      <c r="B59" s="73">
        <f>+'1T'!E59</f>
        <v>525524361.71999997</v>
      </c>
      <c r="C59" s="73">
        <f>+'2T'!E59</f>
        <v>634107968.4000001</v>
      </c>
      <c r="D59" s="69">
        <f>+'3T'!E59</f>
        <v>751140548.61000013</v>
      </c>
      <c r="E59" s="77">
        <f>+'4T'!E58</f>
        <v>884330346.5400002</v>
      </c>
      <c r="F59" s="74">
        <f>+F56-F57-F58</f>
        <v>884330346.53999996</v>
      </c>
      <c r="G59" s="9"/>
    </row>
    <row r="60" spans="1:7" ht="15" thickBot="1" x14ac:dyDescent="0.4">
      <c r="A60" s="66"/>
      <c r="B60" s="75"/>
      <c r="C60" s="75"/>
      <c r="D60" s="75"/>
      <c r="E60" s="75"/>
      <c r="F60" s="66"/>
      <c r="G60" s="9"/>
    </row>
    <row r="61" spans="1:7" x14ac:dyDescent="0.35">
      <c r="A61" s="1" t="s">
        <v>88</v>
      </c>
    </row>
    <row r="65" spans="1:1" x14ac:dyDescent="0.35">
      <c r="A65" s="91"/>
    </row>
    <row r="66" spans="1:1" x14ac:dyDescent="0.35">
      <c r="A66" s="91"/>
    </row>
    <row r="67" spans="1:1" x14ac:dyDescent="0.35">
      <c r="A67" s="91"/>
    </row>
  </sheetData>
  <mergeCells count="13">
    <mergeCell ref="A20:G20"/>
    <mergeCell ref="A1:B1"/>
    <mergeCell ref="A8:H8"/>
    <mergeCell ref="A9:H9"/>
    <mergeCell ref="C15:G15"/>
    <mergeCell ref="A19:G19"/>
    <mergeCell ref="A50:F50"/>
    <mergeCell ref="A21:G21"/>
    <mergeCell ref="A34:F34"/>
    <mergeCell ref="A35:F35"/>
    <mergeCell ref="A36:F36"/>
    <mergeCell ref="A48:F48"/>
    <mergeCell ref="A49:F49"/>
  </mergeCells>
  <pageMargins left="0.70866141732283472" right="0.70866141732283472" top="0.74803149606299213" bottom="0.74803149606299213" header="0.31496062992125984" footer="0.31496062992125984"/>
  <pageSetup scale="63" orientation="portrait" horizontalDpi="0" verticalDpi="0" r:id="rId1"/>
  <ignoredErrors>
    <ignoredError sqref="F5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1T</vt:lpstr>
      <vt:lpstr>2T</vt:lpstr>
      <vt:lpstr>3T</vt:lpstr>
      <vt:lpstr>4T</vt:lpstr>
      <vt:lpstr>Semestral</vt:lpstr>
      <vt:lpstr>3T Acumulado</vt:lpstr>
      <vt:lpstr>Anual</vt:lpstr>
      <vt:lpstr>'3T'!Área_de_impresión</vt:lpstr>
      <vt:lpstr>Anual!Área_de_impresión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Salas Soto</cp:lastModifiedBy>
  <cp:lastPrinted>2016-10-11T18:01:30Z</cp:lastPrinted>
  <dcterms:created xsi:type="dcterms:W3CDTF">2011-03-10T14:40:05Z</dcterms:created>
  <dcterms:modified xsi:type="dcterms:W3CDTF">2023-02-20T17:46:13Z</dcterms:modified>
</cp:coreProperties>
</file>