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G:\IV Trimestre - Anual\Fonabe\"/>
    </mc:Choice>
  </mc:AlternateContent>
  <bookViews>
    <workbookView xWindow="0" yWindow="0" windowWidth="20490" windowHeight="8460"/>
  </bookViews>
  <sheets>
    <sheet name="1T" sheetId="4" r:id="rId1"/>
    <sheet name="2T" sheetId="12" r:id="rId2"/>
    <sheet name="Semestral" sheetId="8" r:id="rId3"/>
    <sheet name="3T" sheetId="6" r:id="rId4"/>
    <sheet name="4T" sheetId="7" r:id="rId5"/>
    <sheet name="3T Acumulado" sheetId="9" state="hidden" r:id="rId6"/>
    <sheet name="Anual" sheetId="10" r:id="rId7"/>
  </sheets>
  <definedNames>
    <definedName name="_xlnm.Print_Area" localSheetId="0">'1T'!$A$1:$F$88</definedName>
    <definedName name="_xlnm.Print_Area" localSheetId="4">'4T'!$A$1:$F$103</definedName>
    <definedName name="_xlnm.Print_Area" localSheetId="6">Anual!$A$11:$G$50</definedName>
    <definedName name="_xlnm.Print_Area" localSheetId="2">Semestral!$A$1:$E$103</definedName>
  </definedNames>
  <calcPr calcId="162913"/>
</workbook>
</file>

<file path=xl/calcChain.xml><?xml version="1.0" encoding="utf-8"?>
<calcChain xmlns="http://schemas.openxmlformats.org/spreadsheetml/2006/main">
  <c r="E42" i="7" l="1"/>
  <c r="E41" i="7"/>
  <c r="F21" i="7"/>
  <c r="F22" i="7"/>
  <c r="F23" i="7"/>
  <c r="F24" i="7"/>
  <c r="C46" i="12" l="1"/>
  <c r="D48" i="10"/>
  <c r="G48" i="10" s="1"/>
  <c r="D47" i="10"/>
  <c r="D46" i="10"/>
  <c r="G46" i="10" s="1"/>
  <c r="D45" i="10"/>
  <c r="D44" i="10"/>
  <c r="G44" i="10" s="1"/>
  <c r="D43" i="10"/>
  <c r="G43" i="10" s="1"/>
  <c r="D42" i="10"/>
  <c r="G42" i="10" s="1"/>
  <c r="D41" i="10"/>
  <c r="G41" i="10" s="1"/>
  <c r="D40" i="10"/>
  <c r="G40" i="10" s="1"/>
  <c r="D39" i="10"/>
  <c r="G39" i="10" s="1"/>
  <c r="D38" i="10"/>
  <c r="G38" i="10" s="1"/>
  <c r="D37" i="10"/>
  <c r="D36" i="10"/>
  <c r="G36" i="10" s="1"/>
  <c r="D35" i="10"/>
  <c r="G35" i="10" s="1"/>
  <c r="D34" i="10"/>
  <c r="G34" i="10" s="1"/>
  <c r="D33" i="10"/>
  <c r="G33" i="10" s="1"/>
  <c r="G45" i="10"/>
  <c r="G47" i="10"/>
  <c r="G37" i="10"/>
  <c r="C27" i="6" l="1"/>
  <c r="C30" i="6" l="1"/>
  <c r="D78" i="12"/>
  <c r="C78" i="12"/>
  <c r="B78" i="12"/>
  <c r="C84" i="10"/>
  <c r="E69" i="12"/>
  <c r="E68" i="12"/>
  <c r="E67" i="12"/>
  <c r="E66" i="12"/>
  <c r="C76" i="10" s="1"/>
  <c r="E65" i="12"/>
  <c r="E64" i="12"/>
  <c r="C68" i="10" s="1"/>
  <c r="E63" i="12"/>
  <c r="E62" i="12"/>
  <c r="A77" i="12"/>
  <c r="A76" i="12"/>
  <c r="A75" i="12"/>
  <c r="A74" i="12"/>
  <c r="A73" i="12"/>
  <c r="A72" i="12"/>
  <c r="A71" i="12"/>
  <c r="A70" i="12"/>
  <c r="E46" i="12"/>
  <c r="D46" i="12"/>
  <c r="E45" i="12"/>
  <c r="D45" i="12"/>
  <c r="C45" i="12"/>
  <c r="E78" i="12" l="1"/>
  <c r="C66" i="10"/>
  <c r="F45" i="12"/>
  <c r="D45" i="8" s="1"/>
  <c r="F46" i="12"/>
  <c r="D46" i="8" s="1"/>
  <c r="F13" i="4" l="1"/>
  <c r="E29" i="4" l="1"/>
  <c r="F14" i="4" l="1"/>
  <c r="C14" i="10" l="1"/>
  <c r="C14" i="8"/>
  <c r="F28" i="12"/>
  <c r="D32" i="10" s="1"/>
  <c r="F27" i="12"/>
  <c r="D31" i="10" s="1"/>
  <c r="F26" i="12"/>
  <c r="D30" i="10" s="1"/>
  <c r="F25" i="12"/>
  <c r="F24" i="12"/>
  <c r="D28" i="10" s="1"/>
  <c r="F23" i="12"/>
  <c r="D27" i="10" s="1"/>
  <c r="F22" i="12"/>
  <c r="D26" i="10" s="1"/>
  <c r="F21" i="12"/>
  <c r="F20" i="12"/>
  <c r="D20" i="10" s="1"/>
  <c r="F19" i="12"/>
  <c r="D19" i="10" s="1"/>
  <c r="F18" i="12"/>
  <c r="D18" i="10" s="1"/>
  <c r="F17" i="12"/>
  <c r="F16" i="12"/>
  <c r="D16" i="10" s="1"/>
  <c r="F15" i="12"/>
  <c r="D15" i="10" s="1"/>
  <c r="F14" i="12"/>
  <c r="D14" i="10" s="1"/>
  <c r="F13" i="12"/>
  <c r="D15" i="8" l="1"/>
  <c r="D14" i="8"/>
  <c r="E14" i="8" s="1"/>
  <c r="D18" i="8"/>
  <c r="D20" i="8"/>
  <c r="D22" i="8"/>
  <c r="D24" i="8"/>
  <c r="D26" i="8"/>
  <c r="D28" i="8"/>
  <c r="D13" i="8"/>
  <c r="D16" i="8"/>
  <c r="D17" i="8"/>
  <c r="D19" i="8"/>
  <c r="D21" i="8"/>
  <c r="D23" i="8"/>
  <c r="D25" i="8"/>
  <c r="D27" i="8"/>
  <c r="B79" i="4"/>
  <c r="F28" i="4" l="1"/>
  <c r="C32" i="10" s="1"/>
  <c r="F27" i="4"/>
  <c r="C31" i="10" s="1"/>
  <c r="F24" i="4"/>
  <c r="C28" i="10" s="1"/>
  <c r="F23" i="4"/>
  <c r="C27" i="10" s="1"/>
  <c r="F20" i="4"/>
  <c r="F19" i="4"/>
  <c r="F16" i="4"/>
  <c r="F15" i="4"/>
  <c r="C16" i="10" l="1"/>
  <c r="C16" i="8"/>
  <c r="E16" i="8" s="1"/>
  <c r="C20" i="8"/>
  <c r="C20" i="10"/>
  <c r="C24" i="8"/>
  <c r="C28" i="8"/>
  <c r="C15" i="10"/>
  <c r="C15" i="8"/>
  <c r="E15" i="8" s="1"/>
  <c r="C19" i="8"/>
  <c r="E19" i="8" s="1"/>
  <c r="C19" i="10"/>
  <c r="C23" i="8"/>
  <c r="C27" i="8"/>
  <c r="B79" i="12" l="1"/>
  <c r="B55" i="4"/>
  <c r="C55" i="4"/>
  <c r="D55" i="4"/>
  <c r="F81" i="10"/>
  <c r="F83" i="10"/>
  <c r="F71" i="10"/>
  <c r="F73" i="10"/>
  <c r="F74" i="10"/>
  <c r="B73" i="7"/>
  <c r="C73" i="7"/>
  <c r="D73" i="7"/>
  <c r="C79" i="12"/>
  <c r="D79" i="12"/>
  <c r="B55" i="6"/>
  <c r="C55" i="6"/>
  <c r="D55" i="6"/>
  <c r="B72" i="7"/>
  <c r="B98" i="7" s="1"/>
  <c r="C42" i="7" l="1"/>
  <c r="D72" i="7" l="1"/>
  <c r="E59" i="7"/>
  <c r="E60" i="7"/>
  <c r="E61" i="7"/>
  <c r="E62" i="7"/>
  <c r="E63" i="7"/>
  <c r="E64" i="7"/>
  <c r="E65" i="7"/>
  <c r="E66" i="7"/>
  <c r="E67" i="7"/>
  <c r="E68" i="7"/>
  <c r="E84" i="10" s="1"/>
  <c r="F84" i="10" s="1"/>
  <c r="E69" i="7"/>
  <c r="E70" i="7"/>
  <c r="E86" i="10" s="1"/>
  <c r="F86" i="10" s="1"/>
  <c r="E71" i="7"/>
  <c r="D42" i="7"/>
  <c r="C41" i="7"/>
  <c r="D41" i="7"/>
  <c r="F40" i="7"/>
  <c r="F39" i="7"/>
  <c r="F38" i="7"/>
  <c r="F37" i="7"/>
  <c r="F36" i="7"/>
  <c r="F35" i="7"/>
  <c r="F34" i="7"/>
  <c r="F33" i="7"/>
  <c r="F32" i="7"/>
  <c r="F32" i="10" s="1"/>
  <c r="F31" i="7"/>
  <c r="F30" i="7"/>
  <c r="F30" i="10" s="1"/>
  <c r="F29" i="7"/>
  <c r="F28" i="7"/>
  <c r="F28" i="10" s="1"/>
  <c r="F27" i="7"/>
  <c r="F26" i="7"/>
  <c r="F26" i="10" s="1"/>
  <c r="F25" i="7"/>
  <c r="F24" i="10"/>
  <c r="G24" i="10" s="1"/>
  <c r="G23" i="10"/>
  <c r="F22" i="10"/>
  <c r="F20" i="7"/>
  <c r="F20" i="10" s="1"/>
  <c r="F19" i="7"/>
  <c r="F19" i="10" s="1"/>
  <c r="F18" i="7"/>
  <c r="F17" i="7"/>
  <c r="E89" i="10" l="1"/>
  <c r="E73" i="7"/>
  <c r="F16" i="7"/>
  <c r="F16" i="10" s="1"/>
  <c r="F28" i="6" l="1"/>
  <c r="F24" i="6"/>
  <c r="F20" i="6"/>
  <c r="E20" i="10" s="1"/>
  <c r="G20" i="10" s="1"/>
  <c r="F16" i="6"/>
  <c r="E16" i="10" s="1"/>
  <c r="G16" i="10" s="1"/>
  <c r="E28" i="10" l="1"/>
  <c r="G28" i="10" s="1"/>
  <c r="E32" i="10"/>
  <c r="G32" i="10" s="1"/>
  <c r="F25" i="4"/>
  <c r="C25" i="8" l="1"/>
  <c r="I6" i="4"/>
  <c r="I7" i="4" s="1"/>
  <c r="K7" i="4" s="1"/>
  <c r="K19" i="4"/>
  <c r="N21" i="4"/>
  <c r="Q21" i="4" s="1"/>
  <c r="N22" i="4"/>
  <c r="Q22" i="4" s="1"/>
  <c r="N19" i="4"/>
  <c r="Q19" i="4" s="1"/>
  <c r="K5" i="4"/>
  <c r="Q23" i="4" l="1"/>
  <c r="K6" i="4"/>
  <c r="P23" i="4"/>
  <c r="Q7" i="4" l="1"/>
  <c r="P6" i="4"/>
  <c r="Q6" i="4" s="1"/>
  <c r="P5" i="4"/>
  <c r="Q5" i="4" s="1"/>
  <c r="P8" i="4" l="1"/>
  <c r="K8" i="4"/>
  <c r="E66" i="4" l="1"/>
  <c r="F15" i="7" l="1"/>
  <c r="F15" i="10" s="1"/>
  <c r="F13" i="7"/>
  <c r="F41" i="7" s="1"/>
  <c r="C54" i="6"/>
  <c r="D54" i="6"/>
  <c r="B54" i="6"/>
  <c r="D30" i="6"/>
  <c r="E30" i="6"/>
  <c r="F27" i="6"/>
  <c r="E31" i="10" s="1"/>
  <c r="F23" i="6"/>
  <c r="E27" i="10" s="1"/>
  <c r="F19" i="6"/>
  <c r="E19" i="10" s="1"/>
  <c r="F15" i="6"/>
  <c r="E15" i="10" s="1"/>
  <c r="C30" i="4"/>
  <c r="C89" i="10" l="1"/>
  <c r="E79" i="12"/>
  <c r="D89" i="10"/>
  <c r="E55" i="6"/>
  <c r="E53" i="4"/>
  <c r="E51" i="4"/>
  <c r="E49" i="4"/>
  <c r="E47" i="4"/>
  <c r="C54" i="4"/>
  <c r="D54" i="4"/>
  <c r="B54" i="4"/>
  <c r="G19" i="10"/>
  <c r="G31" i="10"/>
  <c r="G27" i="10"/>
  <c r="G15" i="10"/>
  <c r="E55" i="4" l="1"/>
  <c r="E82" i="10"/>
  <c r="E80" i="10"/>
  <c r="E72" i="10"/>
  <c r="B89" i="10" l="1"/>
  <c r="F89" i="10" s="1"/>
  <c r="F18" i="10" l="1"/>
  <c r="F14" i="7"/>
  <c r="F42" i="7" s="1"/>
  <c r="F14" i="10" l="1"/>
  <c r="E78" i="6" l="1"/>
  <c r="F26" i="6"/>
  <c r="E30" i="10" s="1"/>
  <c r="F25" i="6"/>
  <c r="F22" i="6"/>
  <c r="F21" i="6"/>
  <c r="F18" i="6"/>
  <c r="E16" i="9" s="1"/>
  <c r="F17" i="6"/>
  <c r="E15" i="9" s="1"/>
  <c r="F14" i="6"/>
  <c r="F13" i="6"/>
  <c r="E13" i="9" s="1"/>
  <c r="E29" i="6"/>
  <c r="D29" i="6"/>
  <c r="C29" i="6"/>
  <c r="E22" i="9" l="1"/>
  <c r="E26" i="10"/>
  <c r="E23" i="9"/>
  <c r="E24" i="9"/>
  <c r="E21" i="9"/>
  <c r="E14" i="9"/>
  <c r="F30" i="6"/>
  <c r="F29" i="6"/>
  <c r="E14" i="10"/>
  <c r="E18" i="10"/>
  <c r="E48" i="9"/>
  <c r="E50" i="9"/>
  <c r="E52" i="9"/>
  <c r="E54" i="9"/>
  <c r="E56" i="9"/>
  <c r="E78" i="10" l="1"/>
  <c r="E76" i="10"/>
  <c r="E68" i="10"/>
  <c r="E27" i="8"/>
  <c r="E25" i="8"/>
  <c r="C57" i="9" l="1"/>
  <c r="E57" i="9" s="1"/>
  <c r="C82" i="10"/>
  <c r="F82" i="10" s="1"/>
  <c r="C70" i="10"/>
  <c r="F70" i="10" s="1"/>
  <c r="C47" i="9"/>
  <c r="C72" i="10"/>
  <c r="F72" i="10" s="1"/>
  <c r="C49" i="9"/>
  <c r="E49" i="9" s="1"/>
  <c r="C55" i="9"/>
  <c r="E55" i="9" s="1"/>
  <c r="C80" i="10"/>
  <c r="F80" i="10" s="1"/>
  <c r="E52" i="6"/>
  <c r="E48" i="6"/>
  <c r="E50" i="6"/>
  <c r="E46" i="6"/>
  <c r="D43" i="9" l="1"/>
  <c r="D66" i="10"/>
  <c r="D68" i="10"/>
  <c r="D45" i="9"/>
  <c r="D76" i="10"/>
  <c r="D51" i="9"/>
  <c r="D78" i="10"/>
  <c r="D53" i="9"/>
  <c r="E54" i="6"/>
  <c r="E102" i="12"/>
  <c r="D89" i="12"/>
  <c r="D91" i="12" s="1"/>
  <c r="D104" i="12" s="1"/>
  <c r="C89" i="12"/>
  <c r="C91" i="12" s="1"/>
  <c r="C104" i="12" s="1"/>
  <c r="D28" i="9"/>
  <c r="D27" i="9"/>
  <c r="D26" i="9"/>
  <c r="D25" i="9"/>
  <c r="D22" i="9"/>
  <c r="D21" i="9"/>
  <c r="D20" i="9"/>
  <c r="D19" i="9"/>
  <c r="D18" i="9"/>
  <c r="D17" i="9"/>
  <c r="D13" i="9"/>
  <c r="D88" i="10" l="1"/>
  <c r="D16" i="9"/>
  <c r="D24" i="9"/>
  <c r="D15" i="9"/>
  <c r="D23" i="9"/>
  <c r="D14" i="9"/>
  <c r="F17" i="9"/>
  <c r="F25" i="9"/>
  <c r="C94" i="8"/>
  <c r="C110" i="10"/>
  <c r="C84" i="9"/>
  <c r="F18" i="9"/>
  <c r="F26" i="9"/>
  <c r="C62" i="8"/>
  <c r="C43" i="9"/>
  <c r="F19" i="9"/>
  <c r="F27" i="9"/>
  <c r="C63" i="8"/>
  <c r="C45" i="9"/>
  <c r="F20" i="9"/>
  <c r="E28" i="8"/>
  <c r="F28" i="9"/>
  <c r="C66" i="8"/>
  <c r="C51" i="9"/>
  <c r="C67" i="8"/>
  <c r="C78" i="10"/>
  <c r="C88" i="10" s="1"/>
  <c r="C53" i="9"/>
  <c r="E20" i="8"/>
  <c r="B89" i="12"/>
  <c r="B91" i="12" s="1"/>
  <c r="B104" i="12" s="1"/>
  <c r="E104" i="12" s="1"/>
  <c r="C112" i="10" s="1"/>
  <c r="C70" i="8" l="1"/>
  <c r="C96" i="8"/>
  <c r="C86" i="9"/>
  <c r="C98" i="10"/>
  <c r="C58" i="9"/>
  <c r="C69" i="9" s="1"/>
  <c r="D29" i="9"/>
  <c r="E89" i="12"/>
  <c r="E91" i="12" s="1"/>
  <c r="D50" i="10"/>
  <c r="D30" i="9"/>
  <c r="C82" i="8" l="1"/>
  <c r="C65" i="4"/>
  <c r="D65" i="4"/>
  <c r="D67" i="4" s="1"/>
  <c r="D80" i="4" s="1"/>
  <c r="B65" i="4" l="1"/>
  <c r="E30" i="4"/>
  <c r="D30" i="4"/>
  <c r="D29" i="4"/>
  <c r="C29" i="4"/>
  <c r="F22" i="4"/>
  <c r="F21" i="4"/>
  <c r="G22" i="10" l="1"/>
  <c r="C26" i="10"/>
  <c r="C22" i="9"/>
  <c r="F22" i="9" s="1"/>
  <c r="C22" i="8"/>
  <c r="E22" i="8" s="1"/>
  <c r="C21" i="9"/>
  <c r="F21" i="9" s="1"/>
  <c r="C21" i="8"/>
  <c r="E21" i="8" s="1"/>
  <c r="E78" i="4"/>
  <c r="D98" i="7" l="1"/>
  <c r="E77" i="4" l="1"/>
  <c r="E79" i="4" s="1"/>
  <c r="E52" i="4"/>
  <c r="E48" i="4"/>
  <c r="E50" i="4"/>
  <c r="E46" i="4"/>
  <c r="B43" i="9" s="1"/>
  <c r="B66" i="10" s="1"/>
  <c r="B63" i="8" l="1"/>
  <c r="D63" i="8" s="1"/>
  <c r="B45" i="9"/>
  <c r="B68" i="10" s="1"/>
  <c r="B62" i="8"/>
  <c r="D62" i="8" s="1"/>
  <c r="E54" i="4"/>
  <c r="B66" i="8"/>
  <c r="D66" i="8" s="1"/>
  <c r="B51" i="9"/>
  <c r="E51" i="9" s="1"/>
  <c r="B76" i="10"/>
  <c r="F76" i="10" s="1"/>
  <c r="B67" i="8"/>
  <c r="D67" i="8" s="1"/>
  <c r="B53" i="9"/>
  <c r="E53" i="9" s="1"/>
  <c r="B78" i="10"/>
  <c r="F78" i="10" s="1"/>
  <c r="F18" i="4"/>
  <c r="C18" i="10" s="1"/>
  <c r="B88" i="10" l="1"/>
  <c r="C16" i="9"/>
  <c r="F16" i="9" s="1"/>
  <c r="C18" i="8"/>
  <c r="E18" i="8" s="1"/>
  <c r="B70" i="8"/>
  <c r="D70" i="8" s="1"/>
  <c r="G18" i="10"/>
  <c r="F26" i="4"/>
  <c r="C30" i="10" s="1"/>
  <c r="C23" i="9"/>
  <c r="C26" i="8" l="1"/>
  <c r="E26" i="8" s="1"/>
  <c r="G26" i="10"/>
  <c r="F30" i="4"/>
  <c r="C24" i="9"/>
  <c r="F24" i="9" s="1"/>
  <c r="E23" i="8"/>
  <c r="F23" i="9"/>
  <c r="E24" i="8"/>
  <c r="G30" i="10" l="1"/>
  <c r="C46" i="8"/>
  <c r="E46" i="8" s="1"/>
  <c r="D65" i="6"/>
  <c r="C65" i="6"/>
  <c r="B65" i="6"/>
  <c r="E47" i="9" l="1"/>
  <c r="B83" i="7" l="1"/>
  <c r="D83" i="7"/>
  <c r="E29" i="9" l="1"/>
  <c r="D58" i="9"/>
  <c r="F50" i="10"/>
  <c r="E50" i="10" l="1"/>
  <c r="E30" i="9"/>
  <c r="C67" i="4" l="1"/>
  <c r="C80" i="4" s="1"/>
  <c r="B67" i="4"/>
  <c r="B80" i="4" s="1"/>
  <c r="E80" i="4" l="1"/>
  <c r="B81" i="4"/>
  <c r="C77" i="4" s="1"/>
  <c r="C79" i="4" s="1"/>
  <c r="C81" i="4" s="1"/>
  <c r="D77" i="4" s="1"/>
  <c r="E96" i="7"/>
  <c r="D85" i="7"/>
  <c r="B85" i="7"/>
  <c r="D84" i="9"/>
  <c r="D67" i="6"/>
  <c r="D80" i="6" s="1"/>
  <c r="C67" i="6"/>
  <c r="C80" i="6" s="1"/>
  <c r="B67" i="6"/>
  <c r="B80" i="6" s="1"/>
  <c r="E65" i="6"/>
  <c r="F17" i="4"/>
  <c r="C14" i="9"/>
  <c r="F14" i="9" s="1"/>
  <c r="C13" i="9" l="1"/>
  <c r="F13" i="9" s="1"/>
  <c r="C13" i="8"/>
  <c r="E13" i="8" s="1"/>
  <c r="C15" i="9"/>
  <c r="F15" i="9" s="1"/>
  <c r="C17" i="8"/>
  <c r="E17" i="8" s="1"/>
  <c r="F29" i="4"/>
  <c r="C45" i="8" s="1"/>
  <c r="E45" i="8" s="1"/>
  <c r="E80" i="6"/>
  <c r="D86" i="9" s="1"/>
  <c r="D79" i="4"/>
  <c r="E43" i="9"/>
  <c r="F68" i="10"/>
  <c r="E45" i="9"/>
  <c r="E44" i="9"/>
  <c r="E46" i="9"/>
  <c r="G14" i="10"/>
  <c r="E110" i="10"/>
  <c r="B109" i="10"/>
  <c r="F109" i="10" s="1"/>
  <c r="B83" i="9"/>
  <c r="E83" i="9" s="1"/>
  <c r="B93" i="8"/>
  <c r="D93" i="8" s="1"/>
  <c r="C100" i="10"/>
  <c r="C73" i="9"/>
  <c r="C84" i="8"/>
  <c r="D110" i="10"/>
  <c r="B84" i="9"/>
  <c r="E84" i="9" s="1"/>
  <c r="B110" i="10"/>
  <c r="B94" i="8"/>
  <c r="D98" i="10"/>
  <c r="D69" i="9"/>
  <c r="E67" i="6"/>
  <c r="D100" i="10" l="1"/>
  <c r="D112" i="10"/>
  <c r="D73" i="9"/>
  <c r="B58" i="9"/>
  <c r="E58" i="9" s="1"/>
  <c r="C29" i="9"/>
  <c r="F29" i="9" s="1"/>
  <c r="C50" i="10"/>
  <c r="G50" i="10" s="1"/>
  <c r="C30" i="9"/>
  <c r="F30" i="9" s="1"/>
  <c r="D94" i="8"/>
  <c r="D95" i="8" s="1"/>
  <c r="E85" i="9"/>
  <c r="B111" i="10"/>
  <c r="B85" i="9"/>
  <c r="B95" i="8"/>
  <c r="F110" i="10"/>
  <c r="E65" i="4"/>
  <c r="E67" i="4" s="1"/>
  <c r="F111" i="10" l="1"/>
  <c r="B82" i="8"/>
  <c r="B98" i="10"/>
  <c r="B69" i="9"/>
  <c r="D81" i="4" l="1"/>
  <c r="B112" i="10"/>
  <c r="B96" i="8"/>
  <c r="B86" i="9"/>
  <c r="E86" i="9" s="1"/>
  <c r="E87" i="9" s="1"/>
  <c r="E81" i="4"/>
  <c r="B101" i="12" s="1"/>
  <c r="B103" i="12" s="1"/>
  <c r="B100" i="10"/>
  <c r="B73" i="9"/>
  <c r="E69" i="9"/>
  <c r="E73" i="9" s="1"/>
  <c r="D82" i="8"/>
  <c r="D84" i="8" s="1"/>
  <c r="B84" i="8"/>
  <c r="D96" i="8" l="1"/>
  <c r="D97" i="8" s="1"/>
  <c r="B113" i="10"/>
  <c r="B97" i="8"/>
  <c r="B87" i="9"/>
  <c r="B105" i="12" l="1"/>
  <c r="C101" i="12" s="1"/>
  <c r="C105" i="12" s="1"/>
  <c r="D101" i="12" s="1"/>
  <c r="D103" i="12" s="1"/>
  <c r="D105" i="12" s="1"/>
  <c r="E101" i="12"/>
  <c r="C109" i="10" l="1"/>
  <c r="C83" i="9"/>
  <c r="C113" i="10"/>
  <c r="C87" i="9"/>
  <c r="C93" i="8"/>
  <c r="E103" i="12"/>
  <c r="C111" i="10" l="1"/>
  <c r="C85" i="9"/>
  <c r="C95" i="8"/>
  <c r="E105" i="12"/>
  <c r="B77" i="6" l="1"/>
  <c r="E77" i="6" s="1"/>
  <c r="E79" i="6" s="1"/>
  <c r="C97" i="8"/>
  <c r="B79" i="6" l="1"/>
  <c r="B81" i="6" s="1"/>
  <c r="C77" i="6" s="1"/>
  <c r="C79" i="6" s="1"/>
  <c r="C81" i="6" s="1"/>
  <c r="D77" i="6" s="1"/>
  <c r="D79" i="6" s="1"/>
  <c r="D81" i="6" s="1"/>
  <c r="D109" i="10" l="1"/>
  <c r="D83" i="9"/>
  <c r="D85" i="9" l="1"/>
  <c r="D111" i="10"/>
  <c r="E81" i="6"/>
  <c r="B95" i="7" s="1"/>
  <c r="D113" i="10" l="1"/>
  <c r="D87" i="9"/>
  <c r="B97" i="7" l="1"/>
  <c r="B99" i="7" s="1"/>
  <c r="C95" i="7" s="1"/>
  <c r="C97" i="7" s="1"/>
  <c r="E95" i="7"/>
  <c r="E97" i="7" l="1"/>
  <c r="E109" i="10"/>
  <c r="E111" i="10" l="1"/>
  <c r="E58" i="7"/>
  <c r="E72" i="7" s="1"/>
  <c r="C72" i="7"/>
  <c r="C83" i="7" s="1"/>
  <c r="E66" i="10" l="1"/>
  <c r="F66" i="10" s="1"/>
  <c r="F88" i="10" s="1"/>
  <c r="E83" i="7"/>
  <c r="C85" i="7"/>
  <c r="C98" i="7"/>
  <c r="E88" i="10" l="1"/>
  <c r="E98" i="7"/>
  <c r="C99" i="7"/>
  <c r="D95" i="7" s="1"/>
  <c r="D97" i="7" s="1"/>
  <c r="D99" i="7" s="1"/>
  <c r="E98" i="10"/>
  <c r="E85" i="7"/>
  <c r="E100" i="10" l="1"/>
  <c r="F98" i="10"/>
  <c r="F100" i="10" s="1"/>
  <c r="E99" i="7"/>
  <c r="E113" i="10" s="1"/>
  <c r="E112" i="10"/>
  <c r="F112" i="10" s="1"/>
  <c r="F113" i="10" l="1"/>
</calcChain>
</file>

<file path=xl/sharedStrings.xml><?xml version="1.0" encoding="utf-8"?>
<sst xmlns="http://schemas.openxmlformats.org/spreadsheetml/2006/main" count="769" uniqueCount="105">
  <si>
    <t>I Trimestre</t>
  </si>
  <si>
    <t>Cuadro 1</t>
  </si>
  <si>
    <t>Reporte de beneficiarios efectivos financiados por el Fondo de Desarrollo Social y Asignaciones Familiares</t>
  </si>
  <si>
    <t>Unidad</t>
  </si>
  <si>
    <t>Enero</t>
  </si>
  <si>
    <t>Febrero</t>
  </si>
  <si>
    <t>Marzo</t>
  </si>
  <si>
    <t>Total Otorgadas</t>
  </si>
  <si>
    <t>Total Pagadas</t>
  </si>
  <si>
    <t>Notas:</t>
  </si>
  <si>
    <t>Cuadro 2</t>
  </si>
  <si>
    <t>Reporte de gastos efectivos financiados por el Fondo de Desarrollo Social y Asignaciones Familiares</t>
  </si>
  <si>
    <t>Unidad: Colones</t>
  </si>
  <si>
    <t>Total</t>
  </si>
  <si>
    <t>Cuadro 3</t>
  </si>
  <si>
    <t>Rubro por objeto de gasto</t>
  </si>
  <si>
    <t>1. Transferencias Corrientes a Personas</t>
  </si>
  <si>
    <t>Cuadro 4</t>
  </si>
  <si>
    <t>Reporte de ingresos efectivos girados por el Fondo de Desarrollo Social y Asignaciones Familiares</t>
  </si>
  <si>
    <t>2. Ingresos efectivos recibidos</t>
  </si>
  <si>
    <t>4. Egresos efectivos pagados</t>
  </si>
  <si>
    <t>Abril</t>
  </si>
  <si>
    <t xml:space="preserve">Mayo </t>
  </si>
  <si>
    <t>Junio</t>
  </si>
  <si>
    <t>II Trimestre</t>
  </si>
  <si>
    <t>Julio</t>
  </si>
  <si>
    <t>Agosto</t>
  </si>
  <si>
    <t>Setiembre</t>
  </si>
  <si>
    <t>III Trimestre</t>
  </si>
  <si>
    <t>Octubre</t>
  </si>
  <si>
    <t>Noviembre</t>
  </si>
  <si>
    <t>Diciembre</t>
  </si>
  <si>
    <t>IV Trimestre</t>
  </si>
  <si>
    <t>I Semestre</t>
  </si>
  <si>
    <t>Acumulado</t>
  </si>
  <si>
    <t>Anual</t>
  </si>
  <si>
    <t>FONABE</t>
  </si>
  <si>
    <t xml:space="preserve">Programa: </t>
  </si>
  <si>
    <t xml:space="preserve">Institución: </t>
  </si>
  <si>
    <t>Ministerio de Educación Pública (MEP)</t>
  </si>
  <si>
    <t xml:space="preserve">Unidad Ejecutora: </t>
  </si>
  <si>
    <t xml:space="preserve">Período: </t>
  </si>
  <si>
    <t>Beneficio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</si>
  <si>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</si>
  <si>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 xml:space="preserve">3. Recursos disponibles (1+2) </t>
  </si>
  <si>
    <t xml:space="preserve">5. Saldo en caja final   (3-4) </t>
  </si>
  <si>
    <r>
      <t>Becas otorgadas</t>
    </r>
    <r>
      <rPr>
        <sz val="11"/>
        <color theme="1"/>
        <rFont val="Calibri"/>
        <family val="2"/>
      </rPr>
      <t>¹</t>
    </r>
  </si>
  <si>
    <r>
      <t>Becas pagadas</t>
    </r>
    <r>
      <rPr>
        <sz val="11"/>
        <color theme="1"/>
        <rFont val="Calibri"/>
        <family val="2"/>
      </rPr>
      <t>²</t>
    </r>
  </si>
  <si>
    <t>1. Se refiere a la cantidad de becas otorgadas según el mes de aprobación por parte de la Junta Directiva</t>
  </si>
  <si>
    <t>3. Debido a que el proceso de pago de un determinado mes puede incluir varios meses de beca comprometidos, no resulta la división simple de dinero ejecutado/becas ejecutadas, para determinar el monto promedio de las becas con monto fijo.</t>
  </si>
  <si>
    <t>1. Se refiere a la cantidad de becas otorgadas según el mes de aprobación por parte de la Junta Directiva.</t>
  </si>
  <si>
    <t>2. Se refiere a la cantidad de pagos aplicados en el mes indicado.</t>
  </si>
  <si>
    <t>Notas de acuerdo al superavit:</t>
  </si>
  <si>
    <t>F.43 CSE Primaria</t>
  </si>
  <si>
    <t>FODESAF CONVENIO CSE Primaria</t>
  </si>
  <si>
    <t>F.43 CSE Postsecundaria Regular</t>
  </si>
  <si>
    <t>FODESAF CONVENIO CSE Postsecundaria Regular</t>
  </si>
  <si>
    <t>FONDO DE DESARROLLO SOCIAL Y ASIGNACIONES FAMILIARES</t>
  </si>
  <si>
    <r>
      <t xml:space="preserve">4. Nomenclatura de fuentes de financiamiento: </t>
    </r>
    <r>
      <rPr>
        <b/>
        <sz val="10"/>
        <color theme="1"/>
        <rFont val="Calibri"/>
        <family val="2"/>
        <scheme val="minor"/>
      </rPr>
      <t>F.43:</t>
    </r>
    <r>
      <rPr>
        <sz val="10"/>
        <color theme="1"/>
        <rFont val="Calibri"/>
        <family val="2"/>
        <scheme val="minor"/>
      </rPr>
      <t xml:space="preserve"> Ley FODESAF 0.43%; </t>
    </r>
    <r>
      <rPr>
        <b/>
        <sz val="10"/>
        <color theme="1"/>
        <rFont val="Calibri"/>
        <family val="2"/>
        <scheme val="minor"/>
      </rPr>
      <t>FODESAF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CONVENIO:</t>
    </r>
    <r>
      <rPr>
        <sz val="10"/>
        <color theme="1"/>
        <rFont val="Calibri"/>
        <family val="2"/>
        <scheme val="minor"/>
      </rPr>
      <t xml:space="preserve"> CONVENIO MTSS/DESAF/FONABE; </t>
    </r>
    <r>
      <rPr>
        <b/>
        <sz val="10"/>
        <color theme="1"/>
        <rFont val="Calibri"/>
        <family val="2"/>
        <scheme val="minor"/>
      </rPr>
      <t>MEP:</t>
    </r>
    <r>
      <rPr>
        <sz val="10"/>
        <color theme="1"/>
        <rFont val="Calibri"/>
        <family val="2"/>
        <scheme val="minor"/>
      </rPr>
      <t xml:space="preserve"> MINISTERIO DE EDUCACIÓN PÚBLICA.</t>
    </r>
  </si>
  <si>
    <r>
      <t xml:space="preserve">5. Nomenclatura de estructura de Becas: </t>
    </r>
    <r>
      <rPr>
        <b/>
        <sz val="10"/>
        <color theme="1"/>
        <rFont val="Calibri"/>
        <family val="2"/>
        <scheme val="minor"/>
      </rPr>
      <t>CSE:</t>
    </r>
    <r>
      <rPr>
        <sz val="10"/>
        <color theme="1"/>
        <rFont val="Calibri"/>
        <family val="2"/>
        <scheme val="minor"/>
      </rPr>
      <t xml:space="preserve"> Condición Socioeconómica; </t>
    </r>
    <r>
      <rPr>
        <b/>
        <sz val="10"/>
        <color theme="1"/>
        <rFont val="Calibri"/>
        <family val="2"/>
        <scheme val="minor"/>
      </rPr>
      <t>BE:</t>
    </r>
    <r>
      <rPr>
        <sz val="10"/>
        <color theme="1"/>
        <rFont val="Calibri"/>
        <family val="2"/>
        <scheme val="minor"/>
      </rPr>
      <t xml:space="preserve"> Beca Especial; </t>
    </r>
    <r>
      <rPr>
        <b/>
        <sz val="10"/>
        <color theme="1"/>
        <rFont val="Calibri"/>
        <family val="2"/>
        <scheme val="minor"/>
      </rPr>
      <t>BMP:</t>
    </r>
    <r>
      <rPr>
        <sz val="10"/>
        <color theme="1"/>
        <rFont val="Calibri"/>
        <family val="2"/>
        <scheme val="minor"/>
      </rPr>
      <t xml:space="preserve"> Beca Mérito Personal</t>
    </r>
  </si>
  <si>
    <r>
      <t xml:space="preserve">1. Nomenclatura de fuentes de financiamiento: </t>
    </r>
    <r>
      <rPr>
        <b/>
        <sz val="10"/>
        <color theme="1"/>
        <rFont val="Calibri"/>
        <family val="2"/>
        <scheme val="minor"/>
      </rPr>
      <t>F.43:</t>
    </r>
    <r>
      <rPr>
        <sz val="10"/>
        <color theme="1"/>
        <rFont val="Calibri"/>
        <family val="2"/>
        <scheme val="minor"/>
      </rPr>
      <t xml:space="preserve"> Ley FODESAF 0.43%; </t>
    </r>
    <r>
      <rPr>
        <b/>
        <sz val="10"/>
        <color theme="1"/>
        <rFont val="Calibri"/>
        <family val="2"/>
        <scheme val="minor"/>
      </rPr>
      <t>FODESAF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CONVENIO:</t>
    </r>
    <r>
      <rPr>
        <sz val="10"/>
        <color theme="1"/>
        <rFont val="Calibri"/>
        <family val="2"/>
        <scheme val="minor"/>
      </rPr>
      <t xml:space="preserve"> CONVENIO MTSS/DESAF/FONABE; </t>
    </r>
    <r>
      <rPr>
        <b/>
        <sz val="10"/>
        <color theme="1"/>
        <rFont val="Calibri"/>
        <family val="2"/>
        <scheme val="minor"/>
      </rPr>
      <t>MEP:</t>
    </r>
    <r>
      <rPr>
        <sz val="10"/>
        <color theme="1"/>
        <rFont val="Calibri"/>
        <family val="2"/>
        <scheme val="minor"/>
      </rPr>
      <t xml:space="preserve"> MINISTERIO DE EDUCACIÓN PÚBLICA.</t>
    </r>
  </si>
  <si>
    <r>
      <rPr>
        <b/>
        <sz val="10"/>
        <color theme="1"/>
        <rFont val="Calibri"/>
        <family val="2"/>
        <scheme val="minor"/>
      </rPr>
      <t>2.</t>
    </r>
    <r>
      <rPr>
        <sz val="10"/>
        <color theme="1"/>
        <rFont val="Calibri"/>
        <family val="2"/>
        <scheme val="minor"/>
      </rPr>
      <t xml:space="preserve"> Nomenclatura de estructura de Becas: </t>
    </r>
    <r>
      <rPr>
        <b/>
        <sz val="10"/>
        <color theme="1"/>
        <rFont val="Calibri"/>
        <family val="2"/>
        <scheme val="minor"/>
      </rPr>
      <t>CSE:</t>
    </r>
    <r>
      <rPr>
        <sz val="10"/>
        <color theme="1"/>
        <rFont val="Calibri"/>
        <family val="2"/>
        <scheme val="minor"/>
      </rPr>
      <t xml:space="preserve"> Condición Socioeconómica; </t>
    </r>
    <r>
      <rPr>
        <b/>
        <sz val="10"/>
        <color theme="1"/>
        <rFont val="Calibri"/>
        <family val="2"/>
        <scheme val="minor"/>
      </rPr>
      <t>BE:</t>
    </r>
    <r>
      <rPr>
        <sz val="10"/>
        <color theme="1"/>
        <rFont val="Calibri"/>
        <family val="2"/>
        <scheme val="minor"/>
      </rPr>
      <t xml:space="preserve"> Beca Especial; </t>
    </r>
    <r>
      <rPr>
        <b/>
        <sz val="10"/>
        <color theme="1"/>
        <rFont val="Calibri"/>
        <family val="2"/>
        <scheme val="minor"/>
      </rPr>
      <t>BMP:</t>
    </r>
    <r>
      <rPr>
        <sz val="10"/>
        <color theme="1"/>
        <rFont val="Calibri"/>
        <family val="2"/>
        <scheme val="minor"/>
      </rPr>
      <t xml:space="preserve"> Beca Mérito Personal</t>
    </r>
  </si>
  <si>
    <t>Becas no devengadas 2016 - F.43 CSE Postsecundaria Regular</t>
  </si>
  <si>
    <t>Becas no devengadas 2016 - F.43 BE Transporte por Discapaciadad</t>
  </si>
  <si>
    <t>Becas no devengadas 2016 - CONVENIO CSE Primaria</t>
  </si>
  <si>
    <t xml:space="preserve">Becas no devengadas 2016 - CONVENIO BE Transporte por Discapaciadad </t>
  </si>
  <si>
    <t>Becas comprometidas</t>
  </si>
  <si>
    <t>2. Becas pagadas se refiere a la cantidad de pagos aplicados en el mes indicado.</t>
  </si>
  <si>
    <t>6. Becas comprometidas se refiere a pagos acumulados comprometidos</t>
  </si>
  <si>
    <t>Becas otorgadas de acuerdo a la fecha de aprobación</t>
  </si>
  <si>
    <t>Becas otorgadas de acuerdo al RIGE de la Beca</t>
  </si>
  <si>
    <t>Pagado</t>
  </si>
  <si>
    <t xml:space="preserve"> Comprometido</t>
  </si>
  <si>
    <t>Otorgado</t>
  </si>
  <si>
    <t>Pagado en marzo</t>
  </si>
  <si>
    <t>Primaria (Ley 0,43)</t>
  </si>
  <si>
    <t>Postsecundaria (Ley 0,43)</t>
  </si>
  <si>
    <t xml:space="preserve">Enero </t>
  </si>
  <si>
    <t xml:space="preserve">Febrero </t>
  </si>
  <si>
    <t>Comprometido</t>
  </si>
  <si>
    <t>6. Becas comprometidas corresponde a pagos pendientes</t>
  </si>
  <si>
    <t>6. Las becas comprometidas es el acumulado al mes</t>
  </si>
  <si>
    <t>Personas pagadas</t>
  </si>
  <si>
    <t>F.43 CSE Gestion de riesgo desastre emergencia primaria</t>
  </si>
  <si>
    <t>FODESAF CONVENIO Gestion de riesgo desastre emergencia primaria</t>
  </si>
  <si>
    <t>FODESAF CONVENIO Gestion de riesgo desastre emergencia secundaria</t>
  </si>
  <si>
    <t>Total becas pagadas</t>
  </si>
  <si>
    <t>Total becas comprometidas</t>
  </si>
  <si>
    <t>Total Becas Comprometidas</t>
  </si>
  <si>
    <t>Total Becas Pagadas</t>
  </si>
  <si>
    <t>Fuente: Información financiera FONABE-2018</t>
  </si>
  <si>
    <t>Tercer Trimestre Acumulado 2018</t>
  </si>
  <si>
    <t>Primer Trimestre 2019</t>
  </si>
  <si>
    <t>Fuente: Información de Asignación de Becas FONABE-2019</t>
  </si>
  <si>
    <t>Segundo Trimestre 2019</t>
  </si>
  <si>
    <t>Fuente: Información de asignación y pago de Becas FONABE-2019</t>
  </si>
  <si>
    <t>Fuente: Información financiera FONABE-2019</t>
  </si>
  <si>
    <t>Tercer Trimestre 2019</t>
  </si>
  <si>
    <t>Primer Semestre 2019</t>
  </si>
  <si>
    <t>Becas otorgadas¹</t>
  </si>
  <si>
    <t>Becas pagadas²</t>
  </si>
  <si>
    <t>LEY BE GR Des.Emer P</t>
  </si>
  <si>
    <t>Cuarto Trimestre 2019</t>
  </si>
  <si>
    <r>
      <t>Becas otorgadas</t>
    </r>
    <r>
      <rPr>
        <sz val="11"/>
        <rFont val="Calibri"/>
        <family val="2"/>
      </rPr>
      <t>¹</t>
    </r>
  </si>
  <si>
    <r>
      <t>Becas pagadas</t>
    </r>
    <r>
      <rPr>
        <sz val="1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</si>
</sst>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_-;_-@_-"/>
    <numFmt numFmtId="167" formatCode="#,##0.00_ ;[Red]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</cellStyleXfs>
  <cellXfs count="158">
    <xf numFmtId="0" fontId="0" fillId="0" borderId="0" xfId="0"/>
    <xf numFmtId="165" fontId="0" fillId="0" borderId="0" xfId="1" applyNumberFormat="1" applyFont="1" applyFill="1"/>
    <xf numFmtId="165" fontId="0" fillId="0" borderId="0" xfId="1" applyNumberFormat="1" applyFont="1"/>
    <xf numFmtId="165" fontId="0" fillId="0" borderId="4" xfId="1" applyNumberFormat="1" applyFont="1" applyBorder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/>
    <xf numFmtId="165" fontId="2" fillId="0" borderId="0" xfId="1" applyNumberFormat="1" applyFont="1" applyAlignment="1">
      <alignment horizontal="left"/>
    </xf>
    <xf numFmtId="165" fontId="2" fillId="0" borderId="0" xfId="1" applyNumberFormat="1" applyFont="1" applyFill="1" applyBorder="1"/>
    <xf numFmtId="165" fontId="2" fillId="0" borderId="0" xfId="1" applyNumberFormat="1" applyFont="1"/>
    <xf numFmtId="165" fontId="2" fillId="0" borderId="0" xfId="1" applyNumberFormat="1" applyFont="1" applyFill="1"/>
    <xf numFmtId="165" fontId="0" fillId="0" borderId="0" xfId="1" applyNumberFormat="1" applyFont="1" applyFill="1" applyBorder="1"/>
    <xf numFmtId="165" fontId="0" fillId="0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4" xfId="1" applyNumberFormat="1" applyFont="1" applyFill="1" applyBorder="1"/>
    <xf numFmtId="165" fontId="0" fillId="0" borderId="0" xfId="1" applyNumberFormat="1" applyFont="1" applyBorder="1"/>
    <xf numFmtId="165" fontId="1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Alignment="1">
      <alignment wrapText="1"/>
    </xf>
    <xf numFmtId="165" fontId="0" fillId="0" borderId="2" xfId="1" applyNumberFormat="1" applyFont="1" applyFill="1" applyBorder="1" applyAlignment="1"/>
    <xf numFmtId="165" fontId="0" fillId="0" borderId="0" xfId="1" applyNumberFormat="1" applyFont="1" applyFill="1" applyAlignment="1"/>
    <xf numFmtId="165" fontId="0" fillId="0" borderId="3" xfId="1" applyNumberFormat="1" applyFont="1" applyBorder="1"/>
    <xf numFmtId="165" fontId="2" fillId="0" borderId="0" xfId="1" applyNumberFormat="1" applyFont="1" applyBorder="1"/>
    <xf numFmtId="165" fontId="2" fillId="0" borderId="3" xfId="1" applyNumberFormat="1" applyFont="1" applyBorder="1"/>
    <xf numFmtId="165" fontId="0" fillId="0" borderId="0" xfId="1" applyNumberFormat="1" applyFont="1" applyFill="1" applyBorder="1" applyAlignment="1">
      <alignment horizontal="right" vertical="center"/>
    </xf>
    <xf numFmtId="165" fontId="0" fillId="0" borderId="4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wrapText="1"/>
    </xf>
    <xf numFmtId="165" fontId="0" fillId="0" borderId="0" xfId="2" applyNumberFormat="1" applyFont="1" applyFill="1"/>
    <xf numFmtId="165" fontId="0" fillId="0" borderId="0" xfId="1" applyNumberFormat="1" applyFont="1" applyAlignment="1">
      <alignment horizontal="left"/>
    </xf>
    <xf numFmtId="4" fontId="0" fillId="0" borderId="0" xfId="0" applyNumberFormat="1" applyFont="1" applyFill="1" applyBorder="1"/>
    <xf numFmtId="1" fontId="2" fillId="0" borderId="0" xfId="1" applyNumberFormat="1" applyFont="1" applyFill="1" applyAlignment="1">
      <alignment horizontal="left"/>
    </xf>
    <xf numFmtId="165" fontId="6" fillId="0" borderId="0" xfId="1" applyNumberFormat="1" applyFont="1" applyFill="1" applyAlignment="1">
      <alignment horizontal="right"/>
    </xf>
    <xf numFmtId="165" fontId="0" fillId="2" borderId="0" xfId="1" applyNumberFormat="1" applyFont="1" applyFill="1"/>
    <xf numFmtId="165" fontId="0" fillId="2" borderId="0" xfId="1" applyNumberFormat="1" applyFont="1" applyFill="1" applyAlignment="1"/>
    <xf numFmtId="164" fontId="0" fillId="0" borderId="0" xfId="1" applyFont="1"/>
    <xf numFmtId="164" fontId="0" fillId="0" borderId="4" xfId="1" applyFont="1" applyFill="1" applyBorder="1" applyAlignment="1">
      <alignment horizontal="right" vertical="center"/>
    </xf>
    <xf numFmtId="164" fontId="0" fillId="0" borderId="0" xfId="1" applyFont="1" applyFill="1" applyBorder="1" applyAlignment="1">
      <alignment horizontal="right" vertical="center"/>
    </xf>
    <xf numFmtId="164" fontId="0" fillId="0" borderId="4" xfId="1" applyFont="1" applyBorder="1"/>
    <xf numFmtId="164" fontId="0" fillId="0" borderId="4" xfId="1" applyNumberFormat="1" applyFont="1" applyFill="1" applyBorder="1" applyAlignment="1">
      <alignment horizontal="right" vertical="center"/>
    </xf>
    <xf numFmtId="4" fontId="4" fillId="0" borderId="0" xfId="0" applyNumberFormat="1" applyFont="1"/>
    <xf numFmtId="164" fontId="0" fillId="0" borderId="0" xfId="1" applyFont="1" applyFill="1" applyBorder="1"/>
    <xf numFmtId="164" fontId="0" fillId="0" borderId="0" xfId="1" applyNumberFormat="1" applyFont="1"/>
    <xf numFmtId="165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2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left" vertical="top" wrapText="1"/>
    </xf>
    <xf numFmtId="164" fontId="0" fillId="0" borderId="4" xfId="1" applyNumberFormat="1" applyFont="1" applyBorder="1"/>
    <xf numFmtId="165" fontId="2" fillId="0" borderId="0" xfId="1" applyNumberFormat="1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/>
    <xf numFmtId="4" fontId="0" fillId="0" borderId="0" xfId="0" applyNumberFormat="1"/>
    <xf numFmtId="164" fontId="0" fillId="0" borderId="0" xfId="1" applyFont="1" applyFill="1" applyAlignment="1"/>
    <xf numFmtId="164" fontId="0" fillId="2" borderId="0" xfId="1" applyFont="1" applyFill="1" applyAlignment="1"/>
    <xf numFmtId="165" fontId="0" fillId="3" borderId="0" xfId="1" applyNumberFormat="1" applyFont="1" applyFill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7" xfId="1" applyNumberFormat="1" applyFont="1" applyBorder="1" applyAlignment="1">
      <alignment horizontal="center"/>
    </xf>
    <xf numFmtId="165" fontId="2" fillId="0" borderId="6" xfId="1" applyNumberFormat="1" applyFont="1" applyBorder="1"/>
    <xf numFmtId="165" fontId="2" fillId="0" borderId="7" xfId="1" applyNumberFormat="1" applyFont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165" fontId="9" fillId="0" borderId="0" xfId="1" applyNumberFormat="1" applyFont="1" applyFill="1" applyAlignment="1"/>
    <xf numFmtId="165" fontId="9" fillId="2" borderId="0" xfId="1" applyNumberFormat="1" applyFont="1" applyFill="1" applyAlignment="1"/>
    <xf numFmtId="165" fontId="9" fillId="0" borderId="0" xfId="1" applyNumberFormat="1" applyFont="1" applyFill="1" applyBorder="1"/>
    <xf numFmtId="165" fontId="1" fillId="0" borderId="0" xfId="1" applyNumberFormat="1" applyFont="1" applyFill="1" applyAlignment="1"/>
    <xf numFmtId="3" fontId="0" fillId="0" borderId="0" xfId="0" applyNumberFormat="1" applyFont="1" applyFill="1"/>
    <xf numFmtId="0" fontId="0" fillId="0" borderId="0" xfId="0" applyFill="1" applyAlignment="1">
      <alignment horizontal="left"/>
    </xf>
    <xf numFmtId="165" fontId="0" fillId="0" borderId="5" xfId="1" applyNumberFormat="1" applyFont="1" applyFill="1" applyBorder="1"/>
    <xf numFmtId="165" fontId="0" fillId="0" borderId="11" xfId="1" applyNumberFormat="1" applyFont="1" applyFill="1" applyBorder="1"/>
    <xf numFmtId="164" fontId="0" fillId="0" borderId="11" xfId="1" applyFont="1" applyFill="1" applyBorder="1" applyAlignment="1">
      <alignment horizontal="right" vertical="center"/>
    </xf>
    <xf numFmtId="164" fontId="0" fillId="0" borderId="5" xfId="1" applyNumberFormat="1" applyFont="1" applyFill="1" applyBorder="1" applyAlignment="1">
      <alignment horizontal="right" vertical="center"/>
    </xf>
    <xf numFmtId="164" fontId="0" fillId="0" borderId="0" xfId="1" applyNumberFormat="1" applyFont="1" applyFill="1"/>
    <xf numFmtId="165" fontId="9" fillId="2" borderId="0" xfId="3" applyNumberFormat="1" applyFont="1" applyFill="1" applyAlignment="1"/>
    <xf numFmtId="164" fontId="0" fillId="0" borderId="0" xfId="3" applyNumberFormat="1" applyFont="1" applyFill="1"/>
    <xf numFmtId="164" fontId="0" fillId="0" borderId="0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2" fillId="0" borderId="4" xfId="1" applyNumberFormat="1" applyFont="1" applyFill="1" applyBorder="1"/>
    <xf numFmtId="165" fontId="2" fillId="0" borderId="4" xfId="1" applyNumberFormat="1" applyFont="1" applyBorder="1"/>
    <xf numFmtId="164" fontId="2" fillId="0" borderId="4" xfId="1" applyNumberFormat="1" applyFont="1" applyFill="1" applyBorder="1" applyAlignment="1">
      <alignment horizontal="right" vertical="center"/>
    </xf>
    <xf numFmtId="165" fontId="2" fillId="0" borderId="0" xfId="1" applyNumberFormat="1" applyFont="1" applyAlignment="1">
      <alignment horizontal="center"/>
    </xf>
    <xf numFmtId="165" fontId="2" fillId="0" borderId="4" xfId="1" applyNumberFormat="1" applyFont="1" applyFill="1" applyBorder="1" applyAlignment="1">
      <alignment horizontal="right" vertical="center"/>
    </xf>
    <xf numFmtId="164" fontId="2" fillId="0" borderId="4" xfId="1" applyFont="1" applyFill="1" applyBorder="1" applyAlignment="1">
      <alignment horizontal="right" vertical="center"/>
    </xf>
    <xf numFmtId="165" fontId="2" fillId="0" borderId="0" xfId="1" applyNumberFormat="1" applyFont="1" applyBorder="1" applyAlignment="1">
      <alignment horizontal="center"/>
    </xf>
    <xf numFmtId="164" fontId="2" fillId="0" borderId="4" xfId="1" applyFont="1" applyBorder="1"/>
    <xf numFmtId="164" fontId="2" fillId="0" borderId="4" xfId="1" applyNumberFormat="1" applyFont="1" applyBorder="1"/>
    <xf numFmtId="165" fontId="2" fillId="0" borderId="10" xfId="1" applyNumberFormat="1" applyFont="1" applyFill="1" applyBorder="1"/>
    <xf numFmtId="164" fontId="2" fillId="0" borderId="4" xfId="1" applyNumberFormat="1" applyFont="1" applyFill="1" applyBorder="1"/>
    <xf numFmtId="166" fontId="0" fillId="0" borderId="0" xfId="4" applyNumberFormat="1" applyFont="1"/>
    <xf numFmtId="165" fontId="2" fillId="0" borderId="1" xfId="1" applyNumberFormat="1" applyFont="1" applyFill="1" applyBorder="1" applyAlignment="1"/>
    <xf numFmtId="165" fontId="1" fillId="2" borderId="0" xfId="3" applyNumberFormat="1" applyFont="1" applyFill="1" applyAlignment="1"/>
    <xf numFmtId="49" fontId="0" fillId="3" borderId="0" xfId="4" applyNumberFormat="1" applyFont="1" applyFill="1" applyAlignment="1"/>
    <xf numFmtId="165" fontId="9" fillId="0" borderId="0" xfId="1" applyNumberFormat="1" applyFont="1"/>
    <xf numFmtId="0" fontId="0" fillId="3" borderId="0" xfId="0" applyFill="1"/>
    <xf numFmtId="165" fontId="9" fillId="3" borderId="0" xfId="1" applyNumberFormat="1" applyFont="1" applyFill="1"/>
    <xf numFmtId="165" fontId="6" fillId="3" borderId="0" xfId="1" applyNumberFormat="1" applyFont="1" applyFill="1" applyAlignment="1">
      <alignment horizontal="right"/>
    </xf>
    <xf numFmtId="0" fontId="0" fillId="3" borderId="0" xfId="0" applyFill="1" applyAlignment="1">
      <alignment horizontal="left"/>
    </xf>
    <xf numFmtId="165" fontId="9" fillId="3" borderId="0" xfId="3" applyNumberFormat="1" applyFont="1" applyFill="1" applyAlignment="1"/>
    <xf numFmtId="165" fontId="9" fillId="3" borderId="0" xfId="1" applyNumberFormat="1" applyFont="1" applyFill="1" applyAlignment="1"/>
    <xf numFmtId="165" fontId="0" fillId="3" borderId="0" xfId="1" applyNumberFormat="1" applyFont="1" applyFill="1" applyAlignment="1"/>
    <xf numFmtId="49" fontId="0" fillId="3" borderId="0" xfId="0" applyNumberFormat="1" applyFill="1"/>
    <xf numFmtId="165" fontId="0" fillId="3" borderId="0" xfId="1" applyNumberFormat="1" applyFont="1" applyFill="1"/>
    <xf numFmtId="164" fontId="0" fillId="3" borderId="0" xfId="1" applyNumberFormat="1" applyFont="1" applyFill="1" applyBorder="1" applyAlignment="1">
      <alignment horizontal="center"/>
    </xf>
    <xf numFmtId="165" fontId="6" fillId="3" borderId="0" xfId="1" applyNumberFormat="1" applyFont="1" applyFill="1" applyAlignment="1">
      <alignment horizontal="left"/>
    </xf>
    <xf numFmtId="164" fontId="2" fillId="0" borderId="10" xfId="1" applyFont="1" applyFill="1" applyBorder="1" applyAlignment="1">
      <alignment horizontal="right" vertical="center"/>
    </xf>
    <xf numFmtId="0" fontId="0" fillId="0" borderId="0" xfId="0" applyBorder="1"/>
    <xf numFmtId="166" fontId="12" fillId="0" borderId="0" xfId="4" applyNumberFormat="1" applyFont="1" applyBorder="1" applyAlignment="1">
      <alignment horizontal="center" vertical="center"/>
    </xf>
    <xf numFmtId="166" fontId="12" fillId="0" borderId="0" xfId="4" applyNumberFormat="1" applyFont="1" applyBorder="1" applyAlignment="1">
      <alignment vertical="center"/>
    </xf>
    <xf numFmtId="166" fontId="12" fillId="0" borderId="0" xfId="4" applyNumberFormat="1" applyFont="1" applyFill="1" applyBorder="1" applyAlignment="1">
      <alignment horizontal="center" vertical="center"/>
    </xf>
    <xf numFmtId="166" fontId="11" fillId="4" borderId="0" xfId="4" applyNumberFormat="1" applyFont="1" applyFill="1" applyBorder="1" applyAlignment="1">
      <alignment vertical="center"/>
    </xf>
    <xf numFmtId="166" fontId="11" fillId="0" borderId="0" xfId="4" applyNumberFormat="1" applyFont="1" applyBorder="1" applyAlignment="1">
      <alignment vertical="center"/>
    </xf>
    <xf numFmtId="166" fontId="0" fillId="0" borderId="0" xfId="4" applyNumberFormat="1" applyFont="1" applyBorder="1"/>
    <xf numFmtId="0" fontId="0" fillId="0" borderId="0" xfId="0" applyFill="1" applyBorder="1"/>
    <xf numFmtId="40" fontId="0" fillId="0" borderId="0" xfId="0" applyNumberFormat="1" applyBorder="1"/>
    <xf numFmtId="166" fontId="10" fillId="0" borderId="0" xfId="4" applyNumberFormat="1" applyFont="1" applyBorder="1"/>
    <xf numFmtId="43" fontId="0" fillId="0" borderId="0" xfId="0" applyNumberFormat="1" applyFill="1" applyBorder="1"/>
    <xf numFmtId="167" fontId="0" fillId="0" borderId="0" xfId="0" applyNumberFormat="1" applyBorder="1"/>
    <xf numFmtId="166" fontId="11" fillId="4" borderId="0" xfId="4" applyNumberFormat="1" applyFont="1" applyFill="1" applyBorder="1" applyAlignment="1">
      <alignment vertical="center" wrapText="1"/>
    </xf>
    <xf numFmtId="166" fontId="11" fillId="4" borderId="0" xfId="4" applyNumberFormat="1" applyFont="1" applyFill="1" applyBorder="1" applyAlignment="1">
      <alignment horizontal="center" vertical="center" wrapText="1"/>
    </xf>
    <xf numFmtId="0" fontId="11" fillId="4" borderId="0" xfId="5" applyFont="1" applyFill="1" applyBorder="1" applyAlignment="1">
      <alignment horizontal="center" vertical="center" wrapText="1"/>
    </xf>
    <xf numFmtId="0" fontId="11" fillId="4" borderId="0" xfId="5" applyFont="1" applyFill="1" applyBorder="1" applyAlignment="1">
      <alignment vertical="center" wrapText="1"/>
    </xf>
    <xf numFmtId="166" fontId="13" fillId="0" borderId="0" xfId="4" applyNumberFormat="1" applyFont="1" applyBorder="1"/>
    <xf numFmtId="165" fontId="0" fillId="0" borderId="0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65" fontId="9" fillId="2" borderId="0" xfId="1" applyNumberFormat="1" applyFont="1" applyFill="1"/>
    <xf numFmtId="165" fontId="1" fillId="0" borderId="0" xfId="1" applyNumberFormat="1" applyFont="1" applyFill="1" applyBorder="1" applyAlignment="1"/>
    <xf numFmtId="165" fontId="0" fillId="2" borderId="0" xfId="1" applyNumberFormat="1" applyFont="1" applyFill="1" applyBorder="1"/>
    <xf numFmtId="165" fontId="0" fillId="2" borderId="0" xfId="1" applyNumberFormat="1" applyFont="1" applyFill="1" applyBorder="1" applyAlignment="1"/>
    <xf numFmtId="165" fontId="9" fillId="0" borderId="0" xfId="1" applyNumberFormat="1" applyFont="1" applyFill="1" applyBorder="1" applyAlignment="1"/>
    <xf numFmtId="165" fontId="1" fillId="3" borderId="0" xfId="1" applyNumberFormat="1" applyFont="1" applyFill="1" applyBorder="1" applyAlignment="1"/>
    <xf numFmtId="37" fontId="1" fillId="3" borderId="0" xfId="1" applyNumberFormat="1" applyFont="1" applyFill="1" applyBorder="1" applyAlignment="1"/>
    <xf numFmtId="165" fontId="0" fillId="3" borderId="0" xfId="1" applyNumberFormat="1" applyFont="1" applyFill="1" applyBorder="1" applyAlignment="1"/>
    <xf numFmtId="165" fontId="0" fillId="0" borderId="10" xfId="1" applyNumberFormat="1" applyFont="1" applyFill="1" applyBorder="1"/>
    <xf numFmtId="165" fontId="0" fillId="0" borderId="10" xfId="1" applyNumberFormat="1" applyFont="1" applyBorder="1"/>
    <xf numFmtId="37" fontId="9" fillId="0" borderId="0" xfId="1" applyNumberFormat="1" applyFont="1" applyFill="1" applyBorder="1" applyAlignment="1"/>
    <xf numFmtId="165" fontId="2" fillId="0" borderId="12" xfId="1" applyNumberFormat="1" applyFont="1" applyFill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165" fontId="0" fillId="0" borderId="0" xfId="1" applyNumberFormat="1" applyFont="1" applyFill="1" applyBorder="1" applyAlignment="1"/>
    <xf numFmtId="0" fontId="0" fillId="0" borderId="0" xfId="0" applyBorder="1" applyAlignment="1">
      <alignment horizontal="left"/>
    </xf>
    <xf numFmtId="0" fontId="0" fillId="3" borderId="0" xfId="0" applyFill="1" applyBorder="1" applyAlignment="1">
      <alignment horizontal="left"/>
    </xf>
    <xf numFmtId="165" fontId="6" fillId="3" borderId="0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49" fontId="9" fillId="3" borderId="0" xfId="4" applyNumberFormat="1" applyFont="1" applyFill="1" applyAlignment="1"/>
    <xf numFmtId="0" fontId="9" fillId="3" borderId="0" xfId="0" applyFont="1" applyFill="1"/>
    <xf numFmtId="165" fontId="15" fillId="3" borderId="0" xfId="1" applyNumberFormat="1" applyFont="1" applyFill="1" applyAlignment="1">
      <alignment horizontal="right"/>
    </xf>
    <xf numFmtId="0" fontId="9" fillId="3" borderId="0" xfId="0" applyFont="1" applyFill="1" applyAlignment="1">
      <alignment horizontal="left"/>
    </xf>
    <xf numFmtId="165" fontId="16" fillId="0" borderId="4" xfId="1" applyNumberFormat="1" applyFont="1" applyFill="1" applyBorder="1"/>
    <xf numFmtId="165" fontId="16" fillId="0" borderId="4" xfId="1" applyNumberFormat="1" applyFont="1" applyBorder="1"/>
    <xf numFmtId="165" fontId="2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left" vertical="top" wrapText="1"/>
    </xf>
    <xf numFmtId="165" fontId="2" fillId="0" borderId="0" xfId="1" applyNumberFormat="1" applyFont="1" applyFill="1" applyBorder="1" applyAlignment="1">
      <alignment horizontal="center"/>
    </xf>
    <xf numFmtId="0" fontId="11" fillId="4" borderId="0" xfId="5" applyFont="1" applyFill="1" applyBorder="1" applyAlignment="1">
      <alignment horizontal="center" vertical="center" wrapText="1"/>
    </xf>
    <xf numFmtId="166" fontId="11" fillId="4" borderId="0" xfId="4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[0]" xfId="4" builtinId="6"/>
    <cellStyle name="Millares 2" xfId="2"/>
    <cellStyle name="Millares 3" xfId="3"/>
    <cellStyle name="Normal" xfId="0" builtinId="0"/>
    <cellStyle name="Normal 2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3"/>
  <sheetViews>
    <sheetView showGridLines="0" tabSelected="1" zoomScale="80" zoomScaleNormal="80" workbookViewId="0">
      <selection sqref="A1:F1"/>
    </sheetView>
  </sheetViews>
  <sheetFormatPr baseColWidth="10" defaultColWidth="11.42578125" defaultRowHeight="15" customHeight="1" x14ac:dyDescent="0.25"/>
  <cols>
    <col min="1" max="1" width="56.7109375" style="1" customWidth="1"/>
    <col min="2" max="2" width="31.5703125" style="2" bestFit="1" customWidth="1"/>
    <col min="3" max="4" width="17.7109375" style="2" bestFit="1" customWidth="1"/>
    <col min="5" max="5" width="17.85546875" style="2" bestFit="1" customWidth="1"/>
    <col min="6" max="6" width="16.85546875" style="2" bestFit="1" customWidth="1"/>
    <col min="7" max="7" width="3" style="2" customWidth="1"/>
    <col min="8" max="8" width="9.85546875" style="2" hidden="1" customWidth="1"/>
    <col min="9" max="9" width="16.85546875" style="2" hidden="1" customWidth="1"/>
    <col min="10" max="11" width="16.7109375" style="2" hidden="1" customWidth="1"/>
    <col min="12" max="12" width="2.85546875" style="2" hidden="1" customWidth="1"/>
    <col min="13" max="13" width="9.85546875" style="2" hidden="1" customWidth="1"/>
    <col min="14" max="14" width="16.85546875" style="2" hidden="1" customWidth="1"/>
    <col min="15" max="15" width="17.7109375" style="2" hidden="1" customWidth="1"/>
    <col min="16" max="16" width="16.140625" style="2" hidden="1" customWidth="1"/>
    <col min="17" max="17" width="16.7109375" style="2" hidden="1" customWidth="1"/>
    <col min="18" max="18" width="16.7109375" style="2" bestFit="1" customWidth="1"/>
    <col min="19" max="19" width="17.7109375" style="2" bestFit="1" customWidth="1"/>
    <col min="20" max="20" width="18.7109375" style="2" bestFit="1" customWidth="1"/>
    <col min="21" max="21" width="12.7109375" style="2" bestFit="1" customWidth="1"/>
    <col min="22" max="16384" width="11.42578125" style="2"/>
  </cols>
  <sheetData>
    <row r="1" spans="1:37" x14ac:dyDescent="0.25">
      <c r="A1" s="153" t="s">
        <v>57</v>
      </c>
      <c r="B1" s="153"/>
      <c r="C1" s="153"/>
      <c r="D1" s="153"/>
      <c r="E1" s="153"/>
      <c r="F1" s="153"/>
    </row>
    <row r="2" spans="1:37" ht="15" customHeight="1" x14ac:dyDescent="0.25">
      <c r="A2" s="47"/>
      <c r="B2" s="47"/>
      <c r="C2" s="47"/>
      <c r="D2" s="47"/>
      <c r="E2" s="47"/>
      <c r="F2" s="47"/>
      <c r="H2" s="58"/>
      <c r="I2" s="25" t="s">
        <v>75</v>
      </c>
      <c r="J2" s="14"/>
      <c r="K2" s="59"/>
      <c r="M2" s="58"/>
      <c r="N2" s="25" t="s">
        <v>75</v>
      </c>
      <c r="O2" s="14"/>
      <c r="P2" s="14"/>
      <c r="Q2" s="59"/>
    </row>
    <row r="3" spans="1:37" ht="18.75" customHeight="1" x14ac:dyDescent="0.25">
      <c r="A3" s="4" t="s">
        <v>37</v>
      </c>
      <c r="B3" s="5" t="s">
        <v>36</v>
      </c>
      <c r="C3" s="5"/>
      <c r="D3" s="5"/>
      <c r="E3" s="5"/>
      <c r="F3" s="5"/>
      <c r="H3" s="58"/>
      <c r="I3" s="14" t="s">
        <v>69</v>
      </c>
      <c r="J3" s="14"/>
      <c r="K3" s="59"/>
      <c r="M3" s="58"/>
      <c r="N3" s="14" t="s">
        <v>70</v>
      </c>
      <c r="O3" s="14"/>
      <c r="P3" s="14"/>
      <c r="Q3" s="59"/>
    </row>
    <row r="4" spans="1:37" ht="15" customHeight="1" x14ac:dyDescent="0.25">
      <c r="A4" s="4" t="s">
        <v>38</v>
      </c>
      <c r="B4" s="5" t="s">
        <v>39</v>
      </c>
      <c r="C4" s="5"/>
      <c r="D4" s="5"/>
      <c r="E4" s="5"/>
      <c r="F4" s="5"/>
      <c r="H4" s="58"/>
      <c r="I4" s="20" t="s">
        <v>73</v>
      </c>
      <c r="J4" s="20" t="s">
        <v>71</v>
      </c>
      <c r="K4" s="60" t="s">
        <v>72</v>
      </c>
      <c r="M4" s="58"/>
      <c r="N4" s="20" t="s">
        <v>73</v>
      </c>
      <c r="O4" s="20" t="s">
        <v>71</v>
      </c>
      <c r="P4" s="20" t="s">
        <v>74</v>
      </c>
      <c r="Q4" s="59" t="s">
        <v>79</v>
      </c>
    </row>
    <row r="5" spans="1:37" ht="15" customHeight="1" x14ac:dyDescent="0.25">
      <c r="A5" s="4" t="s">
        <v>40</v>
      </c>
      <c r="B5" s="5" t="s">
        <v>36</v>
      </c>
      <c r="C5" s="5"/>
      <c r="D5" s="5"/>
      <c r="E5" s="5"/>
      <c r="F5" s="5"/>
      <c r="H5" s="58" t="s">
        <v>77</v>
      </c>
      <c r="I5" s="14">
        <v>5154</v>
      </c>
      <c r="J5" s="14">
        <v>5148</v>
      </c>
      <c r="K5" s="59">
        <f>+I5-J5</f>
        <v>6</v>
      </c>
      <c r="M5" s="58" t="s">
        <v>77</v>
      </c>
      <c r="N5" s="14">
        <v>5155</v>
      </c>
      <c r="O5" s="14">
        <v>5148</v>
      </c>
      <c r="P5" s="14">
        <f>+N5-O5</f>
        <v>7</v>
      </c>
      <c r="Q5" s="59">
        <f>+N5-O5-P5</f>
        <v>0</v>
      </c>
    </row>
    <row r="6" spans="1:37" ht="15" customHeight="1" x14ac:dyDescent="0.25">
      <c r="A6" s="4" t="s">
        <v>41</v>
      </c>
      <c r="B6" s="5" t="s">
        <v>92</v>
      </c>
      <c r="C6" s="5"/>
      <c r="D6" s="5"/>
      <c r="E6" s="5"/>
      <c r="F6" s="5"/>
      <c r="H6" s="58" t="s">
        <v>78</v>
      </c>
      <c r="I6" s="14">
        <f>+I5+2-1</f>
        <v>5155</v>
      </c>
      <c r="J6" s="14">
        <v>5135</v>
      </c>
      <c r="K6" s="59">
        <f>+I6-J6</f>
        <v>20</v>
      </c>
      <c r="M6" s="58" t="s">
        <v>78</v>
      </c>
      <c r="N6" s="14">
        <v>5154</v>
      </c>
      <c r="O6" s="14">
        <v>5135</v>
      </c>
      <c r="P6" s="14">
        <f>+N6-O6</f>
        <v>19</v>
      </c>
      <c r="Q6" s="59">
        <f t="shared" ref="Q6" si="0">+N6-O6-P6</f>
        <v>0</v>
      </c>
    </row>
    <row r="7" spans="1:37" ht="15" customHeight="1" x14ac:dyDescent="0.25">
      <c r="A7" s="4"/>
      <c r="B7" s="5"/>
      <c r="C7" s="5"/>
      <c r="D7" s="5"/>
      <c r="E7" s="5"/>
      <c r="F7" s="5"/>
      <c r="H7" s="58" t="s">
        <v>6</v>
      </c>
      <c r="I7" s="14">
        <f>+I6-8</f>
        <v>5147</v>
      </c>
      <c r="J7" s="56">
        <v>5171</v>
      </c>
      <c r="K7" s="59">
        <f>+I7-J7</f>
        <v>-24</v>
      </c>
      <c r="M7" s="58" t="s">
        <v>6</v>
      </c>
      <c r="N7" s="14">
        <v>5147</v>
      </c>
      <c r="O7" s="14"/>
      <c r="P7" s="14">
        <v>5145</v>
      </c>
      <c r="Q7" s="59">
        <f>+N7-O7-P7</f>
        <v>2</v>
      </c>
    </row>
    <row r="8" spans="1:37" ht="15" customHeight="1" x14ac:dyDescent="0.25">
      <c r="A8" s="153" t="s">
        <v>1</v>
      </c>
      <c r="B8" s="153"/>
      <c r="C8" s="153"/>
      <c r="D8" s="153"/>
      <c r="E8" s="153"/>
      <c r="F8" s="153"/>
      <c r="H8" s="58"/>
      <c r="I8" s="14"/>
      <c r="J8" s="14"/>
      <c r="K8" s="59">
        <f>SUM(K5:K7)</f>
        <v>2</v>
      </c>
      <c r="M8" s="58"/>
      <c r="N8" s="14"/>
      <c r="O8" s="14"/>
      <c r="P8" s="56">
        <f>SUM(P5:P7)</f>
        <v>5171</v>
      </c>
      <c r="Q8" s="59"/>
    </row>
    <row r="9" spans="1:37" ht="15" customHeight="1" x14ac:dyDescent="0.25">
      <c r="A9" s="153" t="s">
        <v>2</v>
      </c>
      <c r="B9" s="153"/>
      <c r="C9" s="153"/>
      <c r="D9" s="153"/>
      <c r="E9" s="153"/>
      <c r="F9" s="153"/>
      <c r="H9" s="58"/>
      <c r="I9" s="14"/>
      <c r="J9" s="14"/>
      <c r="K9" s="59"/>
      <c r="M9" s="58"/>
      <c r="N9" s="14"/>
      <c r="O9" s="14"/>
      <c r="P9" s="14"/>
      <c r="Q9" s="59"/>
    </row>
    <row r="10" spans="1:37" ht="15" customHeight="1" x14ac:dyDescent="0.25">
      <c r="B10" s="10"/>
      <c r="C10" s="10"/>
      <c r="H10" s="58"/>
      <c r="I10" s="14"/>
      <c r="J10" s="14"/>
      <c r="K10" s="59"/>
      <c r="M10" s="58"/>
      <c r="N10" s="14"/>
      <c r="O10" s="14"/>
      <c r="P10" s="14"/>
      <c r="Q10" s="59"/>
      <c r="S10" s="91"/>
    </row>
    <row r="11" spans="1:37" s="8" customFormat="1" ht="15" customHeight="1" thickBot="1" x14ac:dyDescent="0.3">
      <c r="A11" s="79" t="s">
        <v>42</v>
      </c>
      <c r="B11" s="45" t="s">
        <v>3</v>
      </c>
      <c r="C11" s="45" t="s">
        <v>4</v>
      </c>
      <c r="D11" s="45" t="s">
        <v>5</v>
      </c>
      <c r="E11" s="45" t="s">
        <v>6</v>
      </c>
      <c r="F11" s="45" t="s">
        <v>0</v>
      </c>
      <c r="H11" s="61"/>
      <c r="I11" s="25"/>
      <c r="J11" s="25"/>
      <c r="K11" s="62"/>
      <c r="M11" s="61"/>
      <c r="N11" s="25"/>
      <c r="O11" s="25"/>
      <c r="P11" s="25"/>
      <c r="Q11" s="62"/>
    </row>
    <row r="12" spans="1:37" s="8" customFormat="1" ht="15" customHeight="1" x14ac:dyDescent="0.25">
      <c r="A12" s="1"/>
      <c r="B12" s="2"/>
      <c r="C12" s="22"/>
      <c r="D12" s="22"/>
      <c r="E12" s="22"/>
      <c r="F12" s="22"/>
      <c r="H12" s="61"/>
      <c r="I12" s="25"/>
      <c r="J12" s="25"/>
      <c r="K12" s="62"/>
      <c r="M12" s="61"/>
      <c r="N12" s="25"/>
      <c r="O12" s="25"/>
      <c r="P12" s="25"/>
      <c r="Q12" s="62"/>
    </row>
    <row r="13" spans="1:37" s="24" customFormat="1" ht="15" customHeight="1" x14ac:dyDescent="0.25">
      <c r="A13" s="46" t="s">
        <v>53</v>
      </c>
      <c r="B13" s="2" t="s">
        <v>46</v>
      </c>
      <c r="C13" s="65">
        <v>5814</v>
      </c>
      <c r="D13" s="67">
        <v>0</v>
      </c>
      <c r="E13" s="67">
        <v>0</v>
      </c>
      <c r="F13" s="65">
        <f t="shared" ref="F13:F26" si="1">SUM(C13:E13)</f>
        <v>5814</v>
      </c>
      <c r="G13" s="14"/>
      <c r="H13" s="58"/>
      <c r="I13" s="25"/>
      <c r="J13" s="25"/>
      <c r="K13" s="62"/>
      <c r="L13" s="8"/>
      <c r="M13" s="58"/>
      <c r="N13" s="14"/>
      <c r="O13" s="14"/>
      <c r="P13" s="14"/>
      <c r="Q13" s="59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s="24" customFormat="1" ht="15" customHeight="1" x14ac:dyDescent="0.25">
      <c r="A14" s="1"/>
      <c r="B14" s="35" t="s">
        <v>47</v>
      </c>
      <c r="C14" s="76">
        <v>5755</v>
      </c>
      <c r="D14" s="76">
        <v>5850</v>
      </c>
      <c r="E14" s="76">
        <v>5816</v>
      </c>
      <c r="F14" s="66">
        <f t="shared" si="1"/>
        <v>17421</v>
      </c>
      <c r="G14" s="14"/>
      <c r="H14" s="58"/>
      <c r="I14" s="25"/>
      <c r="J14" s="25"/>
      <c r="K14" s="62"/>
      <c r="L14" s="8"/>
      <c r="M14" s="58"/>
      <c r="N14" s="14"/>
      <c r="O14" s="14"/>
      <c r="P14" s="14"/>
      <c r="Q14" s="59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24" customFormat="1" ht="15" customHeight="1" x14ac:dyDescent="0.25">
      <c r="A15" s="1"/>
      <c r="B15" s="35" t="s">
        <v>66</v>
      </c>
      <c r="C15" s="76">
        <v>59</v>
      </c>
      <c r="D15" s="76">
        <v>23</v>
      </c>
      <c r="E15" s="93">
        <v>20</v>
      </c>
      <c r="F15" s="36">
        <f t="shared" ref="F15:F16" si="2">+C15+D15+E15</f>
        <v>102</v>
      </c>
      <c r="G15" s="14"/>
      <c r="H15" s="58"/>
      <c r="I15" s="25" t="s">
        <v>76</v>
      </c>
      <c r="J15" s="14"/>
      <c r="K15" s="59"/>
      <c r="L15" s="14"/>
      <c r="M15" s="58"/>
      <c r="N15" s="25" t="s">
        <v>76</v>
      </c>
      <c r="O15" s="14"/>
      <c r="P15" s="14"/>
      <c r="Q15" s="59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s="24" customFormat="1" ht="15" customHeight="1" x14ac:dyDescent="0.25">
      <c r="A16" s="1"/>
      <c r="B16" s="35" t="s">
        <v>82</v>
      </c>
      <c r="C16" s="76">
        <v>5755</v>
      </c>
      <c r="D16" s="76">
        <v>5795</v>
      </c>
      <c r="E16" s="76">
        <v>5800</v>
      </c>
      <c r="F16" s="36">
        <f t="shared" si="2"/>
        <v>17350</v>
      </c>
      <c r="G16" s="14"/>
      <c r="H16" s="58"/>
      <c r="I16" s="25"/>
      <c r="J16" s="14"/>
      <c r="K16" s="59"/>
      <c r="L16" s="14"/>
      <c r="M16" s="58"/>
      <c r="N16" s="25"/>
      <c r="O16" s="14"/>
      <c r="P16" s="14"/>
      <c r="Q16" s="59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s="24" customFormat="1" ht="15" customHeight="1" x14ac:dyDescent="0.25">
      <c r="A17" s="46" t="s">
        <v>55</v>
      </c>
      <c r="B17" s="2" t="s">
        <v>46</v>
      </c>
      <c r="C17" s="68"/>
      <c r="D17" s="69">
        <v>183</v>
      </c>
      <c r="E17" s="65">
        <v>1012</v>
      </c>
      <c r="F17" s="65">
        <f t="shared" si="1"/>
        <v>1195</v>
      </c>
      <c r="G17" s="14"/>
      <c r="H17" s="58"/>
      <c r="I17" s="14" t="s">
        <v>69</v>
      </c>
      <c r="J17" s="14"/>
      <c r="K17" s="59"/>
      <c r="L17" s="14"/>
      <c r="M17" s="58"/>
      <c r="N17" s="14" t="s">
        <v>70</v>
      </c>
      <c r="O17" s="14"/>
      <c r="P17" s="14"/>
      <c r="Q17" s="59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s="24" customFormat="1" ht="15" customHeight="1" x14ac:dyDescent="0.25">
      <c r="A18" s="1"/>
      <c r="B18" s="35" t="s">
        <v>47</v>
      </c>
      <c r="C18" s="76">
        <v>0</v>
      </c>
      <c r="D18" s="76">
        <v>0</v>
      </c>
      <c r="E18" s="76">
        <v>549</v>
      </c>
      <c r="F18" s="66">
        <f t="shared" si="1"/>
        <v>549</v>
      </c>
      <c r="G18" s="14"/>
      <c r="H18" s="58"/>
      <c r="I18" s="20" t="s">
        <v>73</v>
      </c>
      <c r="J18" s="20" t="s">
        <v>71</v>
      </c>
      <c r="K18" s="60" t="s">
        <v>72</v>
      </c>
      <c r="L18" s="14"/>
      <c r="M18" s="58"/>
      <c r="N18" s="20" t="s">
        <v>73</v>
      </c>
      <c r="O18" s="20" t="s">
        <v>71</v>
      </c>
      <c r="P18" s="20" t="s">
        <v>74</v>
      </c>
      <c r="Q18" s="59" t="s">
        <v>79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s="24" customFormat="1" ht="15" customHeight="1" x14ac:dyDescent="0.25">
      <c r="A19" s="1"/>
      <c r="B19" s="35" t="s">
        <v>66</v>
      </c>
      <c r="C19" s="76">
        <v>0</v>
      </c>
      <c r="D19" s="76">
        <v>366</v>
      </c>
      <c r="E19" s="76">
        <v>3036</v>
      </c>
      <c r="F19" s="36">
        <f t="shared" ref="F19:F20" si="3">+C19+D19+E19</f>
        <v>3402</v>
      </c>
      <c r="G19" s="14"/>
      <c r="H19" s="58" t="s">
        <v>77</v>
      </c>
      <c r="I19" s="14">
        <v>0</v>
      </c>
      <c r="J19" s="14"/>
      <c r="K19" s="59">
        <f>+I19-J19</f>
        <v>0</v>
      </c>
      <c r="L19" s="14"/>
      <c r="M19" s="58" t="s">
        <v>77</v>
      </c>
      <c r="N19" s="14">
        <f>423+700</f>
        <v>1123</v>
      </c>
      <c r="O19" s="14">
        <v>409</v>
      </c>
      <c r="P19" s="14">
        <v>0</v>
      </c>
      <c r="Q19" s="59">
        <f>+N19-O19</f>
        <v>714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s="24" customFormat="1" ht="15" customHeight="1" x14ac:dyDescent="0.25">
      <c r="A20" s="1"/>
      <c r="B20" s="35" t="s">
        <v>82</v>
      </c>
      <c r="C20" s="76">
        <v>0</v>
      </c>
      <c r="D20" s="76">
        <v>0</v>
      </c>
      <c r="E20" s="76">
        <v>183</v>
      </c>
      <c r="F20" s="36">
        <f t="shared" si="3"/>
        <v>183</v>
      </c>
      <c r="G20" s="14"/>
      <c r="H20" s="58"/>
      <c r="I20" s="14"/>
      <c r="J20" s="14"/>
      <c r="K20" s="59"/>
      <c r="L20" s="14"/>
      <c r="M20" s="58"/>
      <c r="N20" s="14"/>
      <c r="O20" s="14"/>
      <c r="P20" s="14"/>
      <c r="Q20" s="59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s="24" customFormat="1" ht="15" customHeight="1" x14ac:dyDescent="0.25">
      <c r="A21" s="46" t="s">
        <v>54</v>
      </c>
      <c r="B21" s="2" t="s">
        <v>46</v>
      </c>
      <c r="C21" s="65">
        <v>72378</v>
      </c>
      <c r="D21" s="67">
        <v>0</v>
      </c>
      <c r="E21" s="67">
        <v>0</v>
      </c>
      <c r="F21" s="65">
        <f t="shared" si="1"/>
        <v>72378</v>
      </c>
      <c r="G21" s="2"/>
      <c r="H21" s="58" t="s">
        <v>78</v>
      </c>
      <c r="I21" s="14">
        <v>423</v>
      </c>
      <c r="J21" s="14"/>
      <c r="K21" s="59">
        <v>846</v>
      </c>
      <c r="L21" s="14"/>
      <c r="M21" s="58" t="s">
        <v>78</v>
      </c>
      <c r="N21" s="14">
        <f>423+700</f>
        <v>1123</v>
      </c>
      <c r="O21" s="14">
        <v>409</v>
      </c>
      <c r="P21" s="14">
        <v>0</v>
      </c>
      <c r="Q21" s="59">
        <f>+N21-O21</f>
        <v>714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s="24" customFormat="1" ht="15" customHeight="1" x14ac:dyDescent="0.25">
      <c r="A22" s="34"/>
      <c r="B22" s="35" t="s">
        <v>47</v>
      </c>
      <c r="C22" s="76">
        <v>71993</v>
      </c>
      <c r="D22" s="76">
        <v>72544</v>
      </c>
      <c r="E22" s="76">
        <v>72454</v>
      </c>
      <c r="F22" s="66">
        <f t="shared" si="1"/>
        <v>216991</v>
      </c>
      <c r="G22" s="2"/>
      <c r="H22" s="58" t="s">
        <v>6</v>
      </c>
      <c r="I22" s="14">
        <v>700</v>
      </c>
      <c r="J22" s="56">
        <v>1227</v>
      </c>
      <c r="K22" s="59">
        <v>2142</v>
      </c>
      <c r="L22" s="14"/>
      <c r="M22" s="58" t="s">
        <v>6</v>
      </c>
      <c r="N22" s="14">
        <f>423+700</f>
        <v>1123</v>
      </c>
      <c r="O22" s="14">
        <v>409</v>
      </c>
      <c r="P22" s="14">
        <v>1227</v>
      </c>
      <c r="Q22" s="59">
        <f>+N22-O22</f>
        <v>714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s="24" customFormat="1" ht="15" customHeight="1" x14ac:dyDescent="0.25">
      <c r="A23" s="34"/>
      <c r="B23" s="35" t="s">
        <v>66</v>
      </c>
      <c r="C23" s="76">
        <v>385</v>
      </c>
      <c r="D23" s="76">
        <v>219</v>
      </c>
      <c r="E23" s="76">
        <v>142</v>
      </c>
      <c r="F23" s="36">
        <f t="shared" ref="F23:F24" si="4">+C23+D23+E23</f>
        <v>746</v>
      </c>
      <c r="G23" s="2"/>
      <c r="H23" s="58"/>
      <c r="I23" s="14">
        <v>1123</v>
      </c>
      <c r="J23" s="14"/>
      <c r="K23" s="59"/>
      <c r="L23" s="14"/>
      <c r="M23" s="58"/>
      <c r="N23" s="14"/>
      <c r="O23" s="14"/>
      <c r="P23" s="56">
        <f>SUM(P19:P22)</f>
        <v>1227</v>
      </c>
      <c r="Q23" s="59">
        <f>SUM(Q19:Q22)</f>
        <v>2142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s="24" customFormat="1" ht="15" customHeight="1" x14ac:dyDescent="0.25">
      <c r="A24" s="34"/>
      <c r="B24" s="35" t="s">
        <v>82</v>
      </c>
      <c r="C24" s="76">
        <v>71993</v>
      </c>
      <c r="D24" s="76">
        <v>72167</v>
      </c>
      <c r="E24" s="76">
        <v>72250</v>
      </c>
      <c r="F24" s="36">
        <f t="shared" si="4"/>
        <v>216410</v>
      </c>
      <c r="G24" s="2"/>
      <c r="H24" s="58"/>
      <c r="I24" s="14"/>
      <c r="J24" s="14"/>
      <c r="K24" s="59"/>
      <c r="L24" s="14"/>
      <c r="M24" s="58"/>
      <c r="N24" s="14"/>
      <c r="O24" s="14"/>
      <c r="P24" s="56"/>
      <c r="Q24" s="59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s="24" customFormat="1" ht="15" customHeight="1" x14ac:dyDescent="0.25">
      <c r="A25" s="46" t="s">
        <v>56</v>
      </c>
      <c r="B25" s="2" t="s">
        <v>46</v>
      </c>
      <c r="C25" s="65">
        <v>0</v>
      </c>
      <c r="D25" s="65">
        <v>384</v>
      </c>
      <c r="E25" s="67">
        <v>0</v>
      </c>
      <c r="F25" s="65">
        <f t="shared" ref="F25" si="5">SUM(C25:E25)</f>
        <v>384</v>
      </c>
      <c r="G25" s="14"/>
      <c r="H25" s="63"/>
      <c r="I25" s="57"/>
      <c r="J25" s="57"/>
      <c r="K25" s="64"/>
      <c r="L25" s="14"/>
      <c r="M25" s="63"/>
      <c r="N25" s="57"/>
      <c r="O25" s="57"/>
      <c r="P25" s="57"/>
      <c r="Q25" s="6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s="24" customFormat="1" ht="15" customHeight="1" x14ac:dyDescent="0.25">
      <c r="A26" s="34"/>
      <c r="B26" s="35" t="s">
        <v>47</v>
      </c>
      <c r="C26" s="76">
        <v>0</v>
      </c>
      <c r="D26" s="76">
        <v>0</v>
      </c>
      <c r="E26" s="76">
        <v>1149</v>
      </c>
      <c r="F26" s="66">
        <f t="shared" si="1"/>
        <v>1149</v>
      </c>
      <c r="G26" s="14"/>
      <c r="H26" s="14"/>
      <c r="I26" s="2"/>
      <c r="J26" s="2"/>
      <c r="K26" s="2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s="24" customFormat="1" ht="15" customHeight="1" x14ac:dyDescent="0.25">
      <c r="A27" s="34"/>
      <c r="B27" s="35" t="s">
        <v>66</v>
      </c>
      <c r="C27" s="76">
        <v>0</v>
      </c>
      <c r="D27" s="76">
        <v>768</v>
      </c>
      <c r="E27" s="76">
        <v>3</v>
      </c>
      <c r="F27" s="36">
        <f t="shared" ref="F27:F28" si="6">+C27+D27+E27</f>
        <v>771</v>
      </c>
      <c r="G27" s="14"/>
      <c r="H27" s="14"/>
      <c r="I27" s="2"/>
      <c r="J27" s="2"/>
      <c r="K27" s="2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s="24" customFormat="1" ht="15" customHeight="1" x14ac:dyDescent="0.25">
      <c r="A28" s="34"/>
      <c r="B28" s="35" t="s">
        <v>82</v>
      </c>
      <c r="C28" s="76">
        <v>0</v>
      </c>
      <c r="D28" s="76">
        <v>0</v>
      </c>
      <c r="E28" s="76">
        <v>383</v>
      </c>
      <c r="F28" s="36">
        <f t="shared" si="6"/>
        <v>383</v>
      </c>
      <c r="G28" s="14"/>
      <c r="H28" s="14"/>
      <c r="I28" s="2"/>
      <c r="J28" s="2"/>
      <c r="K28" s="2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s="26" customFormat="1" ht="15.75" thickBot="1" x14ac:dyDescent="0.3">
      <c r="A29" s="80" t="s">
        <v>7</v>
      </c>
      <c r="B29" s="81"/>
      <c r="C29" s="81">
        <f t="shared" ref="C29:E30" si="7">+C13+C17+C25+C21</f>
        <v>78192</v>
      </c>
      <c r="D29" s="81">
        <f t="shared" si="7"/>
        <v>567</v>
      </c>
      <c r="E29" s="81">
        <f t="shared" si="7"/>
        <v>1012</v>
      </c>
      <c r="F29" s="81">
        <f>+F13+F17+F25+F21</f>
        <v>79771</v>
      </c>
      <c r="G29" s="25"/>
      <c r="H29" s="25"/>
      <c r="I29" s="8"/>
      <c r="J29" s="8"/>
      <c r="K29" s="8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s="26" customFormat="1" ht="16.5" thickTop="1" thickBot="1" x14ac:dyDescent="0.3">
      <c r="A30" s="80" t="s">
        <v>8</v>
      </c>
      <c r="B30" s="81"/>
      <c r="C30" s="81">
        <f t="shared" si="7"/>
        <v>77748</v>
      </c>
      <c r="D30" s="81">
        <f t="shared" si="7"/>
        <v>78394</v>
      </c>
      <c r="E30" s="81">
        <f t="shared" si="7"/>
        <v>79968</v>
      </c>
      <c r="F30" s="81">
        <f>+F14+F18+F26+F22</f>
        <v>236110</v>
      </c>
      <c r="G30" s="25"/>
      <c r="H30" s="25"/>
      <c r="I30" s="8"/>
      <c r="J30" s="8"/>
      <c r="K30" s="8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ht="18.75" customHeight="1" thickTop="1" x14ac:dyDescent="0.25">
      <c r="A31" s="2" t="s">
        <v>93</v>
      </c>
      <c r="B31" s="14"/>
      <c r="C31" s="14"/>
      <c r="D31" s="14"/>
      <c r="E31" s="14"/>
      <c r="F31" s="14"/>
    </row>
    <row r="32" spans="1:37" ht="15" customHeight="1" x14ac:dyDescent="0.25">
      <c r="A32" s="1" t="s">
        <v>9</v>
      </c>
      <c r="F32" s="15"/>
    </row>
    <row r="33" spans="1:20" ht="15" customHeight="1" x14ac:dyDescent="0.25">
      <c r="A33" s="16" t="s">
        <v>50</v>
      </c>
      <c r="B33" s="17"/>
      <c r="C33" s="17"/>
      <c r="D33" s="17"/>
      <c r="E33" s="17"/>
      <c r="F33" s="17"/>
      <c r="G33" s="17"/>
      <c r="H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15" customHeight="1" x14ac:dyDescent="0.25">
      <c r="A34" s="154" t="s">
        <v>67</v>
      </c>
      <c r="B34" s="154"/>
      <c r="C34" s="154"/>
      <c r="D34" s="154"/>
      <c r="E34" s="154"/>
      <c r="F34" s="154"/>
      <c r="G34" s="17"/>
      <c r="H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28.5" customHeight="1" x14ac:dyDescent="0.25">
      <c r="A35" s="154" t="s">
        <v>49</v>
      </c>
      <c r="B35" s="154"/>
      <c r="C35" s="154"/>
      <c r="D35" s="154"/>
      <c r="E35" s="154"/>
      <c r="F35" s="154"/>
    </row>
    <row r="36" spans="1:20" ht="15" customHeight="1" x14ac:dyDescent="0.25">
      <c r="A36" s="154" t="s">
        <v>58</v>
      </c>
      <c r="B36" s="154"/>
      <c r="C36" s="154"/>
      <c r="D36" s="154"/>
      <c r="E36" s="154"/>
      <c r="F36" s="154"/>
    </row>
    <row r="37" spans="1:20" ht="15" customHeight="1" x14ac:dyDescent="0.25">
      <c r="A37" s="154" t="s">
        <v>59</v>
      </c>
      <c r="B37" s="154"/>
      <c r="C37" s="154"/>
      <c r="D37" s="154"/>
      <c r="E37" s="154"/>
      <c r="F37" s="154"/>
    </row>
    <row r="38" spans="1:20" ht="15" customHeight="1" x14ac:dyDescent="0.25">
      <c r="A38" s="154" t="s">
        <v>68</v>
      </c>
      <c r="B38" s="154"/>
      <c r="C38" s="154"/>
      <c r="D38" s="154"/>
      <c r="E38" s="154"/>
      <c r="F38" s="154"/>
    </row>
    <row r="40" spans="1:20" ht="15" customHeight="1" x14ac:dyDescent="0.25">
      <c r="A40" s="155" t="s">
        <v>10</v>
      </c>
      <c r="B40" s="155"/>
      <c r="C40" s="155"/>
      <c r="D40" s="155"/>
      <c r="E40" s="155"/>
    </row>
    <row r="41" spans="1:20" ht="15" customHeight="1" x14ac:dyDescent="0.25">
      <c r="A41" s="153" t="s">
        <v>11</v>
      </c>
      <c r="B41" s="153"/>
      <c r="C41" s="153"/>
      <c r="D41" s="153"/>
      <c r="E41" s="153"/>
    </row>
    <row r="42" spans="1:20" ht="15" customHeight="1" x14ac:dyDescent="0.25">
      <c r="A42" s="153" t="s">
        <v>12</v>
      </c>
      <c r="B42" s="153"/>
      <c r="C42" s="153"/>
      <c r="D42" s="153"/>
      <c r="E42" s="153"/>
    </row>
    <row r="44" spans="1:20" ht="15" customHeight="1" thickBot="1" x14ac:dyDescent="0.3">
      <c r="A44" s="92" t="s">
        <v>42</v>
      </c>
      <c r="B44" s="92" t="s">
        <v>4</v>
      </c>
      <c r="C44" s="92" t="s">
        <v>5</v>
      </c>
      <c r="D44" s="92" t="s">
        <v>6</v>
      </c>
      <c r="E44" s="92" t="s">
        <v>0</v>
      </c>
    </row>
    <row r="45" spans="1:20" ht="15" customHeight="1" x14ac:dyDescent="0.25">
      <c r="A45" s="10"/>
      <c r="B45" s="10"/>
      <c r="C45" s="10"/>
      <c r="D45" s="10"/>
      <c r="E45" s="10"/>
    </row>
    <row r="46" spans="1:20" ht="15" customHeight="1" x14ac:dyDescent="0.25">
      <c r="A46" s="70" t="s">
        <v>53</v>
      </c>
      <c r="B46" s="51">
        <v>103590000</v>
      </c>
      <c r="C46" s="51">
        <v>105300000</v>
      </c>
      <c r="D46" s="51">
        <v>104688000</v>
      </c>
      <c r="E46" s="51">
        <f t="shared" ref="E46:E53" si="8">SUM(B46:D46)</f>
        <v>313578000</v>
      </c>
    </row>
    <row r="47" spans="1:20" ht="15" customHeight="1" x14ac:dyDescent="0.25">
      <c r="A47" s="1" t="s">
        <v>66</v>
      </c>
      <c r="B47" s="51">
        <v>1062000</v>
      </c>
      <c r="C47" s="51">
        <v>414000</v>
      </c>
      <c r="D47" s="51">
        <v>360000</v>
      </c>
      <c r="E47" s="51">
        <f t="shared" si="8"/>
        <v>1836000</v>
      </c>
    </row>
    <row r="48" spans="1:20" ht="15" customHeight="1" x14ac:dyDescent="0.25">
      <c r="A48" s="70" t="s">
        <v>55</v>
      </c>
      <c r="B48" s="51">
        <v>0</v>
      </c>
      <c r="C48" s="51">
        <v>0</v>
      </c>
      <c r="D48" s="51">
        <v>41261400</v>
      </c>
      <c r="E48" s="51">
        <f t="shared" si="8"/>
        <v>41261400</v>
      </c>
    </row>
    <row r="49" spans="1:5" ht="15" customHeight="1" x14ac:dyDescent="0.25">
      <c r="A49" s="1" t="s">
        <v>66</v>
      </c>
      <c r="B49" s="51">
        <v>0</v>
      </c>
      <c r="C49" s="51">
        <v>27507600</v>
      </c>
      <c r="D49" s="51">
        <v>227371200</v>
      </c>
      <c r="E49" s="51">
        <f t="shared" si="8"/>
        <v>254878800</v>
      </c>
    </row>
    <row r="50" spans="1:5" ht="15" customHeight="1" x14ac:dyDescent="0.25">
      <c r="A50" s="70" t="s">
        <v>54</v>
      </c>
      <c r="B50" s="51">
        <v>1295874000</v>
      </c>
      <c r="C50" s="51">
        <v>1305792000</v>
      </c>
      <c r="D50" s="51">
        <v>1304172000</v>
      </c>
      <c r="E50" s="51">
        <f t="shared" si="8"/>
        <v>3905838000</v>
      </c>
    </row>
    <row r="51" spans="1:5" ht="15" customHeight="1" x14ac:dyDescent="0.25">
      <c r="A51" s="1" t="s">
        <v>66</v>
      </c>
      <c r="B51" s="51">
        <v>6930000</v>
      </c>
      <c r="C51" s="51">
        <v>3942000</v>
      </c>
      <c r="D51" s="51">
        <v>2556000</v>
      </c>
      <c r="E51" s="51">
        <f t="shared" si="8"/>
        <v>13428000</v>
      </c>
    </row>
    <row r="52" spans="1:5" ht="15" customHeight="1" x14ac:dyDescent="0.25">
      <c r="A52" s="46" t="s">
        <v>56</v>
      </c>
      <c r="B52" s="51"/>
      <c r="C52" s="51"/>
      <c r="D52" s="51">
        <v>88908600</v>
      </c>
      <c r="E52" s="51">
        <f t="shared" si="8"/>
        <v>88908600</v>
      </c>
    </row>
    <row r="53" spans="1:5" ht="15" customHeight="1" x14ac:dyDescent="0.25">
      <c r="A53" s="1" t="s">
        <v>66</v>
      </c>
      <c r="B53" s="51"/>
      <c r="C53" s="51">
        <v>59438400</v>
      </c>
      <c r="D53" s="51">
        <v>249000</v>
      </c>
      <c r="E53" s="51">
        <f t="shared" si="8"/>
        <v>59687400</v>
      </c>
    </row>
    <row r="54" spans="1:5" s="8" customFormat="1" ht="15" customHeight="1" thickBot="1" x14ac:dyDescent="0.3">
      <c r="A54" s="80" t="s">
        <v>89</v>
      </c>
      <c r="B54" s="82">
        <f>B46+B48+B50+B52</f>
        <v>1399464000</v>
      </c>
      <c r="C54" s="82">
        <f t="shared" ref="C54:E55" si="9">C46+C48+C50+C52</f>
        <v>1411092000</v>
      </c>
      <c r="D54" s="82">
        <f t="shared" si="9"/>
        <v>1539030000</v>
      </c>
      <c r="E54" s="82">
        <f t="shared" si="9"/>
        <v>4349586000</v>
      </c>
    </row>
    <row r="55" spans="1:5" ht="15" hidden="1" customHeight="1" thickTop="1" thickBot="1" x14ac:dyDescent="0.3">
      <c r="A55" s="13" t="s">
        <v>88</v>
      </c>
      <c r="B55" s="28">
        <f>B47+B49+B51+B53</f>
        <v>7992000</v>
      </c>
      <c r="C55" s="28">
        <f t="shared" si="9"/>
        <v>91302000</v>
      </c>
      <c r="D55" s="28">
        <f t="shared" si="9"/>
        <v>230536200</v>
      </c>
      <c r="E55" s="28">
        <f t="shared" si="9"/>
        <v>329830200</v>
      </c>
    </row>
    <row r="56" spans="1:5" ht="15" customHeight="1" thickTop="1" x14ac:dyDescent="0.25">
      <c r="A56" s="2" t="s">
        <v>96</v>
      </c>
    </row>
    <row r="57" spans="1:5" ht="15" customHeight="1" x14ac:dyDescent="0.25">
      <c r="A57" s="2"/>
    </row>
    <row r="59" spans="1:5" ht="15" customHeight="1" x14ac:dyDescent="0.25">
      <c r="A59" s="153" t="s">
        <v>14</v>
      </c>
      <c r="B59" s="153"/>
      <c r="C59" s="153"/>
      <c r="D59" s="153"/>
      <c r="E59" s="153"/>
    </row>
    <row r="60" spans="1:5" ht="15" customHeight="1" x14ac:dyDescent="0.25">
      <c r="A60" s="153" t="s">
        <v>11</v>
      </c>
      <c r="B60" s="153"/>
      <c r="C60" s="153"/>
      <c r="D60" s="153"/>
      <c r="E60" s="153"/>
    </row>
    <row r="61" spans="1:5" ht="15" customHeight="1" x14ac:dyDescent="0.25">
      <c r="A61" s="153" t="s">
        <v>12</v>
      </c>
      <c r="B61" s="153"/>
      <c r="C61" s="153"/>
      <c r="D61" s="153"/>
      <c r="E61" s="153"/>
    </row>
    <row r="63" spans="1:5" s="83" customFormat="1" ht="15" customHeight="1" thickBot="1" x14ac:dyDescent="0.3">
      <c r="A63" s="79" t="s">
        <v>15</v>
      </c>
      <c r="B63" s="79" t="s">
        <v>4</v>
      </c>
      <c r="C63" s="79" t="s">
        <v>5</v>
      </c>
      <c r="D63" s="79" t="s">
        <v>6</v>
      </c>
      <c r="E63" s="79" t="s">
        <v>0</v>
      </c>
    </row>
    <row r="64" spans="1:5" ht="15" customHeight="1" x14ac:dyDescent="0.25">
      <c r="A64" s="10"/>
      <c r="B64" s="10"/>
      <c r="C64" s="10"/>
      <c r="D64" s="10"/>
      <c r="E64" s="10"/>
    </row>
    <row r="65" spans="1:14" ht="15" customHeight="1" x14ac:dyDescent="0.25">
      <c r="A65" s="29" t="s">
        <v>16</v>
      </c>
      <c r="B65" s="27">
        <f>+B54</f>
        <v>1399464000</v>
      </c>
      <c r="C65" s="39">
        <f>+C54</f>
        <v>1411092000</v>
      </c>
      <c r="D65" s="39">
        <f>+D54</f>
        <v>1539030000</v>
      </c>
      <c r="E65" s="39">
        <f>SUM(B65:D65)</f>
        <v>4349586000</v>
      </c>
    </row>
    <row r="66" spans="1:14" ht="15" customHeight="1" x14ac:dyDescent="0.25">
      <c r="A66" s="29"/>
      <c r="B66" s="27"/>
      <c r="C66" s="39"/>
      <c r="D66" s="39"/>
      <c r="E66" s="44">
        <f>SUM(B66:D66)</f>
        <v>0</v>
      </c>
    </row>
    <row r="67" spans="1:14" s="8" customFormat="1" ht="15" customHeight="1" thickBot="1" x14ac:dyDescent="0.3">
      <c r="A67" s="80" t="s">
        <v>13</v>
      </c>
      <c r="B67" s="84">
        <f>+SUM(B65)</f>
        <v>1399464000</v>
      </c>
      <c r="C67" s="85">
        <f>+SUM(C65)</f>
        <v>1411092000</v>
      </c>
      <c r="D67" s="85">
        <f>+SUM(D65:D66)</f>
        <v>1539030000</v>
      </c>
      <c r="E67" s="82">
        <f>+SUM(E65:E66)</f>
        <v>4349586000</v>
      </c>
    </row>
    <row r="68" spans="1:14" ht="15" customHeight="1" thickTop="1" x14ac:dyDescent="0.25">
      <c r="A68" s="2" t="s">
        <v>96</v>
      </c>
    </row>
    <row r="69" spans="1:14" ht="15" customHeight="1" x14ac:dyDescent="0.25">
      <c r="A69" s="14"/>
    </row>
    <row r="70" spans="1:14" ht="15" customHeight="1" x14ac:dyDescent="0.25">
      <c r="A70" s="23"/>
      <c r="B70" s="23"/>
      <c r="C70" s="23"/>
      <c r="D70" s="23"/>
      <c r="E70" s="23"/>
    </row>
    <row r="71" spans="1:14" ht="15" customHeight="1" x14ac:dyDescent="0.25">
      <c r="A71" s="153" t="s">
        <v>17</v>
      </c>
      <c r="B71" s="153"/>
      <c r="C71" s="153"/>
      <c r="D71" s="153"/>
      <c r="E71" s="153"/>
    </row>
    <row r="72" spans="1:14" ht="15" customHeight="1" x14ac:dyDescent="0.25">
      <c r="A72" s="153" t="s">
        <v>18</v>
      </c>
      <c r="B72" s="153"/>
      <c r="C72" s="153"/>
      <c r="D72" s="153"/>
      <c r="E72" s="153"/>
    </row>
    <row r="73" spans="1:14" ht="15" customHeight="1" x14ac:dyDescent="0.25">
      <c r="A73" s="153" t="s">
        <v>12</v>
      </c>
      <c r="B73" s="153"/>
      <c r="C73" s="153"/>
      <c r="D73" s="153"/>
      <c r="E73" s="153"/>
    </row>
    <row r="75" spans="1:14" s="83" customFormat="1" ht="15.75" thickBot="1" x14ac:dyDescent="0.3">
      <c r="A75" s="79" t="s">
        <v>15</v>
      </c>
      <c r="B75" s="79" t="s">
        <v>4</v>
      </c>
      <c r="C75" s="79" t="s">
        <v>5</v>
      </c>
      <c r="D75" s="79" t="s">
        <v>6</v>
      </c>
      <c r="E75" s="79" t="s">
        <v>0</v>
      </c>
      <c r="F75" s="86"/>
      <c r="G75" s="86"/>
      <c r="H75" s="86"/>
      <c r="I75" s="86"/>
      <c r="J75" s="86"/>
      <c r="K75" s="86"/>
      <c r="L75" s="86"/>
      <c r="M75" s="86"/>
      <c r="N75" s="86"/>
    </row>
    <row r="76" spans="1:14" ht="15" customHeight="1" x14ac:dyDescent="0.25">
      <c r="A76" s="10"/>
      <c r="B76" s="10"/>
      <c r="C76" s="10"/>
      <c r="D76" s="10"/>
      <c r="E76" s="10"/>
      <c r="F76" s="14"/>
      <c r="G76" s="14"/>
      <c r="H76" s="14"/>
      <c r="I76" s="14"/>
      <c r="J76" s="14"/>
      <c r="K76" s="14"/>
      <c r="L76" s="14"/>
      <c r="M76" s="14"/>
      <c r="N76" s="14"/>
    </row>
    <row r="77" spans="1:14" ht="15" customHeight="1" x14ac:dyDescent="0.25">
      <c r="A77" s="31" t="s">
        <v>43</v>
      </c>
      <c r="B77" s="75">
        <v>0</v>
      </c>
      <c r="C77" s="44">
        <f>+B81</f>
        <v>161625000</v>
      </c>
      <c r="D77" s="44">
        <f>+C81</f>
        <v>311622000</v>
      </c>
      <c r="E77" s="44">
        <f>B77</f>
        <v>0</v>
      </c>
      <c r="F77" s="14"/>
      <c r="G77" s="14"/>
      <c r="H77" s="14"/>
      <c r="I77" s="14"/>
      <c r="J77" s="14"/>
      <c r="K77" s="14"/>
      <c r="L77" s="14"/>
      <c r="M77" s="14"/>
      <c r="N77" s="14"/>
    </row>
    <row r="78" spans="1:14" ht="15" customHeight="1" x14ac:dyDescent="0.25">
      <c r="A78" s="31" t="s">
        <v>19</v>
      </c>
      <c r="B78" s="44">
        <v>1561089000</v>
      </c>
      <c r="C78" s="44">
        <v>1561089000</v>
      </c>
      <c r="D78" s="44">
        <v>1561089000</v>
      </c>
      <c r="E78" s="44">
        <f>SUM(B78:D78)</f>
        <v>4683267000</v>
      </c>
      <c r="F78" s="14"/>
      <c r="G78" s="32"/>
      <c r="H78" s="32"/>
      <c r="I78" s="32"/>
      <c r="J78" s="32"/>
      <c r="K78" s="14"/>
      <c r="L78" s="14"/>
      <c r="M78" s="14"/>
      <c r="N78" s="14"/>
    </row>
    <row r="79" spans="1:14" ht="15" customHeight="1" x14ac:dyDescent="0.25">
      <c r="A79" s="31" t="s">
        <v>44</v>
      </c>
      <c r="B79" s="44">
        <f>+B77+B78</f>
        <v>1561089000</v>
      </c>
      <c r="C79" s="44">
        <f t="shared" ref="C79:D79" si="10">+C77+C78</f>
        <v>1722714000</v>
      </c>
      <c r="D79" s="44">
        <f t="shared" si="10"/>
        <v>1872711000</v>
      </c>
      <c r="E79" s="44">
        <f>+E77+E78</f>
        <v>4683267000</v>
      </c>
      <c r="F79" s="14"/>
      <c r="G79" s="10"/>
      <c r="H79" s="10"/>
      <c r="I79" s="10"/>
      <c r="J79" s="10"/>
      <c r="K79" s="14"/>
      <c r="L79" s="14"/>
      <c r="M79" s="14"/>
      <c r="N79" s="14"/>
    </row>
    <row r="80" spans="1:14" ht="15" customHeight="1" x14ac:dyDescent="0.25">
      <c r="A80" s="31" t="s">
        <v>20</v>
      </c>
      <c r="B80" s="44">
        <f>+B67</f>
        <v>1399464000</v>
      </c>
      <c r="C80" s="44">
        <f>+C67</f>
        <v>1411092000</v>
      </c>
      <c r="D80" s="44">
        <f>+D67</f>
        <v>1539030000</v>
      </c>
      <c r="E80" s="44">
        <f>SUM(B80:D80)</f>
        <v>4349586000</v>
      </c>
      <c r="F80" s="14"/>
      <c r="G80" s="10"/>
      <c r="H80" s="10"/>
      <c r="I80" s="27"/>
      <c r="J80" s="27"/>
      <c r="K80" s="14"/>
      <c r="L80" s="14"/>
      <c r="M80" s="14"/>
      <c r="N80" s="14"/>
    </row>
    <row r="81" spans="1:14" ht="15" customHeight="1" x14ac:dyDescent="0.25">
      <c r="A81" s="31" t="s">
        <v>45</v>
      </c>
      <c r="B81" s="44">
        <f>+B79-B80</f>
        <v>161625000</v>
      </c>
      <c r="C81" s="44">
        <f t="shared" ref="C81:E81" si="11">+C79-C80</f>
        <v>311622000</v>
      </c>
      <c r="D81" s="44">
        <f t="shared" si="11"/>
        <v>333681000</v>
      </c>
      <c r="E81" s="44">
        <f t="shared" si="11"/>
        <v>333681000</v>
      </c>
      <c r="F81" s="14"/>
      <c r="G81" s="10"/>
      <c r="H81" s="10"/>
      <c r="I81" s="10"/>
      <c r="J81" s="10"/>
      <c r="K81" s="14"/>
      <c r="L81" s="14"/>
      <c r="M81" s="14"/>
      <c r="N81" s="14"/>
    </row>
    <row r="82" spans="1:14" s="8" customFormat="1" ht="15" customHeight="1" thickBot="1" x14ac:dyDescent="0.3">
      <c r="A82" s="80"/>
      <c r="B82" s="84"/>
      <c r="C82" s="84"/>
      <c r="D82" s="84"/>
      <c r="E82" s="84"/>
      <c r="F82" s="25"/>
      <c r="G82" s="25"/>
      <c r="H82" s="25"/>
      <c r="I82" s="25"/>
      <c r="J82" s="25"/>
      <c r="K82" s="25"/>
      <c r="L82" s="25"/>
      <c r="M82" s="25"/>
      <c r="N82" s="25"/>
    </row>
    <row r="83" spans="1:14" ht="15" customHeight="1" thickTop="1" x14ac:dyDescent="0.25">
      <c r="A83" s="2" t="s">
        <v>96</v>
      </c>
    </row>
    <row r="84" spans="1:14" ht="15" customHeight="1" x14ac:dyDescent="0.25">
      <c r="A84" s="1" t="s">
        <v>9</v>
      </c>
      <c r="D84" s="44"/>
    </row>
    <row r="86" spans="1:14" ht="15" customHeight="1" x14ac:dyDescent="0.25">
      <c r="A86" s="16"/>
      <c r="B86" s="44"/>
    </row>
    <row r="87" spans="1:14" ht="15" customHeight="1" x14ac:dyDescent="0.25">
      <c r="A87" s="16"/>
    </row>
    <row r="91" spans="1:14" s="1" customFormat="1" ht="18" customHeight="1" x14ac:dyDescent="0.25">
      <c r="A91" s="30"/>
      <c r="B91" s="2"/>
      <c r="C91" s="2"/>
      <c r="D91" s="2"/>
      <c r="E91" s="2"/>
      <c r="F91" s="2"/>
    </row>
    <row r="92" spans="1:14" ht="15" customHeight="1" x14ac:dyDescent="0.25">
      <c r="A92" s="30"/>
    </row>
    <row r="93" spans="1:14" ht="15" customHeight="1" x14ac:dyDescent="0.25">
      <c r="A93" s="30"/>
    </row>
    <row r="103" spans="1:1" ht="15" customHeight="1" x14ac:dyDescent="0.25">
      <c r="A103" s="2"/>
    </row>
  </sheetData>
  <mergeCells count="17">
    <mergeCell ref="A60:E60"/>
    <mergeCell ref="A61:E61"/>
    <mergeCell ref="A71:E71"/>
    <mergeCell ref="A72:E72"/>
    <mergeCell ref="A73:E73"/>
    <mergeCell ref="A59:E59"/>
    <mergeCell ref="A1:F1"/>
    <mergeCell ref="A8:F8"/>
    <mergeCell ref="A9:F9"/>
    <mergeCell ref="A34:F34"/>
    <mergeCell ref="A40:E40"/>
    <mergeCell ref="A41:E41"/>
    <mergeCell ref="A42:E42"/>
    <mergeCell ref="A35:F35"/>
    <mergeCell ref="A36:F36"/>
    <mergeCell ref="A37:F37"/>
    <mergeCell ref="A38:F38"/>
  </mergeCells>
  <pageMargins left="0" right="0" top="0.78740157480314965" bottom="0" header="0" footer="0"/>
  <pageSetup scale="55" fitToWidth="0" orientation="portrait" r:id="rId1"/>
  <rowBreaks count="1" manualBreakCount="1">
    <brk id="69" max="5" man="1"/>
  </rowBreaks>
  <ignoredErrors>
    <ignoredError sqref="F25 E7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6"/>
  <sheetViews>
    <sheetView showGridLines="0" zoomScale="80" zoomScaleNormal="80" workbookViewId="0">
      <selection sqref="A1:F1"/>
    </sheetView>
  </sheetViews>
  <sheetFormatPr baseColWidth="10" defaultColWidth="11.42578125" defaultRowHeight="15" x14ac:dyDescent="0.25"/>
  <cols>
    <col min="1" max="1" width="59.28515625" style="1" customWidth="1"/>
    <col min="2" max="2" width="31.42578125" style="2" bestFit="1" customWidth="1"/>
    <col min="3" max="3" width="17.5703125" style="2" bestFit="1" customWidth="1"/>
    <col min="4" max="5" width="18.5703125" style="2" bestFit="1" customWidth="1"/>
    <col min="6" max="6" width="14.42578125" style="2" customWidth="1"/>
    <col min="7" max="7" width="15.140625" style="2" customWidth="1"/>
    <col min="8" max="8" width="13.7109375" style="2" bestFit="1" customWidth="1"/>
    <col min="9" max="9" width="15.85546875" style="2" customWidth="1"/>
    <col min="10" max="16384" width="11.42578125" style="2"/>
  </cols>
  <sheetData>
    <row r="1" spans="1:6" x14ac:dyDescent="0.25">
      <c r="A1" s="153" t="s">
        <v>57</v>
      </c>
      <c r="B1" s="153"/>
      <c r="C1" s="153"/>
      <c r="D1" s="153"/>
      <c r="E1" s="153"/>
      <c r="F1" s="153"/>
    </row>
    <row r="2" spans="1:6" x14ac:dyDescent="0.25">
      <c r="A2" s="47"/>
      <c r="B2" s="47"/>
      <c r="C2" s="47"/>
      <c r="D2" s="47"/>
      <c r="E2" s="47"/>
      <c r="F2" s="47"/>
    </row>
    <row r="3" spans="1:6" x14ac:dyDescent="0.25">
      <c r="A3" s="4" t="s">
        <v>37</v>
      </c>
      <c r="B3" s="5" t="s">
        <v>36</v>
      </c>
      <c r="C3" s="5"/>
      <c r="D3" s="5"/>
      <c r="E3" s="5"/>
      <c r="F3" s="5"/>
    </row>
    <row r="4" spans="1:6" x14ac:dyDescent="0.25">
      <c r="A4" s="4" t="s">
        <v>38</v>
      </c>
      <c r="B4" s="5" t="s">
        <v>39</v>
      </c>
      <c r="C4" s="5"/>
      <c r="D4" s="5"/>
      <c r="E4" s="5"/>
      <c r="F4" s="5"/>
    </row>
    <row r="5" spans="1:6" x14ac:dyDescent="0.25">
      <c r="A5" s="4" t="s">
        <v>40</v>
      </c>
      <c r="B5" s="5" t="s">
        <v>36</v>
      </c>
      <c r="C5" s="5"/>
      <c r="D5" s="5"/>
      <c r="E5" s="5"/>
      <c r="F5" s="5"/>
    </row>
    <row r="6" spans="1:6" x14ac:dyDescent="0.25">
      <c r="A6" s="4" t="s">
        <v>41</v>
      </c>
      <c r="B6" s="5" t="s">
        <v>94</v>
      </c>
      <c r="C6" s="5"/>
      <c r="D6" s="5"/>
      <c r="E6" s="5"/>
      <c r="F6" s="5"/>
    </row>
    <row r="7" spans="1:6" x14ac:dyDescent="0.25">
      <c r="A7" s="4"/>
      <c r="B7" s="6"/>
      <c r="C7" s="7"/>
      <c r="D7" s="8"/>
      <c r="E7" s="8"/>
      <c r="F7" s="8"/>
    </row>
    <row r="8" spans="1:6" x14ac:dyDescent="0.25">
      <c r="A8" s="153" t="s">
        <v>1</v>
      </c>
      <c r="B8" s="153"/>
      <c r="C8" s="153"/>
      <c r="D8" s="153"/>
      <c r="E8" s="153"/>
      <c r="F8" s="153"/>
    </row>
    <row r="9" spans="1:6" x14ac:dyDescent="0.25">
      <c r="A9" s="153" t="s">
        <v>2</v>
      </c>
      <c r="B9" s="153"/>
      <c r="C9" s="153"/>
      <c r="D9" s="153"/>
      <c r="E9" s="153"/>
      <c r="F9" s="153"/>
    </row>
    <row r="10" spans="1:6" x14ac:dyDescent="0.25">
      <c r="B10" s="10"/>
      <c r="C10" s="10"/>
    </row>
    <row r="11" spans="1:6" s="8" customFormat="1" ht="15.75" thickBot="1" x14ac:dyDescent="0.3">
      <c r="A11" s="79" t="s">
        <v>42</v>
      </c>
      <c r="B11" s="45" t="s">
        <v>3</v>
      </c>
      <c r="C11" s="45" t="s">
        <v>21</v>
      </c>
      <c r="D11" s="45" t="s">
        <v>22</v>
      </c>
      <c r="E11" s="45" t="s">
        <v>23</v>
      </c>
      <c r="F11" s="45" t="s">
        <v>24</v>
      </c>
    </row>
    <row r="12" spans="1:6" s="8" customFormat="1" x14ac:dyDescent="0.25">
      <c r="A12" s="1"/>
      <c r="B12" s="2"/>
      <c r="C12" s="22"/>
      <c r="D12" s="22"/>
      <c r="E12" s="22"/>
      <c r="F12" s="22"/>
    </row>
    <row r="13" spans="1:6" s="8" customFormat="1" x14ac:dyDescent="0.25">
      <c r="A13" s="46" t="s">
        <v>53</v>
      </c>
      <c r="B13" s="2" t="s">
        <v>46</v>
      </c>
      <c r="C13" s="65">
        <v>-1</v>
      </c>
      <c r="D13" s="67">
        <v>0</v>
      </c>
      <c r="E13" s="67">
        <v>0</v>
      </c>
      <c r="F13" s="65">
        <f t="shared" ref="F13:F26" si="0">SUM(C13:E13)</f>
        <v>-1</v>
      </c>
    </row>
    <row r="14" spans="1:6" s="8" customFormat="1" x14ac:dyDescent="0.25">
      <c r="A14" s="1"/>
      <c r="B14" s="35" t="s">
        <v>47</v>
      </c>
      <c r="C14" s="76">
        <v>5786</v>
      </c>
      <c r="D14" s="76">
        <v>5847</v>
      </c>
      <c r="E14" s="76">
        <v>5778</v>
      </c>
      <c r="F14" s="66">
        <f t="shared" si="0"/>
        <v>17411</v>
      </c>
    </row>
    <row r="15" spans="1:6" s="8" customFormat="1" x14ac:dyDescent="0.25">
      <c r="A15" s="1"/>
      <c r="B15" s="35" t="s">
        <v>66</v>
      </c>
      <c r="C15" s="76">
        <v>45</v>
      </c>
      <c r="D15" s="76">
        <v>8</v>
      </c>
      <c r="E15" s="76">
        <v>40</v>
      </c>
      <c r="F15" s="36">
        <f t="shared" ref="F15:F16" si="1">+C15+D15+E15</f>
        <v>93</v>
      </c>
    </row>
    <row r="16" spans="1:6" s="8" customFormat="1" x14ac:dyDescent="0.25">
      <c r="A16" s="1"/>
      <c r="B16" s="35" t="s">
        <v>82</v>
      </c>
      <c r="C16" s="76">
        <v>5783</v>
      </c>
      <c r="D16" s="76">
        <v>5806</v>
      </c>
      <c r="E16" s="76">
        <v>5778</v>
      </c>
      <c r="F16" s="36">
        <f t="shared" si="1"/>
        <v>17367</v>
      </c>
    </row>
    <row r="17" spans="1:6" s="8" customFormat="1" x14ac:dyDescent="0.25">
      <c r="A17" s="46" t="s">
        <v>55</v>
      </c>
      <c r="B17" s="2" t="s">
        <v>46</v>
      </c>
      <c r="C17" s="68">
        <v>272</v>
      </c>
      <c r="D17" s="69">
        <v>-1</v>
      </c>
      <c r="E17" s="65">
        <v>-28</v>
      </c>
      <c r="F17" s="65">
        <f t="shared" si="0"/>
        <v>243</v>
      </c>
    </row>
    <row r="18" spans="1:6" s="8" customFormat="1" x14ac:dyDescent="0.25">
      <c r="A18" s="1"/>
      <c r="B18" s="35" t="s">
        <v>47</v>
      </c>
      <c r="C18" s="76">
        <v>4071</v>
      </c>
      <c r="D18" s="76">
        <v>2707</v>
      </c>
      <c r="E18" s="76">
        <v>1458</v>
      </c>
      <c r="F18" s="66">
        <f t="shared" si="0"/>
        <v>8236</v>
      </c>
    </row>
    <row r="19" spans="1:6" s="8" customFormat="1" x14ac:dyDescent="0.25">
      <c r="A19" s="1"/>
      <c r="B19" s="35" t="s">
        <v>66</v>
      </c>
      <c r="C19" s="76">
        <v>1248</v>
      </c>
      <c r="D19" s="76">
        <v>6</v>
      </c>
      <c r="E19" s="76">
        <v>12</v>
      </c>
      <c r="F19" s="36">
        <f t="shared" ref="F19:F20" si="2">+C19+D19+E19</f>
        <v>1266</v>
      </c>
    </row>
    <row r="20" spans="1:6" s="8" customFormat="1" x14ac:dyDescent="0.25">
      <c r="A20" s="1"/>
      <c r="B20" s="35" t="s">
        <v>82</v>
      </c>
      <c r="C20" s="76">
        <v>1155</v>
      </c>
      <c r="D20" s="76">
        <v>1463</v>
      </c>
      <c r="E20" s="76">
        <v>1458</v>
      </c>
      <c r="F20" s="36">
        <f t="shared" si="2"/>
        <v>4076</v>
      </c>
    </row>
    <row r="21" spans="1:6" s="8" customFormat="1" x14ac:dyDescent="0.25">
      <c r="A21" s="46" t="s">
        <v>54</v>
      </c>
      <c r="B21" s="2" t="s">
        <v>46</v>
      </c>
      <c r="C21" s="65">
        <v>-8</v>
      </c>
      <c r="D21" s="67">
        <v>0</v>
      </c>
      <c r="E21" s="67">
        <v>-21</v>
      </c>
      <c r="F21" s="65">
        <f t="shared" si="0"/>
        <v>-29</v>
      </c>
    </row>
    <row r="22" spans="1:6" s="8" customFormat="1" x14ac:dyDescent="0.25">
      <c r="A22" s="34"/>
      <c r="B22" s="35" t="s">
        <v>47</v>
      </c>
      <c r="C22" s="76">
        <v>72079</v>
      </c>
      <c r="D22" s="76">
        <v>72697</v>
      </c>
      <c r="E22" s="76">
        <v>71981</v>
      </c>
      <c r="F22" s="66">
        <f t="shared" si="0"/>
        <v>216757</v>
      </c>
    </row>
    <row r="23" spans="1:6" s="8" customFormat="1" x14ac:dyDescent="0.25">
      <c r="A23" s="34"/>
      <c r="B23" s="35" t="s">
        <v>66</v>
      </c>
      <c r="C23" s="76">
        <v>415</v>
      </c>
      <c r="D23" s="76">
        <v>62</v>
      </c>
      <c r="E23" s="76">
        <v>425</v>
      </c>
      <c r="F23" s="36">
        <f t="shared" ref="F23:F24" si="3">+C23+D23+E23</f>
        <v>902</v>
      </c>
    </row>
    <row r="24" spans="1:6" s="8" customFormat="1" x14ac:dyDescent="0.25">
      <c r="A24" s="34"/>
      <c r="B24" s="35" t="s">
        <v>82</v>
      </c>
      <c r="C24" s="76">
        <v>72065</v>
      </c>
      <c r="D24" s="76">
        <v>72293</v>
      </c>
      <c r="E24" s="76">
        <v>71981</v>
      </c>
      <c r="F24" s="36">
        <f t="shared" si="3"/>
        <v>216339</v>
      </c>
    </row>
    <row r="25" spans="1:6" s="8" customFormat="1" x14ac:dyDescent="0.25">
      <c r="A25" s="46" t="s">
        <v>56</v>
      </c>
      <c r="B25" s="2" t="s">
        <v>46</v>
      </c>
      <c r="C25" s="65">
        <v>0</v>
      </c>
      <c r="D25" s="65">
        <v>0</v>
      </c>
      <c r="E25" s="67">
        <v>-7</v>
      </c>
      <c r="F25" s="65">
        <f t="shared" ref="F25" si="4">SUM(C25:E25)</f>
        <v>-7</v>
      </c>
    </row>
    <row r="26" spans="1:6" s="8" customFormat="1" x14ac:dyDescent="0.25">
      <c r="A26" s="34"/>
      <c r="B26" s="35" t="s">
        <v>47</v>
      </c>
      <c r="C26" s="76">
        <v>380</v>
      </c>
      <c r="D26" s="76">
        <v>389</v>
      </c>
      <c r="E26" s="76">
        <v>382</v>
      </c>
      <c r="F26" s="66">
        <f t="shared" si="0"/>
        <v>1151</v>
      </c>
    </row>
    <row r="27" spans="1:6" s="8" customFormat="1" x14ac:dyDescent="0.25">
      <c r="A27" s="34"/>
      <c r="B27" s="35" t="s">
        <v>66</v>
      </c>
      <c r="C27" s="76">
        <v>6</v>
      </c>
      <c r="D27" s="76">
        <v>0</v>
      </c>
      <c r="E27" s="76">
        <v>1</v>
      </c>
      <c r="F27" s="36">
        <f t="shared" ref="F27:F28" si="5">+C27+D27+E27</f>
        <v>7</v>
      </c>
    </row>
    <row r="28" spans="1:6" s="8" customFormat="1" x14ac:dyDescent="0.25">
      <c r="A28" s="34"/>
      <c r="B28" s="35" t="s">
        <v>82</v>
      </c>
      <c r="C28" s="76">
        <v>380</v>
      </c>
      <c r="D28" s="76">
        <v>383</v>
      </c>
      <c r="E28" s="76">
        <v>382</v>
      </c>
      <c r="F28" s="36">
        <f t="shared" si="5"/>
        <v>1145</v>
      </c>
    </row>
    <row r="29" spans="1:6" s="8" customFormat="1" hidden="1" x14ac:dyDescent="0.25">
      <c r="A29" s="94" t="s">
        <v>54</v>
      </c>
      <c r="B29" s="95" t="s">
        <v>99</v>
      </c>
      <c r="C29" s="69"/>
      <c r="D29" s="69"/>
      <c r="E29" s="69"/>
      <c r="F29" s="65">
        <v>0</v>
      </c>
    </row>
    <row r="30" spans="1:6" s="8" customFormat="1" hidden="1" x14ac:dyDescent="0.25">
      <c r="A30" s="96">
        <v>22010202</v>
      </c>
      <c r="B30" s="97" t="s">
        <v>100</v>
      </c>
      <c r="C30" s="100"/>
      <c r="D30" s="100"/>
      <c r="E30" s="100"/>
      <c r="F30" s="101"/>
    </row>
    <row r="31" spans="1:6" s="8" customFormat="1" hidden="1" x14ac:dyDescent="0.25">
      <c r="A31" s="98"/>
      <c r="B31" s="97" t="s">
        <v>66</v>
      </c>
      <c r="C31" s="100"/>
      <c r="D31" s="100"/>
      <c r="E31" s="100"/>
      <c r="F31" s="102"/>
    </row>
    <row r="32" spans="1:6" s="8" customFormat="1" hidden="1" x14ac:dyDescent="0.25">
      <c r="A32" s="98"/>
      <c r="B32" s="97" t="s">
        <v>82</v>
      </c>
      <c r="C32" s="100"/>
      <c r="D32" s="100"/>
      <c r="E32" s="100"/>
      <c r="F32" s="102"/>
    </row>
    <row r="33" spans="1:6" s="8" customFormat="1" hidden="1" x14ac:dyDescent="0.25">
      <c r="A33" s="99" t="s">
        <v>53</v>
      </c>
      <c r="B33" s="95" t="s">
        <v>99</v>
      </c>
      <c r="C33" s="69"/>
      <c r="D33" s="69"/>
      <c r="E33" s="69"/>
      <c r="F33" s="65"/>
    </row>
    <row r="34" spans="1:6" s="8" customFormat="1" hidden="1" x14ac:dyDescent="0.25">
      <c r="A34" s="96">
        <v>32010202</v>
      </c>
      <c r="B34" s="97" t="s">
        <v>100</v>
      </c>
      <c r="C34" s="100"/>
      <c r="D34" s="100"/>
      <c r="E34" s="100"/>
      <c r="F34" s="101"/>
    </row>
    <row r="35" spans="1:6" s="8" customFormat="1" hidden="1" x14ac:dyDescent="0.25">
      <c r="A35" s="98"/>
      <c r="B35" s="97" t="s">
        <v>66</v>
      </c>
      <c r="C35" s="100"/>
      <c r="D35" s="100"/>
      <c r="E35" s="100"/>
      <c r="F35" s="102"/>
    </row>
    <row r="36" spans="1:6" s="8" customFormat="1" hidden="1" x14ac:dyDescent="0.25">
      <c r="A36" s="98"/>
      <c r="B36" s="97" t="s">
        <v>82</v>
      </c>
      <c r="C36" s="100"/>
      <c r="D36" s="100"/>
      <c r="E36" s="100"/>
      <c r="F36" s="102"/>
    </row>
    <row r="37" spans="1:6" s="8" customFormat="1" hidden="1" x14ac:dyDescent="0.25">
      <c r="A37" s="99" t="s">
        <v>55</v>
      </c>
      <c r="B37" s="95" t="s">
        <v>99</v>
      </c>
      <c r="C37" s="69"/>
      <c r="D37" s="69"/>
      <c r="E37" s="69"/>
      <c r="F37" s="65"/>
    </row>
    <row r="38" spans="1:6" s="8" customFormat="1" hidden="1" x14ac:dyDescent="0.25">
      <c r="A38" s="96">
        <v>32010303</v>
      </c>
      <c r="B38" s="97" t="s">
        <v>100</v>
      </c>
      <c r="C38" s="100"/>
      <c r="D38" s="100"/>
      <c r="E38" s="100"/>
      <c r="F38" s="101"/>
    </row>
    <row r="39" spans="1:6" s="8" customFormat="1" hidden="1" x14ac:dyDescent="0.25">
      <c r="A39" s="98"/>
      <c r="B39" s="97" t="s">
        <v>66</v>
      </c>
      <c r="C39" s="100"/>
      <c r="D39" s="100"/>
      <c r="E39" s="100"/>
      <c r="F39" s="102"/>
    </row>
    <row r="40" spans="1:6" s="8" customFormat="1" hidden="1" x14ac:dyDescent="0.25">
      <c r="A40" s="98"/>
      <c r="B40" s="97" t="s">
        <v>82</v>
      </c>
      <c r="C40" s="100"/>
      <c r="D40" s="100"/>
      <c r="E40" s="100"/>
      <c r="F40" s="102"/>
    </row>
    <row r="41" spans="1:6" s="8" customFormat="1" hidden="1" x14ac:dyDescent="0.25">
      <c r="A41" s="99" t="s">
        <v>101</v>
      </c>
      <c r="B41" s="95" t="s">
        <v>99</v>
      </c>
      <c r="C41" s="69"/>
      <c r="D41" s="69"/>
      <c r="E41" s="69"/>
      <c r="F41" s="65"/>
    </row>
    <row r="42" spans="1:6" s="8" customFormat="1" hidden="1" x14ac:dyDescent="0.25">
      <c r="A42" s="96">
        <v>32020613</v>
      </c>
      <c r="B42" s="97" t="s">
        <v>100</v>
      </c>
      <c r="C42" s="100"/>
      <c r="D42" s="100"/>
      <c r="E42" s="100"/>
      <c r="F42" s="101"/>
    </row>
    <row r="43" spans="1:6" s="8" customFormat="1" hidden="1" x14ac:dyDescent="0.25">
      <c r="A43" s="98"/>
      <c r="B43" s="97" t="s">
        <v>66</v>
      </c>
      <c r="C43" s="100"/>
      <c r="D43" s="100"/>
      <c r="E43" s="100"/>
      <c r="F43" s="102"/>
    </row>
    <row r="44" spans="1:6" s="8" customFormat="1" hidden="1" x14ac:dyDescent="0.25">
      <c r="A44" s="98"/>
      <c r="B44" s="97" t="s">
        <v>82</v>
      </c>
      <c r="C44" s="100"/>
      <c r="D44" s="100"/>
      <c r="E44" s="100"/>
      <c r="F44" s="102"/>
    </row>
    <row r="45" spans="1:6" s="25" customFormat="1" ht="15.75" thickBot="1" x14ac:dyDescent="0.3">
      <c r="A45" s="80" t="s">
        <v>7</v>
      </c>
      <c r="B45" s="81"/>
      <c r="C45" s="81">
        <f>+C13+C17+C21+C25</f>
        <v>263</v>
      </c>
      <c r="D45" s="81">
        <f>+D13+D17+D21+D25</f>
        <v>-1</v>
      </c>
      <c r="E45" s="81">
        <f>+E13+E17+E21+E25</f>
        <v>-56</v>
      </c>
      <c r="F45" s="81">
        <f>SUM(C45:E45)</f>
        <v>206</v>
      </c>
    </row>
    <row r="46" spans="1:6" s="25" customFormat="1" ht="16.5" thickTop="1" thickBot="1" x14ac:dyDescent="0.3">
      <c r="A46" s="80" t="s">
        <v>8</v>
      </c>
      <c r="B46" s="81"/>
      <c r="C46" s="81">
        <f>C14+C18+C22+C26</f>
        <v>82316</v>
      </c>
      <c r="D46" s="81">
        <f>D14+D18+D22+D26</f>
        <v>81640</v>
      </c>
      <c r="E46" s="81">
        <f>E14+E18+E22+E26+E30+E34+E38+E42</f>
        <v>79599</v>
      </c>
      <c r="F46" s="81">
        <f>SUM(C46:E46)</f>
        <v>243555</v>
      </c>
    </row>
    <row r="47" spans="1:6" ht="18.75" customHeight="1" thickTop="1" x14ac:dyDescent="0.25">
      <c r="A47" s="2" t="s">
        <v>95</v>
      </c>
      <c r="B47" s="14"/>
      <c r="C47" s="14"/>
      <c r="D47" s="14"/>
      <c r="E47" s="14"/>
      <c r="F47" s="14"/>
    </row>
    <row r="48" spans="1:6" ht="15" customHeight="1" x14ac:dyDescent="0.25">
      <c r="A48" s="1" t="s">
        <v>9</v>
      </c>
      <c r="F48" s="15"/>
    </row>
    <row r="49" spans="1:19" ht="15" customHeight="1" x14ac:dyDescent="0.25">
      <c r="A49" s="16" t="s">
        <v>50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 ht="15" customHeight="1" x14ac:dyDescent="0.25">
      <c r="A50" s="154" t="s">
        <v>51</v>
      </c>
      <c r="B50" s="154"/>
      <c r="C50" s="154"/>
      <c r="D50" s="154"/>
      <c r="E50" s="154"/>
      <c r="F50" s="154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28.5" customHeight="1" x14ac:dyDescent="0.25">
      <c r="A51" s="154" t="s">
        <v>49</v>
      </c>
      <c r="B51" s="154"/>
      <c r="C51" s="154"/>
      <c r="D51" s="154"/>
      <c r="E51" s="154"/>
      <c r="F51" s="154"/>
    </row>
    <row r="52" spans="1:19" ht="15" customHeight="1" x14ac:dyDescent="0.25">
      <c r="A52" s="154" t="s">
        <v>58</v>
      </c>
      <c r="B52" s="154"/>
      <c r="C52" s="154"/>
      <c r="D52" s="154"/>
      <c r="E52" s="154"/>
      <c r="F52" s="154"/>
    </row>
    <row r="53" spans="1:19" ht="15" customHeight="1" x14ac:dyDescent="0.25">
      <c r="A53" s="154" t="s">
        <v>59</v>
      </c>
      <c r="B53" s="154"/>
      <c r="C53" s="154"/>
      <c r="D53" s="154"/>
      <c r="E53" s="154"/>
      <c r="F53" s="154"/>
    </row>
    <row r="54" spans="1:19" ht="15" customHeight="1" x14ac:dyDescent="0.25">
      <c r="A54" s="154" t="s">
        <v>80</v>
      </c>
      <c r="B54" s="154"/>
      <c r="C54" s="154"/>
      <c r="D54" s="154"/>
      <c r="E54" s="154"/>
      <c r="F54" s="154"/>
    </row>
    <row r="55" spans="1:19" ht="15" customHeight="1" x14ac:dyDescent="0.25"/>
    <row r="56" spans="1:19" ht="15" customHeight="1" x14ac:dyDescent="0.25">
      <c r="A56" s="155" t="s">
        <v>10</v>
      </c>
      <c r="B56" s="155"/>
      <c r="C56" s="155"/>
      <c r="D56" s="155"/>
      <c r="E56" s="155"/>
    </row>
    <row r="57" spans="1:19" x14ac:dyDescent="0.25">
      <c r="A57" s="153" t="s">
        <v>11</v>
      </c>
      <c r="B57" s="153"/>
      <c r="C57" s="153"/>
      <c r="D57" s="153"/>
      <c r="E57" s="153"/>
    </row>
    <row r="58" spans="1:19" x14ac:dyDescent="0.25">
      <c r="A58" s="153" t="s">
        <v>12</v>
      </c>
      <c r="B58" s="153"/>
      <c r="C58" s="153"/>
      <c r="D58" s="153"/>
      <c r="E58" s="153"/>
    </row>
    <row r="60" spans="1:19" s="8" customFormat="1" ht="15.75" thickBot="1" x14ac:dyDescent="0.3">
      <c r="A60" s="79" t="s">
        <v>42</v>
      </c>
      <c r="B60" s="45" t="s">
        <v>21</v>
      </c>
      <c r="C60" s="45" t="s">
        <v>22</v>
      </c>
      <c r="D60" s="45" t="s">
        <v>23</v>
      </c>
      <c r="E60" s="45" t="s">
        <v>24</v>
      </c>
    </row>
    <row r="61" spans="1:19" x14ac:dyDescent="0.25">
      <c r="A61" s="10"/>
      <c r="B61" s="10"/>
      <c r="C61" s="10"/>
      <c r="D61" s="10"/>
      <c r="E61" s="10"/>
    </row>
    <row r="62" spans="1:19" x14ac:dyDescent="0.25">
      <c r="A62" s="46" t="s">
        <v>53</v>
      </c>
      <c r="B62" s="78">
        <v>104148000</v>
      </c>
      <c r="C62" s="78">
        <v>105246000</v>
      </c>
      <c r="D62" s="78">
        <v>104004000</v>
      </c>
      <c r="E62" s="78">
        <f t="shared" ref="E62:E69" si="6">+B62+C62+D62</f>
        <v>313398000</v>
      </c>
    </row>
    <row r="63" spans="1:19" x14ac:dyDescent="0.25">
      <c r="A63" s="1" t="s">
        <v>66</v>
      </c>
      <c r="B63" s="78"/>
      <c r="C63" s="78"/>
      <c r="D63" s="78"/>
      <c r="E63" s="78">
        <f t="shared" si="6"/>
        <v>0</v>
      </c>
    </row>
    <row r="64" spans="1:19" x14ac:dyDescent="0.25">
      <c r="A64" s="46" t="s">
        <v>55</v>
      </c>
      <c r="B64" s="78">
        <v>304633800</v>
      </c>
      <c r="C64" s="78">
        <v>207989000</v>
      </c>
      <c r="D64" s="78">
        <v>110187600</v>
      </c>
      <c r="E64" s="78">
        <f t="shared" si="6"/>
        <v>622810400</v>
      </c>
    </row>
    <row r="65" spans="1:5" x14ac:dyDescent="0.25">
      <c r="A65" s="1" t="s">
        <v>66</v>
      </c>
      <c r="B65" s="78"/>
      <c r="C65" s="78"/>
      <c r="D65" s="78"/>
      <c r="E65" s="78">
        <f t="shared" si="6"/>
        <v>0</v>
      </c>
    </row>
    <row r="66" spans="1:5" x14ac:dyDescent="0.25">
      <c r="A66" s="46" t="s">
        <v>54</v>
      </c>
      <c r="B66" s="78">
        <v>1297422000</v>
      </c>
      <c r="C66" s="78">
        <v>1308546000</v>
      </c>
      <c r="D66" s="78">
        <v>1295658000</v>
      </c>
      <c r="E66" s="78">
        <f t="shared" si="6"/>
        <v>3901626000</v>
      </c>
    </row>
    <row r="67" spans="1:5" x14ac:dyDescent="0.25">
      <c r="A67" s="1" t="s">
        <v>66</v>
      </c>
      <c r="B67" s="78"/>
      <c r="C67" s="78"/>
      <c r="D67" s="78"/>
      <c r="E67" s="78">
        <f t="shared" si="6"/>
        <v>0</v>
      </c>
    </row>
    <row r="68" spans="1:5" x14ac:dyDescent="0.25">
      <c r="A68" s="46" t="s">
        <v>56</v>
      </c>
      <c r="B68" s="78">
        <v>29387200</v>
      </c>
      <c r="C68" s="78">
        <v>30134200</v>
      </c>
      <c r="D68" s="78">
        <v>29553200</v>
      </c>
      <c r="E68" s="78">
        <f t="shared" si="6"/>
        <v>89074600</v>
      </c>
    </row>
    <row r="69" spans="1:5" x14ac:dyDescent="0.25">
      <c r="A69" s="1" t="s">
        <v>66</v>
      </c>
      <c r="B69" s="78"/>
      <c r="C69" s="78"/>
      <c r="D69" s="78"/>
      <c r="E69" s="78">
        <f t="shared" si="6"/>
        <v>0</v>
      </c>
    </row>
    <row r="70" spans="1:5" hidden="1" x14ac:dyDescent="0.25">
      <c r="A70" s="103" t="str">
        <f>+A29</f>
        <v>FODESAF CONVENIO CSE Primaria</v>
      </c>
      <c r="B70" s="78"/>
      <c r="C70" s="78"/>
      <c r="D70" s="78"/>
      <c r="E70" s="105"/>
    </row>
    <row r="71" spans="1:5" hidden="1" x14ac:dyDescent="0.25">
      <c r="A71" s="104" t="str">
        <f>+A69</f>
        <v>Becas comprometidas</v>
      </c>
      <c r="B71" s="78"/>
      <c r="C71" s="78"/>
      <c r="D71" s="78"/>
      <c r="E71" s="105"/>
    </row>
    <row r="72" spans="1:5" hidden="1" x14ac:dyDescent="0.25">
      <c r="A72" s="96" t="str">
        <f>+A33</f>
        <v>F.43 CSE Primaria</v>
      </c>
      <c r="B72" s="78"/>
      <c r="C72" s="78"/>
      <c r="D72" s="78"/>
      <c r="E72" s="105"/>
    </row>
    <row r="73" spans="1:5" hidden="1" x14ac:dyDescent="0.25">
      <c r="A73" s="104" t="str">
        <f>+A69</f>
        <v>Becas comprometidas</v>
      </c>
      <c r="B73" s="78"/>
      <c r="C73" s="78"/>
      <c r="D73" s="78"/>
      <c r="E73" s="105"/>
    </row>
    <row r="74" spans="1:5" hidden="1" x14ac:dyDescent="0.25">
      <c r="A74" s="96" t="str">
        <f>+A37</f>
        <v>F.43 CSE Postsecundaria Regular</v>
      </c>
      <c r="B74" s="78"/>
      <c r="C74" s="78"/>
      <c r="D74" s="78"/>
      <c r="E74" s="105"/>
    </row>
    <row r="75" spans="1:5" hidden="1" x14ac:dyDescent="0.25">
      <c r="A75" s="104" t="str">
        <f>+A69</f>
        <v>Becas comprometidas</v>
      </c>
      <c r="B75" s="78"/>
      <c r="C75" s="78"/>
      <c r="D75" s="78"/>
      <c r="E75" s="105"/>
    </row>
    <row r="76" spans="1:5" hidden="1" x14ac:dyDescent="0.25">
      <c r="A76" s="96" t="str">
        <f>+A41</f>
        <v>LEY BE GR Des.Emer P</v>
      </c>
      <c r="B76" s="78"/>
      <c r="C76" s="78"/>
      <c r="D76" s="78"/>
      <c r="E76" s="105"/>
    </row>
    <row r="77" spans="1:5" hidden="1" x14ac:dyDescent="0.25">
      <c r="A77" s="104" t="str">
        <f>+A69</f>
        <v>Becas comprometidas</v>
      </c>
      <c r="B77" s="78"/>
      <c r="C77" s="78"/>
      <c r="D77" s="78"/>
      <c r="E77" s="105"/>
    </row>
    <row r="78" spans="1:5" s="8" customFormat="1" ht="15.75" thickBot="1" x14ac:dyDescent="0.3">
      <c r="A78" s="80" t="s">
        <v>89</v>
      </c>
      <c r="B78" s="85">
        <f>B62+B64+B66+B68</f>
        <v>1735591000</v>
      </c>
      <c r="C78" s="85">
        <f>C62+C64+C66+C68</f>
        <v>1651915200</v>
      </c>
      <c r="D78" s="85">
        <f>D62+D64+D66+D68+D70+D72+D74+D76</f>
        <v>1539402800</v>
      </c>
      <c r="E78" s="85">
        <f>E62+E64+E66+E68+E70+E72+E74+E76</f>
        <v>4926909000</v>
      </c>
    </row>
    <row r="79" spans="1:5" ht="16.5" hidden="1" thickTop="1" thickBot="1" x14ac:dyDescent="0.3">
      <c r="A79" s="13" t="s">
        <v>88</v>
      </c>
      <c r="B79" s="38">
        <f>B63+B65+B67+B69</f>
        <v>0</v>
      </c>
      <c r="C79" s="38">
        <f>C63+C65+C67+C69</f>
        <v>0</v>
      </c>
      <c r="D79" s="38">
        <f>D63+D65+D67+D69</f>
        <v>0</v>
      </c>
      <c r="E79" s="38">
        <f>E63+E65+E67+E69</f>
        <v>0</v>
      </c>
    </row>
    <row r="80" spans="1:5" ht="15.75" thickTop="1" x14ac:dyDescent="0.25">
      <c r="A80" s="2" t="s">
        <v>96</v>
      </c>
    </row>
    <row r="81" spans="1:6" x14ac:dyDescent="0.25">
      <c r="A81" s="154"/>
      <c r="B81" s="154"/>
      <c r="C81" s="154"/>
      <c r="D81" s="154"/>
      <c r="E81" s="154"/>
      <c r="F81" s="154"/>
    </row>
    <row r="82" spans="1:6" x14ac:dyDescent="0.25">
      <c r="A82" s="48"/>
      <c r="B82" s="48"/>
      <c r="C82" s="48"/>
      <c r="D82" s="48"/>
      <c r="E82" s="48"/>
      <c r="F82" s="48"/>
    </row>
    <row r="83" spans="1:6" x14ac:dyDescent="0.25">
      <c r="A83" s="153" t="s">
        <v>14</v>
      </c>
      <c r="B83" s="153"/>
      <c r="C83" s="153"/>
      <c r="D83" s="153"/>
      <c r="E83" s="153"/>
    </row>
    <row r="84" spans="1:6" x14ac:dyDescent="0.25">
      <c r="A84" s="153" t="s">
        <v>11</v>
      </c>
      <c r="B84" s="153"/>
      <c r="C84" s="153"/>
      <c r="D84" s="153"/>
      <c r="E84" s="153"/>
    </row>
    <row r="85" spans="1:6" x14ac:dyDescent="0.25">
      <c r="A85" s="153" t="s">
        <v>12</v>
      </c>
      <c r="B85" s="153"/>
      <c r="C85" s="153"/>
      <c r="D85" s="153"/>
      <c r="E85" s="153"/>
    </row>
    <row r="87" spans="1:6" s="8" customFormat="1" ht="15.75" thickBot="1" x14ac:dyDescent="0.3">
      <c r="A87" s="79" t="s">
        <v>15</v>
      </c>
      <c r="B87" s="45" t="s">
        <v>21</v>
      </c>
      <c r="C87" s="45" t="s">
        <v>22</v>
      </c>
      <c r="D87" s="45" t="s">
        <v>23</v>
      </c>
      <c r="E87" s="45" t="s">
        <v>24</v>
      </c>
    </row>
    <row r="88" spans="1:6" x14ac:dyDescent="0.25">
      <c r="E88" s="37"/>
    </row>
    <row r="89" spans="1:6" x14ac:dyDescent="0.25">
      <c r="A89" s="21" t="s">
        <v>16</v>
      </c>
      <c r="B89" s="37">
        <f>+B78</f>
        <v>1735591000</v>
      </c>
      <c r="C89" s="37">
        <f>+C78</f>
        <v>1651915200</v>
      </c>
      <c r="D89" s="37">
        <f>+D78</f>
        <v>1539402800</v>
      </c>
      <c r="E89" s="37">
        <f>SUM(B89:D89)</f>
        <v>4926909000</v>
      </c>
    </row>
    <row r="90" spans="1:6" x14ac:dyDescent="0.25">
      <c r="A90" s="21"/>
      <c r="E90" s="37"/>
    </row>
    <row r="91" spans="1:6" s="8" customFormat="1" ht="15.75" thickBot="1" x14ac:dyDescent="0.3">
      <c r="A91" s="80" t="s">
        <v>13</v>
      </c>
      <c r="B91" s="87">
        <f>B89</f>
        <v>1735591000</v>
      </c>
      <c r="C91" s="87">
        <f>C89</f>
        <v>1651915200</v>
      </c>
      <c r="D91" s="88">
        <f>D89</f>
        <v>1539402800</v>
      </c>
      <c r="E91" s="87">
        <f>E89</f>
        <v>4926909000</v>
      </c>
    </row>
    <row r="92" spans="1:6" ht="15.75" thickTop="1" x14ac:dyDescent="0.25">
      <c r="A92" s="2" t="s">
        <v>96</v>
      </c>
    </row>
    <row r="95" spans="1:6" x14ac:dyDescent="0.25">
      <c r="A95" s="153" t="s">
        <v>17</v>
      </c>
      <c r="B95" s="153"/>
      <c r="C95" s="153"/>
      <c r="D95" s="153"/>
      <c r="E95" s="153"/>
    </row>
    <row r="96" spans="1:6" x14ac:dyDescent="0.25">
      <c r="A96" s="153" t="s">
        <v>18</v>
      </c>
      <c r="B96" s="153"/>
      <c r="C96" s="153"/>
      <c r="D96" s="153"/>
      <c r="E96" s="153"/>
    </row>
    <row r="97" spans="1:9" x14ac:dyDescent="0.25">
      <c r="A97" s="153" t="s">
        <v>12</v>
      </c>
      <c r="B97" s="153"/>
      <c r="C97" s="153"/>
      <c r="D97" s="153"/>
      <c r="E97" s="153"/>
    </row>
    <row r="99" spans="1:9" s="8" customFormat="1" ht="15.75" thickBot="1" x14ac:dyDescent="0.3">
      <c r="A99" s="79" t="s">
        <v>15</v>
      </c>
      <c r="B99" s="45" t="s">
        <v>21</v>
      </c>
      <c r="C99" s="45" t="s">
        <v>22</v>
      </c>
      <c r="D99" s="45" t="s">
        <v>23</v>
      </c>
      <c r="E99" s="45" t="s">
        <v>24</v>
      </c>
    </row>
    <row r="101" spans="1:9" x14ac:dyDescent="0.25">
      <c r="A101" s="31" t="s">
        <v>43</v>
      </c>
      <c r="B101" s="44">
        <f>+'1T'!E81</f>
        <v>333681000</v>
      </c>
      <c r="C101" s="44">
        <f>+B105</f>
        <v>159179000</v>
      </c>
      <c r="D101" s="44">
        <f>+C105</f>
        <v>68352800</v>
      </c>
      <c r="E101" s="44">
        <f>B101</f>
        <v>333681000</v>
      </c>
    </row>
    <row r="102" spans="1:9" x14ac:dyDescent="0.25">
      <c r="A102" s="31" t="s">
        <v>19</v>
      </c>
      <c r="B102" s="44">
        <v>1561089000</v>
      </c>
      <c r="C102" s="77">
        <v>1561089000</v>
      </c>
      <c r="D102" s="44">
        <v>1559379000</v>
      </c>
      <c r="E102" s="44">
        <f>SUM(B102:D102)</f>
        <v>4681557000</v>
      </c>
      <c r="G102" s="32"/>
      <c r="H102" s="32"/>
      <c r="I102" s="32"/>
    </row>
    <row r="103" spans="1:9" x14ac:dyDescent="0.25">
      <c r="A103" s="31" t="s">
        <v>44</v>
      </c>
      <c r="B103" s="44">
        <f>+B101+B102</f>
        <v>1894770000</v>
      </c>
      <c r="C103" s="44">
        <v>1720268000</v>
      </c>
      <c r="D103" s="44">
        <f t="shared" ref="D103" si="7">+D101+D102</f>
        <v>1627731800</v>
      </c>
      <c r="E103" s="44">
        <f>+E101+E102</f>
        <v>5015238000</v>
      </c>
    </row>
    <row r="104" spans="1:9" x14ac:dyDescent="0.25">
      <c r="A104" s="31" t="s">
        <v>20</v>
      </c>
      <c r="B104" s="44">
        <f>+B91</f>
        <v>1735591000</v>
      </c>
      <c r="C104" s="44">
        <f>+C91</f>
        <v>1651915200</v>
      </c>
      <c r="D104" s="44">
        <f>+D91</f>
        <v>1539402800</v>
      </c>
      <c r="E104" s="44">
        <f>SUM(B104:D104)</f>
        <v>4926909000</v>
      </c>
    </row>
    <row r="105" spans="1:9" x14ac:dyDescent="0.25">
      <c r="A105" s="31" t="s">
        <v>45</v>
      </c>
      <c r="B105" s="44">
        <f>+B103-B104</f>
        <v>159179000</v>
      </c>
      <c r="C105" s="44">
        <f t="shared" ref="C105:E105" si="8">+C103-C104</f>
        <v>68352800</v>
      </c>
      <c r="D105" s="44">
        <f t="shared" si="8"/>
        <v>88329000</v>
      </c>
      <c r="E105" s="44">
        <f t="shared" si="8"/>
        <v>88329000</v>
      </c>
    </row>
    <row r="106" spans="1:9" s="8" customFormat="1" ht="15.75" thickBot="1" x14ac:dyDescent="0.3">
      <c r="A106" s="81"/>
      <c r="B106" s="81"/>
      <c r="C106" s="81"/>
      <c r="D106" s="81"/>
      <c r="E106" s="81"/>
    </row>
    <row r="107" spans="1:9" ht="15.75" thickTop="1" x14ac:dyDescent="0.25">
      <c r="A107" s="2" t="s">
        <v>96</v>
      </c>
    </row>
    <row r="108" spans="1:9" x14ac:dyDescent="0.25">
      <c r="A108" s="1" t="s">
        <v>9</v>
      </c>
      <c r="B108" s="44"/>
      <c r="E108" s="44"/>
    </row>
    <row r="109" spans="1:9" x14ac:dyDescent="0.25">
      <c r="A109" s="16"/>
      <c r="B109" s="44"/>
      <c r="E109" s="44"/>
    </row>
    <row r="110" spans="1:9" x14ac:dyDescent="0.25">
      <c r="A110" s="16"/>
    </row>
    <row r="112" spans="1:9" x14ac:dyDescent="0.25">
      <c r="B112" s="44"/>
    </row>
    <row r="114" spans="1:6" s="1" customFormat="1" x14ac:dyDescent="0.25">
      <c r="A114" s="30"/>
      <c r="B114" s="2"/>
      <c r="C114" s="2"/>
      <c r="D114" s="2"/>
      <c r="E114" s="2"/>
      <c r="F114" s="2"/>
    </row>
    <row r="115" spans="1:6" x14ac:dyDescent="0.25">
      <c r="A115" s="30"/>
    </row>
    <row r="116" spans="1:6" x14ac:dyDescent="0.25">
      <c r="A116" s="30"/>
    </row>
    <row r="120" spans="1:6" s="1" customFormat="1" x14ac:dyDescent="0.25">
      <c r="B120" s="2"/>
      <c r="C120" s="2"/>
      <c r="D120" s="2"/>
      <c r="E120" s="2"/>
      <c r="F120" s="2"/>
    </row>
    <row r="121" spans="1:6" s="1" customFormat="1" x14ac:dyDescent="0.25">
      <c r="B121" s="2"/>
      <c r="C121" s="2"/>
      <c r="D121" s="2"/>
      <c r="E121" s="2"/>
      <c r="F121" s="2"/>
    </row>
    <row r="122" spans="1:6" s="1" customFormat="1" x14ac:dyDescent="0.25">
      <c r="B122" s="2"/>
      <c r="C122" s="2"/>
      <c r="D122" s="2"/>
      <c r="E122" s="2"/>
      <c r="F122" s="2"/>
    </row>
    <row r="123" spans="1:6" s="1" customFormat="1" x14ac:dyDescent="0.25">
      <c r="B123" s="2"/>
      <c r="C123" s="2"/>
      <c r="D123" s="2"/>
      <c r="E123" s="2"/>
      <c r="F123" s="2"/>
    </row>
    <row r="124" spans="1:6" s="1" customFormat="1" x14ac:dyDescent="0.25">
      <c r="B124" s="2"/>
      <c r="C124" s="2"/>
      <c r="D124" s="2"/>
      <c r="E124" s="2"/>
      <c r="F124" s="2"/>
    </row>
    <row r="126" spans="1:6" x14ac:dyDescent="0.25">
      <c r="A126" s="2"/>
    </row>
  </sheetData>
  <mergeCells count="18">
    <mergeCell ref="A52:F52"/>
    <mergeCell ref="A1:F1"/>
    <mergeCell ref="A8:F8"/>
    <mergeCell ref="A9:F9"/>
    <mergeCell ref="A50:F50"/>
    <mergeCell ref="A51:F51"/>
    <mergeCell ref="A85:E85"/>
    <mergeCell ref="A95:E95"/>
    <mergeCell ref="A96:E96"/>
    <mergeCell ref="A97:E97"/>
    <mergeCell ref="A53:F53"/>
    <mergeCell ref="A56:E56"/>
    <mergeCell ref="A57:E57"/>
    <mergeCell ref="A58:E58"/>
    <mergeCell ref="A81:F81"/>
    <mergeCell ref="A54:F54"/>
    <mergeCell ref="A83:E83"/>
    <mergeCell ref="A84:E84"/>
  </mergeCells>
  <pageMargins left="0.7" right="0.7" top="0.75" bottom="0.75" header="0.3" footer="0.3"/>
  <pageSetup paperSize="9" scale="53" orientation="portrait" r:id="rId1"/>
  <ignoredErrors>
    <ignoredError sqref="E10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6"/>
  <sheetViews>
    <sheetView showGridLines="0" zoomScale="80" zoomScaleNormal="80" workbookViewId="0">
      <selection sqref="A1:F1"/>
    </sheetView>
  </sheetViews>
  <sheetFormatPr baseColWidth="10" defaultColWidth="11.42578125" defaultRowHeight="15" x14ac:dyDescent="0.25"/>
  <cols>
    <col min="1" max="1" width="65.140625" style="1" customWidth="1"/>
    <col min="2" max="2" width="31.42578125" style="2" bestFit="1" customWidth="1"/>
    <col min="3" max="4" width="17.85546875" style="2" bestFit="1" customWidth="1"/>
    <col min="5" max="5" width="16.7109375" style="2" bestFit="1" customWidth="1"/>
    <col min="6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4" x14ac:dyDescent="0.25">
      <c r="A1" s="153" t="s">
        <v>57</v>
      </c>
      <c r="B1" s="153"/>
      <c r="C1" s="153"/>
      <c r="D1" s="153"/>
      <c r="E1" s="153"/>
      <c r="F1" s="153"/>
    </row>
    <row r="2" spans="1:34" x14ac:dyDescent="0.25">
      <c r="A2" s="47"/>
      <c r="B2" s="47"/>
      <c r="C2" s="47"/>
      <c r="D2" s="47"/>
      <c r="E2" s="47"/>
      <c r="F2" s="47"/>
    </row>
    <row r="3" spans="1:34" x14ac:dyDescent="0.25">
      <c r="A3" s="4" t="s">
        <v>37</v>
      </c>
      <c r="B3" s="5" t="s">
        <v>36</v>
      </c>
      <c r="C3" s="5"/>
      <c r="D3" s="5"/>
      <c r="E3" s="5"/>
      <c r="F3" s="5"/>
    </row>
    <row r="4" spans="1:34" x14ac:dyDescent="0.25">
      <c r="A4" s="4" t="s">
        <v>38</v>
      </c>
      <c r="B4" s="5" t="s">
        <v>39</v>
      </c>
      <c r="C4" s="5"/>
      <c r="D4" s="5"/>
      <c r="E4" s="5"/>
      <c r="F4" s="5"/>
    </row>
    <row r="5" spans="1:34" x14ac:dyDescent="0.25">
      <c r="A5" s="4" t="s">
        <v>40</v>
      </c>
      <c r="B5" s="5" t="s">
        <v>36</v>
      </c>
      <c r="C5" s="5"/>
      <c r="D5" s="5"/>
      <c r="E5" s="5"/>
      <c r="F5" s="5"/>
    </row>
    <row r="6" spans="1:34" x14ac:dyDescent="0.25">
      <c r="A6" s="4" t="s">
        <v>41</v>
      </c>
      <c r="B6" s="5" t="s">
        <v>98</v>
      </c>
      <c r="C6" s="5"/>
      <c r="D6" s="5"/>
      <c r="E6" s="5"/>
      <c r="F6" s="5"/>
    </row>
    <row r="7" spans="1:34" x14ac:dyDescent="0.25">
      <c r="A7" s="4"/>
      <c r="B7" s="6"/>
      <c r="C7" s="7"/>
      <c r="D7" s="8"/>
      <c r="E7" s="8"/>
      <c r="F7" s="8"/>
    </row>
    <row r="8" spans="1:34" ht="15" customHeight="1" x14ac:dyDescent="0.25">
      <c r="A8" s="153" t="s">
        <v>1</v>
      </c>
      <c r="B8" s="153"/>
      <c r="C8" s="153"/>
      <c r="D8" s="153"/>
      <c r="E8" s="153"/>
      <c r="F8" s="153"/>
    </row>
    <row r="9" spans="1:34" ht="15" customHeight="1" x14ac:dyDescent="0.25">
      <c r="A9" s="153" t="s">
        <v>2</v>
      </c>
      <c r="B9" s="153"/>
      <c r="C9" s="153"/>
      <c r="D9" s="153"/>
      <c r="E9" s="153"/>
      <c r="F9" s="153"/>
    </row>
    <row r="10" spans="1:34" ht="15" customHeight="1" x14ac:dyDescent="0.25">
      <c r="B10" s="10"/>
      <c r="C10" s="10"/>
    </row>
    <row r="11" spans="1:34" s="8" customFormat="1" ht="15" customHeight="1" thickBot="1" x14ac:dyDescent="0.3">
      <c r="A11" s="79" t="s">
        <v>42</v>
      </c>
      <c r="B11" s="45" t="s">
        <v>3</v>
      </c>
      <c r="C11" s="45" t="s">
        <v>0</v>
      </c>
      <c r="D11" s="45" t="s">
        <v>24</v>
      </c>
      <c r="E11" s="45" t="s">
        <v>33</v>
      </c>
    </row>
    <row r="12" spans="1:34" s="8" customFormat="1" ht="15" customHeight="1" x14ac:dyDescent="0.25">
      <c r="A12" s="1"/>
      <c r="B12" s="2"/>
      <c r="C12" s="22"/>
      <c r="D12" s="22"/>
      <c r="E12" s="22"/>
    </row>
    <row r="13" spans="1:34" s="24" customFormat="1" ht="15" customHeight="1" x14ac:dyDescent="0.25">
      <c r="A13" s="46" t="s">
        <v>53</v>
      </c>
      <c r="B13" s="2" t="s">
        <v>46</v>
      </c>
      <c r="C13" s="65">
        <f>+'1T'!F13</f>
        <v>5814</v>
      </c>
      <c r="D13" s="67">
        <f>+'2T'!F13</f>
        <v>-1</v>
      </c>
      <c r="E13" s="67">
        <f t="shared" ref="E13:E19" si="0">SUM(C13:D13)</f>
        <v>5813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s="24" customFormat="1" ht="15" customHeight="1" x14ac:dyDescent="0.25">
      <c r="A14" s="1"/>
      <c r="B14" s="35" t="s">
        <v>47</v>
      </c>
      <c r="C14" s="76">
        <f>+'1T'!F14</f>
        <v>17421</v>
      </c>
      <c r="D14" s="76">
        <f>+'2T'!F14</f>
        <v>17411</v>
      </c>
      <c r="E14" s="76">
        <f t="shared" si="0"/>
        <v>34832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s="24" customFormat="1" ht="15" customHeight="1" x14ac:dyDescent="0.25">
      <c r="A15" s="1"/>
      <c r="B15" s="35" t="s">
        <v>66</v>
      </c>
      <c r="C15" s="76">
        <f>+'1T'!F15</f>
        <v>102</v>
      </c>
      <c r="D15" s="76">
        <f>+'2T'!F15</f>
        <v>93</v>
      </c>
      <c r="E15" s="76">
        <f t="shared" si="0"/>
        <v>195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s="24" customFormat="1" ht="15" customHeight="1" x14ac:dyDescent="0.25">
      <c r="A16" s="1"/>
      <c r="B16" s="35" t="s">
        <v>82</v>
      </c>
      <c r="C16" s="76">
        <f>+'1T'!F16</f>
        <v>17350</v>
      </c>
      <c r="D16" s="76">
        <f>+'2T'!F16</f>
        <v>17367</v>
      </c>
      <c r="E16" s="76">
        <f t="shared" si="0"/>
        <v>34717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s="24" customFormat="1" ht="15" customHeight="1" x14ac:dyDescent="0.25">
      <c r="A17" s="46" t="s">
        <v>55</v>
      </c>
      <c r="B17" s="2" t="s">
        <v>46</v>
      </c>
      <c r="C17" s="65">
        <f>+'1T'!F17</f>
        <v>1195</v>
      </c>
      <c r="D17" s="67">
        <f>+'2T'!F17</f>
        <v>243</v>
      </c>
      <c r="E17" s="67">
        <f t="shared" si="0"/>
        <v>1438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s="24" customFormat="1" ht="15" customHeight="1" x14ac:dyDescent="0.25">
      <c r="A18" s="1"/>
      <c r="B18" s="35" t="s">
        <v>47</v>
      </c>
      <c r="C18" s="76">
        <f>+'1T'!F18</f>
        <v>549</v>
      </c>
      <c r="D18" s="76">
        <f>+'2T'!F18</f>
        <v>8236</v>
      </c>
      <c r="E18" s="76">
        <f t="shared" si="0"/>
        <v>8785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24" customFormat="1" ht="15" customHeight="1" x14ac:dyDescent="0.25">
      <c r="A19" s="1"/>
      <c r="B19" s="35" t="s">
        <v>66</v>
      </c>
      <c r="C19" s="76">
        <f>+'1T'!F19</f>
        <v>3402</v>
      </c>
      <c r="D19" s="76">
        <f>+'2T'!F19</f>
        <v>1266</v>
      </c>
      <c r="E19" s="76">
        <f t="shared" si="0"/>
        <v>4668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24" customFormat="1" ht="15" customHeight="1" x14ac:dyDescent="0.25">
      <c r="A20" s="1"/>
      <c r="B20" s="35" t="s">
        <v>82</v>
      </c>
      <c r="C20" s="76">
        <f>+'1T'!F20</f>
        <v>183</v>
      </c>
      <c r="D20" s="76">
        <f>+'2T'!F20</f>
        <v>4076</v>
      </c>
      <c r="E20" s="76">
        <f t="shared" ref="E20:E21" si="1">SUM(C20:D20)</f>
        <v>4259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24" customFormat="1" ht="15" customHeight="1" x14ac:dyDescent="0.25">
      <c r="A21" s="46" t="s">
        <v>54</v>
      </c>
      <c r="B21" s="2" t="s">
        <v>46</v>
      </c>
      <c r="C21" s="65">
        <f>+'1T'!F21</f>
        <v>72378</v>
      </c>
      <c r="D21" s="67">
        <f>+'2T'!F21</f>
        <v>-29</v>
      </c>
      <c r="E21" s="67">
        <f t="shared" si="1"/>
        <v>72349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s="24" customFormat="1" ht="15" customHeight="1" x14ac:dyDescent="0.25">
      <c r="A22" s="34"/>
      <c r="B22" s="35" t="s">
        <v>47</v>
      </c>
      <c r="C22" s="76">
        <f>+'1T'!F22</f>
        <v>216991</v>
      </c>
      <c r="D22" s="76">
        <f>+'2T'!F22</f>
        <v>216757</v>
      </c>
      <c r="E22" s="76">
        <f t="shared" ref="E22:E24" si="2">SUM(C22:D22)</f>
        <v>433748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24" customFormat="1" ht="15" customHeight="1" x14ac:dyDescent="0.25">
      <c r="A23" s="34"/>
      <c r="B23" s="35" t="s">
        <v>66</v>
      </c>
      <c r="C23" s="76">
        <f>+'1T'!F23</f>
        <v>746</v>
      </c>
      <c r="D23" s="76">
        <f>+'2T'!F23</f>
        <v>902</v>
      </c>
      <c r="E23" s="76">
        <f>SUM(C23:D23)</f>
        <v>1648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24" customFormat="1" ht="15" customHeight="1" x14ac:dyDescent="0.25">
      <c r="A24" s="34"/>
      <c r="B24" s="35" t="s">
        <v>82</v>
      </c>
      <c r="C24" s="76">
        <f>+'1T'!F24</f>
        <v>216410</v>
      </c>
      <c r="D24" s="76">
        <f>+'2T'!F24</f>
        <v>216339</v>
      </c>
      <c r="E24" s="76">
        <f t="shared" si="2"/>
        <v>432749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24" customFormat="1" ht="15" customHeight="1" x14ac:dyDescent="0.25">
      <c r="A25" s="46" t="s">
        <v>56</v>
      </c>
      <c r="B25" s="2" t="s">
        <v>46</v>
      </c>
      <c r="C25" s="65">
        <f>+'1T'!F25</f>
        <v>384</v>
      </c>
      <c r="D25" s="67">
        <f>+'2T'!F25</f>
        <v>-7</v>
      </c>
      <c r="E25" s="67">
        <f t="shared" ref="E25:E46" si="3">SUM(C25:D25)</f>
        <v>377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s="24" customFormat="1" ht="15" customHeight="1" x14ac:dyDescent="0.25">
      <c r="A26" s="34"/>
      <c r="B26" s="35" t="s">
        <v>47</v>
      </c>
      <c r="C26" s="76">
        <f>+'1T'!F26</f>
        <v>1149</v>
      </c>
      <c r="D26" s="76">
        <f>+'2T'!F26</f>
        <v>1151</v>
      </c>
      <c r="E26" s="76">
        <f t="shared" si="3"/>
        <v>2300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s="24" customFormat="1" ht="15" customHeight="1" x14ac:dyDescent="0.25">
      <c r="A27" s="34"/>
      <c r="B27" s="35" t="s">
        <v>66</v>
      </c>
      <c r="C27" s="76">
        <f>+'1T'!F27</f>
        <v>771</v>
      </c>
      <c r="D27" s="76">
        <f>+'2T'!F27</f>
        <v>7</v>
      </c>
      <c r="E27" s="76">
        <f t="shared" si="3"/>
        <v>778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s="24" customFormat="1" ht="15" customHeight="1" x14ac:dyDescent="0.25">
      <c r="A28" s="34"/>
      <c r="B28" s="35" t="s">
        <v>82</v>
      </c>
      <c r="C28" s="76">
        <f>+'1T'!F28</f>
        <v>383</v>
      </c>
      <c r="D28" s="76">
        <f>+'2T'!F28</f>
        <v>1145</v>
      </c>
      <c r="E28" s="76">
        <f t="shared" si="3"/>
        <v>1528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s="24" customFormat="1" ht="15" hidden="1" customHeight="1" x14ac:dyDescent="0.25">
      <c r="A29" s="106" t="s">
        <v>54</v>
      </c>
      <c r="B29" s="2" t="s">
        <v>46</v>
      </c>
      <c r="C29" s="76"/>
      <c r="D29" s="67"/>
      <c r="E29" s="6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s="24" customFormat="1" ht="15" hidden="1" customHeight="1" x14ac:dyDescent="0.25">
      <c r="A30" s="106"/>
      <c r="B30" s="35" t="s">
        <v>47</v>
      </c>
      <c r="C30" s="76"/>
      <c r="D30" s="76"/>
      <c r="E30" s="7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s="24" customFormat="1" ht="15" hidden="1" customHeight="1" x14ac:dyDescent="0.25">
      <c r="A31" s="106"/>
      <c r="B31" s="35" t="s">
        <v>66</v>
      </c>
      <c r="C31" s="76"/>
      <c r="D31" s="76"/>
      <c r="E31" s="7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s="24" customFormat="1" ht="15" hidden="1" customHeight="1" x14ac:dyDescent="0.25">
      <c r="A32" s="106"/>
      <c r="B32" s="35" t="s">
        <v>82</v>
      </c>
      <c r="C32" s="76"/>
      <c r="D32" s="76"/>
      <c r="E32" s="76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s="24" customFormat="1" ht="15" hidden="1" customHeight="1" x14ac:dyDescent="0.25">
      <c r="A33" s="106" t="s">
        <v>53</v>
      </c>
      <c r="B33" s="2" t="s">
        <v>46</v>
      </c>
      <c r="C33" s="76"/>
      <c r="D33" s="67"/>
      <c r="E33" s="67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s="24" customFormat="1" ht="15" hidden="1" customHeight="1" x14ac:dyDescent="0.25">
      <c r="A34" s="106"/>
      <c r="B34" s="35" t="s">
        <v>47</v>
      </c>
      <c r="C34" s="76"/>
      <c r="D34" s="76"/>
      <c r="E34" s="76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s="24" customFormat="1" ht="15" hidden="1" customHeight="1" x14ac:dyDescent="0.25">
      <c r="A35" s="106"/>
      <c r="B35" s="35" t="s">
        <v>66</v>
      </c>
      <c r="C35" s="76"/>
      <c r="D35" s="76"/>
      <c r="E35" s="7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4" s="24" customFormat="1" ht="15" hidden="1" customHeight="1" x14ac:dyDescent="0.25">
      <c r="A36" s="106"/>
      <c r="B36" s="35" t="s">
        <v>82</v>
      </c>
      <c r="C36" s="76"/>
      <c r="D36" s="76"/>
      <c r="E36" s="76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1:34" s="24" customFormat="1" ht="15" hidden="1" customHeight="1" x14ac:dyDescent="0.25">
      <c r="A37" s="106" t="s">
        <v>55</v>
      </c>
      <c r="B37" s="2" t="s">
        <v>46</v>
      </c>
      <c r="C37" s="76"/>
      <c r="D37" s="67"/>
      <c r="E37" s="67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</row>
    <row r="38" spans="1:34" s="24" customFormat="1" ht="15" hidden="1" customHeight="1" x14ac:dyDescent="0.25">
      <c r="A38" s="106"/>
      <c r="B38" s="35" t="s">
        <v>47</v>
      </c>
      <c r="C38" s="76"/>
      <c r="D38" s="76"/>
      <c r="E38" s="76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</row>
    <row r="39" spans="1:34" s="24" customFormat="1" ht="15" hidden="1" customHeight="1" x14ac:dyDescent="0.25">
      <c r="A39" s="106"/>
      <c r="B39" s="35" t="s">
        <v>66</v>
      </c>
      <c r="C39" s="76"/>
      <c r="D39" s="76"/>
      <c r="E39" s="7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</row>
    <row r="40" spans="1:34" s="24" customFormat="1" ht="15" hidden="1" customHeight="1" x14ac:dyDescent="0.25">
      <c r="A40" s="106"/>
      <c r="B40" s="35" t="s">
        <v>82</v>
      </c>
      <c r="C40" s="76"/>
      <c r="D40" s="76"/>
      <c r="E40" s="76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s="24" customFormat="1" ht="15" hidden="1" customHeight="1" x14ac:dyDescent="0.25">
      <c r="A41" s="106" t="s">
        <v>101</v>
      </c>
      <c r="B41" s="2" t="s">
        <v>46</v>
      </c>
      <c r="C41" s="76"/>
      <c r="D41" s="67"/>
      <c r="E41" s="67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</row>
    <row r="42" spans="1:34" s="24" customFormat="1" ht="15" hidden="1" customHeight="1" x14ac:dyDescent="0.25">
      <c r="A42" s="106"/>
      <c r="B42" s="35" t="s">
        <v>47</v>
      </c>
      <c r="C42" s="76"/>
      <c r="D42" s="76"/>
      <c r="E42" s="76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 s="24" customFormat="1" ht="15" hidden="1" customHeight="1" x14ac:dyDescent="0.25">
      <c r="A43" s="106"/>
      <c r="B43" s="35" t="s">
        <v>66</v>
      </c>
      <c r="C43" s="76"/>
      <c r="D43" s="76"/>
      <c r="E43" s="76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1:34" s="24" customFormat="1" ht="15" hidden="1" customHeight="1" x14ac:dyDescent="0.25">
      <c r="A44" s="106"/>
      <c r="B44" s="35" t="s">
        <v>82</v>
      </c>
      <c r="C44" s="76"/>
      <c r="D44" s="76"/>
      <c r="E44" s="76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</row>
    <row r="45" spans="1:34" s="26" customFormat="1" ht="15.75" thickBot="1" x14ac:dyDescent="0.3">
      <c r="A45" s="80" t="s">
        <v>7</v>
      </c>
      <c r="B45" s="81"/>
      <c r="C45" s="81">
        <f>+'1T'!F29</f>
        <v>79771</v>
      </c>
      <c r="D45" s="81">
        <f>+'2T'!F45</f>
        <v>206</v>
      </c>
      <c r="E45" s="81">
        <f t="shared" si="3"/>
        <v>79977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s="26" customFormat="1" ht="16.5" thickTop="1" thickBot="1" x14ac:dyDescent="0.3">
      <c r="A46" s="80" t="s">
        <v>8</v>
      </c>
      <c r="B46" s="81"/>
      <c r="C46" s="81">
        <f>+'1T'!F30</f>
        <v>236110</v>
      </c>
      <c r="D46" s="81">
        <f>+'2T'!F46</f>
        <v>243555</v>
      </c>
      <c r="E46" s="81">
        <f t="shared" si="3"/>
        <v>479665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18.75" customHeight="1" thickTop="1" x14ac:dyDescent="0.25">
      <c r="A47" s="2" t="s">
        <v>96</v>
      </c>
      <c r="B47" s="14"/>
      <c r="C47" s="14"/>
      <c r="D47" s="14"/>
      <c r="E47" s="14"/>
      <c r="F47" s="14"/>
    </row>
    <row r="48" spans="1:34" ht="15" customHeight="1" x14ac:dyDescent="0.25">
      <c r="A48" s="1" t="s">
        <v>9</v>
      </c>
      <c r="F48" s="15"/>
    </row>
    <row r="49" spans="1:19" ht="15" customHeight="1" x14ac:dyDescent="0.25">
      <c r="A49" s="16" t="s">
        <v>48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 ht="15" customHeight="1" x14ac:dyDescent="0.25">
      <c r="A50" s="154" t="s">
        <v>51</v>
      </c>
      <c r="B50" s="154"/>
      <c r="C50" s="154"/>
      <c r="D50" s="154"/>
      <c r="E50" s="154"/>
      <c r="F50" s="154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29.25" customHeight="1" x14ac:dyDescent="0.25">
      <c r="A51" s="154" t="s">
        <v>49</v>
      </c>
      <c r="B51" s="154"/>
      <c r="C51" s="154"/>
      <c r="D51" s="154"/>
      <c r="E51" s="154"/>
      <c r="F51" s="154"/>
    </row>
    <row r="52" spans="1:19" x14ac:dyDescent="0.25">
      <c r="A52" s="154" t="s">
        <v>58</v>
      </c>
      <c r="B52" s="154"/>
      <c r="C52" s="154"/>
      <c r="D52" s="154"/>
      <c r="E52" s="154"/>
      <c r="F52" s="154"/>
    </row>
    <row r="53" spans="1:19" x14ac:dyDescent="0.25">
      <c r="A53" s="154" t="s">
        <v>59</v>
      </c>
      <c r="B53" s="154"/>
      <c r="C53" s="154"/>
      <c r="D53" s="154"/>
      <c r="E53" s="154"/>
      <c r="F53" s="154"/>
    </row>
    <row r="54" spans="1:19" ht="15" customHeight="1" x14ac:dyDescent="0.25"/>
    <row r="55" spans="1:19" ht="15" customHeight="1" x14ac:dyDescent="0.25"/>
    <row r="56" spans="1:19" ht="15" customHeight="1" x14ac:dyDescent="0.25">
      <c r="A56" s="155" t="s">
        <v>10</v>
      </c>
      <c r="B56" s="155"/>
      <c r="C56" s="155"/>
      <c r="D56" s="155"/>
      <c r="E56" s="155"/>
    </row>
    <row r="57" spans="1:19" ht="15" customHeight="1" x14ac:dyDescent="0.25">
      <c r="A57" s="153" t="s">
        <v>11</v>
      </c>
      <c r="B57" s="153"/>
      <c r="C57" s="153"/>
      <c r="D57" s="153"/>
      <c r="E57" s="153"/>
    </row>
    <row r="58" spans="1:19" ht="15" customHeight="1" x14ac:dyDescent="0.25">
      <c r="A58" s="153" t="s">
        <v>12</v>
      </c>
      <c r="B58" s="153"/>
      <c r="C58" s="153"/>
      <c r="D58" s="153"/>
      <c r="E58" s="153"/>
    </row>
    <row r="59" spans="1:19" ht="15" customHeight="1" x14ac:dyDescent="0.25"/>
    <row r="60" spans="1:19" s="8" customFormat="1" ht="15" customHeight="1" thickBot="1" x14ac:dyDescent="0.3">
      <c r="A60" s="79" t="s">
        <v>42</v>
      </c>
      <c r="B60" s="45" t="s">
        <v>0</v>
      </c>
      <c r="C60" s="45" t="s">
        <v>24</v>
      </c>
      <c r="D60" s="45" t="s">
        <v>33</v>
      </c>
    </row>
    <row r="61" spans="1:19" ht="15" customHeight="1" x14ac:dyDescent="0.25">
      <c r="A61" s="10"/>
      <c r="B61" s="10"/>
      <c r="C61" s="10"/>
      <c r="D61" s="10"/>
    </row>
    <row r="62" spans="1:19" ht="15" customHeight="1" x14ac:dyDescent="0.25">
      <c r="A62" s="46" t="s">
        <v>53</v>
      </c>
      <c r="B62" s="51">
        <f>+'1T'!E46</f>
        <v>313578000</v>
      </c>
      <c r="C62" s="51">
        <f>+'2T'!E62</f>
        <v>313398000</v>
      </c>
      <c r="D62" s="51">
        <f t="shared" ref="D62:D67" si="4">+B62+C62</f>
        <v>626976000</v>
      </c>
      <c r="E62" s="27"/>
    </row>
    <row r="63" spans="1:19" ht="15" customHeight="1" x14ac:dyDescent="0.25">
      <c r="A63" s="46" t="s">
        <v>55</v>
      </c>
      <c r="B63" s="51">
        <f>+'1T'!E48</f>
        <v>41261400</v>
      </c>
      <c r="C63" s="51">
        <f>+'2T'!E64</f>
        <v>622810400</v>
      </c>
      <c r="D63" s="51">
        <f t="shared" si="4"/>
        <v>664071800</v>
      </c>
      <c r="E63" s="27"/>
    </row>
    <row r="64" spans="1:19" x14ac:dyDescent="0.25">
      <c r="A64" s="46"/>
      <c r="B64" s="44"/>
      <c r="C64" s="44"/>
      <c r="D64" s="51"/>
    </row>
    <row r="65" spans="1:14" ht="15" customHeight="1" x14ac:dyDescent="0.25">
      <c r="A65" s="46"/>
      <c r="B65" s="51"/>
      <c r="C65" s="51"/>
      <c r="D65" s="51"/>
      <c r="E65" s="27"/>
    </row>
    <row r="66" spans="1:14" ht="15" customHeight="1" x14ac:dyDescent="0.25">
      <c r="A66" s="46" t="s">
        <v>54</v>
      </c>
      <c r="B66" s="51">
        <f>+'1T'!E50</f>
        <v>3905838000</v>
      </c>
      <c r="C66" s="51">
        <f>+'2T'!E66</f>
        <v>3901626000</v>
      </c>
      <c r="D66" s="51">
        <f t="shared" si="4"/>
        <v>7807464000</v>
      </c>
      <c r="E66" s="27"/>
    </row>
    <row r="67" spans="1:14" ht="15" customHeight="1" x14ac:dyDescent="0.25">
      <c r="A67" s="46" t="s">
        <v>56</v>
      </c>
      <c r="B67" s="51">
        <f>+'1T'!E52</f>
        <v>88908600</v>
      </c>
      <c r="C67" s="51">
        <f>+'2T'!E68</f>
        <v>89074600</v>
      </c>
      <c r="D67" s="51">
        <f t="shared" si="4"/>
        <v>177983200</v>
      </c>
      <c r="E67" s="27"/>
    </row>
    <row r="68" spans="1:14" ht="15" customHeight="1" x14ac:dyDescent="0.25">
      <c r="A68" s="46"/>
      <c r="B68" s="51"/>
      <c r="C68" s="51"/>
      <c r="D68" s="51"/>
      <c r="E68" s="27"/>
    </row>
    <row r="69" spans="1:14" x14ac:dyDescent="0.25">
      <c r="A69" s="46"/>
      <c r="B69" s="44"/>
      <c r="C69" s="44"/>
      <c r="D69" s="51"/>
    </row>
    <row r="70" spans="1:14" s="8" customFormat="1" ht="15" customHeight="1" thickBot="1" x14ac:dyDescent="0.3">
      <c r="A70" s="80" t="s">
        <v>13</v>
      </c>
      <c r="B70" s="82">
        <f>SUM(B62:B67)</f>
        <v>4349586000</v>
      </c>
      <c r="C70" s="82">
        <f>SUM(C62:C69)</f>
        <v>4926909000</v>
      </c>
      <c r="D70" s="82">
        <f>SUM(B70:C70)</f>
        <v>9276495000</v>
      </c>
    </row>
    <row r="71" spans="1:14" ht="15" customHeight="1" thickTop="1" x14ac:dyDescent="0.25">
      <c r="A71" s="2" t="s">
        <v>96</v>
      </c>
    </row>
    <row r="72" spans="1:14" ht="15" customHeight="1" x14ac:dyDescent="0.25">
      <c r="A72" s="154" t="s">
        <v>9</v>
      </c>
      <c r="B72" s="154"/>
      <c r="C72" s="154"/>
      <c r="D72" s="154"/>
      <c r="E72" s="154"/>
      <c r="F72" s="154"/>
    </row>
    <row r="73" spans="1:14" ht="15" customHeight="1" x14ac:dyDescent="0.25">
      <c r="A73" s="154" t="s">
        <v>60</v>
      </c>
      <c r="B73" s="154"/>
      <c r="C73" s="154"/>
      <c r="D73" s="154"/>
      <c r="E73" s="154"/>
      <c r="F73" s="154"/>
    </row>
    <row r="74" spans="1:14" x14ac:dyDescent="0.25">
      <c r="A74" s="154" t="s">
        <v>61</v>
      </c>
      <c r="B74" s="154"/>
      <c r="C74" s="154"/>
      <c r="D74" s="154"/>
      <c r="E74" s="154"/>
      <c r="F74" s="154"/>
    </row>
    <row r="75" spans="1:14" x14ac:dyDescent="0.25">
      <c r="A75" s="48"/>
      <c r="B75" s="48"/>
      <c r="C75" s="48"/>
      <c r="D75" s="48"/>
      <c r="E75" s="48"/>
      <c r="F75" s="48"/>
    </row>
    <row r="76" spans="1:14" x14ac:dyDescent="0.25">
      <c r="A76" s="153" t="s">
        <v>14</v>
      </c>
      <c r="B76" s="153"/>
      <c r="C76" s="153"/>
      <c r="D76" s="153"/>
      <c r="E76" s="153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5">
      <c r="A77" s="153" t="s">
        <v>11</v>
      </c>
      <c r="B77" s="153"/>
      <c r="C77" s="153"/>
      <c r="D77" s="153"/>
      <c r="E77" s="153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5">
      <c r="A78" s="153" t="s">
        <v>12</v>
      </c>
      <c r="B78" s="153"/>
      <c r="C78" s="153"/>
      <c r="D78" s="153"/>
      <c r="E78" s="153"/>
      <c r="F78" s="18"/>
      <c r="G78" s="18"/>
      <c r="H78" s="18"/>
      <c r="I78" s="18"/>
      <c r="J78" s="18"/>
      <c r="K78" s="18"/>
      <c r="L78" s="18"/>
      <c r="M78" s="18"/>
      <c r="N78" s="18"/>
    </row>
    <row r="80" spans="1:14" s="8" customFormat="1" ht="15.75" thickBot="1" x14ac:dyDescent="0.3">
      <c r="A80" s="79" t="s">
        <v>15</v>
      </c>
      <c r="B80" s="45" t="s">
        <v>0</v>
      </c>
      <c r="C80" s="45" t="s">
        <v>24</v>
      </c>
      <c r="D80" s="45" t="s">
        <v>33</v>
      </c>
      <c r="E80" s="86"/>
      <c r="F80" s="86"/>
      <c r="G80" s="86"/>
      <c r="H80" s="86"/>
      <c r="I80" s="86"/>
      <c r="J80" s="86"/>
      <c r="K80" s="86"/>
      <c r="L80" s="86"/>
    </row>
    <row r="82" spans="1:14" x14ac:dyDescent="0.25">
      <c r="A82" s="21" t="s">
        <v>16</v>
      </c>
      <c r="B82" s="44">
        <f>'1T'!E65</f>
        <v>4349586000</v>
      </c>
      <c r="C82" s="44">
        <f>+'2T'!E89</f>
        <v>4926909000</v>
      </c>
      <c r="D82" s="44">
        <f>SUM(B82:C82)</f>
        <v>9276495000</v>
      </c>
    </row>
    <row r="83" spans="1:14" x14ac:dyDescent="0.25">
      <c r="B83" s="44"/>
      <c r="C83" s="44"/>
      <c r="D83" s="44"/>
    </row>
    <row r="84" spans="1:14" s="8" customFormat="1" ht="15.75" thickBot="1" x14ac:dyDescent="0.3">
      <c r="A84" s="80" t="s">
        <v>13</v>
      </c>
      <c r="B84" s="88">
        <f>B82</f>
        <v>4349586000</v>
      </c>
      <c r="C84" s="88">
        <f t="shared" ref="C84:D84" si="5">C82</f>
        <v>4926909000</v>
      </c>
      <c r="D84" s="88">
        <f t="shared" si="5"/>
        <v>9276495000</v>
      </c>
      <c r="E84" s="25"/>
      <c r="F84" s="25"/>
      <c r="G84" s="25"/>
      <c r="H84" s="25"/>
      <c r="I84" s="25"/>
      <c r="J84" s="25"/>
      <c r="K84" s="25"/>
      <c r="L84" s="25"/>
    </row>
    <row r="85" spans="1:14" ht="15.75" thickTop="1" x14ac:dyDescent="0.25">
      <c r="A85" s="2" t="s">
        <v>96</v>
      </c>
    </row>
    <row r="87" spans="1:14" x14ac:dyDescent="0.25">
      <c r="A87" s="153" t="s">
        <v>17</v>
      </c>
      <c r="B87" s="153"/>
      <c r="C87" s="153"/>
      <c r="D87" s="153"/>
      <c r="E87" s="153"/>
      <c r="F87" s="19"/>
      <c r="G87" s="19"/>
      <c r="H87" s="19"/>
      <c r="I87" s="19"/>
      <c r="J87" s="19"/>
      <c r="K87" s="19"/>
      <c r="L87" s="19"/>
      <c r="M87" s="19"/>
      <c r="N87" s="19"/>
    </row>
    <row r="88" spans="1:14" x14ac:dyDescent="0.25">
      <c r="A88" s="153" t="s">
        <v>18</v>
      </c>
      <c r="B88" s="153"/>
      <c r="C88" s="153"/>
      <c r="D88" s="153"/>
      <c r="E88" s="153"/>
    </row>
    <row r="89" spans="1:14" x14ac:dyDescent="0.25">
      <c r="A89" s="153" t="s">
        <v>12</v>
      </c>
      <c r="B89" s="153"/>
      <c r="C89" s="153"/>
      <c r="D89" s="153"/>
      <c r="E89" s="153"/>
      <c r="F89" s="18"/>
      <c r="G89" s="18"/>
      <c r="H89" s="18"/>
      <c r="I89" s="18"/>
      <c r="J89" s="18"/>
      <c r="K89" s="18"/>
      <c r="L89" s="18"/>
      <c r="M89" s="18"/>
      <c r="N89" s="18"/>
    </row>
    <row r="91" spans="1:14" s="8" customFormat="1" ht="15.75" thickBot="1" x14ac:dyDescent="0.3">
      <c r="A91" s="79" t="s">
        <v>15</v>
      </c>
      <c r="B91" s="45" t="s">
        <v>0</v>
      </c>
      <c r="C91" s="45" t="s">
        <v>24</v>
      </c>
      <c r="D91" s="45" t="s">
        <v>33</v>
      </c>
      <c r="E91" s="86"/>
      <c r="F91" s="86"/>
      <c r="G91" s="86"/>
      <c r="H91" s="86"/>
      <c r="I91" s="86"/>
      <c r="J91" s="86"/>
      <c r="K91" s="86"/>
      <c r="L91" s="86"/>
    </row>
    <row r="93" spans="1:14" x14ac:dyDescent="0.25">
      <c r="A93" s="31" t="s">
        <v>43</v>
      </c>
      <c r="B93" s="44">
        <f>'1T'!E77</f>
        <v>0</v>
      </c>
      <c r="C93" s="44">
        <f>+'2T'!E101</f>
        <v>333681000</v>
      </c>
      <c r="D93" s="44">
        <f>B93</f>
        <v>0</v>
      </c>
    </row>
    <row r="94" spans="1:14" x14ac:dyDescent="0.25">
      <c r="A94" s="31" t="s">
        <v>19</v>
      </c>
      <c r="B94" s="44">
        <f>'1T'!E78</f>
        <v>4683267000</v>
      </c>
      <c r="C94" s="44">
        <f>++'2T'!E102</f>
        <v>4681557000</v>
      </c>
      <c r="D94" s="44">
        <f>SUM(B94:C94)</f>
        <v>9364824000</v>
      </c>
    </row>
    <row r="95" spans="1:14" x14ac:dyDescent="0.25">
      <c r="A95" s="31" t="s">
        <v>44</v>
      </c>
      <c r="B95" s="44">
        <f>'1T'!E79</f>
        <v>4683267000</v>
      </c>
      <c r="C95" s="44">
        <f>+'2T'!E103</f>
        <v>5015238000</v>
      </c>
      <c r="D95" s="44">
        <f>SUM(D93:D94)</f>
        <v>9364824000</v>
      </c>
    </row>
    <row r="96" spans="1:14" x14ac:dyDescent="0.25">
      <c r="A96" s="31" t="s">
        <v>20</v>
      </c>
      <c r="B96" s="44">
        <f>'1T'!E80</f>
        <v>4349586000</v>
      </c>
      <c r="C96" s="44">
        <f>+'2T'!E104</f>
        <v>4926909000</v>
      </c>
      <c r="D96" s="44">
        <f>SUM(B96:C96)</f>
        <v>9276495000</v>
      </c>
    </row>
    <row r="97" spans="1:12" x14ac:dyDescent="0.25">
      <c r="A97" s="31" t="s">
        <v>45</v>
      </c>
      <c r="B97" s="44">
        <f>'1T'!E81</f>
        <v>333681000</v>
      </c>
      <c r="C97" s="44">
        <f>+'2T'!E105</f>
        <v>88329000</v>
      </c>
      <c r="D97" s="44">
        <f>+D95-D96</f>
        <v>88329000</v>
      </c>
    </row>
    <row r="98" spans="1:12" ht="15.75" thickBot="1" x14ac:dyDescent="0.3">
      <c r="A98" s="3"/>
      <c r="B98" s="3"/>
      <c r="C98" s="3"/>
      <c r="D98" s="3"/>
      <c r="E98" s="14"/>
      <c r="F98" s="14"/>
      <c r="G98" s="14"/>
      <c r="H98" s="14"/>
      <c r="I98" s="14"/>
      <c r="J98" s="14"/>
      <c r="K98" s="14"/>
      <c r="L98" s="14"/>
    </row>
    <row r="99" spans="1:12" ht="15.75" thickTop="1" x14ac:dyDescent="0.25">
      <c r="A99" s="2" t="s">
        <v>96</v>
      </c>
    </row>
    <row r="100" spans="1:12" x14ac:dyDescent="0.25">
      <c r="A100" s="16"/>
    </row>
    <row r="101" spans="1:12" x14ac:dyDescent="0.25">
      <c r="A101" s="16"/>
    </row>
    <row r="102" spans="1:12" x14ac:dyDescent="0.25">
      <c r="A102" s="16"/>
    </row>
    <row r="103" spans="1:12" x14ac:dyDescent="0.25">
      <c r="A103" s="16"/>
    </row>
    <row r="107" spans="1:12" x14ac:dyDescent="0.25">
      <c r="A107" s="30"/>
    </row>
    <row r="108" spans="1:12" x14ac:dyDescent="0.25">
      <c r="A108" s="30"/>
    </row>
    <row r="109" spans="1:12" x14ac:dyDescent="0.25">
      <c r="A109" s="30"/>
    </row>
    <row r="112" spans="1:12" x14ac:dyDescent="0.25">
      <c r="A112" s="2"/>
    </row>
    <row r="114" spans="1:1" hidden="1" x14ac:dyDescent="0.25"/>
    <row r="116" spans="1:1" x14ac:dyDescent="0.25">
      <c r="A116" s="2"/>
    </row>
  </sheetData>
  <mergeCells count="19">
    <mergeCell ref="A77:E77"/>
    <mergeCell ref="A78:E78"/>
    <mergeCell ref="A87:E87"/>
    <mergeCell ref="A88:E88"/>
    <mergeCell ref="A89:E89"/>
    <mergeCell ref="A76:E76"/>
    <mergeCell ref="A1:F1"/>
    <mergeCell ref="A8:F8"/>
    <mergeCell ref="A9:F9"/>
    <mergeCell ref="A50:F50"/>
    <mergeCell ref="A56:E56"/>
    <mergeCell ref="A57:E57"/>
    <mergeCell ref="A58:E58"/>
    <mergeCell ref="A51:F51"/>
    <mergeCell ref="A52:F52"/>
    <mergeCell ref="A53:F53"/>
    <mergeCell ref="A73:F73"/>
    <mergeCell ref="A74:F74"/>
    <mergeCell ref="A72:F72"/>
  </mergeCells>
  <pageMargins left="0.7" right="0.7" top="0.75" bottom="0.75" header="0.3" footer="0.3"/>
  <pageSetup paperSize="9" scale="56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3"/>
  <sheetViews>
    <sheetView showGridLines="0" zoomScale="80" zoomScaleNormal="80" workbookViewId="0">
      <selection sqref="A1:F1"/>
    </sheetView>
  </sheetViews>
  <sheetFormatPr baseColWidth="10" defaultColWidth="11.42578125" defaultRowHeight="15" x14ac:dyDescent="0.25"/>
  <cols>
    <col min="1" max="1" width="63.85546875" style="1" customWidth="1"/>
    <col min="2" max="2" width="21.140625" style="2" customWidth="1"/>
    <col min="3" max="5" width="16.85546875" style="2" bestFit="1" customWidth="1"/>
    <col min="6" max="11" width="16.7109375" style="2" customWidth="1"/>
    <col min="12" max="12" width="14.42578125" style="2" customWidth="1"/>
    <col min="13" max="16384" width="11.42578125" style="2"/>
  </cols>
  <sheetData>
    <row r="1" spans="1:35" x14ac:dyDescent="0.25">
      <c r="A1" s="153" t="s">
        <v>57</v>
      </c>
      <c r="B1" s="153"/>
      <c r="C1" s="153"/>
      <c r="D1" s="153"/>
      <c r="E1" s="153"/>
      <c r="F1" s="153"/>
    </row>
    <row r="2" spans="1:35" x14ac:dyDescent="0.25">
      <c r="A2" s="47"/>
      <c r="B2" s="47"/>
      <c r="C2" s="47"/>
      <c r="D2" s="47"/>
      <c r="E2" s="47"/>
      <c r="F2" s="47"/>
    </row>
    <row r="3" spans="1:35" ht="15" customHeight="1" x14ac:dyDescent="0.25">
      <c r="A3" s="4" t="s">
        <v>37</v>
      </c>
      <c r="B3" s="5" t="s">
        <v>36</v>
      </c>
      <c r="C3" s="5"/>
      <c r="D3" s="5"/>
      <c r="E3" s="5"/>
      <c r="F3" s="5"/>
    </row>
    <row r="4" spans="1:35" ht="15" customHeight="1" x14ac:dyDescent="0.25">
      <c r="A4" s="4" t="s">
        <v>38</v>
      </c>
      <c r="B4" s="5" t="s">
        <v>39</v>
      </c>
      <c r="C4" s="5"/>
      <c r="D4" s="5"/>
      <c r="E4" s="5"/>
      <c r="F4" s="5"/>
    </row>
    <row r="5" spans="1:35" ht="15" customHeight="1" x14ac:dyDescent="0.25">
      <c r="A5" s="4" t="s">
        <v>40</v>
      </c>
      <c r="B5" s="5" t="s">
        <v>36</v>
      </c>
      <c r="C5" s="5"/>
      <c r="D5" s="5"/>
      <c r="E5" s="5"/>
      <c r="F5" s="5"/>
    </row>
    <row r="6" spans="1:35" ht="15" customHeight="1" x14ac:dyDescent="0.25">
      <c r="A6" s="4" t="s">
        <v>41</v>
      </c>
      <c r="B6" s="5" t="s">
        <v>97</v>
      </c>
      <c r="C6" s="5"/>
      <c r="D6" s="5"/>
      <c r="E6" s="5"/>
      <c r="F6" s="5"/>
    </row>
    <row r="7" spans="1:35" ht="15" customHeight="1" x14ac:dyDescent="0.25">
      <c r="A7" s="4"/>
      <c r="B7" s="6"/>
      <c r="C7" s="7"/>
      <c r="D7" s="8"/>
      <c r="E7" s="8"/>
      <c r="F7" s="8"/>
    </row>
    <row r="8" spans="1:35" ht="15" customHeight="1" x14ac:dyDescent="0.25">
      <c r="A8" s="153" t="s">
        <v>1</v>
      </c>
      <c r="B8" s="153"/>
      <c r="C8" s="153"/>
      <c r="D8" s="153"/>
      <c r="E8" s="153"/>
      <c r="F8" s="153"/>
    </row>
    <row r="9" spans="1:35" ht="15" customHeight="1" x14ac:dyDescent="0.25">
      <c r="A9" s="153" t="s">
        <v>2</v>
      </c>
      <c r="B9" s="153"/>
      <c r="C9" s="153"/>
      <c r="D9" s="153"/>
      <c r="E9" s="153"/>
      <c r="F9" s="153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79" t="s">
        <v>42</v>
      </c>
      <c r="B11" s="45" t="s">
        <v>3</v>
      </c>
      <c r="C11" s="45" t="s">
        <v>25</v>
      </c>
      <c r="D11" s="45" t="s">
        <v>26</v>
      </c>
      <c r="E11" s="45" t="s">
        <v>27</v>
      </c>
      <c r="F11" s="45" t="s">
        <v>28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</row>
    <row r="13" spans="1:35" s="24" customFormat="1" ht="15" customHeight="1" x14ac:dyDescent="0.25">
      <c r="A13" s="46" t="s">
        <v>53</v>
      </c>
      <c r="B13" s="2" t="s">
        <v>46</v>
      </c>
      <c r="C13" s="68">
        <v>-5810</v>
      </c>
      <c r="D13" s="68"/>
      <c r="E13" s="68"/>
      <c r="F13" s="23">
        <f t="shared" ref="F13:F29" si="0">+C13+D13+E13</f>
        <v>-5810</v>
      </c>
      <c r="G13" s="8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5" t="s">
        <v>47</v>
      </c>
      <c r="C14" s="36">
        <v>36</v>
      </c>
      <c r="D14" s="36">
        <v>0</v>
      </c>
      <c r="E14" s="36">
        <v>0</v>
      </c>
      <c r="F14" s="36">
        <f t="shared" si="0"/>
        <v>36</v>
      </c>
      <c r="G14" s="8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/>
      <c r="B15" s="35" t="s">
        <v>66</v>
      </c>
      <c r="C15" s="36">
        <v>0</v>
      </c>
      <c r="D15" s="36"/>
      <c r="E15" s="36"/>
      <c r="F15" s="36">
        <f t="shared" si="0"/>
        <v>0</v>
      </c>
      <c r="G15" s="8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35" t="s">
        <v>82</v>
      </c>
      <c r="C16" s="36">
        <v>36</v>
      </c>
      <c r="D16" s="36">
        <v>0</v>
      </c>
      <c r="E16" s="36">
        <v>0</v>
      </c>
      <c r="F16" s="36">
        <f t="shared" si="0"/>
        <v>36</v>
      </c>
      <c r="G16" s="8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46" t="s">
        <v>55</v>
      </c>
      <c r="B17" s="2" t="s">
        <v>46</v>
      </c>
      <c r="C17" s="68">
        <v>-196</v>
      </c>
      <c r="D17" s="65">
        <v>-10</v>
      </c>
      <c r="E17" s="68">
        <v>-15</v>
      </c>
      <c r="F17" s="23">
        <f t="shared" si="0"/>
        <v>-221</v>
      </c>
      <c r="G17" s="8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1"/>
      <c r="B18" s="35" t="s">
        <v>47</v>
      </c>
      <c r="C18" s="36">
        <v>1282</v>
      </c>
      <c r="D18" s="36">
        <v>1268</v>
      </c>
      <c r="E18" s="36">
        <v>1250</v>
      </c>
      <c r="F18" s="36">
        <f t="shared" si="0"/>
        <v>3800</v>
      </c>
      <c r="G18" s="8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customHeight="1" x14ac:dyDescent="0.25">
      <c r="A19" s="1"/>
      <c r="B19" s="35" t="s">
        <v>66</v>
      </c>
      <c r="C19" s="36">
        <v>14</v>
      </c>
      <c r="D19" s="36"/>
      <c r="E19" s="36"/>
      <c r="F19" s="36">
        <f t="shared" si="0"/>
        <v>14</v>
      </c>
      <c r="G19" s="8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customHeight="1" x14ac:dyDescent="0.25">
      <c r="A20" s="1"/>
      <c r="B20" s="35" t="s">
        <v>82</v>
      </c>
      <c r="C20" s="36">
        <v>1282</v>
      </c>
      <c r="D20" s="36">
        <v>1265</v>
      </c>
      <c r="E20" s="36">
        <v>1250</v>
      </c>
      <c r="F20" s="36">
        <f t="shared" si="0"/>
        <v>3797</v>
      </c>
      <c r="G20" s="8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customHeight="1" x14ac:dyDescent="0.25">
      <c r="A21" s="46" t="s">
        <v>54</v>
      </c>
      <c r="B21" s="2" t="s">
        <v>46</v>
      </c>
      <c r="C21" s="65"/>
      <c r="D21" s="65"/>
      <c r="E21" s="65"/>
      <c r="F21" s="23">
        <f t="shared" si="0"/>
        <v>0</v>
      </c>
      <c r="G21" s="8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customHeight="1" x14ac:dyDescent="0.25">
      <c r="A22" s="34"/>
      <c r="B22" s="35" t="s">
        <v>47</v>
      </c>
      <c r="C22" s="36">
        <v>393</v>
      </c>
      <c r="D22" s="36">
        <v>3</v>
      </c>
      <c r="E22" s="36">
        <v>0</v>
      </c>
      <c r="F22" s="36">
        <f t="shared" si="0"/>
        <v>396</v>
      </c>
      <c r="G22" s="8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 x14ac:dyDescent="0.25">
      <c r="A23" s="34"/>
      <c r="B23" s="35" t="s">
        <v>66</v>
      </c>
      <c r="C23" s="36">
        <v>3</v>
      </c>
      <c r="D23" s="36"/>
      <c r="E23" s="36"/>
      <c r="F23" s="36">
        <f t="shared" si="0"/>
        <v>3</v>
      </c>
      <c r="G23" s="8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 x14ac:dyDescent="0.25">
      <c r="A24" s="34"/>
      <c r="B24" s="35" t="s">
        <v>82</v>
      </c>
      <c r="C24" s="36">
        <v>393</v>
      </c>
      <c r="D24" s="36">
        <v>3</v>
      </c>
      <c r="E24" s="36">
        <v>0</v>
      </c>
      <c r="F24" s="36">
        <f t="shared" si="0"/>
        <v>396</v>
      </c>
      <c r="G24" s="8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 x14ac:dyDescent="0.25">
      <c r="A25" s="46" t="s">
        <v>56</v>
      </c>
      <c r="B25" s="2" t="s">
        <v>46</v>
      </c>
      <c r="C25" s="68">
        <v>-61</v>
      </c>
      <c r="D25" s="65">
        <v>-1</v>
      </c>
      <c r="E25" s="68">
        <v>-1</v>
      </c>
      <c r="F25" s="23">
        <f t="shared" si="0"/>
        <v>-63</v>
      </c>
      <c r="G25" s="8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 x14ac:dyDescent="0.25">
      <c r="A26" s="34"/>
      <c r="B26" s="35" t="s">
        <v>47</v>
      </c>
      <c r="C26" s="36">
        <v>323</v>
      </c>
      <c r="D26" s="36">
        <v>328</v>
      </c>
      <c r="E26" s="36">
        <v>324</v>
      </c>
      <c r="F26" s="36">
        <f t="shared" si="0"/>
        <v>975</v>
      </c>
      <c r="G26" s="8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 x14ac:dyDescent="0.25">
      <c r="A27" s="34"/>
      <c r="B27" s="35" t="s">
        <v>66</v>
      </c>
      <c r="C27" s="36">
        <f>+D26-C26</f>
        <v>5</v>
      </c>
      <c r="D27" s="36"/>
      <c r="E27" s="36"/>
      <c r="F27" s="36">
        <f t="shared" si="0"/>
        <v>5</v>
      </c>
      <c r="G27" s="8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 x14ac:dyDescent="0.25">
      <c r="A28" s="34"/>
      <c r="B28" s="35" t="s">
        <v>82</v>
      </c>
      <c r="C28" s="36">
        <v>323</v>
      </c>
      <c r="D28" s="36">
        <v>325</v>
      </c>
      <c r="E28" s="36">
        <v>324</v>
      </c>
      <c r="F28" s="36">
        <f t="shared" si="0"/>
        <v>972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6" customFormat="1" ht="15.75" thickBot="1" x14ac:dyDescent="0.3">
      <c r="A29" s="80" t="s">
        <v>7</v>
      </c>
      <c r="B29" s="81"/>
      <c r="C29" s="81">
        <f>+C13+C17+C21+C25</f>
        <v>-6067</v>
      </c>
      <c r="D29" s="81">
        <f>+D13+D17+D21+D25</f>
        <v>-11</v>
      </c>
      <c r="E29" s="81">
        <f>+E13+E17+E21+E25</f>
        <v>-16</v>
      </c>
      <c r="F29" s="81">
        <f t="shared" si="0"/>
        <v>-6094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s="26" customFormat="1" ht="16.5" thickTop="1" thickBot="1" x14ac:dyDescent="0.3">
      <c r="A30" s="80" t="s">
        <v>8</v>
      </c>
      <c r="B30" s="81"/>
      <c r="C30" s="81">
        <f>C14+C18+C22+C26</f>
        <v>2034</v>
      </c>
      <c r="D30" s="81">
        <f t="shared" ref="D30:F30" si="1">D14+D18+D22+D26</f>
        <v>1599</v>
      </c>
      <c r="E30" s="81">
        <f t="shared" si="1"/>
        <v>1574</v>
      </c>
      <c r="F30" s="81">
        <f t="shared" si="1"/>
        <v>5207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18.75" customHeight="1" thickTop="1" x14ac:dyDescent="0.25">
      <c r="A31" s="2" t="s">
        <v>95</v>
      </c>
      <c r="B31" s="14"/>
      <c r="C31" s="14"/>
      <c r="D31" s="14"/>
      <c r="E31" s="14"/>
      <c r="F31" s="14"/>
    </row>
    <row r="32" spans="1:35" ht="15" customHeight="1" x14ac:dyDescent="0.25">
      <c r="A32" s="1" t="s">
        <v>9</v>
      </c>
      <c r="F32" s="15"/>
    </row>
    <row r="33" spans="1:19" ht="15" customHeight="1" x14ac:dyDescent="0.25">
      <c r="A33" s="16" t="s">
        <v>50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5" customHeight="1" x14ac:dyDescent="0.25">
      <c r="A34" s="154" t="s">
        <v>51</v>
      </c>
      <c r="B34" s="154"/>
      <c r="C34" s="154"/>
      <c r="D34" s="154"/>
      <c r="E34" s="154"/>
      <c r="F34" s="154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32.25" customHeight="1" x14ac:dyDescent="0.25">
      <c r="A35" s="154" t="s">
        <v>49</v>
      </c>
      <c r="B35" s="154"/>
      <c r="C35" s="154"/>
      <c r="D35" s="154"/>
      <c r="E35" s="154"/>
      <c r="F35" s="154"/>
    </row>
    <row r="36" spans="1:19" ht="15" customHeight="1" x14ac:dyDescent="0.25">
      <c r="A36" s="154" t="s">
        <v>58</v>
      </c>
      <c r="B36" s="154"/>
      <c r="C36" s="154"/>
      <c r="D36" s="154"/>
      <c r="E36" s="154"/>
      <c r="F36" s="154"/>
    </row>
    <row r="37" spans="1:19" ht="15" customHeight="1" x14ac:dyDescent="0.25">
      <c r="A37" s="154" t="s">
        <v>59</v>
      </c>
      <c r="B37" s="154"/>
      <c r="C37" s="154"/>
      <c r="D37" s="154"/>
      <c r="E37" s="154"/>
      <c r="F37" s="154"/>
    </row>
    <row r="38" spans="1:19" ht="15" customHeight="1" x14ac:dyDescent="0.25">
      <c r="A38" s="154" t="s">
        <v>81</v>
      </c>
      <c r="B38" s="154"/>
      <c r="C38" s="154"/>
      <c r="D38" s="154"/>
      <c r="E38" s="154"/>
      <c r="F38" s="154"/>
    </row>
    <row r="39" spans="1:19" x14ac:dyDescent="0.25">
      <c r="A39" s="154"/>
      <c r="B39" s="154"/>
      <c r="C39" s="154"/>
      <c r="D39" s="154"/>
      <c r="E39" s="154"/>
      <c r="F39" s="154"/>
    </row>
    <row r="40" spans="1:19" ht="15" customHeight="1" x14ac:dyDescent="0.25">
      <c r="A40" s="155" t="s">
        <v>10</v>
      </c>
      <c r="B40" s="155"/>
      <c r="C40" s="155"/>
      <c r="D40" s="155"/>
      <c r="E40" s="155"/>
    </row>
    <row r="41" spans="1:19" ht="15" customHeight="1" x14ac:dyDescent="0.25">
      <c r="A41" s="153" t="s">
        <v>11</v>
      </c>
      <c r="B41" s="153"/>
      <c r="C41" s="153"/>
      <c r="D41" s="153"/>
      <c r="E41" s="153"/>
    </row>
    <row r="42" spans="1:19" ht="15" customHeight="1" x14ac:dyDescent="0.25">
      <c r="A42" s="153" t="s">
        <v>12</v>
      </c>
      <c r="B42" s="153"/>
      <c r="C42" s="153"/>
      <c r="D42" s="153"/>
      <c r="E42" s="153"/>
    </row>
    <row r="43" spans="1:19" ht="15" customHeight="1" x14ac:dyDescent="0.25"/>
    <row r="44" spans="1:19" s="8" customFormat="1" ht="15" customHeight="1" thickBot="1" x14ac:dyDescent="0.3">
      <c r="A44" s="79" t="s">
        <v>42</v>
      </c>
      <c r="B44" s="45" t="s">
        <v>25</v>
      </c>
      <c r="C44" s="45" t="s">
        <v>26</v>
      </c>
      <c r="D44" s="45" t="s">
        <v>27</v>
      </c>
      <c r="E44" s="45" t="s">
        <v>28</v>
      </c>
    </row>
    <row r="45" spans="1:19" ht="15" customHeight="1" x14ac:dyDescent="0.25">
      <c r="A45" s="10"/>
      <c r="B45" s="10"/>
      <c r="C45" s="10"/>
      <c r="D45" s="10"/>
      <c r="E45" s="10"/>
    </row>
    <row r="46" spans="1:19" ht="15" customHeight="1" x14ac:dyDescent="0.25">
      <c r="A46" s="46" t="s">
        <v>53</v>
      </c>
      <c r="B46" s="51">
        <v>648000</v>
      </c>
      <c r="C46" s="51">
        <v>0</v>
      </c>
      <c r="D46" s="51">
        <v>0</v>
      </c>
      <c r="E46" s="51">
        <f t="shared" ref="E46:E52" si="2">SUM(B46:D46)</f>
        <v>648000</v>
      </c>
    </row>
    <row r="47" spans="1:19" ht="15" customHeight="1" x14ac:dyDescent="0.25">
      <c r="A47" s="1" t="s">
        <v>66</v>
      </c>
      <c r="B47" s="51"/>
      <c r="C47" s="51"/>
      <c r="D47" s="51"/>
      <c r="E47" s="51"/>
    </row>
    <row r="48" spans="1:19" ht="15" customHeight="1" x14ac:dyDescent="0.25">
      <c r="A48" s="46" t="s">
        <v>55</v>
      </c>
      <c r="B48" s="51">
        <v>98543600</v>
      </c>
      <c r="C48" s="51">
        <v>97412800</v>
      </c>
      <c r="D48" s="51">
        <v>96262000</v>
      </c>
      <c r="E48" s="51">
        <f>SUM(B48:D48)</f>
        <v>292218400</v>
      </c>
    </row>
    <row r="49" spans="1:11" ht="15" customHeight="1" x14ac:dyDescent="0.25">
      <c r="A49" s="1" t="s">
        <v>66</v>
      </c>
      <c r="B49" s="51"/>
      <c r="C49" s="51"/>
      <c r="D49" s="51"/>
      <c r="E49" s="51"/>
    </row>
    <row r="50" spans="1:11" ht="15" customHeight="1" x14ac:dyDescent="0.25">
      <c r="A50" s="46" t="s">
        <v>54</v>
      </c>
      <c r="B50" s="51">
        <v>7074000</v>
      </c>
      <c r="C50" s="51">
        <v>54000</v>
      </c>
      <c r="D50" s="51">
        <v>0</v>
      </c>
      <c r="E50" s="51">
        <f t="shared" si="2"/>
        <v>7128000</v>
      </c>
    </row>
    <row r="51" spans="1:11" ht="15" customHeight="1" x14ac:dyDescent="0.25">
      <c r="A51" s="1" t="s">
        <v>66</v>
      </c>
      <c r="B51" s="51"/>
      <c r="C51" s="51"/>
      <c r="D51" s="51"/>
      <c r="E51" s="51"/>
    </row>
    <row r="52" spans="1:11" ht="15" customHeight="1" x14ac:dyDescent="0.25">
      <c r="A52" s="46" t="s">
        <v>56</v>
      </c>
      <c r="B52" s="51">
        <v>25373800</v>
      </c>
      <c r="C52" s="51">
        <v>25726400</v>
      </c>
      <c r="D52" s="51">
        <v>25456800</v>
      </c>
      <c r="E52" s="51">
        <f t="shared" si="2"/>
        <v>76557000</v>
      </c>
    </row>
    <row r="53" spans="1:11" ht="15" customHeight="1" x14ac:dyDescent="0.25">
      <c r="A53" s="1" t="s">
        <v>66</v>
      </c>
      <c r="B53" s="51"/>
      <c r="C53" s="51"/>
      <c r="D53" s="51"/>
      <c r="E53" s="51"/>
    </row>
    <row r="54" spans="1:11" s="8" customFormat="1" ht="15" customHeight="1" thickBot="1" x14ac:dyDescent="0.3">
      <c r="A54" s="80" t="s">
        <v>89</v>
      </c>
      <c r="B54" s="82">
        <f>B46+B48+B50+B52</f>
        <v>131639400</v>
      </c>
      <c r="C54" s="82">
        <f t="shared" ref="C54:E55" si="3">C46+C48+C50+C52</f>
        <v>123193200</v>
      </c>
      <c r="D54" s="82">
        <f t="shared" si="3"/>
        <v>121718800</v>
      </c>
      <c r="E54" s="82">
        <f t="shared" si="3"/>
        <v>376551400</v>
      </c>
      <c r="F54" s="2"/>
    </row>
    <row r="55" spans="1:11" ht="15" hidden="1" customHeight="1" thickTop="1" thickBot="1" x14ac:dyDescent="0.3">
      <c r="A55" s="13" t="s">
        <v>88</v>
      </c>
      <c r="B55" s="41">
        <f>B47+B49+B51+B53</f>
        <v>0</v>
      </c>
      <c r="C55" s="41">
        <f t="shared" si="3"/>
        <v>0</v>
      </c>
      <c r="D55" s="41">
        <f t="shared" si="3"/>
        <v>0</v>
      </c>
      <c r="E55" s="41">
        <f t="shared" si="3"/>
        <v>0</v>
      </c>
    </row>
    <row r="56" spans="1:11" ht="15" customHeight="1" thickTop="1" x14ac:dyDescent="0.25">
      <c r="A56" s="2" t="s">
        <v>96</v>
      </c>
    </row>
    <row r="57" spans="1:11" ht="15" customHeight="1" x14ac:dyDescent="0.25">
      <c r="A57" s="2"/>
    </row>
    <row r="58" spans="1:11" ht="15" customHeight="1" x14ac:dyDescent="0.25">
      <c r="A58" s="2"/>
    </row>
    <row r="59" spans="1:11" ht="15" customHeight="1" x14ac:dyDescent="0.25">
      <c r="A59" s="153" t="s">
        <v>14</v>
      </c>
      <c r="B59" s="153"/>
      <c r="C59" s="153"/>
      <c r="D59" s="153"/>
      <c r="E59" s="153"/>
      <c r="F59" s="19"/>
      <c r="G59" s="19"/>
      <c r="H59" s="19"/>
      <c r="I59" s="19"/>
      <c r="J59" s="19"/>
      <c r="K59" s="19"/>
    </row>
    <row r="60" spans="1:11" ht="15" customHeight="1" x14ac:dyDescent="0.25">
      <c r="A60" s="153" t="s">
        <v>11</v>
      </c>
      <c r="B60" s="153"/>
      <c r="C60" s="153"/>
      <c r="D60" s="153"/>
      <c r="E60" s="153"/>
      <c r="F60" s="19"/>
      <c r="G60" s="19"/>
      <c r="H60" s="19"/>
      <c r="I60" s="19"/>
      <c r="J60" s="19"/>
      <c r="K60" s="19"/>
    </row>
    <row r="61" spans="1:11" ht="15" customHeight="1" x14ac:dyDescent="0.25">
      <c r="A61" s="153" t="s">
        <v>12</v>
      </c>
      <c r="B61" s="153"/>
      <c r="C61" s="153"/>
      <c r="D61" s="153"/>
      <c r="E61" s="153"/>
      <c r="F61" s="18"/>
      <c r="G61" s="18"/>
      <c r="H61" s="18"/>
      <c r="I61" s="18"/>
      <c r="J61" s="18"/>
      <c r="K61" s="18"/>
    </row>
    <row r="62" spans="1:11" ht="15" customHeight="1" x14ac:dyDescent="0.25"/>
    <row r="63" spans="1:11" s="8" customFormat="1" ht="15" customHeight="1" thickBot="1" x14ac:dyDescent="0.3">
      <c r="A63" s="79" t="s">
        <v>15</v>
      </c>
      <c r="B63" s="45" t="s">
        <v>25</v>
      </c>
      <c r="C63" s="45" t="s">
        <v>26</v>
      </c>
      <c r="D63" s="45" t="s">
        <v>27</v>
      </c>
      <c r="E63" s="45" t="s">
        <v>28</v>
      </c>
      <c r="F63" s="86"/>
      <c r="G63" s="86"/>
      <c r="H63" s="86"/>
      <c r="I63" s="86"/>
      <c r="J63" s="86"/>
      <c r="K63" s="86"/>
    </row>
    <row r="65" spans="1:11" ht="15" customHeight="1" x14ac:dyDescent="0.25">
      <c r="A65" s="21" t="s">
        <v>16</v>
      </c>
      <c r="B65" s="44">
        <f>+B54</f>
        <v>131639400</v>
      </c>
      <c r="C65" s="44">
        <f>+C54</f>
        <v>123193200</v>
      </c>
      <c r="D65" s="44">
        <f>+D54</f>
        <v>121718800</v>
      </c>
      <c r="E65" s="44">
        <f>SUM(B65:D65)</f>
        <v>376551400</v>
      </c>
    </row>
    <row r="66" spans="1:11" ht="15" customHeight="1" x14ac:dyDescent="0.25">
      <c r="A66" s="21"/>
      <c r="B66" s="44"/>
      <c r="C66" s="44"/>
      <c r="D66" s="44"/>
      <c r="E66" s="44"/>
    </row>
    <row r="67" spans="1:11" s="8" customFormat="1" ht="15" customHeight="1" thickBot="1" x14ac:dyDescent="0.3">
      <c r="A67" s="80" t="s">
        <v>13</v>
      </c>
      <c r="B67" s="88">
        <f>B65</f>
        <v>131639400</v>
      </c>
      <c r="C67" s="88">
        <f>C65</f>
        <v>123193200</v>
      </c>
      <c r="D67" s="88">
        <f>D65</f>
        <v>121718800</v>
      </c>
      <c r="E67" s="88">
        <f>E65</f>
        <v>376551400</v>
      </c>
      <c r="F67" s="25"/>
      <c r="G67" s="25"/>
      <c r="H67" s="25"/>
      <c r="I67" s="25"/>
      <c r="J67" s="25"/>
      <c r="K67" s="25"/>
    </row>
    <row r="68" spans="1:11" ht="15" customHeight="1" thickTop="1" x14ac:dyDescent="0.25">
      <c r="A68" s="2" t="s">
        <v>96</v>
      </c>
    </row>
    <row r="69" spans="1:11" ht="15" customHeight="1" x14ac:dyDescent="0.25"/>
    <row r="71" spans="1:11" ht="15" customHeight="1" x14ac:dyDescent="0.25">
      <c r="A71" s="153" t="s">
        <v>17</v>
      </c>
      <c r="B71" s="153"/>
      <c r="C71" s="153"/>
      <c r="D71" s="153"/>
      <c r="E71" s="153"/>
      <c r="F71" s="19"/>
      <c r="G71" s="19"/>
      <c r="H71" s="19"/>
      <c r="I71" s="19"/>
      <c r="J71" s="19"/>
      <c r="K71" s="19"/>
    </row>
    <row r="72" spans="1:11" ht="15" customHeight="1" x14ac:dyDescent="0.25">
      <c r="A72" s="153" t="s">
        <v>18</v>
      </c>
      <c r="B72" s="153"/>
      <c r="C72" s="153"/>
      <c r="D72" s="153"/>
      <c r="E72" s="153"/>
    </row>
    <row r="73" spans="1:11" ht="15" customHeight="1" x14ac:dyDescent="0.25">
      <c r="A73" s="153" t="s">
        <v>12</v>
      </c>
      <c r="B73" s="153"/>
      <c r="C73" s="153"/>
      <c r="D73" s="153"/>
      <c r="E73" s="153"/>
      <c r="F73" s="18"/>
      <c r="G73" s="18"/>
      <c r="H73" s="18"/>
      <c r="I73" s="18"/>
      <c r="J73" s="18"/>
      <c r="K73" s="18"/>
    </row>
    <row r="75" spans="1:11" s="8" customFormat="1" ht="15.75" thickBot="1" x14ac:dyDescent="0.3">
      <c r="A75" s="79" t="s">
        <v>15</v>
      </c>
      <c r="B75" s="45" t="s">
        <v>25</v>
      </c>
      <c r="C75" s="45" t="s">
        <v>26</v>
      </c>
      <c r="D75" s="45" t="s">
        <v>27</v>
      </c>
      <c r="E75" s="45" t="s">
        <v>28</v>
      </c>
      <c r="F75" s="86"/>
      <c r="G75" s="86"/>
      <c r="H75" s="86"/>
      <c r="I75" s="86"/>
      <c r="J75" s="86"/>
      <c r="K75" s="86"/>
    </row>
    <row r="77" spans="1:11" ht="15" customHeight="1" x14ac:dyDescent="0.25">
      <c r="A77" s="31" t="s">
        <v>43</v>
      </c>
      <c r="B77" s="44">
        <f>+'2T'!E105</f>
        <v>88329000</v>
      </c>
      <c r="C77" s="44">
        <f>+B81</f>
        <v>214974600</v>
      </c>
      <c r="D77" s="44">
        <f>+C81</f>
        <v>350066400</v>
      </c>
      <c r="E77" s="44">
        <f>B77</f>
        <v>88329000</v>
      </c>
    </row>
    <row r="78" spans="1:11" ht="15" customHeight="1" x14ac:dyDescent="0.25">
      <c r="A78" s="31" t="s">
        <v>19</v>
      </c>
      <c r="B78" s="44">
        <v>258285000</v>
      </c>
      <c r="C78" s="44">
        <v>258285000</v>
      </c>
      <c r="D78" s="44">
        <v>258303000</v>
      </c>
      <c r="E78" s="44">
        <f>SUM(B78:D78)</f>
        <v>774873000</v>
      </c>
      <c r="G78" s="32"/>
      <c r="H78" s="32"/>
      <c r="I78" s="32"/>
    </row>
    <row r="79" spans="1:11" ht="15" customHeight="1" x14ac:dyDescent="0.25">
      <c r="A79" s="31" t="s">
        <v>44</v>
      </c>
      <c r="B79" s="44">
        <f>+B77+B78</f>
        <v>346614000</v>
      </c>
      <c r="C79" s="44">
        <f t="shared" ref="C79:D79" si="4">+C77+C78</f>
        <v>473259600</v>
      </c>
      <c r="D79" s="44">
        <f t="shared" si="4"/>
        <v>608369400</v>
      </c>
      <c r="E79" s="44">
        <f>+E77+E78</f>
        <v>863202000</v>
      </c>
    </row>
    <row r="80" spans="1:11" ht="15" customHeight="1" x14ac:dyDescent="0.25">
      <c r="A80" s="31" t="s">
        <v>20</v>
      </c>
      <c r="B80" s="44">
        <f>+B67</f>
        <v>131639400</v>
      </c>
      <c r="C80" s="44">
        <f>+C67</f>
        <v>123193200</v>
      </c>
      <c r="D80" s="44">
        <f>+D67</f>
        <v>121718800</v>
      </c>
      <c r="E80" s="44">
        <f>SUM(B80:D80)</f>
        <v>376551400</v>
      </c>
    </row>
    <row r="81" spans="1:12" ht="15" customHeight="1" x14ac:dyDescent="0.25">
      <c r="A81" s="31" t="s">
        <v>45</v>
      </c>
      <c r="B81" s="44">
        <f>+B79-B80</f>
        <v>214974600</v>
      </c>
      <c r="C81" s="44">
        <f t="shared" ref="C81:D81" si="5">+C79-C80</f>
        <v>350066400</v>
      </c>
      <c r="D81" s="44">
        <f t="shared" si="5"/>
        <v>486650600</v>
      </c>
      <c r="E81" s="44">
        <f t="shared" ref="E81" si="6">+E79-E80</f>
        <v>486650600</v>
      </c>
    </row>
    <row r="82" spans="1:12" s="8" customFormat="1" ht="15" customHeight="1" thickBot="1" x14ac:dyDescent="0.3">
      <c r="A82" s="81"/>
      <c r="B82" s="81"/>
      <c r="C82" s="81"/>
      <c r="D82" s="81"/>
      <c r="E82" s="81"/>
      <c r="F82" s="25"/>
      <c r="G82" s="25"/>
      <c r="H82" s="25"/>
      <c r="I82" s="25"/>
      <c r="J82" s="25"/>
      <c r="K82" s="25"/>
    </row>
    <row r="83" spans="1:12" ht="15" customHeight="1" thickTop="1" x14ac:dyDescent="0.25">
      <c r="A83" s="2" t="s">
        <v>96</v>
      </c>
    </row>
    <row r="84" spans="1:12" x14ac:dyDescent="0.25">
      <c r="A84" s="1" t="s">
        <v>9</v>
      </c>
    </row>
    <row r="86" spans="1:12" x14ac:dyDescent="0.25">
      <c r="A86" s="52"/>
    </row>
    <row r="87" spans="1:12" x14ac:dyDescent="0.25">
      <c r="A87" s="16"/>
    </row>
    <row r="91" spans="1:12" s="1" customFormat="1" ht="18" customHeight="1" x14ac:dyDescent="0.25">
      <c r="A91" s="3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30"/>
    </row>
    <row r="93" spans="1:12" x14ac:dyDescent="0.25">
      <c r="A93" s="30"/>
    </row>
    <row r="97" spans="1:12" s="1" customFormat="1" ht="1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s="1" customFormat="1" ht="1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s="1" customFormat="1" ht="1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s="1" customFormat="1" ht="1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s="1" customFormat="1" ht="1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3" spans="1:12" ht="15" customHeight="1" x14ac:dyDescent="0.25">
      <c r="A103" s="2"/>
    </row>
  </sheetData>
  <mergeCells count="18">
    <mergeCell ref="A60:E60"/>
    <mergeCell ref="A61:E61"/>
    <mergeCell ref="A71:E71"/>
    <mergeCell ref="A72:E72"/>
    <mergeCell ref="A73:E73"/>
    <mergeCell ref="A59:E59"/>
    <mergeCell ref="A1:F1"/>
    <mergeCell ref="A8:F8"/>
    <mergeCell ref="A9:F9"/>
    <mergeCell ref="A34:F34"/>
    <mergeCell ref="A40:E40"/>
    <mergeCell ref="A41:E41"/>
    <mergeCell ref="A42:E42"/>
    <mergeCell ref="A35:F35"/>
    <mergeCell ref="A39:F39"/>
    <mergeCell ref="A36:F36"/>
    <mergeCell ref="A37:F37"/>
    <mergeCell ref="A38:F38"/>
  </mergeCells>
  <pageMargins left="0.7" right="0.7" top="0.75" bottom="0.75" header="0.3" footer="0.3"/>
  <pageSetup paperSize="9" scale="57" fitToHeight="0" orientation="portrait" r:id="rId1"/>
  <ignoredErrors>
    <ignoredError sqref="E7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1"/>
  <sheetViews>
    <sheetView showGridLines="0" zoomScale="80" zoomScaleNormal="80" workbookViewId="0">
      <selection sqref="A1:F1"/>
    </sheetView>
  </sheetViews>
  <sheetFormatPr baseColWidth="10" defaultColWidth="11.42578125" defaultRowHeight="15" x14ac:dyDescent="0.25"/>
  <cols>
    <col min="1" max="1" width="64.42578125" style="1" customWidth="1"/>
    <col min="2" max="2" width="23" style="2" customWidth="1"/>
    <col min="3" max="5" width="17.5703125" style="2" bestFit="1" customWidth="1"/>
    <col min="6" max="14" width="16.7109375" style="2" customWidth="1"/>
    <col min="15" max="15" width="14.42578125" style="2" customWidth="1"/>
    <col min="16" max="16384" width="11.42578125" style="2"/>
  </cols>
  <sheetData>
    <row r="1" spans="1:35" x14ac:dyDescent="0.25">
      <c r="A1" s="153" t="s">
        <v>57</v>
      </c>
      <c r="B1" s="153"/>
      <c r="C1" s="153"/>
      <c r="D1" s="153"/>
      <c r="E1" s="153"/>
      <c r="F1" s="153"/>
    </row>
    <row r="2" spans="1:35" x14ac:dyDescent="0.25">
      <c r="A2" s="47"/>
      <c r="B2" s="47"/>
      <c r="C2" s="47"/>
      <c r="D2" s="47"/>
      <c r="E2" s="47"/>
      <c r="F2" s="47"/>
    </row>
    <row r="3" spans="1:35" ht="15" customHeight="1" x14ac:dyDescent="0.25">
      <c r="A3" s="4" t="s">
        <v>37</v>
      </c>
      <c r="B3" s="5" t="s">
        <v>36</v>
      </c>
      <c r="C3" s="5"/>
      <c r="D3" s="5"/>
      <c r="E3" s="5"/>
      <c r="F3" s="5"/>
    </row>
    <row r="4" spans="1:35" ht="15" customHeight="1" x14ac:dyDescent="0.25">
      <c r="A4" s="4" t="s">
        <v>38</v>
      </c>
      <c r="B4" s="5" t="s">
        <v>39</v>
      </c>
      <c r="C4" s="5"/>
      <c r="D4" s="5"/>
      <c r="E4" s="5"/>
      <c r="F4" s="5"/>
    </row>
    <row r="5" spans="1:35" ht="15" customHeight="1" x14ac:dyDescent="0.25">
      <c r="A5" s="4" t="s">
        <v>40</v>
      </c>
      <c r="B5" s="5" t="s">
        <v>36</v>
      </c>
      <c r="C5" s="5"/>
      <c r="D5" s="5"/>
      <c r="E5" s="5"/>
      <c r="F5" s="5"/>
    </row>
    <row r="6" spans="1:35" ht="15" customHeight="1" x14ac:dyDescent="0.25">
      <c r="A6" s="4" t="s">
        <v>41</v>
      </c>
      <c r="B6" s="5" t="s">
        <v>102</v>
      </c>
      <c r="C6" s="5"/>
      <c r="D6" s="5"/>
      <c r="E6" s="5"/>
      <c r="F6" s="5"/>
    </row>
    <row r="7" spans="1:35" ht="15" customHeight="1" x14ac:dyDescent="0.25">
      <c r="A7" s="4"/>
      <c r="B7" s="6"/>
      <c r="C7" s="7"/>
      <c r="D7" s="8"/>
      <c r="E7" s="8"/>
      <c r="F7" s="8"/>
    </row>
    <row r="8" spans="1:35" ht="15" customHeight="1" x14ac:dyDescent="0.25">
      <c r="A8" s="153" t="s">
        <v>1</v>
      </c>
      <c r="B8" s="153"/>
      <c r="C8" s="153"/>
      <c r="D8" s="153"/>
      <c r="E8" s="153"/>
      <c r="F8" s="153"/>
    </row>
    <row r="9" spans="1:35" ht="15" customHeight="1" x14ac:dyDescent="0.25">
      <c r="A9" s="153" t="s">
        <v>2</v>
      </c>
      <c r="B9" s="153"/>
      <c r="C9" s="153"/>
      <c r="D9" s="153"/>
      <c r="E9" s="153"/>
      <c r="F9" s="153"/>
    </row>
    <row r="10" spans="1:35" ht="15" customHeight="1" x14ac:dyDescent="0.25">
      <c r="B10" s="10"/>
      <c r="C10" s="10"/>
    </row>
    <row r="11" spans="1:35" s="8" customFormat="1" ht="15" customHeight="1" x14ac:dyDescent="0.25">
      <c r="A11" s="139" t="s">
        <v>42</v>
      </c>
      <c r="B11" s="140" t="s">
        <v>3</v>
      </c>
      <c r="C11" s="140" t="s">
        <v>29</v>
      </c>
      <c r="D11" s="140" t="s">
        <v>30</v>
      </c>
      <c r="E11" s="140" t="s">
        <v>31</v>
      </c>
      <c r="F11" s="140" t="s">
        <v>32</v>
      </c>
    </row>
    <row r="12" spans="1:35" s="8" customFormat="1" ht="15" customHeight="1" x14ac:dyDescent="0.25">
      <c r="A12" s="10"/>
      <c r="B12" s="14"/>
      <c r="C12" s="141"/>
      <c r="D12" s="141"/>
      <c r="E12" s="141"/>
      <c r="F12" s="141"/>
    </row>
    <row r="13" spans="1:35" s="24" customFormat="1" ht="15" customHeight="1" x14ac:dyDescent="0.25">
      <c r="A13" s="142" t="s">
        <v>53</v>
      </c>
      <c r="B13" s="14" t="s">
        <v>46</v>
      </c>
      <c r="C13" s="129"/>
      <c r="D13" s="129"/>
      <c r="E13" s="129"/>
      <c r="F13" s="141">
        <f>+C13+D13+E13</f>
        <v>0</v>
      </c>
      <c r="G13" s="8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0"/>
      <c r="B14" s="130" t="s">
        <v>47</v>
      </c>
      <c r="C14" s="131"/>
      <c r="D14" s="131"/>
      <c r="E14" s="131"/>
      <c r="F14" s="131">
        <f>+C14+D14+E14</f>
        <v>0</v>
      </c>
      <c r="G14" s="8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0"/>
      <c r="B15" s="130" t="s">
        <v>66</v>
      </c>
      <c r="C15" s="131"/>
      <c r="D15" s="131"/>
      <c r="E15" s="131"/>
      <c r="F15" s="131">
        <f t="shared" ref="F15:F32" si="0">+C15+D15+E15</f>
        <v>0</v>
      </c>
      <c r="G15" s="8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0"/>
      <c r="B16" s="130" t="s">
        <v>82</v>
      </c>
      <c r="C16" s="131"/>
      <c r="D16" s="131"/>
      <c r="E16" s="131"/>
      <c r="F16" s="131">
        <f t="shared" si="0"/>
        <v>0</v>
      </c>
      <c r="G16" s="8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142" t="s">
        <v>55</v>
      </c>
      <c r="B17" s="14" t="s">
        <v>46</v>
      </c>
      <c r="C17" s="129">
        <v>524</v>
      </c>
      <c r="D17" s="132">
        <v>545</v>
      </c>
      <c r="E17" s="132"/>
      <c r="F17" s="141">
        <f>+C17+D17+E17</f>
        <v>1069</v>
      </c>
      <c r="G17" s="8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10"/>
      <c r="B18" s="130" t="s">
        <v>47</v>
      </c>
      <c r="C18" s="131">
        <v>1234</v>
      </c>
      <c r="D18" s="131">
        <v>3011</v>
      </c>
      <c r="E18" s="131">
        <v>5511</v>
      </c>
      <c r="F18" s="131">
        <f>+C18+D18+E18</f>
        <v>9756</v>
      </c>
      <c r="G18" s="8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customHeight="1" x14ac:dyDescent="0.25">
      <c r="A19" s="10"/>
      <c r="B19" s="130" t="s">
        <v>66</v>
      </c>
      <c r="C19" s="131"/>
      <c r="D19" s="131"/>
      <c r="E19" s="131"/>
      <c r="F19" s="131">
        <f t="shared" si="0"/>
        <v>0</v>
      </c>
      <c r="G19" s="8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customHeight="1" x14ac:dyDescent="0.25">
      <c r="A20" s="10"/>
      <c r="B20" s="130" t="s">
        <v>82</v>
      </c>
      <c r="C20" s="131">
        <v>1234</v>
      </c>
      <c r="D20" s="131">
        <v>1565</v>
      </c>
      <c r="E20" s="131">
        <v>2208</v>
      </c>
      <c r="F20" s="131">
        <f t="shared" si="0"/>
        <v>5007</v>
      </c>
      <c r="G20" s="8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 x14ac:dyDescent="0.25">
      <c r="A21" s="143" t="s">
        <v>83</v>
      </c>
      <c r="B21" s="56" t="s">
        <v>46</v>
      </c>
      <c r="C21" s="133"/>
      <c r="D21" s="134"/>
      <c r="E21" s="134"/>
      <c r="F21" s="135">
        <f>+C21+D21+E21</f>
        <v>0</v>
      </c>
      <c r="G21" s="8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 x14ac:dyDescent="0.25">
      <c r="A22" s="144"/>
      <c r="B22" s="56" t="s">
        <v>47</v>
      </c>
      <c r="C22" s="135"/>
      <c r="D22" s="135"/>
      <c r="E22" s="135">
        <v>0</v>
      </c>
      <c r="F22" s="135">
        <f>+C22+D22+E22</f>
        <v>0</v>
      </c>
      <c r="G22" s="8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hidden="1" customHeight="1" x14ac:dyDescent="0.25">
      <c r="A23" s="144"/>
      <c r="B23" s="56" t="s">
        <v>66</v>
      </c>
      <c r="C23" s="135"/>
      <c r="D23" s="135"/>
      <c r="E23" s="135"/>
      <c r="F23" s="135">
        <f t="shared" si="0"/>
        <v>0</v>
      </c>
      <c r="G23" s="8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hidden="1" customHeight="1" x14ac:dyDescent="0.25">
      <c r="A24" s="144"/>
      <c r="B24" s="56" t="s">
        <v>82</v>
      </c>
      <c r="C24" s="135"/>
      <c r="D24" s="135"/>
      <c r="E24" s="135">
        <v>0</v>
      </c>
      <c r="F24" s="135">
        <f t="shared" si="0"/>
        <v>0</v>
      </c>
      <c r="G24" s="8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 x14ac:dyDescent="0.25">
      <c r="A25" s="142" t="s">
        <v>54</v>
      </c>
      <c r="B25" s="14" t="s">
        <v>46</v>
      </c>
      <c r="C25" s="132"/>
      <c r="D25" s="132"/>
      <c r="E25" s="132"/>
      <c r="F25" s="141">
        <f>+C25+D25+E25</f>
        <v>0</v>
      </c>
      <c r="G25" s="8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 x14ac:dyDescent="0.25">
      <c r="A26" s="145"/>
      <c r="B26" s="130" t="s">
        <v>47</v>
      </c>
      <c r="C26" s="131"/>
      <c r="D26" s="131"/>
      <c r="E26" s="131">
        <v>18</v>
      </c>
      <c r="F26" s="131">
        <f>+C26+D26+E26</f>
        <v>18</v>
      </c>
      <c r="G26" s="8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 x14ac:dyDescent="0.25">
      <c r="A27" s="145"/>
      <c r="B27" s="130" t="s">
        <v>66</v>
      </c>
      <c r="C27" s="131"/>
      <c r="D27" s="131"/>
      <c r="E27" s="131"/>
      <c r="F27" s="131">
        <f t="shared" si="0"/>
        <v>0</v>
      </c>
      <c r="G27" s="8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 x14ac:dyDescent="0.25">
      <c r="A28" s="145"/>
      <c r="B28" s="130" t="s">
        <v>82</v>
      </c>
      <c r="C28" s="131"/>
      <c r="D28" s="131"/>
      <c r="E28" s="131">
        <v>10</v>
      </c>
      <c r="F28" s="131">
        <f t="shared" si="0"/>
        <v>10</v>
      </c>
      <c r="G28" s="8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 x14ac:dyDescent="0.25">
      <c r="A29" s="142" t="s">
        <v>56</v>
      </c>
      <c r="B29" s="14" t="s">
        <v>46</v>
      </c>
      <c r="C29" s="138"/>
      <c r="D29" s="132"/>
      <c r="E29" s="132"/>
      <c r="F29" s="141">
        <f>+C29+D29+E29</f>
        <v>0</v>
      </c>
      <c r="G29" s="8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 x14ac:dyDescent="0.25">
      <c r="A30" s="145"/>
      <c r="B30" s="130" t="s">
        <v>47</v>
      </c>
      <c r="C30" s="131">
        <v>321</v>
      </c>
      <c r="D30" s="131">
        <v>323</v>
      </c>
      <c r="E30" s="131">
        <v>292</v>
      </c>
      <c r="F30" s="131">
        <f>+C30+D30+E30</f>
        <v>936</v>
      </c>
      <c r="G30" s="8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 x14ac:dyDescent="0.25">
      <c r="A31" s="145"/>
      <c r="B31" s="130" t="s">
        <v>66</v>
      </c>
      <c r="C31" s="131"/>
      <c r="D31" s="131"/>
      <c r="E31" s="131"/>
      <c r="F31" s="131">
        <f t="shared" si="0"/>
        <v>0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 x14ac:dyDescent="0.25">
      <c r="A32" s="145"/>
      <c r="B32" s="130" t="s">
        <v>82</v>
      </c>
      <c r="C32" s="131">
        <v>321</v>
      </c>
      <c r="D32" s="131">
        <v>321</v>
      </c>
      <c r="E32" s="131">
        <v>292</v>
      </c>
      <c r="F32" s="131">
        <f t="shared" si="0"/>
        <v>934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 x14ac:dyDescent="0.25">
      <c r="A33" s="146" t="s">
        <v>84</v>
      </c>
      <c r="B33" s="14" t="s">
        <v>46</v>
      </c>
      <c r="C33" s="138"/>
      <c r="D33" s="138"/>
      <c r="E33" s="138"/>
      <c r="F33" s="141">
        <f>+C33+D33+E33</f>
        <v>0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 x14ac:dyDescent="0.25">
      <c r="A34" s="145"/>
      <c r="B34" s="130" t="s">
        <v>47</v>
      </c>
      <c r="C34" s="131"/>
      <c r="D34" s="131"/>
      <c r="E34" s="131"/>
      <c r="F34" s="131">
        <f>+C34+D34+E34</f>
        <v>0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4" customFormat="1" ht="15" customHeight="1" x14ac:dyDescent="0.25">
      <c r="A35" s="145"/>
      <c r="B35" s="130" t="s">
        <v>66</v>
      </c>
      <c r="C35" s="131"/>
      <c r="D35" s="131"/>
      <c r="E35" s="131"/>
      <c r="F35" s="131">
        <f t="shared" ref="F35:F36" si="1">+C35+D35+E35</f>
        <v>0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s="24" customFormat="1" ht="15" customHeight="1" x14ac:dyDescent="0.25">
      <c r="A36" s="145"/>
      <c r="B36" s="130" t="s">
        <v>82</v>
      </c>
      <c r="C36" s="131"/>
      <c r="D36" s="131"/>
      <c r="E36" s="131"/>
      <c r="F36" s="131">
        <f t="shared" si="1"/>
        <v>0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s="24" customFormat="1" ht="15" customHeight="1" x14ac:dyDescent="0.25">
      <c r="A37" s="142" t="s">
        <v>85</v>
      </c>
      <c r="B37" s="14" t="s">
        <v>46</v>
      </c>
      <c r="C37" s="138"/>
      <c r="D37" s="138"/>
      <c r="E37" s="138"/>
      <c r="F37" s="141">
        <f>+C37+D37+E37</f>
        <v>0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s="24" customFormat="1" ht="15" customHeight="1" x14ac:dyDescent="0.25">
      <c r="A38" s="145"/>
      <c r="B38" s="130" t="s">
        <v>47</v>
      </c>
      <c r="C38" s="131"/>
      <c r="D38" s="131"/>
      <c r="E38" s="131"/>
      <c r="F38" s="131">
        <f>+C38+D38+E38</f>
        <v>0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s="24" customFormat="1" ht="15" customHeight="1" x14ac:dyDescent="0.25">
      <c r="A39" s="145"/>
      <c r="B39" s="130" t="s">
        <v>66</v>
      </c>
      <c r="C39" s="131"/>
      <c r="D39" s="131"/>
      <c r="E39" s="131"/>
      <c r="F39" s="131">
        <f t="shared" ref="F39:F40" si="2">+C39+D39+E39</f>
        <v>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s="24" customFormat="1" ht="15" customHeight="1" x14ac:dyDescent="0.25">
      <c r="A40" s="145"/>
      <c r="B40" s="130" t="s">
        <v>82</v>
      </c>
      <c r="C40" s="131"/>
      <c r="D40" s="131"/>
      <c r="E40" s="131"/>
      <c r="F40" s="131">
        <f t="shared" si="2"/>
        <v>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s="26" customFormat="1" ht="15.75" thickBot="1" x14ac:dyDescent="0.3">
      <c r="A41" s="136" t="s">
        <v>7</v>
      </c>
      <c r="B41" s="137"/>
      <c r="C41" s="137">
        <f>+C13+C25+C17+C29+C21+C33+C37</f>
        <v>524</v>
      </c>
      <c r="D41" s="137">
        <f>+D13+D25+D17+D29+D21+D33+D37</f>
        <v>545</v>
      </c>
      <c r="E41" s="137">
        <f>+E13+E25+E17+E29+E21+E33+E37</f>
        <v>0</v>
      </c>
      <c r="F41" s="137">
        <f>+F13+F25+F17+F29+F21+F33+F37</f>
        <v>1069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s="26" customFormat="1" ht="16.5" thickTop="1" thickBot="1" x14ac:dyDescent="0.3">
      <c r="A42" s="80" t="s">
        <v>8</v>
      </c>
      <c r="B42" s="81"/>
      <c r="C42" s="81">
        <f>C14+C18+C26+C30+C22+C34+C38</f>
        <v>1555</v>
      </c>
      <c r="D42" s="81">
        <f>D14+D18+D26+D30+D22+D34+D38</f>
        <v>3334</v>
      </c>
      <c r="E42" s="81">
        <f>E14+E18+E26+E30+E22+E34+E38</f>
        <v>5821</v>
      </c>
      <c r="F42" s="81">
        <f>F14+F18+F26+F30+F22+F34+F38</f>
        <v>10710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8.75" customHeight="1" thickTop="1" x14ac:dyDescent="0.25">
      <c r="A43" s="2" t="s">
        <v>95</v>
      </c>
      <c r="B43" s="14"/>
      <c r="C43" s="14"/>
      <c r="D43" s="14"/>
      <c r="E43" s="14"/>
      <c r="F43" s="14"/>
    </row>
    <row r="44" spans="1:35" ht="15" customHeight="1" x14ac:dyDescent="0.25">
      <c r="A44" s="1" t="s">
        <v>9</v>
      </c>
      <c r="F44" s="15"/>
    </row>
    <row r="45" spans="1:35" ht="15" customHeight="1" x14ac:dyDescent="0.25">
      <c r="A45" s="16" t="s">
        <v>50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35" ht="15" customHeight="1" x14ac:dyDescent="0.25">
      <c r="A46" s="154" t="s">
        <v>51</v>
      </c>
      <c r="B46" s="154"/>
      <c r="C46" s="154"/>
      <c r="D46" s="154"/>
      <c r="E46" s="154"/>
      <c r="F46" s="154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35" ht="29.25" customHeight="1" x14ac:dyDescent="0.25">
      <c r="A47" s="154" t="s">
        <v>49</v>
      </c>
      <c r="B47" s="154"/>
      <c r="C47" s="154"/>
      <c r="D47" s="154"/>
      <c r="E47" s="154"/>
      <c r="F47" s="154"/>
    </row>
    <row r="48" spans="1:35" ht="15" customHeight="1" x14ac:dyDescent="0.25">
      <c r="A48" s="154" t="s">
        <v>58</v>
      </c>
      <c r="B48" s="154"/>
      <c r="C48" s="154"/>
      <c r="D48" s="154"/>
      <c r="E48" s="154"/>
      <c r="F48" s="154"/>
    </row>
    <row r="49" spans="1:6" ht="15" customHeight="1" x14ac:dyDescent="0.25">
      <c r="A49" s="154" t="s">
        <v>59</v>
      </c>
      <c r="B49" s="154"/>
      <c r="C49" s="154"/>
      <c r="D49" s="154"/>
      <c r="E49" s="154"/>
      <c r="F49" s="154"/>
    </row>
    <row r="50" spans="1:6" ht="15" customHeight="1" x14ac:dyDescent="0.25">
      <c r="A50" s="154" t="s">
        <v>81</v>
      </c>
      <c r="B50" s="154"/>
      <c r="C50" s="154"/>
      <c r="D50" s="154"/>
      <c r="E50" s="154"/>
      <c r="F50" s="154"/>
    </row>
    <row r="51" spans="1:6" ht="15" customHeight="1" x14ac:dyDescent="0.25"/>
    <row r="52" spans="1:6" ht="15" customHeight="1" x14ac:dyDescent="0.25">
      <c r="A52" s="155" t="s">
        <v>10</v>
      </c>
      <c r="B52" s="155"/>
      <c r="C52" s="155"/>
      <c r="D52" s="155"/>
      <c r="E52" s="155"/>
    </row>
    <row r="53" spans="1:6" ht="15" customHeight="1" x14ac:dyDescent="0.25">
      <c r="A53" s="153" t="s">
        <v>11</v>
      </c>
      <c r="B53" s="153"/>
      <c r="C53" s="153"/>
      <c r="D53" s="153"/>
      <c r="E53" s="153"/>
    </row>
    <row r="54" spans="1:6" ht="15" customHeight="1" x14ac:dyDescent="0.25">
      <c r="A54" s="153" t="s">
        <v>12</v>
      </c>
      <c r="B54" s="153"/>
      <c r="C54" s="153"/>
      <c r="D54" s="153"/>
      <c r="E54" s="153"/>
    </row>
    <row r="55" spans="1:6" ht="15" customHeight="1" x14ac:dyDescent="0.25"/>
    <row r="56" spans="1:6" s="8" customFormat="1" ht="15" customHeight="1" thickBot="1" x14ac:dyDescent="0.3">
      <c r="A56" s="79" t="s">
        <v>42</v>
      </c>
      <c r="B56" s="45" t="s">
        <v>29</v>
      </c>
      <c r="C56" s="45" t="s">
        <v>30</v>
      </c>
      <c r="D56" s="45" t="s">
        <v>31</v>
      </c>
      <c r="E56" s="45" t="s">
        <v>32</v>
      </c>
    </row>
    <row r="57" spans="1:6" ht="15" customHeight="1" x14ac:dyDescent="0.25">
      <c r="A57" s="10"/>
      <c r="B57" s="43"/>
      <c r="C57" s="43"/>
      <c r="D57" s="43"/>
      <c r="E57" s="43"/>
    </row>
    <row r="58" spans="1:6" ht="15" customHeight="1" x14ac:dyDescent="0.25">
      <c r="A58" s="46" t="s">
        <v>53</v>
      </c>
      <c r="B58" s="51"/>
      <c r="C58" s="51">
        <v>0</v>
      </c>
      <c r="D58" s="51"/>
      <c r="E58" s="51">
        <f t="shared" ref="E58:E71" si="3">SUM(B58:D58)</f>
        <v>0</v>
      </c>
    </row>
    <row r="59" spans="1:6" ht="15" customHeight="1" x14ac:dyDescent="0.25">
      <c r="A59" s="1" t="s">
        <v>66</v>
      </c>
      <c r="B59" s="51"/>
      <c r="C59" s="51"/>
      <c r="D59" s="51"/>
      <c r="E59" s="51">
        <f t="shared" si="3"/>
        <v>0</v>
      </c>
    </row>
    <row r="60" spans="1:6" ht="15" customHeight="1" x14ac:dyDescent="0.25">
      <c r="A60" s="46" t="s">
        <v>55</v>
      </c>
      <c r="B60" s="51">
        <v>95214800</v>
      </c>
      <c r="C60" s="51">
        <v>227698600</v>
      </c>
      <c r="D60" s="51">
        <v>410737800</v>
      </c>
      <c r="E60" s="51">
        <f t="shared" si="3"/>
        <v>733651200</v>
      </c>
    </row>
    <row r="61" spans="1:6" ht="15" customHeight="1" x14ac:dyDescent="0.25">
      <c r="A61" s="1" t="s">
        <v>66</v>
      </c>
      <c r="B61" s="51"/>
      <c r="C61" s="51"/>
      <c r="D61" s="51"/>
      <c r="E61" s="51">
        <f t="shared" si="3"/>
        <v>0</v>
      </c>
    </row>
    <row r="62" spans="1:6" ht="15" customHeight="1" x14ac:dyDescent="0.25">
      <c r="A62" s="46" t="s">
        <v>83</v>
      </c>
      <c r="B62" s="51"/>
      <c r="C62" s="51"/>
      <c r="D62" s="51"/>
      <c r="E62" s="51">
        <f t="shared" si="3"/>
        <v>0</v>
      </c>
    </row>
    <row r="63" spans="1:6" ht="15" customHeight="1" x14ac:dyDescent="0.25">
      <c r="A63" s="1" t="s">
        <v>66</v>
      </c>
      <c r="B63" s="51"/>
      <c r="C63" s="51"/>
      <c r="D63" s="51"/>
      <c r="E63" s="51">
        <f t="shared" si="3"/>
        <v>0</v>
      </c>
    </row>
    <row r="64" spans="1:6" ht="15" customHeight="1" x14ac:dyDescent="0.25">
      <c r="A64" s="46" t="s">
        <v>54</v>
      </c>
      <c r="B64" s="51"/>
      <c r="C64" s="51"/>
      <c r="D64" s="51">
        <v>324000</v>
      </c>
      <c r="E64" s="51">
        <f t="shared" si="3"/>
        <v>324000</v>
      </c>
    </row>
    <row r="65" spans="1:14" ht="15" customHeight="1" x14ac:dyDescent="0.25">
      <c r="A65" s="1" t="s">
        <v>66</v>
      </c>
      <c r="B65" s="51"/>
      <c r="C65" s="51"/>
      <c r="D65" s="51"/>
      <c r="E65" s="51">
        <f t="shared" si="3"/>
        <v>0</v>
      </c>
    </row>
    <row r="66" spans="1:14" ht="15" customHeight="1" x14ac:dyDescent="0.25">
      <c r="A66" s="46" t="s">
        <v>56</v>
      </c>
      <c r="B66" s="51">
        <v>25270200</v>
      </c>
      <c r="C66" s="51">
        <v>25373800</v>
      </c>
      <c r="D66" s="51">
        <v>23050400</v>
      </c>
      <c r="E66" s="51">
        <f t="shared" si="3"/>
        <v>73694400</v>
      </c>
    </row>
    <row r="67" spans="1:14" ht="15" customHeight="1" x14ac:dyDescent="0.25">
      <c r="A67" s="1" t="s">
        <v>66</v>
      </c>
      <c r="B67" s="51"/>
      <c r="C67" s="51"/>
      <c r="D67" s="51"/>
      <c r="E67" s="51">
        <f t="shared" si="3"/>
        <v>0</v>
      </c>
    </row>
    <row r="68" spans="1:14" ht="15" customHeight="1" x14ac:dyDescent="0.25">
      <c r="A68" s="70" t="s">
        <v>84</v>
      </c>
      <c r="B68" s="51"/>
      <c r="C68" s="51"/>
      <c r="D68" s="51"/>
      <c r="E68" s="51">
        <f t="shared" si="3"/>
        <v>0</v>
      </c>
    </row>
    <row r="69" spans="1:14" ht="15" customHeight="1" x14ac:dyDescent="0.25">
      <c r="A69" s="1" t="s">
        <v>66</v>
      </c>
      <c r="B69" s="51"/>
      <c r="C69" s="51"/>
      <c r="D69" s="51"/>
      <c r="E69" s="51">
        <f t="shared" si="3"/>
        <v>0</v>
      </c>
    </row>
    <row r="70" spans="1:14" ht="15" customHeight="1" x14ac:dyDescent="0.25">
      <c r="A70" s="46" t="s">
        <v>85</v>
      </c>
      <c r="B70" s="51"/>
      <c r="C70" s="51"/>
      <c r="D70" s="51"/>
      <c r="E70" s="51">
        <f t="shared" si="3"/>
        <v>0</v>
      </c>
    </row>
    <row r="71" spans="1:14" ht="15" customHeight="1" x14ac:dyDescent="0.25">
      <c r="A71" s="71" t="s">
        <v>66</v>
      </c>
      <c r="B71" s="74"/>
      <c r="C71" s="74"/>
      <c r="D71" s="74"/>
      <c r="E71" s="74">
        <f t="shared" si="3"/>
        <v>0</v>
      </c>
    </row>
    <row r="72" spans="1:14" ht="15" customHeight="1" thickBot="1" x14ac:dyDescent="0.3">
      <c r="A72" s="89" t="s">
        <v>86</v>
      </c>
      <c r="B72" s="107">
        <f>+B62+B68+B70+B58+B60+B64+B66</f>
        <v>120485000</v>
      </c>
      <c r="C72" s="107">
        <f>+C62+C68+C70+C58+C60+C64+C66</f>
        <v>253072400</v>
      </c>
      <c r="D72" s="107">
        <f t="shared" ref="D72:D73" si="4">+D62+D68+D70+D58+D60+D64+D66</f>
        <v>434112200</v>
      </c>
      <c r="E72" s="107">
        <f>E58+E60+E64+E66+E62+E68+E70</f>
        <v>807669600</v>
      </c>
    </row>
    <row r="73" spans="1:14" ht="15" hidden="1" customHeight="1" thickTop="1" thickBot="1" x14ac:dyDescent="0.3">
      <c r="A73" s="72" t="s">
        <v>87</v>
      </c>
      <c r="B73" s="73">
        <f>+B63+B69+B71+B59+B61+B65+B67</f>
        <v>0</v>
      </c>
      <c r="C73" s="73">
        <f>+C63+C69+C71+C59+C61+C65+C67</f>
        <v>0</v>
      </c>
      <c r="D73" s="73">
        <f t="shared" si="4"/>
        <v>0</v>
      </c>
      <c r="E73" s="73">
        <f>E59+E61+E65+E67+E63+E69+E71</f>
        <v>0</v>
      </c>
    </row>
    <row r="74" spans="1:14" ht="15" customHeight="1" thickTop="1" x14ac:dyDescent="0.25">
      <c r="A74" s="2" t="s">
        <v>96</v>
      </c>
    </row>
    <row r="75" spans="1:14" ht="15" customHeight="1" x14ac:dyDescent="0.25">
      <c r="A75" s="2"/>
    </row>
    <row r="76" spans="1:14" ht="15" customHeight="1" x14ac:dyDescent="0.25">
      <c r="A76" s="2"/>
    </row>
    <row r="77" spans="1:14" ht="15" customHeight="1" x14ac:dyDescent="0.25">
      <c r="A77" s="153" t="s">
        <v>14</v>
      </c>
      <c r="B77" s="153"/>
      <c r="C77" s="153"/>
      <c r="D77" s="153"/>
      <c r="E77" s="153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15" customHeight="1" x14ac:dyDescent="0.25">
      <c r="A78" s="153" t="s">
        <v>11</v>
      </c>
      <c r="B78" s="153"/>
      <c r="C78" s="153"/>
      <c r="D78" s="153"/>
      <c r="E78" s="153"/>
      <c r="F78" s="19"/>
      <c r="G78" s="19"/>
      <c r="H78" s="19"/>
      <c r="I78" s="19"/>
      <c r="J78" s="19"/>
      <c r="K78" s="19"/>
      <c r="L78" s="19"/>
      <c r="M78" s="19"/>
      <c r="N78" s="19"/>
    </row>
    <row r="79" spans="1:14" ht="15" customHeight="1" x14ac:dyDescent="0.25">
      <c r="A79" s="153" t="s">
        <v>12</v>
      </c>
      <c r="B79" s="153"/>
      <c r="C79" s="153"/>
      <c r="D79" s="153"/>
      <c r="E79" s="153"/>
      <c r="F79" s="18"/>
      <c r="G79" s="18"/>
      <c r="H79" s="18"/>
      <c r="I79" s="18"/>
      <c r="J79" s="18"/>
      <c r="K79" s="18"/>
      <c r="L79" s="18"/>
      <c r="M79" s="18"/>
      <c r="N79" s="18"/>
    </row>
    <row r="80" spans="1:14" ht="15" customHeight="1" x14ac:dyDescent="0.25"/>
    <row r="81" spans="1:14" s="8" customFormat="1" ht="15" customHeight="1" thickBot="1" x14ac:dyDescent="0.3">
      <c r="A81" s="79" t="s">
        <v>15</v>
      </c>
      <c r="B81" s="45" t="s">
        <v>29</v>
      </c>
      <c r="C81" s="45" t="s">
        <v>30</v>
      </c>
      <c r="D81" s="45" t="s">
        <v>31</v>
      </c>
      <c r="E81" s="45" t="s">
        <v>32</v>
      </c>
      <c r="F81" s="86"/>
      <c r="G81" s="86"/>
      <c r="H81" s="86"/>
      <c r="I81" s="86"/>
      <c r="J81" s="86"/>
      <c r="K81" s="86"/>
      <c r="L81" s="86"/>
      <c r="M81" s="86"/>
      <c r="N81" s="86"/>
    </row>
    <row r="82" spans="1:14" x14ac:dyDescent="0.25">
      <c r="B82" s="37"/>
      <c r="C82" s="37"/>
      <c r="D82" s="37"/>
      <c r="E82" s="37"/>
    </row>
    <row r="83" spans="1:14" ht="15" customHeight="1" x14ac:dyDescent="0.25">
      <c r="A83" s="21" t="s">
        <v>16</v>
      </c>
      <c r="B83" s="37">
        <f>+B72</f>
        <v>120485000</v>
      </c>
      <c r="C83" s="37">
        <f>+C72</f>
        <v>253072400</v>
      </c>
      <c r="D83" s="37">
        <f>+D72</f>
        <v>434112200</v>
      </c>
      <c r="E83" s="37">
        <f>SUM(B83:D83)</f>
        <v>807669600</v>
      </c>
    </row>
    <row r="84" spans="1:14" ht="15" customHeight="1" x14ac:dyDescent="0.25">
      <c r="A84" s="21"/>
      <c r="B84" s="37"/>
      <c r="C84" s="37"/>
      <c r="D84" s="37"/>
      <c r="E84" s="37"/>
    </row>
    <row r="85" spans="1:14" s="8" customFormat="1" ht="15" customHeight="1" thickBot="1" x14ac:dyDescent="0.3">
      <c r="A85" s="80" t="s">
        <v>13</v>
      </c>
      <c r="B85" s="87">
        <f>B83</f>
        <v>120485000</v>
      </c>
      <c r="C85" s="87">
        <f>C83</f>
        <v>253072400</v>
      </c>
      <c r="D85" s="87">
        <f>D83</f>
        <v>434112200</v>
      </c>
      <c r="E85" s="87">
        <f>E83</f>
        <v>807669600</v>
      </c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15" customHeight="1" thickTop="1" x14ac:dyDescent="0.25">
      <c r="A86" s="2" t="s">
        <v>96</v>
      </c>
    </row>
    <row r="87" spans="1:14" ht="15" customHeight="1" x14ac:dyDescent="0.25"/>
    <row r="89" spans="1:14" ht="15" customHeight="1" x14ac:dyDescent="0.25">
      <c r="A89" s="153" t="s">
        <v>17</v>
      </c>
      <c r="B89" s="153"/>
      <c r="C89" s="153"/>
      <c r="D89" s="153"/>
      <c r="E89" s="153"/>
      <c r="F89" s="19"/>
      <c r="G89" s="19"/>
      <c r="H89" s="19"/>
      <c r="I89" s="19"/>
      <c r="J89" s="19"/>
      <c r="K89" s="19"/>
      <c r="L89" s="19"/>
      <c r="M89" s="19"/>
      <c r="N89" s="19"/>
    </row>
    <row r="90" spans="1:14" ht="15" customHeight="1" x14ac:dyDescent="0.25">
      <c r="A90" s="153" t="s">
        <v>18</v>
      </c>
      <c r="B90" s="153"/>
      <c r="C90" s="153"/>
      <c r="D90" s="153"/>
      <c r="E90" s="153"/>
    </row>
    <row r="91" spans="1:14" ht="15" customHeight="1" x14ac:dyDescent="0.25">
      <c r="A91" s="153" t="s">
        <v>12</v>
      </c>
      <c r="B91" s="153"/>
      <c r="C91" s="153"/>
      <c r="D91" s="153"/>
      <c r="E91" s="153"/>
      <c r="F91" s="18"/>
      <c r="G91" s="18"/>
      <c r="H91" s="18"/>
      <c r="I91" s="18"/>
      <c r="J91" s="18"/>
      <c r="K91" s="18"/>
      <c r="L91" s="18"/>
      <c r="M91" s="18"/>
      <c r="N91" s="18"/>
    </row>
    <row r="93" spans="1:14" s="8" customFormat="1" ht="15.75" thickBot="1" x14ac:dyDescent="0.3">
      <c r="A93" s="79" t="s">
        <v>15</v>
      </c>
      <c r="B93" s="45" t="s">
        <v>29</v>
      </c>
      <c r="C93" s="45" t="s">
        <v>30</v>
      </c>
      <c r="D93" s="45" t="s">
        <v>31</v>
      </c>
      <c r="E93" s="45" t="s">
        <v>32</v>
      </c>
      <c r="F93" s="86"/>
      <c r="G93" s="86"/>
      <c r="H93" s="86"/>
      <c r="I93" s="86"/>
      <c r="J93" s="86"/>
      <c r="K93" s="86"/>
      <c r="L93" s="86"/>
      <c r="M93" s="86"/>
      <c r="N93" s="86"/>
    </row>
    <row r="94" spans="1:14" x14ac:dyDescent="0.25">
      <c r="B94" s="37"/>
      <c r="C94" s="37"/>
      <c r="D94" s="37"/>
      <c r="E94" s="37"/>
    </row>
    <row r="95" spans="1:14" ht="15" customHeight="1" x14ac:dyDescent="0.25">
      <c r="A95" s="31" t="s">
        <v>43</v>
      </c>
      <c r="B95" s="37">
        <f>+'3T'!E81</f>
        <v>486650600</v>
      </c>
      <c r="C95" s="37">
        <f>+B99</f>
        <v>624468600</v>
      </c>
      <c r="D95" s="37">
        <f>+C99</f>
        <v>861332600</v>
      </c>
      <c r="E95" s="37">
        <f>B95</f>
        <v>486650600</v>
      </c>
    </row>
    <row r="96" spans="1:14" ht="15" customHeight="1" x14ac:dyDescent="0.25">
      <c r="A96" s="31" t="s">
        <v>19</v>
      </c>
      <c r="B96" s="37">
        <v>258303000</v>
      </c>
      <c r="C96" s="37">
        <v>489936400</v>
      </c>
      <c r="D96" s="37">
        <v>0</v>
      </c>
      <c r="E96" s="37">
        <f>SUM(B96:D96)</f>
        <v>748239400</v>
      </c>
      <c r="G96" s="32"/>
      <c r="H96" s="32"/>
      <c r="I96" s="32"/>
    </row>
    <row r="97" spans="1:14" ht="15" customHeight="1" x14ac:dyDescent="0.25">
      <c r="A97" s="31" t="s">
        <v>44</v>
      </c>
      <c r="B97" s="37">
        <f>+B95+B96</f>
        <v>744953600</v>
      </c>
      <c r="C97" s="37">
        <f t="shared" ref="C97:D97" si="5">+C95+C96</f>
        <v>1114405000</v>
      </c>
      <c r="D97" s="37">
        <f t="shared" si="5"/>
        <v>861332600</v>
      </c>
      <c r="E97" s="37">
        <f>+E95+E96</f>
        <v>1234890000</v>
      </c>
    </row>
    <row r="98" spans="1:14" ht="15" customHeight="1" x14ac:dyDescent="0.25">
      <c r="A98" s="31" t="s">
        <v>20</v>
      </c>
      <c r="B98" s="37">
        <f>+B72</f>
        <v>120485000</v>
      </c>
      <c r="C98" s="37">
        <f>+C72</f>
        <v>253072400</v>
      </c>
      <c r="D98" s="37">
        <f>+D72</f>
        <v>434112200</v>
      </c>
      <c r="E98" s="37">
        <f>SUM(B98:D98)</f>
        <v>807669600</v>
      </c>
    </row>
    <row r="99" spans="1:14" ht="15" customHeight="1" x14ac:dyDescent="0.25">
      <c r="A99" s="31" t="s">
        <v>45</v>
      </c>
      <c r="B99" s="37">
        <f>+B97-B98</f>
        <v>624468600</v>
      </c>
      <c r="C99" s="37">
        <f>+C97-C98</f>
        <v>861332600</v>
      </c>
      <c r="D99" s="37">
        <f>+D97-D98</f>
        <v>427220400</v>
      </c>
      <c r="E99" s="37">
        <f t="shared" ref="E99" si="6">+E97-E98</f>
        <v>427220400</v>
      </c>
    </row>
    <row r="100" spans="1:14" ht="15" customHeight="1" thickBot="1" x14ac:dyDescent="0.3">
      <c r="A100" s="3"/>
      <c r="B100" s="40"/>
      <c r="C100" s="40"/>
      <c r="D100" s="40"/>
      <c r="E100" s="40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1:14" ht="15" customHeight="1" thickTop="1" x14ac:dyDescent="0.25">
      <c r="A101" s="2" t="s">
        <v>96</v>
      </c>
    </row>
    <row r="102" spans="1:14" x14ac:dyDescent="0.25">
      <c r="A102" s="1" t="s">
        <v>9</v>
      </c>
    </row>
    <row r="103" spans="1:14" x14ac:dyDescent="0.25">
      <c r="A103" s="16"/>
    </row>
    <row r="104" spans="1:14" x14ac:dyDescent="0.25">
      <c r="A104" s="16"/>
    </row>
    <row r="105" spans="1:14" x14ac:dyDescent="0.25">
      <c r="A105" s="16"/>
    </row>
    <row r="106" spans="1:14" x14ac:dyDescent="0.25">
      <c r="A106" s="16"/>
    </row>
    <row r="109" spans="1:14" ht="18" customHeight="1" x14ac:dyDescent="0.25">
      <c r="A109" s="30"/>
    </row>
    <row r="110" spans="1:14" x14ac:dyDescent="0.25">
      <c r="A110" s="30"/>
    </row>
    <row r="111" spans="1:14" x14ac:dyDescent="0.25">
      <c r="A111" s="30"/>
    </row>
    <row r="115" spans="1:1" ht="15" customHeight="1" x14ac:dyDescent="0.25">
      <c r="A115" s="2"/>
    </row>
    <row r="116" spans="1:1" ht="15" customHeight="1" x14ac:dyDescent="0.25">
      <c r="A116" s="2"/>
    </row>
    <row r="117" spans="1:1" ht="15" customHeight="1" x14ac:dyDescent="0.25">
      <c r="A117" s="2"/>
    </row>
    <row r="118" spans="1:1" ht="15" customHeight="1" x14ac:dyDescent="0.25"/>
    <row r="119" spans="1:1" ht="15" customHeight="1" x14ac:dyDescent="0.25"/>
    <row r="121" spans="1:1" ht="15" customHeight="1" x14ac:dyDescent="0.25">
      <c r="A121" s="2"/>
    </row>
  </sheetData>
  <mergeCells count="17">
    <mergeCell ref="A78:E78"/>
    <mergeCell ref="A79:E79"/>
    <mergeCell ref="A89:E89"/>
    <mergeCell ref="A90:E90"/>
    <mergeCell ref="A91:E91"/>
    <mergeCell ref="A77:E77"/>
    <mergeCell ref="A1:F1"/>
    <mergeCell ref="A8:F8"/>
    <mergeCell ref="A9:F9"/>
    <mergeCell ref="A46:F46"/>
    <mergeCell ref="A52:E52"/>
    <mergeCell ref="A53:E53"/>
    <mergeCell ref="A54:E54"/>
    <mergeCell ref="A47:F47"/>
    <mergeCell ref="A48:F48"/>
    <mergeCell ref="A49:F49"/>
    <mergeCell ref="A50:F50"/>
  </mergeCells>
  <pageMargins left="0.70866141732283461" right="0.70866141732283461" top="0.74803149606299213" bottom="0.74803149606299213" header="0.31496062992125984" footer="0.31496062992125984"/>
  <pageSetup paperSize="9" scale="49" orientation="portrait" r:id="rId1"/>
  <rowBreaks count="1" manualBreakCount="1">
    <brk id="10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topLeftCell="A64" workbookViewId="0">
      <selection activeCell="C6" sqref="C6"/>
    </sheetView>
  </sheetViews>
  <sheetFormatPr baseColWidth="10" defaultColWidth="11.42578125" defaultRowHeight="15" x14ac:dyDescent="0.25"/>
  <cols>
    <col min="1" max="1" width="64.7109375" style="1" customWidth="1"/>
    <col min="2" max="2" width="17.140625" style="2" customWidth="1"/>
    <col min="3" max="4" width="17.140625" style="2" bestFit="1" customWidth="1"/>
    <col min="5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6" x14ac:dyDescent="0.25">
      <c r="A1" s="153" t="s">
        <v>57</v>
      </c>
      <c r="B1" s="153"/>
      <c r="C1" s="153"/>
      <c r="D1" s="153"/>
      <c r="E1" s="153"/>
      <c r="F1" s="153"/>
    </row>
    <row r="2" spans="1:6" x14ac:dyDescent="0.25">
      <c r="A2" s="47"/>
      <c r="B2" s="47"/>
      <c r="C2" s="47"/>
      <c r="D2" s="47"/>
      <c r="E2" s="47"/>
      <c r="F2" s="47"/>
    </row>
    <row r="3" spans="1:6" x14ac:dyDescent="0.25">
      <c r="A3" s="4" t="s">
        <v>37</v>
      </c>
      <c r="B3" s="5" t="s">
        <v>36</v>
      </c>
      <c r="C3" s="5"/>
      <c r="D3" s="5"/>
      <c r="E3" s="5"/>
      <c r="F3" s="5"/>
    </row>
    <row r="4" spans="1:6" x14ac:dyDescent="0.25">
      <c r="A4" s="4" t="s">
        <v>38</v>
      </c>
      <c r="B4" s="5" t="s">
        <v>39</v>
      </c>
      <c r="C4" s="5"/>
      <c r="D4" s="5"/>
      <c r="E4" s="5"/>
      <c r="F4" s="5"/>
    </row>
    <row r="5" spans="1:6" x14ac:dyDescent="0.25">
      <c r="A5" s="4" t="s">
        <v>40</v>
      </c>
      <c r="B5" s="5" t="s">
        <v>36</v>
      </c>
      <c r="C5" s="5"/>
      <c r="D5" s="5"/>
      <c r="E5" s="5"/>
      <c r="F5" s="5"/>
    </row>
    <row r="6" spans="1:6" x14ac:dyDescent="0.25">
      <c r="A6" s="4" t="s">
        <v>41</v>
      </c>
      <c r="B6" s="5" t="s">
        <v>91</v>
      </c>
      <c r="C6" s="5"/>
      <c r="D6" s="5"/>
      <c r="E6" s="5"/>
      <c r="F6" s="5"/>
    </row>
    <row r="7" spans="1:6" x14ac:dyDescent="0.25">
      <c r="A7" s="4"/>
      <c r="B7" s="6"/>
      <c r="C7" s="7"/>
      <c r="D7" s="8"/>
      <c r="E7" s="8"/>
      <c r="F7" s="8"/>
    </row>
    <row r="8" spans="1:6" ht="15" customHeight="1" x14ac:dyDescent="0.25">
      <c r="A8" s="153" t="s">
        <v>1</v>
      </c>
      <c r="B8" s="153"/>
      <c r="C8" s="153"/>
      <c r="D8" s="153"/>
      <c r="E8" s="153"/>
      <c r="F8" s="153"/>
    </row>
    <row r="9" spans="1:6" ht="15" customHeight="1" x14ac:dyDescent="0.25">
      <c r="A9" s="153" t="s">
        <v>2</v>
      </c>
      <c r="B9" s="153"/>
      <c r="C9" s="153"/>
      <c r="D9" s="153"/>
      <c r="E9" s="153"/>
      <c r="F9" s="153"/>
    </row>
    <row r="10" spans="1:6" ht="15" customHeight="1" x14ac:dyDescent="0.25">
      <c r="B10" s="10"/>
      <c r="C10" s="10"/>
    </row>
    <row r="11" spans="1:6" s="8" customFormat="1" ht="15" customHeight="1" thickBot="1" x14ac:dyDescent="0.3">
      <c r="A11" s="11" t="s">
        <v>42</v>
      </c>
      <c r="B11" s="12" t="s">
        <v>3</v>
      </c>
      <c r="C11" s="12" t="s">
        <v>0</v>
      </c>
      <c r="D11" s="12" t="s">
        <v>24</v>
      </c>
      <c r="E11" s="12" t="s">
        <v>28</v>
      </c>
      <c r="F11" s="12" t="s">
        <v>34</v>
      </c>
    </row>
    <row r="12" spans="1:6" s="8" customFormat="1" ht="15" customHeight="1" x14ac:dyDescent="0.25">
      <c r="A12" s="1"/>
      <c r="B12" s="2"/>
      <c r="C12" s="22"/>
      <c r="D12" s="22"/>
      <c r="E12" s="22"/>
      <c r="F12" s="22"/>
    </row>
    <row r="13" spans="1:6" s="8" customFormat="1" x14ac:dyDescent="0.25">
      <c r="A13" s="46" t="s">
        <v>53</v>
      </c>
      <c r="B13" s="2" t="s">
        <v>46</v>
      </c>
      <c r="C13" s="23">
        <f>+'1T'!F13</f>
        <v>5814</v>
      </c>
      <c r="D13" s="2">
        <f>+'2T'!F13</f>
        <v>-1</v>
      </c>
      <c r="E13" s="23">
        <f>+'3T'!F13</f>
        <v>-5810</v>
      </c>
      <c r="F13" s="23">
        <f t="shared" ref="F13:F28" si="0">SUM(C13:E13)</f>
        <v>3</v>
      </c>
    </row>
    <row r="14" spans="1:6" s="8" customFormat="1" x14ac:dyDescent="0.25">
      <c r="A14" s="46"/>
      <c r="B14" s="35" t="s">
        <v>47</v>
      </c>
      <c r="C14" s="36">
        <f>'1T'!F14</f>
        <v>17421</v>
      </c>
      <c r="D14" s="36">
        <f>+'2T'!F14</f>
        <v>17411</v>
      </c>
      <c r="E14" s="36">
        <f>+'3T'!F14</f>
        <v>36</v>
      </c>
      <c r="F14" s="36">
        <f t="shared" si="0"/>
        <v>34868</v>
      </c>
    </row>
    <row r="15" spans="1:6" s="8" customFormat="1" x14ac:dyDescent="0.25">
      <c r="A15" s="46" t="s">
        <v>55</v>
      </c>
      <c r="B15" s="2" t="s">
        <v>46</v>
      </c>
      <c r="C15" s="23">
        <f>+'1T'!F17</f>
        <v>1195</v>
      </c>
      <c r="D15" s="2">
        <f>+'2T'!F16</f>
        <v>17367</v>
      </c>
      <c r="E15" s="23">
        <f>+'3T'!F17</f>
        <v>-221</v>
      </c>
      <c r="F15" s="23">
        <f>SUM(C15:E15)</f>
        <v>18341</v>
      </c>
    </row>
    <row r="16" spans="1:6" s="8" customFormat="1" x14ac:dyDescent="0.25">
      <c r="A16" s="46"/>
      <c r="B16" s="35" t="s">
        <v>47</v>
      </c>
      <c r="C16" s="36">
        <f>'1T'!F18</f>
        <v>549</v>
      </c>
      <c r="D16" s="36">
        <f>+'2T'!F17</f>
        <v>243</v>
      </c>
      <c r="E16" s="36">
        <f>+'3T'!F18</f>
        <v>3800</v>
      </c>
      <c r="F16" s="36">
        <f>SUM(C16:E16)</f>
        <v>4592</v>
      </c>
    </row>
    <row r="17" spans="1:35" s="8" customFormat="1" hidden="1" x14ac:dyDescent="0.25">
      <c r="A17" s="46" t="s">
        <v>62</v>
      </c>
      <c r="B17" s="2" t="s">
        <v>46</v>
      </c>
      <c r="C17" s="23"/>
      <c r="D17" s="23" t="e">
        <f>+'2T'!#REF!</f>
        <v>#REF!</v>
      </c>
      <c r="E17" s="23">
        <v>0</v>
      </c>
      <c r="F17" s="23" t="e">
        <f t="shared" si="0"/>
        <v>#REF!</v>
      </c>
    </row>
    <row r="18" spans="1:35" s="8" customFormat="1" hidden="1" x14ac:dyDescent="0.25">
      <c r="B18" s="35" t="s">
        <v>47</v>
      </c>
      <c r="C18" s="36"/>
      <c r="D18" s="36" t="e">
        <f>+'2T'!#REF!</f>
        <v>#REF!</v>
      </c>
      <c r="E18" s="36">
        <v>0</v>
      </c>
      <c r="F18" s="36" t="e">
        <f t="shared" si="0"/>
        <v>#REF!</v>
      </c>
    </row>
    <row r="19" spans="1:35" s="8" customFormat="1" hidden="1" x14ac:dyDescent="0.25">
      <c r="A19" s="46" t="s">
        <v>63</v>
      </c>
      <c r="B19" s="2" t="s">
        <v>46</v>
      </c>
      <c r="C19" s="23"/>
      <c r="D19" s="23" t="e">
        <f>+'2T'!#REF!</f>
        <v>#REF!</v>
      </c>
      <c r="E19" s="23">
        <v>0</v>
      </c>
      <c r="F19" s="23" t="e">
        <f t="shared" si="0"/>
        <v>#REF!</v>
      </c>
    </row>
    <row r="20" spans="1:35" s="8" customFormat="1" hidden="1" x14ac:dyDescent="0.25">
      <c r="A20" s="46"/>
      <c r="B20" s="35" t="s">
        <v>47</v>
      </c>
      <c r="C20" s="36"/>
      <c r="D20" s="36" t="e">
        <f>+'2T'!#REF!</f>
        <v>#REF!</v>
      </c>
      <c r="E20" s="36">
        <v>0</v>
      </c>
      <c r="F20" s="36" t="e">
        <f t="shared" si="0"/>
        <v>#REF!</v>
      </c>
    </row>
    <row r="21" spans="1:35" s="8" customFormat="1" x14ac:dyDescent="0.25">
      <c r="A21" s="46" t="s">
        <v>54</v>
      </c>
      <c r="B21" s="2" t="s">
        <v>46</v>
      </c>
      <c r="C21" s="23">
        <f>+'1T'!F21</f>
        <v>72378</v>
      </c>
      <c r="D21" s="2">
        <f>+'2T'!F19</f>
        <v>1266</v>
      </c>
      <c r="E21" s="23">
        <f>+'3T'!F21</f>
        <v>0</v>
      </c>
      <c r="F21" s="23">
        <f t="shared" si="0"/>
        <v>73644</v>
      </c>
    </row>
    <row r="22" spans="1:35" s="8" customFormat="1" x14ac:dyDescent="0.25">
      <c r="A22" s="46"/>
      <c r="B22" s="35" t="s">
        <v>47</v>
      </c>
      <c r="C22" s="36">
        <f>+'1T'!F22</f>
        <v>216991</v>
      </c>
      <c r="D22" s="36">
        <f>+'2T'!F20</f>
        <v>4076</v>
      </c>
      <c r="E22" s="36">
        <f>+'3T'!F22</f>
        <v>396</v>
      </c>
      <c r="F22" s="36">
        <f t="shared" si="0"/>
        <v>221463</v>
      </c>
    </row>
    <row r="23" spans="1:35" s="8" customFormat="1" x14ac:dyDescent="0.25">
      <c r="A23" s="46" t="s">
        <v>56</v>
      </c>
      <c r="B23" s="2" t="s">
        <v>46</v>
      </c>
      <c r="C23" s="23">
        <f>+'1T'!F25</f>
        <v>384</v>
      </c>
      <c r="D23" s="23">
        <f>+'2T'!F22</f>
        <v>216757</v>
      </c>
      <c r="E23" s="23">
        <f>+'3T'!F25</f>
        <v>-63</v>
      </c>
      <c r="F23" s="23">
        <f t="shared" si="0"/>
        <v>217078</v>
      </c>
    </row>
    <row r="24" spans="1:35" s="8" customFormat="1" x14ac:dyDescent="0.25">
      <c r="A24" s="46"/>
      <c r="B24" s="35" t="s">
        <v>47</v>
      </c>
      <c r="C24" s="36">
        <f>+'1T'!F26</f>
        <v>1149</v>
      </c>
      <c r="D24" s="36">
        <f>+'2T'!F23</f>
        <v>902</v>
      </c>
      <c r="E24" s="36">
        <f>+'3T'!F26</f>
        <v>975</v>
      </c>
      <c r="F24" s="36">
        <f t="shared" si="0"/>
        <v>3026</v>
      </c>
    </row>
    <row r="25" spans="1:35" s="8" customFormat="1" hidden="1" x14ac:dyDescent="0.25">
      <c r="A25" s="46" t="s">
        <v>64</v>
      </c>
      <c r="B25" s="2" t="s">
        <v>46</v>
      </c>
      <c r="C25" s="54"/>
      <c r="D25" s="54" t="e">
        <f>+'2T'!#REF!</f>
        <v>#REF!</v>
      </c>
      <c r="E25" s="54">
        <v>0</v>
      </c>
      <c r="F25" s="23" t="e">
        <f t="shared" si="0"/>
        <v>#REF!</v>
      </c>
    </row>
    <row r="26" spans="1:35" s="8" customFormat="1" hidden="1" x14ac:dyDescent="0.25">
      <c r="A26" s="46"/>
      <c r="B26" s="35" t="s">
        <v>47</v>
      </c>
      <c r="C26" s="55"/>
      <c r="D26" s="55" t="e">
        <f>+'2T'!#REF!</f>
        <v>#REF!</v>
      </c>
      <c r="E26" s="55">
        <v>0</v>
      </c>
      <c r="F26" s="36" t="e">
        <f t="shared" si="0"/>
        <v>#REF!</v>
      </c>
    </row>
    <row r="27" spans="1:35" s="8" customFormat="1" hidden="1" x14ac:dyDescent="0.25">
      <c r="A27" s="46" t="s">
        <v>65</v>
      </c>
      <c r="B27" s="2" t="s">
        <v>46</v>
      </c>
      <c r="C27" s="54"/>
      <c r="D27" s="54" t="e">
        <f>+'2T'!#REF!</f>
        <v>#REF!</v>
      </c>
      <c r="E27" s="54">
        <v>0</v>
      </c>
      <c r="F27" s="23" t="e">
        <f t="shared" si="0"/>
        <v>#REF!</v>
      </c>
    </row>
    <row r="28" spans="1:35" s="8" customFormat="1" hidden="1" x14ac:dyDescent="0.25">
      <c r="B28" s="35" t="s">
        <v>47</v>
      </c>
      <c r="C28" s="55"/>
      <c r="D28" s="55" t="e">
        <f>+'2T'!#REF!</f>
        <v>#REF!</v>
      </c>
      <c r="E28" s="55">
        <v>0</v>
      </c>
      <c r="F28" s="36" t="e">
        <f t="shared" si="0"/>
        <v>#REF!</v>
      </c>
    </row>
    <row r="29" spans="1:35" s="26" customFormat="1" ht="15.75" thickBot="1" x14ac:dyDescent="0.3">
      <c r="A29" s="13" t="s">
        <v>7</v>
      </c>
      <c r="B29" s="3"/>
      <c r="C29" s="3">
        <f>'1T'!F29</f>
        <v>79771</v>
      </c>
      <c r="D29" s="3">
        <f>+'2T'!F45</f>
        <v>206</v>
      </c>
      <c r="E29" s="3">
        <f>'3T'!F29</f>
        <v>-6094</v>
      </c>
      <c r="F29" s="3">
        <f>SUM(C29:E29)</f>
        <v>73883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s="26" customFormat="1" ht="16.5" thickTop="1" thickBot="1" x14ac:dyDescent="0.3">
      <c r="A30" s="13" t="s">
        <v>8</v>
      </c>
      <c r="B30" s="3"/>
      <c r="C30" s="3">
        <f>'1T'!F30</f>
        <v>236110</v>
      </c>
      <c r="D30" s="3">
        <f>+'2T'!F46</f>
        <v>243555</v>
      </c>
      <c r="E30" s="3">
        <f>'3T'!F30</f>
        <v>5207</v>
      </c>
      <c r="F30" s="3">
        <f>SUM(C30:E30)</f>
        <v>484872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18.75" customHeight="1" thickTop="1" x14ac:dyDescent="0.25">
      <c r="A31" s="2" t="s">
        <v>90</v>
      </c>
      <c r="B31" s="14"/>
      <c r="C31" s="14"/>
      <c r="D31" s="14"/>
      <c r="E31" s="14"/>
      <c r="F31" s="14"/>
    </row>
    <row r="32" spans="1:35" ht="15" customHeight="1" x14ac:dyDescent="0.25">
      <c r="A32" s="1" t="s">
        <v>9</v>
      </c>
      <c r="F32" s="15"/>
    </row>
    <row r="33" spans="1:19" ht="15" customHeight="1" x14ac:dyDescent="0.25">
      <c r="A33" s="16" t="s">
        <v>48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5" customHeight="1" x14ac:dyDescent="0.25">
      <c r="A34" s="154" t="s">
        <v>51</v>
      </c>
      <c r="B34" s="154"/>
      <c r="C34" s="154"/>
      <c r="D34" s="154"/>
      <c r="E34" s="154"/>
      <c r="F34" s="154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29.25" customHeight="1" x14ac:dyDescent="0.25">
      <c r="A35" s="154" t="s">
        <v>49</v>
      </c>
      <c r="B35" s="154"/>
      <c r="C35" s="154"/>
      <c r="D35" s="154"/>
      <c r="E35" s="154"/>
      <c r="F35" s="154"/>
    </row>
    <row r="36" spans="1:19" ht="15" customHeight="1" x14ac:dyDescent="0.25"/>
    <row r="37" spans="1:19" ht="15" customHeight="1" x14ac:dyDescent="0.25">
      <c r="A37" s="155" t="s">
        <v>10</v>
      </c>
      <c r="B37" s="155"/>
      <c r="C37" s="155"/>
      <c r="D37" s="155"/>
      <c r="E37" s="155"/>
    </row>
    <row r="38" spans="1:19" ht="15" customHeight="1" x14ac:dyDescent="0.25">
      <c r="A38" s="153" t="s">
        <v>11</v>
      </c>
      <c r="B38" s="153"/>
      <c r="C38" s="153"/>
      <c r="D38" s="153"/>
      <c r="E38" s="153"/>
    </row>
    <row r="39" spans="1:19" ht="15" customHeight="1" x14ac:dyDescent="0.25">
      <c r="A39" s="153" t="s">
        <v>12</v>
      </c>
      <c r="B39" s="153"/>
      <c r="C39" s="153"/>
      <c r="D39" s="153"/>
      <c r="E39" s="153"/>
    </row>
    <row r="40" spans="1:19" ht="15" customHeight="1" x14ac:dyDescent="0.25"/>
    <row r="41" spans="1:19" ht="15" customHeight="1" thickBot="1" x14ac:dyDescent="0.3">
      <c r="A41" s="11" t="s">
        <v>42</v>
      </c>
      <c r="B41" s="12" t="s">
        <v>0</v>
      </c>
      <c r="C41" s="12" t="s">
        <v>24</v>
      </c>
      <c r="D41" s="12" t="s">
        <v>28</v>
      </c>
      <c r="E41" s="12" t="s">
        <v>34</v>
      </c>
    </row>
    <row r="42" spans="1:19" ht="15" customHeight="1" x14ac:dyDescent="0.25">
      <c r="A42" s="10"/>
      <c r="B42" s="10"/>
      <c r="C42" s="10"/>
      <c r="D42" s="10"/>
      <c r="E42" s="10"/>
    </row>
    <row r="43" spans="1:19" ht="15" customHeight="1" x14ac:dyDescent="0.25">
      <c r="A43" s="46" t="s">
        <v>53</v>
      </c>
      <c r="B43" s="51">
        <f>'1T'!E46</f>
        <v>313578000</v>
      </c>
      <c r="C43" s="51">
        <f>+'2T'!E62</f>
        <v>313398000</v>
      </c>
      <c r="D43" s="51">
        <f>'3T'!E46</f>
        <v>648000</v>
      </c>
      <c r="E43" s="51">
        <f t="shared" ref="E43:E58" si="1">SUM(B43:D43)</f>
        <v>627624000</v>
      </c>
    </row>
    <row r="44" spans="1:19" ht="15" customHeight="1" x14ac:dyDescent="0.25">
      <c r="A44" s="46"/>
      <c r="B44" s="51"/>
      <c r="C44" s="51"/>
      <c r="D44" s="51"/>
      <c r="E44" s="51">
        <f t="shared" si="1"/>
        <v>0</v>
      </c>
    </row>
    <row r="45" spans="1:19" ht="15" customHeight="1" x14ac:dyDescent="0.25">
      <c r="A45" s="46" t="s">
        <v>55</v>
      </c>
      <c r="B45" s="51">
        <f>+'1T'!E48</f>
        <v>41261400</v>
      </c>
      <c r="C45" s="51">
        <f>+'2T'!E64</f>
        <v>622810400</v>
      </c>
      <c r="D45" s="51">
        <f>+'3T'!E48</f>
        <v>292218400</v>
      </c>
      <c r="E45" s="51">
        <f t="shared" si="1"/>
        <v>956290200</v>
      </c>
    </row>
    <row r="46" spans="1:19" ht="15" customHeight="1" x14ac:dyDescent="0.25">
      <c r="A46" s="46"/>
      <c r="B46" s="51"/>
      <c r="C46" s="51"/>
      <c r="D46" s="51"/>
      <c r="E46" s="51">
        <f t="shared" si="1"/>
        <v>0</v>
      </c>
    </row>
    <row r="47" spans="1:19" ht="15" hidden="1" customHeight="1" x14ac:dyDescent="0.25">
      <c r="A47" s="46" t="s">
        <v>62</v>
      </c>
      <c r="B47" s="51">
        <v>0</v>
      </c>
      <c r="C47" s="51" t="e">
        <f>+'2T'!#REF!</f>
        <v>#REF!</v>
      </c>
      <c r="D47" s="51"/>
      <c r="E47" s="51" t="e">
        <f t="shared" si="1"/>
        <v>#REF!</v>
      </c>
    </row>
    <row r="48" spans="1:19" ht="15" hidden="1" customHeight="1" x14ac:dyDescent="0.25">
      <c r="A48" s="8"/>
      <c r="B48" s="51"/>
      <c r="C48" s="51"/>
      <c r="D48" s="51"/>
      <c r="E48" s="51">
        <f t="shared" si="1"/>
        <v>0</v>
      </c>
    </row>
    <row r="49" spans="1:14" ht="15" hidden="1" customHeight="1" x14ac:dyDescent="0.25">
      <c r="A49" s="46" t="s">
        <v>63</v>
      </c>
      <c r="B49" s="51">
        <v>0</v>
      </c>
      <c r="C49" s="51" t="e">
        <f>+'2T'!#REF!</f>
        <v>#REF!</v>
      </c>
      <c r="D49" s="51"/>
      <c r="E49" s="51" t="e">
        <f t="shared" si="1"/>
        <v>#REF!</v>
      </c>
    </row>
    <row r="50" spans="1:14" ht="15" hidden="1" customHeight="1" x14ac:dyDescent="0.25">
      <c r="A50" s="46"/>
      <c r="B50" s="51"/>
      <c r="C50" s="51"/>
      <c r="D50" s="51"/>
      <c r="E50" s="51">
        <f t="shared" si="1"/>
        <v>0</v>
      </c>
    </row>
    <row r="51" spans="1:14" ht="15" customHeight="1" x14ac:dyDescent="0.25">
      <c r="A51" s="46" t="s">
        <v>54</v>
      </c>
      <c r="B51" s="51">
        <f>+'1T'!E50</f>
        <v>3905838000</v>
      </c>
      <c r="C51" s="51">
        <f>+'2T'!E66</f>
        <v>3901626000</v>
      </c>
      <c r="D51" s="51">
        <f>+'3T'!E50</f>
        <v>7128000</v>
      </c>
      <c r="E51" s="51">
        <f t="shared" si="1"/>
        <v>7814592000</v>
      </c>
    </row>
    <row r="52" spans="1:14" ht="15" customHeight="1" x14ac:dyDescent="0.25">
      <c r="A52" s="46"/>
      <c r="B52" s="51"/>
      <c r="C52" s="51"/>
      <c r="D52" s="51"/>
      <c r="E52" s="51">
        <f t="shared" si="1"/>
        <v>0</v>
      </c>
    </row>
    <row r="53" spans="1:14" ht="15" customHeight="1" x14ac:dyDescent="0.25">
      <c r="A53" s="46" t="s">
        <v>56</v>
      </c>
      <c r="B53" s="51">
        <f>+'1T'!E52</f>
        <v>88908600</v>
      </c>
      <c r="C53" s="51">
        <f>+'2T'!E68</f>
        <v>89074600</v>
      </c>
      <c r="D53" s="51">
        <f>+'3T'!E52</f>
        <v>76557000</v>
      </c>
      <c r="E53" s="51">
        <f t="shared" si="1"/>
        <v>254540200</v>
      </c>
    </row>
    <row r="54" spans="1:14" ht="15" customHeight="1" x14ac:dyDescent="0.25">
      <c r="A54" s="46"/>
      <c r="B54" s="51"/>
      <c r="C54" s="51"/>
      <c r="D54" s="51"/>
      <c r="E54" s="51">
        <f t="shared" si="1"/>
        <v>0</v>
      </c>
    </row>
    <row r="55" spans="1:14" ht="15" hidden="1" customHeight="1" x14ac:dyDescent="0.25">
      <c r="A55" s="46" t="s">
        <v>64</v>
      </c>
      <c r="B55" s="51">
        <v>0</v>
      </c>
      <c r="C55" s="51" t="e">
        <f>+'2T'!#REF!</f>
        <v>#REF!</v>
      </c>
      <c r="D55" s="51"/>
      <c r="E55" s="51" t="e">
        <f t="shared" si="1"/>
        <v>#REF!</v>
      </c>
    </row>
    <row r="56" spans="1:14" ht="15" hidden="1" customHeight="1" x14ac:dyDescent="0.25">
      <c r="A56" s="46"/>
      <c r="B56" s="51"/>
      <c r="C56" s="51"/>
      <c r="D56" s="51"/>
      <c r="E56" s="51">
        <f t="shared" si="1"/>
        <v>0</v>
      </c>
    </row>
    <row r="57" spans="1:14" ht="15" hidden="1" customHeight="1" x14ac:dyDescent="0.25">
      <c r="A57" s="46" t="s">
        <v>65</v>
      </c>
      <c r="B57" s="51">
        <v>0</v>
      </c>
      <c r="C57" s="51" t="e">
        <f>+'2T'!#REF!</f>
        <v>#REF!</v>
      </c>
      <c r="D57" s="51"/>
      <c r="E57" s="51" t="e">
        <f t="shared" si="1"/>
        <v>#REF!</v>
      </c>
    </row>
    <row r="58" spans="1:14" ht="15" customHeight="1" thickBot="1" x14ac:dyDescent="0.3">
      <c r="A58" s="13" t="s">
        <v>13</v>
      </c>
      <c r="B58" s="41">
        <f>'1T'!E54</f>
        <v>4349586000</v>
      </c>
      <c r="C58" s="41">
        <f>+'2T'!E78</f>
        <v>4926909000</v>
      </c>
      <c r="D58" s="41">
        <f>'3T'!E54</f>
        <v>376551400</v>
      </c>
      <c r="E58" s="41">
        <f t="shared" si="1"/>
        <v>9653046400</v>
      </c>
    </row>
    <row r="59" spans="1:14" ht="15" customHeight="1" thickTop="1" x14ac:dyDescent="0.25">
      <c r="A59" s="2" t="s">
        <v>90</v>
      </c>
      <c r="B59" s="44"/>
      <c r="C59" s="44"/>
      <c r="D59" s="44"/>
      <c r="E59" s="44"/>
    </row>
    <row r="60" spans="1:14" ht="15" customHeight="1" x14ac:dyDescent="0.25">
      <c r="A60" s="2"/>
    </row>
    <row r="61" spans="1:14" x14ac:dyDescent="0.25">
      <c r="A61" s="2"/>
    </row>
    <row r="63" spans="1:14" x14ac:dyDescent="0.25">
      <c r="A63" s="153" t="s">
        <v>14</v>
      </c>
      <c r="B63" s="153"/>
      <c r="C63" s="153"/>
      <c r="D63" s="153"/>
      <c r="E63" s="153"/>
      <c r="F63" s="19"/>
      <c r="G63" s="19"/>
      <c r="H63" s="19"/>
      <c r="I63" s="19"/>
      <c r="J63" s="19"/>
      <c r="K63" s="19"/>
      <c r="L63" s="19"/>
      <c r="M63" s="19"/>
      <c r="N63" s="19"/>
    </row>
    <row r="64" spans="1:14" x14ac:dyDescent="0.25">
      <c r="A64" s="153" t="s">
        <v>11</v>
      </c>
      <c r="B64" s="153"/>
      <c r="C64" s="153"/>
      <c r="D64" s="153"/>
      <c r="E64" s="153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25">
      <c r="A65" s="153" t="s">
        <v>12</v>
      </c>
      <c r="B65" s="153"/>
      <c r="C65" s="153"/>
      <c r="D65" s="153"/>
      <c r="E65" s="153"/>
      <c r="F65" s="18"/>
      <c r="G65" s="18"/>
      <c r="H65" s="18"/>
      <c r="I65" s="18"/>
      <c r="J65" s="18"/>
      <c r="K65" s="18"/>
      <c r="L65" s="18"/>
      <c r="M65" s="18"/>
      <c r="N65" s="18"/>
    </row>
    <row r="67" spans="1:14" ht="15.75" thickBot="1" x14ac:dyDescent="0.3">
      <c r="A67" s="11" t="s">
        <v>15</v>
      </c>
      <c r="B67" s="12" t="s">
        <v>0</v>
      </c>
      <c r="C67" s="12" t="s">
        <v>24</v>
      </c>
      <c r="D67" s="12" t="s">
        <v>28</v>
      </c>
      <c r="E67" s="12" t="s">
        <v>34</v>
      </c>
      <c r="F67" s="20"/>
      <c r="G67" s="20"/>
      <c r="H67" s="20"/>
      <c r="I67" s="20"/>
      <c r="J67" s="20"/>
      <c r="K67" s="20"/>
      <c r="L67" s="20"/>
      <c r="M67" s="20"/>
    </row>
    <row r="69" spans="1:14" x14ac:dyDescent="0.25">
      <c r="A69" s="21" t="s">
        <v>16</v>
      </c>
      <c r="B69" s="44">
        <f>'1T'!E65</f>
        <v>4349586000</v>
      </c>
      <c r="C69" s="44">
        <f>+C58</f>
        <v>4926909000</v>
      </c>
      <c r="D69" s="44">
        <f>'3T'!E65</f>
        <v>376551400</v>
      </c>
      <c r="E69" s="44">
        <f>SUM(B69:D69)</f>
        <v>9653046400</v>
      </c>
    </row>
    <row r="70" spans="1:14" x14ac:dyDescent="0.25">
      <c r="A70" s="21"/>
      <c r="B70" s="44"/>
      <c r="C70" s="44"/>
      <c r="D70" s="44"/>
      <c r="E70" s="44"/>
    </row>
    <row r="71" spans="1:14" x14ac:dyDescent="0.25">
      <c r="B71" s="44"/>
      <c r="C71" s="44"/>
      <c r="D71" s="44"/>
      <c r="E71" s="44"/>
    </row>
    <row r="72" spans="1:14" x14ac:dyDescent="0.25">
      <c r="B72" s="44"/>
      <c r="C72" s="44"/>
      <c r="D72" s="44"/>
      <c r="E72" s="44"/>
    </row>
    <row r="73" spans="1:14" ht="15.75" thickBot="1" x14ac:dyDescent="0.3">
      <c r="A73" s="13" t="s">
        <v>13</v>
      </c>
      <c r="B73" s="49">
        <f>B69</f>
        <v>4349586000</v>
      </c>
      <c r="C73" s="49">
        <f t="shared" ref="C73:D73" si="2">C69</f>
        <v>4926909000</v>
      </c>
      <c r="D73" s="49">
        <f t="shared" si="2"/>
        <v>376551400</v>
      </c>
      <c r="E73" s="49">
        <f>E69</f>
        <v>9653046400</v>
      </c>
      <c r="F73" s="14"/>
      <c r="G73" s="14"/>
      <c r="H73" s="14"/>
      <c r="I73" s="14"/>
      <c r="J73" s="14"/>
      <c r="K73" s="14"/>
      <c r="L73" s="14"/>
      <c r="M73" s="14"/>
    </row>
    <row r="74" spans="1:14" ht="15.75" thickTop="1" x14ac:dyDescent="0.25">
      <c r="A74" s="2" t="s">
        <v>90</v>
      </c>
      <c r="E74" s="42"/>
    </row>
    <row r="77" spans="1:14" x14ac:dyDescent="0.25">
      <c r="A77" s="153" t="s">
        <v>17</v>
      </c>
      <c r="B77" s="153"/>
      <c r="C77" s="153"/>
      <c r="D77" s="153"/>
      <c r="E77" s="153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5">
      <c r="A78" s="153" t="s">
        <v>18</v>
      </c>
      <c r="B78" s="153"/>
      <c r="C78" s="153"/>
      <c r="D78" s="153"/>
      <c r="E78" s="153"/>
    </row>
    <row r="79" spans="1:14" x14ac:dyDescent="0.25">
      <c r="A79" s="153" t="s">
        <v>12</v>
      </c>
      <c r="B79" s="153"/>
      <c r="C79" s="153"/>
      <c r="D79" s="153"/>
      <c r="E79" s="153"/>
      <c r="F79" s="18"/>
      <c r="G79" s="18"/>
      <c r="H79" s="18"/>
      <c r="I79" s="18"/>
      <c r="J79" s="18"/>
      <c r="K79" s="18"/>
      <c r="L79" s="18"/>
      <c r="M79" s="18"/>
      <c r="N79" s="18"/>
    </row>
    <row r="81" spans="1:13" ht="15.75" thickBot="1" x14ac:dyDescent="0.3">
      <c r="A81" s="11" t="s">
        <v>15</v>
      </c>
      <c r="B81" s="12" t="s">
        <v>0</v>
      </c>
      <c r="C81" s="12" t="s">
        <v>24</v>
      </c>
      <c r="D81" s="12" t="s">
        <v>28</v>
      </c>
      <c r="E81" s="12" t="s">
        <v>34</v>
      </c>
      <c r="F81" s="20"/>
      <c r="G81" s="20"/>
      <c r="H81" s="20"/>
      <c r="I81" s="20"/>
      <c r="J81" s="20"/>
      <c r="K81" s="20"/>
      <c r="L81" s="20"/>
      <c r="M81" s="20"/>
    </row>
    <row r="83" spans="1:13" x14ac:dyDescent="0.25">
      <c r="A83" s="31" t="s">
        <v>43</v>
      </c>
      <c r="B83" s="44">
        <f>'1T'!E77</f>
        <v>0</v>
      </c>
      <c r="C83" s="44">
        <f>+'2T'!E101</f>
        <v>333681000</v>
      </c>
      <c r="D83" s="44">
        <f>+'3T'!E77</f>
        <v>88329000</v>
      </c>
      <c r="E83" s="44">
        <f>B83</f>
        <v>0</v>
      </c>
    </row>
    <row r="84" spans="1:13" x14ac:dyDescent="0.25">
      <c r="A84" s="31" t="s">
        <v>19</v>
      </c>
      <c r="B84" s="44">
        <f>'1T'!E78</f>
        <v>4683267000</v>
      </c>
      <c r="C84" s="44">
        <f>+'2T'!E102</f>
        <v>4681557000</v>
      </c>
      <c r="D84" s="44">
        <f>+'3T'!E78</f>
        <v>774873000</v>
      </c>
      <c r="E84" s="44">
        <f>SUM(B84:D84)</f>
        <v>10139697000</v>
      </c>
    </row>
    <row r="85" spans="1:13" x14ac:dyDescent="0.25">
      <c r="A85" s="31" t="s">
        <v>44</v>
      </c>
      <c r="B85" s="44">
        <f>'1T'!E79</f>
        <v>4683267000</v>
      </c>
      <c r="C85" s="44">
        <f>+'2T'!E103</f>
        <v>5015238000</v>
      </c>
      <c r="D85" s="44">
        <f>+'3T'!E79</f>
        <v>863202000</v>
      </c>
      <c r="E85" s="44">
        <f>SUM(E83:E84)</f>
        <v>10139697000</v>
      </c>
    </row>
    <row r="86" spans="1:13" x14ac:dyDescent="0.25">
      <c r="A86" s="31" t="s">
        <v>20</v>
      </c>
      <c r="B86" s="44">
        <f>'1T'!E80</f>
        <v>4349586000</v>
      </c>
      <c r="C86" s="44">
        <f>+'2T'!E104</f>
        <v>4926909000</v>
      </c>
      <c r="D86" s="44">
        <f>+'3T'!E80</f>
        <v>376551400</v>
      </c>
      <c r="E86" s="44">
        <f>SUM(B86:D86)</f>
        <v>9653046400</v>
      </c>
    </row>
    <row r="87" spans="1:13" x14ac:dyDescent="0.25">
      <c r="A87" s="31" t="s">
        <v>45</v>
      </c>
      <c r="B87" s="44">
        <f>'1T'!E81</f>
        <v>333681000</v>
      </c>
      <c r="C87" s="44">
        <f>+'2T'!D105</f>
        <v>88329000</v>
      </c>
      <c r="D87" s="44">
        <f>+'3T'!E81</f>
        <v>486650600</v>
      </c>
      <c r="E87" s="44">
        <f>+E85-E86</f>
        <v>486650600</v>
      </c>
    </row>
    <row r="88" spans="1:13" ht="15.75" thickBot="1" x14ac:dyDescent="0.3">
      <c r="A88" s="3"/>
      <c r="B88" s="3"/>
      <c r="C88" s="3"/>
      <c r="D88" s="3"/>
      <c r="E88" s="3"/>
      <c r="F88" s="14"/>
      <c r="G88" s="14"/>
      <c r="H88" s="14"/>
      <c r="I88" s="14"/>
      <c r="J88" s="14"/>
      <c r="K88" s="14"/>
      <c r="L88" s="14"/>
      <c r="M88" s="14"/>
    </row>
    <row r="89" spans="1:13" ht="15.75" thickTop="1" x14ac:dyDescent="0.25">
      <c r="A89" s="2" t="s">
        <v>90</v>
      </c>
    </row>
    <row r="90" spans="1:13" x14ac:dyDescent="0.25">
      <c r="A90" s="1" t="s">
        <v>52</v>
      </c>
    </row>
    <row r="91" spans="1:13" x14ac:dyDescent="0.25">
      <c r="A91" s="16"/>
    </row>
    <row r="92" spans="1:13" x14ac:dyDescent="0.25">
      <c r="A92" s="16"/>
    </row>
    <row r="93" spans="1:13" x14ac:dyDescent="0.25">
      <c r="A93" s="16"/>
    </row>
    <row r="97" spans="1:1" x14ac:dyDescent="0.25">
      <c r="A97" s="30"/>
    </row>
    <row r="98" spans="1:1" x14ac:dyDescent="0.25">
      <c r="A98" s="30"/>
    </row>
    <row r="99" spans="1:1" x14ac:dyDescent="0.25">
      <c r="A99" s="30"/>
    </row>
    <row r="103" spans="1:1" x14ac:dyDescent="0.25">
      <c r="A103" s="2"/>
    </row>
    <row r="105" spans="1:1" hidden="1" x14ac:dyDescent="0.25"/>
    <row r="107" spans="1:1" x14ac:dyDescent="0.25">
      <c r="A107" s="2"/>
    </row>
  </sheetData>
  <mergeCells count="14">
    <mergeCell ref="A64:E64"/>
    <mergeCell ref="A65:E65"/>
    <mergeCell ref="A77:E77"/>
    <mergeCell ref="A78:E78"/>
    <mergeCell ref="A79:E79"/>
    <mergeCell ref="A63:E63"/>
    <mergeCell ref="A1:F1"/>
    <mergeCell ref="A8:F8"/>
    <mergeCell ref="A9:F9"/>
    <mergeCell ref="A34:F34"/>
    <mergeCell ref="A37:E37"/>
    <mergeCell ref="A38:E38"/>
    <mergeCell ref="A39:E39"/>
    <mergeCell ref="A35:F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5"/>
  <sheetViews>
    <sheetView showGridLines="0" zoomScale="80" zoomScaleNormal="80" workbookViewId="0">
      <selection sqref="A1:F1"/>
    </sheetView>
  </sheetViews>
  <sheetFormatPr baseColWidth="10" defaultColWidth="11.42578125" defaultRowHeight="15" x14ac:dyDescent="0.25"/>
  <cols>
    <col min="1" max="1" width="64" style="1" customWidth="1"/>
    <col min="2" max="2" width="21.42578125" style="2" customWidth="1"/>
    <col min="3" max="3" width="17.5703125" style="2" bestFit="1" customWidth="1"/>
    <col min="4" max="4" width="16.7109375" style="2" bestFit="1" customWidth="1"/>
    <col min="5" max="5" width="18.5703125" style="2" customWidth="1"/>
    <col min="6" max="6" width="18.85546875" style="2" bestFit="1" customWidth="1"/>
    <col min="7" max="8" width="16.7109375" style="2" customWidth="1"/>
    <col min="9" max="9" width="4.42578125" style="2" customWidth="1"/>
    <col min="10" max="12" width="16.7109375" style="2" customWidth="1"/>
    <col min="13" max="13" width="17.5703125" style="2" bestFit="1" customWidth="1"/>
    <col min="14" max="14" width="18.85546875" style="2" bestFit="1" customWidth="1"/>
    <col min="15" max="16" width="16.7109375" style="2" bestFit="1" customWidth="1"/>
    <col min="17" max="17" width="22.5703125" style="2" bestFit="1" customWidth="1"/>
    <col min="18" max="16384" width="11.42578125" style="2"/>
  </cols>
  <sheetData>
    <row r="1" spans="1:35" x14ac:dyDescent="0.25">
      <c r="A1" s="153" t="s">
        <v>57</v>
      </c>
      <c r="B1" s="153"/>
      <c r="C1" s="153"/>
      <c r="D1" s="153"/>
      <c r="E1" s="153"/>
      <c r="F1" s="153"/>
    </row>
    <row r="2" spans="1:35" x14ac:dyDescent="0.25">
      <c r="A2" s="50"/>
      <c r="B2" s="50"/>
      <c r="C2" s="50"/>
      <c r="D2" s="50"/>
      <c r="E2" s="50"/>
      <c r="F2" s="50"/>
    </row>
    <row r="3" spans="1:35" x14ac:dyDescent="0.25">
      <c r="A3" s="4" t="s">
        <v>37</v>
      </c>
      <c r="B3" s="5" t="s">
        <v>36</v>
      </c>
      <c r="C3" s="5"/>
      <c r="D3" s="5"/>
      <c r="E3" s="5"/>
      <c r="F3" s="5"/>
    </row>
    <row r="4" spans="1:35" x14ac:dyDescent="0.25">
      <c r="A4" s="4" t="s">
        <v>38</v>
      </c>
      <c r="B4" s="5" t="s">
        <v>39</v>
      </c>
      <c r="C4" s="5"/>
      <c r="D4" s="5"/>
      <c r="E4" s="5"/>
      <c r="F4" s="5"/>
    </row>
    <row r="5" spans="1:35" x14ac:dyDescent="0.25">
      <c r="A5" s="4" t="s">
        <v>40</v>
      </c>
      <c r="B5" s="5" t="s">
        <v>36</v>
      </c>
      <c r="C5" s="5"/>
      <c r="D5" s="5"/>
      <c r="E5" s="5"/>
      <c r="F5" s="5"/>
    </row>
    <row r="6" spans="1:35" x14ac:dyDescent="0.25">
      <c r="A6" s="4" t="s">
        <v>41</v>
      </c>
      <c r="B6" s="33">
        <v>2019</v>
      </c>
      <c r="C6" s="5"/>
      <c r="D6" s="5"/>
      <c r="E6" s="5"/>
      <c r="F6" s="5"/>
    </row>
    <row r="7" spans="1:35" x14ac:dyDescent="0.25">
      <c r="A7" s="9"/>
      <c r="B7" s="8"/>
      <c r="C7" s="8"/>
      <c r="D7" s="8"/>
      <c r="E7" s="8"/>
      <c r="F7" s="8"/>
    </row>
    <row r="8" spans="1:35" ht="15" customHeight="1" x14ac:dyDescent="0.25">
      <c r="A8" s="153" t="s">
        <v>1</v>
      </c>
      <c r="B8" s="153"/>
      <c r="C8" s="153"/>
      <c r="D8" s="153"/>
      <c r="E8" s="153"/>
      <c r="F8" s="153"/>
      <c r="G8" s="153"/>
    </row>
    <row r="9" spans="1:35" ht="15" customHeight="1" x14ac:dyDescent="0.25">
      <c r="A9" s="153" t="s">
        <v>2</v>
      </c>
      <c r="B9" s="153"/>
      <c r="C9" s="153"/>
      <c r="D9" s="153"/>
      <c r="E9" s="153"/>
      <c r="F9" s="153"/>
      <c r="G9" s="153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79" t="s">
        <v>42</v>
      </c>
      <c r="B11" s="45" t="s">
        <v>3</v>
      </c>
      <c r="C11" s="45" t="s">
        <v>0</v>
      </c>
      <c r="D11" s="45" t="s">
        <v>24</v>
      </c>
      <c r="E11" s="45" t="s">
        <v>28</v>
      </c>
      <c r="F11" s="45" t="s">
        <v>32</v>
      </c>
      <c r="G11" s="45" t="s">
        <v>35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</row>
    <row r="13" spans="1:35" s="24" customFormat="1" ht="15" customHeight="1" x14ac:dyDescent="0.25">
      <c r="A13" s="127" t="s">
        <v>53</v>
      </c>
      <c r="B13" s="95" t="s">
        <v>103</v>
      </c>
      <c r="C13" s="65">
        <v>5813</v>
      </c>
      <c r="D13" s="65">
        <v>-3</v>
      </c>
      <c r="E13" s="65">
        <v>-5810</v>
      </c>
      <c r="F13" s="65">
        <v>0</v>
      </c>
      <c r="G13" s="65">
        <v>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27"/>
      <c r="B14" s="128" t="s">
        <v>104</v>
      </c>
      <c r="C14" s="66">
        <f>+'1T'!F14</f>
        <v>17421</v>
      </c>
      <c r="D14" s="66">
        <f>+'2T'!F14</f>
        <v>17411</v>
      </c>
      <c r="E14" s="66">
        <f>+'3T'!F14</f>
        <v>36</v>
      </c>
      <c r="F14" s="66">
        <f>+'4T'!F14</f>
        <v>0</v>
      </c>
      <c r="G14" s="66">
        <f t="shared" ref="G14:G32" si="0">SUM(C14:F14)</f>
        <v>34868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27"/>
      <c r="B15" s="128" t="s">
        <v>66</v>
      </c>
      <c r="C15" s="66">
        <f>+'1T'!F15</f>
        <v>102</v>
      </c>
      <c r="D15" s="66">
        <f>+'2T'!F15</f>
        <v>93</v>
      </c>
      <c r="E15" s="66">
        <f>+'3T'!F15</f>
        <v>0</v>
      </c>
      <c r="F15" s="66">
        <f>+'4T'!F15</f>
        <v>0</v>
      </c>
      <c r="G15" s="66">
        <f t="shared" si="0"/>
        <v>195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27"/>
      <c r="B16" s="128" t="s">
        <v>82</v>
      </c>
      <c r="C16" s="66">
        <f>+'1T'!F16</f>
        <v>17350</v>
      </c>
      <c r="D16" s="66">
        <f>+'2T'!F16</f>
        <v>17367</v>
      </c>
      <c r="E16" s="66">
        <f>+'3T'!F16</f>
        <v>36</v>
      </c>
      <c r="F16" s="66">
        <f>+'4T'!F16</f>
        <v>0</v>
      </c>
      <c r="G16" s="66">
        <f t="shared" si="0"/>
        <v>34753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127" t="s">
        <v>55</v>
      </c>
      <c r="B17" s="95" t="s">
        <v>103</v>
      </c>
      <c r="C17" s="65">
        <v>1467</v>
      </c>
      <c r="D17" s="65">
        <v>-3</v>
      </c>
      <c r="E17" s="65">
        <v>867</v>
      </c>
      <c r="F17" s="65">
        <v>-123</v>
      </c>
      <c r="G17" s="65">
        <v>2208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127"/>
      <c r="B18" s="128" t="s">
        <v>104</v>
      </c>
      <c r="C18" s="66">
        <f>+'1T'!F18</f>
        <v>549</v>
      </c>
      <c r="D18" s="66">
        <f>+'2T'!F18</f>
        <v>8236</v>
      </c>
      <c r="E18" s="66">
        <f>+'3T'!F18</f>
        <v>3800</v>
      </c>
      <c r="F18" s="66">
        <f>+'4T'!F18</f>
        <v>9756</v>
      </c>
      <c r="G18" s="66">
        <f t="shared" si="0"/>
        <v>22341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customHeight="1" x14ac:dyDescent="0.25">
      <c r="A19" s="127"/>
      <c r="B19" s="128" t="s">
        <v>66</v>
      </c>
      <c r="C19" s="66">
        <f>+'1T'!F19</f>
        <v>3402</v>
      </c>
      <c r="D19" s="66">
        <f>+'2T'!F19</f>
        <v>1266</v>
      </c>
      <c r="E19" s="66">
        <f>+'3T'!F19</f>
        <v>14</v>
      </c>
      <c r="F19" s="66">
        <f>+'4T'!F19</f>
        <v>0</v>
      </c>
      <c r="G19" s="66">
        <f t="shared" si="0"/>
        <v>4682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customHeight="1" x14ac:dyDescent="0.25">
      <c r="A20" s="127"/>
      <c r="B20" s="128" t="s">
        <v>82</v>
      </c>
      <c r="C20" s="66">
        <f>+'1T'!F20</f>
        <v>183</v>
      </c>
      <c r="D20" s="66">
        <f>+'2T'!F20</f>
        <v>4076</v>
      </c>
      <c r="E20" s="66">
        <f>+'3T'!F20</f>
        <v>3797</v>
      </c>
      <c r="F20" s="66">
        <f>+'4T'!F20</f>
        <v>5007</v>
      </c>
      <c r="G20" s="66">
        <f t="shared" si="0"/>
        <v>13063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customHeight="1" x14ac:dyDescent="0.25">
      <c r="A21" s="126" t="s">
        <v>83</v>
      </c>
      <c r="B21" s="95" t="s">
        <v>103</v>
      </c>
      <c r="C21" s="65"/>
      <c r="D21" s="65"/>
      <c r="E21" s="65"/>
      <c r="F21" s="65"/>
      <c r="G21" s="65">
        <v>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customHeight="1" x14ac:dyDescent="0.25">
      <c r="A22" s="127"/>
      <c r="B22" s="128" t="s">
        <v>104</v>
      </c>
      <c r="C22" s="66"/>
      <c r="D22" s="66"/>
      <c r="E22" s="66"/>
      <c r="F22" s="66">
        <f>+'4T'!F22</f>
        <v>0</v>
      </c>
      <c r="G22" s="66">
        <f t="shared" si="0"/>
        <v>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 x14ac:dyDescent="0.25">
      <c r="A23" s="127"/>
      <c r="B23" s="128" t="s">
        <v>66</v>
      </c>
      <c r="C23" s="66"/>
      <c r="D23" s="66"/>
      <c r="E23" s="66"/>
      <c r="F23" s="66"/>
      <c r="G23" s="66">
        <f t="shared" si="0"/>
        <v>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 x14ac:dyDescent="0.25">
      <c r="A24" s="127"/>
      <c r="B24" s="128" t="s">
        <v>82</v>
      </c>
      <c r="C24" s="66"/>
      <c r="D24" s="66"/>
      <c r="E24" s="66"/>
      <c r="F24" s="66">
        <f>+'4T'!F24</f>
        <v>0</v>
      </c>
      <c r="G24" s="66">
        <f t="shared" si="0"/>
        <v>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 x14ac:dyDescent="0.25">
      <c r="A25" s="127" t="s">
        <v>54</v>
      </c>
      <c r="B25" s="95" t="s">
        <v>103</v>
      </c>
      <c r="C25" s="65">
        <v>72377</v>
      </c>
      <c r="D25" s="65">
        <v>-33</v>
      </c>
      <c r="E25" s="65">
        <v>-72344</v>
      </c>
      <c r="F25" s="65">
        <v>0</v>
      </c>
      <c r="G25" s="65"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 x14ac:dyDescent="0.25">
      <c r="A26" s="127"/>
      <c r="B26" s="128" t="s">
        <v>104</v>
      </c>
      <c r="C26" s="66">
        <f>+'1T'!F22</f>
        <v>216991</v>
      </c>
      <c r="D26" s="66">
        <f>+'2T'!F22</f>
        <v>216757</v>
      </c>
      <c r="E26" s="66">
        <f>+'3T'!F22</f>
        <v>396</v>
      </c>
      <c r="F26" s="66">
        <f>+'4T'!F26</f>
        <v>18</v>
      </c>
      <c r="G26" s="66">
        <f t="shared" si="0"/>
        <v>434162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 x14ac:dyDescent="0.25">
      <c r="A27" s="127"/>
      <c r="B27" s="128" t="s">
        <v>66</v>
      </c>
      <c r="C27" s="66">
        <f>+'1T'!F23</f>
        <v>746</v>
      </c>
      <c r="D27" s="66">
        <f>+'2T'!F23</f>
        <v>902</v>
      </c>
      <c r="E27" s="66">
        <f>+'3T'!F23</f>
        <v>3</v>
      </c>
      <c r="F27" s="66">
        <v>0</v>
      </c>
      <c r="G27" s="66">
        <f t="shared" si="0"/>
        <v>1651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 x14ac:dyDescent="0.25">
      <c r="A28" s="127"/>
      <c r="B28" s="128" t="s">
        <v>82</v>
      </c>
      <c r="C28" s="66">
        <f>+'1T'!F24</f>
        <v>216410</v>
      </c>
      <c r="D28" s="66">
        <f>+'2T'!F24</f>
        <v>216339</v>
      </c>
      <c r="E28" s="66">
        <f>+'3T'!F24</f>
        <v>396</v>
      </c>
      <c r="F28" s="66">
        <f>+'4T'!F28</f>
        <v>10</v>
      </c>
      <c r="G28" s="66">
        <f t="shared" si="0"/>
        <v>433155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 x14ac:dyDescent="0.25">
      <c r="A29" s="127" t="s">
        <v>56</v>
      </c>
      <c r="B29" s="95" t="s">
        <v>103</v>
      </c>
      <c r="C29" s="65">
        <v>384</v>
      </c>
      <c r="D29" s="65">
        <v>-1</v>
      </c>
      <c r="E29" s="65">
        <v>-59</v>
      </c>
      <c r="F29" s="65">
        <v>-32</v>
      </c>
      <c r="G29" s="65">
        <v>292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 x14ac:dyDescent="0.25">
      <c r="A30" s="127"/>
      <c r="B30" s="128" t="s">
        <v>104</v>
      </c>
      <c r="C30" s="66">
        <f>+'1T'!F26</f>
        <v>1149</v>
      </c>
      <c r="D30" s="66">
        <f>+'2T'!F26</f>
        <v>1151</v>
      </c>
      <c r="E30" s="66">
        <f>+'3T'!F26</f>
        <v>975</v>
      </c>
      <c r="F30" s="66">
        <f>+'4T'!F30</f>
        <v>936</v>
      </c>
      <c r="G30" s="66">
        <f t="shared" si="0"/>
        <v>4211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 x14ac:dyDescent="0.25">
      <c r="A31" s="127"/>
      <c r="B31" s="128" t="s">
        <v>66</v>
      </c>
      <c r="C31" s="66">
        <f>+'1T'!F27</f>
        <v>771</v>
      </c>
      <c r="D31" s="66">
        <f>+'2T'!F27</f>
        <v>7</v>
      </c>
      <c r="E31" s="66">
        <f>+'3T'!F27</f>
        <v>5</v>
      </c>
      <c r="F31" s="66">
        <v>0</v>
      </c>
      <c r="G31" s="66">
        <f t="shared" si="0"/>
        <v>783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 x14ac:dyDescent="0.25">
      <c r="A32" s="127"/>
      <c r="B32" s="128" t="s">
        <v>82</v>
      </c>
      <c r="C32" s="66">
        <f>+'1T'!F28</f>
        <v>383</v>
      </c>
      <c r="D32" s="66">
        <f>+'2T'!F28</f>
        <v>1145</v>
      </c>
      <c r="E32" s="66">
        <f>+'3T'!F28</f>
        <v>972</v>
      </c>
      <c r="F32" s="66">
        <f>+'4T'!F32</f>
        <v>934</v>
      </c>
      <c r="G32" s="66">
        <f t="shared" si="0"/>
        <v>3434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hidden="1" customHeight="1" x14ac:dyDescent="0.25">
      <c r="A33" s="147" t="s">
        <v>54</v>
      </c>
      <c r="B33" s="95" t="s">
        <v>99</v>
      </c>
      <c r="C33" s="95"/>
      <c r="D33" s="95">
        <f>+'2T'!F29</f>
        <v>0</v>
      </c>
      <c r="E33" s="95"/>
      <c r="F33" s="95"/>
      <c r="G33" s="95">
        <f>SUM(C33:F33)</f>
        <v>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hidden="1" customHeight="1" x14ac:dyDescent="0.25">
      <c r="A34" s="148">
        <v>22010202</v>
      </c>
      <c r="B34" s="97" t="s">
        <v>100</v>
      </c>
      <c r="C34" s="97"/>
      <c r="D34" s="97">
        <f>+'2T'!F30</f>
        <v>0</v>
      </c>
      <c r="E34" s="97"/>
      <c r="F34" s="97"/>
      <c r="G34" s="97">
        <f>SUM(C34:F34)</f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4" customFormat="1" ht="15" hidden="1" customHeight="1" x14ac:dyDescent="0.25">
      <c r="A35" s="149"/>
      <c r="B35" s="97" t="s">
        <v>66</v>
      </c>
      <c r="C35" s="97"/>
      <c r="D35" s="97">
        <f>+'2T'!F31</f>
        <v>0</v>
      </c>
      <c r="E35" s="97"/>
      <c r="F35" s="97"/>
      <c r="G35" s="97">
        <f t="shared" ref="G35:G48" si="1">SUM(C35:F35)</f>
        <v>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s="24" customFormat="1" ht="15" hidden="1" customHeight="1" x14ac:dyDescent="0.25">
      <c r="A36" s="149"/>
      <c r="B36" s="97" t="s">
        <v>82</v>
      </c>
      <c r="C36" s="97"/>
      <c r="D36" s="97">
        <f>+'2T'!F32</f>
        <v>0</v>
      </c>
      <c r="E36" s="97"/>
      <c r="F36" s="97"/>
      <c r="G36" s="97">
        <f t="shared" si="1"/>
        <v>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s="24" customFormat="1" ht="15" hidden="1" customHeight="1" x14ac:dyDescent="0.25">
      <c r="A37" s="150" t="s">
        <v>53</v>
      </c>
      <c r="B37" s="95" t="s">
        <v>99</v>
      </c>
      <c r="C37" s="95"/>
      <c r="D37" s="95">
        <f>+'2T'!F33</f>
        <v>0</v>
      </c>
      <c r="E37" s="95"/>
      <c r="F37" s="95"/>
      <c r="G37" s="95">
        <f>SUM(C37:F37)</f>
        <v>0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s="24" customFormat="1" ht="15" hidden="1" customHeight="1" x14ac:dyDescent="0.25">
      <c r="A38" s="148">
        <v>32010202</v>
      </c>
      <c r="B38" s="97" t="s">
        <v>100</v>
      </c>
      <c r="C38" s="97"/>
      <c r="D38" s="97">
        <f>+'2T'!F34</f>
        <v>0</v>
      </c>
      <c r="E38" s="97"/>
      <c r="F38" s="97"/>
      <c r="G38" s="97">
        <f t="shared" si="1"/>
        <v>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s="24" customFormat="1" ht="15" hidden="1" customHeight="1" x14ac:dyDescent="0.25">
      <c r="A39" s="149"/>
      <c r="B39" s="97" t="s">
        <v>66</v>
      </c>
      <c r="C39" s="97"/>
      <c r="D39" s="97">
        <f>+'2T'!F35</f>
        <v>0</v>
      </c>
      <c r="E39" s="97"/>
      <c r="F39" s="97"/>
      <c r="G39" s="97">
        <f t="shared" si="1"/>
        <v>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s="24" customFormat="1" ht="15" hidden="1" customHeight="1" x14ac:dyDescent="0.25">
      <c r="A40" s="149"/>
      <c r="B40" s="97" t="s">
        <v>82</v>
      </c>
      <c r="C40" s="97"/>
      <c r="D40" s="97">
        <f>+'2T'!F36</f>
        <v>0</v>
      </c>
      <c r="E40" s="97"/>
      <c r="F40" s="97"/>
      <c r="G40" s="97">
        <f t="shared" si="1"/>
        <v>0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s="24" customFormat="1" ht="15" hidden="1" customHeight="1" x14ac:dyDescent="0.25">
      <c r="A41" s="150" t="s">
        <v>55</v>
      </c>
      <c r="B41" s="95" t="s">
        <v>99</v>
      </c>
      <c r="C41" s="95"/>
      <c r="D41" s="95">
        <f>+'2T'!F37</f>
        <v>0</v>
      </c>
      <c r="E41" s="95"/>
      <c r="F41" s="95"/>
      <c r="G41" s="95">
        <f>SUM(C41:F41)</f>
        <v>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s="24" customFormat="1" ht="15" hidden="1" customHeight="1" x14ac:dyDescent="0.25">
      <c r="A42" s="148">
        <v>32010303</v>
      </c>
      <c r="B42" s="97" t="s">
        <v>100</v>
      </c>
      <c r="C42" s="97"/>
      <c r="D42" s="97">
        <f>+'2T'!F38</f>
        <v>0</v>
      </c>
      <c r="E42" s="97"/>
      <c r="F42" s="97"/>
      <c r="G42" s="97">
        <f t="shared" si="1"/>
        <v>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s="24" customFormat="1" ht="15" hidden="1" customHeight="1" x14ac:dyDescent="0.25">
      <c r="A43" s="149"/>
      <c r="B43" s="97" t="s">
        <v>66</v>
      </c>
      <c r="C43" s="97"/>
      <c r="D43" s="97">
        <f>+'2T'!F39</f>
        <v>0</v>
      </c>
      <c r="E43" s="97"/>
      <c r="F43" s="97"/>
      <c r="G43" s="97">
        <f t="shared" si="1"/>
        <v>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s="24" customFormat="1" ht="15" hidden="1" customHeight="1" x14ac:dyDescent="0.25">
      <c r="A44" s="149"/>
      <c r="B44" s="97" t="s">
        <v>82</v>
      </c>
      <c r="C44" s="97"/>
      <c r="D44" s="97">
        <f>+'2T'!F40</f>
        <v>0</v>
      </c>
      <c r="E44" s="97"/>
      <c r="F44" s="97"/>
      <c r="G44" s="97">
        <f t="shared" si="1"/>
        <v>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s="24" customFormat="1" ht="15" hidden="1" customHeight="1" x14ac:dyDescent="0.25">
      <c r="A45" s="150" t="s">
        <v>101</v>
      </c>
      <c r="B45" s="95" t="s">
        <v>99</v>
      </c>
      <c r="C45" s="95"/>
      <c r="D45" s="95">
        <f>+'2T'!F41</f>
        <v>0</v>
      </c>
      <c r="E45" s="95"/>
      <c r="F45" s="95"/>
      <c r="G45" s="95">
        <f>SUM(C45:F45)</f>
        <v>0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s="24" customFormat="1" ht="15" hidden="1" customHeight="1" x14ac:dyDescent="0.25">
      <c r="A46" s="148">
        <v>32020613</v>
      </c>
      <c r="B46" s="97" t="s">
        <v>100</v>
      </c>
      <c r="C46" s="97"/>
      <c r="D46" s="97">
        <f>+'2T'!F42</f>
        <v>0</v>
      </c>
      <c r="E46" s="97"/>
      <c r="F46" s="97"/>
      <c r="G46" s="97">
        <f t="shared" si="1"/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s="24" customFormat="1" ht="15" hidden="1" customHeight="1" x14ac:dyDescent="0.25">
      <c r="A47" s="149"/>
      <c r="B47" s="97" t="s">
        <v>66</v>
      </c>
      <c r="C47" s="97"/>
      <c r="D47" s="97">
        <f>+'2T'!F43</f>
        <v>0</v>
      </c>
      <c r="E47" s="97"/>
      <c r="F47" s="97"/>
      <c r="G47" s="97">
        <f t="shared" si="1"/>
        <v>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s="24" customFormat="1" ht="15" hidden="1" customHeight="1" x14ac:dyDescent="0.25">
      <c r="A48" s="149"/>
      <c r="B48" s="97" t="s">
        <v>82</v>
      </c>
      <c r="C48" s="97"/>
      <c r="D48" s="97">
        <f>+'2T'!F44</f>
        <v>0</v>
      </c>
      <c r="E48" s="97"/>
      <c r="F48" s="97"/>
      <c r="G48" s="97">
        <f t="shared" si="1"/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s="26" customFormat="1" ht="15.75" thickBot="1" x14ac:dyDescent="0.3">
      <c r="A49" s="151" t="s">
        <v>7</v>
      </c>
      <c r="B49" s="152"/>
      <c r="C49" s="152">
        <v>80041</v>
      </c>
      <c r="D49" s="152">
        <v>-40</v>
      </c>
      <c r="E49" s="152">
        <v>-77346</v>
      </c>
      <c r="F49" s="152">
        <v>-155</v>
      </c>
      <c r="G49" s="152">
        <v>2500</v>
      </c>
      <c r="H49" s="25"/>
      <c r="I49" s="25"/>
      <c r="J49" s="25"/>
      <c r="K49" s="25"/>
      <c r="L49" s="25"/>
      <c r="M49" s="25"/>
      <c r="N49" s="25"/>
      <c r="O49" s="14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 s="26" customFormat="1" ht="16.5" thickTop="1" thickBot="1" x14ac:dyDescent="0.3">
      <c r="A50" s="80" t="s">
        <v>8</v>
      </c>
      <c r="B50" s="81"/>
      <c r="C50" s="81">
        <f>'1T'!F30</f>
        <v>236110</v>
      </c>
      <c r="D50" s="81">
        <f>+'2T'!F46</f>
        <v>243555</v>
      </c>
      <c r="E50" s="81">
        <f>'3T'!F30</f>
        <v>5207</v>
      </c>
      <c r="F50" s="81">
        <f>'4T'!F42</f>
        <v>10710</v>
      </c>
      <c r="G50" s="81">
        <f>SUM(C50:F50)</f>
        <v>495582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</row>
    <row r="51" spans="1:35" ht="15.75" thickTop="1" x14ac:dyDescent="0.25">
      <c r="A51" s="2" t="s">
        <v>96</v>
      </c>
      <c r="B51" s="14"/>
      <c r="C51" s="14"/>
      <c r="D51" s="14"/>
      <c r="E51" s="14"/>
      <c r="F51" s="14"/>
      <c r="G51" s="14"/>
    </row>
    <row r="52" spans="1:35" ht="15" customHeight="1" x14ac:dyDescent="0.25">
      <c r="A52" s="1" t="s">
        <v>9</v>
      </c>
      <c r="B52" s="1"/>
      <c r="C52" s="1"/>
      <c r="D52" s="1"/>
      <c r="E52" s="1"/>
      <c r="F52" s="1"/>
      <c r="G52" s="1"/>
    </row>
    <row r="53" spans="1:35" ht="15" customHeight="1" x14ac:dyDescent="0.25">
      <c r="A53" s="16" t="s">
        <v>48</v>
      </c>
      <c r="B53" s="16"/>
      <c r="C53" s="16"/>
      <c r="D53" s="16"/>
      <c r="E53" s="16"/>
      <c r="F53" s="16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35" ht="15" customHeight="1" x14ac:dyDescent="0.25">
      <c r="A54" s="154" t="s">
        <v>51</v>
      </c>
      <c r="B54" s="154"/>
      <c r="C54" s="154"/>
      <c r="D54" s="154"/>
      <c r="E54" s="154"/>
      <c r="F54" s="154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1:35" ht="27" customHeight="1" x14ac:dyDescent="0.25">
      <c r="A55" s="154" t="s">
        <v>49</v>
      </c>
      <c r="B55" s="154"/>
      <c r="C55" s="154"/>
      <c r="D55" s="154"/>
      <c r="E55" s="154"/>
      <c r="F55" s="15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35" ht="15" customHeight="1" x14ac:dyDescent="0.25">
      <c r="A56" s="154" t="s">
        <v>58</v>
      </c>
      <c r="B56" s="154"/>
      <c r="C56" s="154"/>
      <c r="D56" s="154"/>
      <c r="E56" s="154"/>
      <c r="F56" s="15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35" ht="15" customHeight="1" x14ac:dyDescent="0.25">
      <c r="A57" s="154" t="s">
        <v>59</v>
      </c>
      <c r="B57" s="154"/>
      <c r="C57" s="154"/>
      <c r="D57" s="154"/>
      <c r="E57" s="154"/>
      <c r="F57" s="15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35" x14ac:dyDescent="0.25">
      <c r="A58" s="154" t="s">
        <v>81</v>
      </c>
      <c r="B58" s="154"/>
      <c r="C58" s="154"/>
      <c r="D58" s="154"/>
      <c r="E58" s="154"/>
      <c r="F58" s="15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35" ht="15" customHeight="1" x14ac:dyDescent="0.25"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35" ht="15" customHeight="1" x14ac:dyDescent="0.25">
      <c r="A60" s="155" t="s">
        <v>10</v>
      </c>
      <c r="B60" s="155"/>
      <c r="C60" s="155"/>
      <c r="D60" s="155"/>
      <c r="E60" s="155"/>
      <c r="F60" s="155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35" ht="15" customHeight="1" x14ac:dyDescent="0.25">
      <c r="A61" s="153" t="s">
        <v>11</v>
      </c>
      <c r="B61" s="153"/>
      <c r="C61" s="153"/>
      <c r="D61" s="153"/>
      <c r="E61" s="153"/>
      <c r="F61" s="153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35" ht="15" customHeight="1" x14ac:dyDescent="0.25">
      <c r="A62" s="153" t="s">
        <v>12</v>
      </c>
      <c r="B62" s="153"/>
      <c r="C62" s="153"/>
      <c r="D62" s="153"/>
      <c r="E62" s="153"/>
      <c r="F62" s="153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35" ht="15" customHeight="1" x14ac:dyDescent="0.25"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35" s="8" customFormat="1" ht="15" customHeight="1" thickBot="1" x14ac:dyDescent="0.3">
      <c r="A64" s="79" t="s">
        <v>42</v>
      </c>
      <c r="B64" s="45" t="s">
        <v>0</v>
      </c>
      <c r="C64" s="45" t="s">
        <v>24</v>
      </c>
      <c r="D64" s="45" t="s">
        <v>28</v>
      </c>
      <c r="E64" s="45" t="s">
        <v>32</v>
      </c>
      <c r="F64" s="45" t="s">
        <v>35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 spans="1:27" ht="15" customHeight="1" x14ac:dyDescent="0.25">
      <c r="A65" s="10"/>
      <c r="B65" s="10"/>
      <c r="C65" s="10"/>
      <c r="D65" s="10"/>
      <c r="E65" s="10"/>
      <c r="K65" s="108"/>
      <c r="L65" s="157"/>
      <c r="M65" s="157"/>
      <c r="N65" s="157"/>
      <c r="O65" s="157"/>
      <c r="P65" s="157"/>
      <c r="Q65" s="156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5" customHeight="1" x14ac:dyDescent="0.25">
      <c r="A66" s="70" t="s">
        <v>53</v>
      </c>
      <c r="B66" s="51">
        <f>+'3T Acumulado'!B43</f>
        <v>313578000</v>
      </c>
      <c r="C66" s="51">
        <f>+'2T'!E62+'2T'!E72</f>
        <v>313398000</v>
      </c>
      <c r="D66" s="51">
        <f>+'3T'!E46</f>
        <v>648000</v>
      </c>
      <c r="E66" s="51">
        <f>+'4T'!E58</f>
        <v>0</v>
      </c>
      <c r="F66" s="51">
        <f t="shared" ref="F66:F86" si="2">SUM(B66:E66)</f>
        <v>627624000</v>
      </c>
      <c r="K66" s="108"/>
      <c r="L66" s="157"/>
      <c r="M66" s="157"/>
      <c r="N66" s="157"/>
      <c r="O66" s="157"/>
      <c r="P66" s="157"/>
      <c r="Q66" s="156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" customHeight="1" x14ac:dyDescent="0.25">
      <c r="A67" s="1" t="s">
        <v>66</v>
      </c>
      <c r="B67" s="51"/>
      <c r="C67" s="51"/>
      <c r="D67" s="51"/>
      <c r="E67" s="51"/>
      <c r="F67" s="51"/>
      <c r="K67" s="108"/>
      <c r="L67" s="157"/>
      <c r="M67" s="157"/>
      <c r="N67" s="157"/>
      <c r="O67" s="157"/>
      <c r="P67" s="157"/>
      <c r="Q67" s="156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5" customHeight="1" x14ac:dyDescent="0.25">
      <c r="A68" s="70" t="s">
        <v>55</v>
      </c>
      <c r="B68" s="51">
        <f>+'3T Acumulado'!B45</f>
        <v>41261400</v>
      </c>
      <c r="C68" s="51">
        <f>+'2T'!E64+'2T'!E74</f>
        <v>622810400</v>
      </c>
      <c r="D68" s="51">
        <f>+'3T'!E48</f>
        <v>292218400</v>
      </c>
      <c r="E68" s="51">
        <f>+'4T'!E60</f>
        <v>733651200</v>
      </c>
      <c r="F68" s="51">
        <f t="shared" si="2"/>
        <v>1689941400</v>
      </c>
      <c r="K68" s="108"/>
      <c r="L68" s="109"/>
      <c r="M68" s="110"/>
      <c r="N68" s="110"/>
      <c r="O68" s="110"/>
      <c r="P68" s="110"/>
      <c r="Q68" s="110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5" customHeight="1" x14ac:dyDescent="0.25">
      <c r="A69" s="1" t="s">
        <v>66</v>
      </c>
      <c r="B69" s="51"/>
      <c r="C69" s="51"/>
      <c r="D69" s="51"/>
      <c r="E69" s="51"/>
      <c r="F69" s="51"/>
      <c r="K69" s="108"/>
      <c r="L69" s="109"/>
      <c r="M69" s="110"/>
      <c r="N69" s="110"/>
      <c r="O69" s="110"/>
      <c r="P69" s="110"/>
      <c r="Q69" s="110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5" hidden="1" customHeight="1" x14ac:dyDescent="0.25">
      <c r="A70" s="70" t="s">
        <v>62</v>
      </c>
      <c r="B70" s="51">
        <v>0</v>
      </c>
      <c r="C70" s="51" t="e">
        <f>+'2T'!#REF!</f>
        <v>#REF!</v>
      </c>
      <c r="D70" s="51">
        <v>0</v>
      </c>
      <c r="E70" s="51">
        <v>0</v>
      </c>
      <c r="F70" s="51" t="e">
        <f t="shared" ref="F70:F74" si="3">SUM(B70:E70)</f>
        <v>#REF!</v>
      </c>
      <c r="G70" s="53"/>
      <c r="K70" s="108"/>
      <c r="L70" s="109"/>
      <c r="M70" s="110"/>
      <c r="N70" s="110"/>
      <c r="O70" s="110"/>
      <c r="P70" s="110"/>
      <c r="Q70" s="110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5" hidden="1" customHeight="1" x14ac:dyDescent="0.25">
      <c r="A71" s="9"/>
      <c r="B71" s="51"/>
      <c r="C71" s="51"/>
      <c r="D71" s="51"/>
      <c r="E71" s="51"/>
      <c r="F71" s="51">
        <f t="shared" si="3"/>
        <v>0</v>
      </c>
      <c r="K71" s="108"/>
      <c r="L71" s="111"/>
      <c r="M71" s="110"/>
      <c r="N71" s="110"/>
      <c r="O71" s="110"/>
      <c r="P71" s="110"/>
      <c r="Q71" s="110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5" hidden="1" customHeight="1" x14ac:dyDescent="0.25">
      <c r="A72" s="70" t="s">
        <v>63</v>
      </c>
      <c r="B72" s="51">
        <v>0</v>
      </c>
      <c r="C72" s="51" t="e">
        <f>+'2T'!#REF!</f>
        <v>#REF!</v>
      </c>
      <c r="D72" s="51">
        <v>0</v>
      </c>
      <c r="E72" s="51" t="e">
        <f>+'4T'!#REF!</f>
        <v>#REF!</v>
      </c>
      <c r="F72" s="51" t="e">
        <f t="shared" si="3"/>
        <v>#REF!</v>
      </c>
      <c r="G72" s="53"/>
      <c r="K72" s="108"/>
      <c r="L72" s="112"/>
      <c r="M72" s="112"/>
      <c r="N72" s="112"/>
      <c r="O72" s="112"/>
      <c r="P72" s="113"/>
      <c r="Q72" s="112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5" hidden="1" customHeight="1" x14ac:dyDescent="0.25">
      <c r="A73" s="70"/>
      <c r="B73" s="51"/>
      <c r="C73" s="51"/>
      <c r="D73" s="51"/>
      <c r="E73" s="51"/>
      <c r="F73" s="51">
        <f t="shared" si="3"/>
        <v>0</v>
      </c>
      <c r="K73" s="108"/>
      <c r="L73" s="114"/>
      <c r="M73" s="114"/>
      <c r="N73" s="114"/>
      <c r="O73" s="115"/>
      <c r="P73" s="115"/>
      <c r="Q73" s="116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5" customHeight="1" x14ac:dyDescent="0.25">
      <c r="A74" s="70" t="s">
        <v>83</v>
      </c>
      <c r="B74" s="51">
        <v>0</v>
      </c>
      <c r="C74" s="51">
        <v>0</v>
      </c>
      <c r="D74" s="51">
        <v>0</v>
      </c>
      <c r="E74" s="51">
        <v>0</v>
      </c>
      <c r="F74" s="51">
        <f t="shared" si="3"/>
        <v>0</v>
      </c>
      <c r="G74" s="18"/>
      <c r="K74" s="108"/>
      <c r="L74" s="117"/>
      <c r="M74" s="118"/>
      <c r="N74" s="118"/>
      <c r="O74" s="118"/>
      <c r="P74" s="118"/>
      <c r="Q74" s="118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5" customHeight="1" x14ac:dyDescent="0.25">
      <c r="A75" s="1" t="s">
        <v>66</v>
      </c>
      <c r="B75" s="51"/>
      <c r="C75" s="51"/>
      <c r="D75" s="51"/>
      <c r="E75" s="51"/>
      <c r="F75" s="51"/>
      <c r="K75" s="108"/>
      <c r="L75" s="114"/>
      <c r="M75" s="114"/>
      <c r="N75" s="114"/>
      <c r="O75" s="118"/>
      <c r="P75" s="108"/>
      <c r="Q75" s="119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5" customHeight="1" x14ac:dyDescent="0.25">
      <c r="A76" s="70" t="s">
        <v>54</v>
      </c>
      <c r="B76" s="51">
        <f>+'1T'!E50</f>
        <v>3905838000</v>
      </c>
      <c r="C76" s="51">
        <f>+'2T'!E66+'2T'!E70</f>
        <v>3901626000</v>
      </c>
      <c r="D76" s="51">
        <f>+'3T'!E50</f>
        <v>7128000</v>
      </c>
      <c r="E76" s="51">
        <f>+'4T'!E64</f>
        <v>324000</v>
      </c>
      <c r="F76" s="51">
        <f t="shared" si="2"/>
        <v>7814916000</v>
      </c>
      <c r="K76" s="108"/>
      <c r="L76" s="120"/>
      <c r="M76" s="121"/>
      <c r="N76" s="121"/>
      <c r="O76" s="122"/>
      <c r="P76" s="122"/>
      <c r="Q76" s="123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5" customHeight="1" x14ac:dyDescent="0.25">
      <c r="A77" s="1" t="s">
        <v>66</v>
      </c>
      <c r="B77" s="51"/>
      <c r="C77" s="51"/>
      <c r="D77" s="51"/>
      <c r="E77" s="51"/>
      <c r="F77" s="51"/>
      <c r="K77" s="108"/>
      <c r="L77" s="114"/>
      <c r="M77" s="124"/>
      <c r="N77" s="124"/>
      <c r="O77" s="124"/>
      <c r="P77" s="124"/>
      <c r="Q77" s="119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5" customHeight="1" x14ac:dyDescent="0.25">
      <c r="A78" s="70" t="s">
        <v>56</v>
      </c>
      <c r="B78" s="51">
        <f>+'1T'!E52</f>
        <v>88908600</v>
      </c>
      <c r="C78" s="51">
        <f>+'2T'!E68</f>
        <v>89074600</v>
      </c>
      <c r="D78" s="51">
        <f>+'3T'!E52</f>
        <v>76557000</v>
      </c>
      <c r="E78" s="51">
        <f>+'4T'!E66</f>
        <v>73694400</v>
      </c>
      <c r="F78" s="51">
        <f t="shared" si="2"/>
        <v>328234600</v>
      </c>
      <c r="G78" s="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5" customHeight="1" x14ac:dyDescent="0.25">
      <c r="A79" s="1" t="s">
        <v>66</v>
      </c>
      <c r="B79" s="51"/>
      <c r="C79" s="51"/>
      <c r="D79" s="51"/>
      <c r="E79" s="51"/>
      <c r="F79" s="51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5" hidden="1" customHeight="1" x14ac:dyDescent="0.25">
      <c r="A80" s="70" t="s">
        <v>64</v>
      </c>
      <c r="B80" s="51">
        <v>0</v>
      </c>
      <c r="C80" s="51" t="e">
        <f>+'2T'!#REF!</f>
        <v>#REF!</v>
      </c>
      <c r="D80" s="51">
        <v>0</v>
      </c>
      <c r="E80" s="51" t="e">
        <f>+'4T'!#REF!</f>
        <v>#REF!</v>
      </c>
      <c r="F80" s="51" t="e">
        <f t="shared" si="2"/>
        <v>#REF!</v>
      </c>
      <c r="G80" s="53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5" hidden="1" customHeight="1" x14ac:dyDescent="0.25">
      <c r="A81" s="70"/>
      <c r="B81" s="51"/>
      <c r="C81" s="51"/>
      <c r="D81" s="51"/>
      <c r="E81" s="51"/>
      <c r="F81" s="51">
        <f t="shared" si="2"/>
        <v>0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5" hidden="1" customHeight="1" x14ac:dyDescent="0.25">
      <c r="A82" s="70" t="s">
        <v>65</v>
      </c>
      <c r="B82" s="51">
        <v>0</v>
      </c>
      <c r="C82" s="51" t="e">
        <f>+'2T'!#REF!</f>
        <v>#REF!</v>
      </c>
      <c r="D82" s="51">
        <v>0</v>
      </c>
      <c r="E82" s="51" t="e">
        <f>+'4T'!#REF!</f>
        <v>#REF!</v>
      </c>
      <c r="F82" s="51" t="e">
        <f t="shared" si="2"/>
        <v>#REF!</v>
      </c>
      <c r="G82" s="53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5" hidden="1" customHeight="1" x14ac:dyDescent="0.25">
      <c r="A83" s="70"/>
      <c r="B83" s="51"/>
      <c r="C83" s="51"/>
      <c r="D83" s="51"/>
      <c r="E83" s="51"/>
      <c r="F83" s="51">
        <f t="shared" si="2"/>
        <v>0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5" customHeight="1" x14ac:dyDescent="0.25">
      <c r="A84" s="70" t="s">
        <v>84</v>
      </c>
      <c r="B84" s="51">
        <v>0</v>
      </c>
      <c r="C84" s="51">
        <f>+'2T'!E76</f>
        <v>0</v>
      </c>
      <c r="D84" s="51">
        <v>0</v>
      </c>
      <c r="E84" s="51">
        <f>+'4T'!E68</f>
        <v>0</v>
      </c>
      <c r="F84" s="51">
        <f t="shared" si="2"/>
        <v>0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5" customHeight="1" x14ac:dyDescent="0.25">
      <c r="A85" s="1" t="s">
        <v>66</v>
      </c>
      <c r="B85" s="51"/>
      <c r="C85" s="51"/>
      <c r="D85" s="51"/>
      <c r="E85" s="51"/>
      <c r="F85" s="51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5" customHeight="1" x14ac:dyDescent="0.25">
      <c r="A86" s="46" t="s">
        <v>85</v>
      </c>
      <c r="B86" s="51">
        <v>0</v>
      </c>
      <c r="C86" s="51">
        <v>0</v>
      </c>
      <c r="D86" s="51">
        <v>0</v>
      </c>
      <c r="E86" s="51">
        <f>+'4T'!E70</f>
        <v>0</v>
      </c>
      <c r="F86" s="51">
        <f t="shared" si="2"/>
        <v>0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5" customHeight="1" x14ac:dyDescent="0.25">
      <c r="A87" s="71" t="s">
        <v>66</v>
      </c>
      <c r="B87" s="51"/>
      <c r="C87" s="51"/>
      <c r="D87" s="51"/>
      <c r="E87" s="51"/>
      <c r="F87" s="51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s="8" customFormat="1" ht="15" customHeight="1" thickBot="1" x14ac:dyDescent="0.3">
      <c r="A88" s="89" t="s">
        <v>86</v>
      </c>
      <c r="B88" s="82">
        <f>+B66+B68+B74+B76+B78+B84+B86</f>
        <v>4349586000</v>
      </c>
      <c r="C88" s="82">
        <f t="shared" ref="C88:E88" si="4">+C66+C68+C74+C76+C78+C84+C86</f>
        <v>4926909000</v>
      </c>
      <c r="D88" s="82">
        <f t="shared" si="4"/>
        <v>376551400</v>
      </c>
      <c r="E88" s="82">
        <f t="shared" si="4"/>
        <v>807669600</v>
      </c>
      <c r="F88" s="82">
        <f>+F66+F68+F74+F76+F78+F84+F86</f>
        <v>10460716000</v>
      </c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 spans="1:27" ht="15" hidden="1" customHeight="1" thickTop="1" thickBot="1" x14ac:dyDescent="0.3">
      <c r="A89" s="72" t="s">
        <v>87</v>
      </c>
      <c r="B89" s="41">
        <f>+B67+B69+B75+B77+B79+B85+B87</f>
        <v>0</v>
      </c>
      <c r="C89" s="41">
        <f>+C67+C69+C75+C77+C79+C85+C87</f>
        <v>0</v>
      </c>
      <c r="D89" s="41">
        <f t="shared" ref="D89" si="5">+D67+D69+D75+D77+D79+D85+D87</f>
        <v>0</v>
      </c>
      <c r="E89" s="41">
        <f>+E67+E69+E75+E77+E79+E85+E87</f>
        <v>0</v>
      </c>
      <c r="F89" s="41">
        <f>SUM(B89:E89)</f>
        <v>0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5" customHeight="1" thickTop="1" x14ac:dyDescent="0.25">
      <c r="A90" s="2" t="s">
        <v>96</v>
      </c>
      <c r="F90" s="3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5" customHeight="1" x14ac:dyDescent="0.25">
      <c r="A91" s="2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x14ac:dyDescent="0.25">
      <c r="A92" s="153" t="s">
        <v>14</v>
      </c>
      <c r="B92" s="153"/>
      <c r="C92" s="153"/>
      <c r="D92" s="153"/>
      <c r="E92" s="153"/>
      <c r="F92" s="153"/>
      <c r="G92" s="19"/>
      <c r="H92" s="19"/>
      <c r="I92" s="19"/>
      <c r="J92" s="19"/>
      <c r="K92" s="125"/>
      <c r="L92" s="125"/>
      <c r="M92" s="14"/>
      <c r="N92" s="125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x14ac:dyDescent="0.25">
      <c r="A93" s="153" t="s">
        <v>11</v>
      </c>
      <c r="B93" s="153"/>
      <c r="C93" s="153"/>
      <c r="D93" s="153"/>
      <c r="E93" s="153"/>
      <c r="F93" s="153"/>
      <c r="G93" s="19"/>
      <c r="H93" s="19"/>
      <c r="I93" s="19"/>
      <c r="J93" s="19"/>
      <c r="K93" s="125"/>
      <c r="L93" s="125"/>
      <c r="M93" s="14"/>
      <c r="N93" s="125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x14ac:dyDescent="0.25">
      <c r="A94" s="153" t="s">
        <v>12</v>
      </c>
      <c r="B94" s="153"/>
      <c r="C94" s="153"/>
      <c r="D94" s="153"/>
      <c r="E94" s="153"/>
      <c r="F94" s="153"/>
      <c r="G94" s="18"/>
      <c r="H94" s="18"/>
      <c r="I94" s="18"/>
      <c r="J94" s="18"/>
      <c r="K94" s="20"/>
      <c r="L94" s="20"/>
      <c r="M94" s="14"/>
      <c r="N94" s="20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x14ac:dyDescent="0.25"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s="8" customFormat="1" ht="15.75" thickBot="1" x14ac:dyDescent="0.3">
      <c r="A96" s="79" t="s">
        <v>15</v>
      </c>
      <c r="B96" s="45" t="s">
        <v>0</v>
      </c>
      <c r="C96" s="45" t="s">
        <v>24</v>
      </c>
      <c r="D96" s="45" t="s">
        <v>28</v>
      </c>
      <c r="E96" s="45" t="s">
        <v>32</v>
      </c>
      <c r="F96" s="45" t="s">
        <v>35</v>
      </c>
      <c r="G96" s="86"/>
      <c r="H96" s="86"/>
      <c r="I96" s="86"/>
      <c r="J96" s="86"/>
      <c r="K96" s="86"/>
      <c r="L96" s="86"/>
      <c r="M96" s="86"/>
      <c r="N96" s="86"/>
    </row>
    <row r="98" spans="1:14" x14ac:dyDescent="0.25">
      <c r="A98" s="21" t="s">
        <v>16</v>
      </c>
      <c r="B98" s="44">
        <f>'1T'!E65</f>
        <v>4349586000</v>
      </c>
      <c r="C98" s="44">
        <f>+C88</f>
        <v>4926909000</v>
      </c>
      <c r="D98" s="44">
        <f>'3T'!E65</f>
        <v>376551400</v>
      </c>
      <c r="E98" s="44">
        <f>'4T'!E83</f>
        <v>807669600</v>
      </c>
      <c r="F98" s="44">
        <f>SUM(B98:E98)</f>
        <v>10460716000</v>
      </c>
    </row>
    <row r="99" spans="1:14" x14ac:dyDescent="0.25">
      <c r="A99" s="21"/>
      <c r="B99" s="44"/>
      <c r="C99" s="44"/>
      <c r="D99" s="44"/>
      <c r="E99" s="44"/>
      <c r="F99" s="44"/>
    </row>
    <row r="100" spans="1:14" s="8" customFormat="1" ht="15.75" thickBot="1" x14ac:dyDescent="0.3">
      <c r="A100" s="80" t="s">
        <v>13</v>
      </c>
      <c r="B100" s="88">
        <f>B98</f>
        <v>4349586000</v>
      </c>
      <c r="C100" s="88">
        <f t="shared" ref="C100:F100" si="6">C98</f>
        <v>4926909000</v>
      </c>
      <c r="D100" s="88">
        <f t="shared" si="6"/>
        <v>376551400</v>
      </c>
      <c r="E100" s="88">
        <f t="shared" si="6"/>
        <v>807669600</v>
      </c>
      <c r="F100" s="90">
        <f t="shared" si="6"/>
        <v>10460716000</v>
      </c>
      <c r="G100" s="25"/>
      <c r="H100" s="25"/>
      <c r="I100" s="25"/>
      <c r="J100" s="25"/>
      <c r="K100" s="25"/>
      <c r="L100" s="25"/>
      <c r="M100" s="25"/>
      <c r="N100" s="25"/>
    </row>
    <row r="101" spans="1:14" ht="15.75" thickTop="1" x14ac:dyDescent="0.25">
      <c r="A101" s="2" t="s">
        <v>96</v>
      </c>
    </row>
    <row r="103" spans="1:14" x14ac:dyDescent="0.25">
      <c r="A103" s="153" t="s">
        <v>17</v>
      </c>
      <c r="B103" s="153"/>
      <c r="C103" s="153"/>
      <c r="D103" s="153"/>
      <c r="E103" s="153"/>
      <c r="F103" s="153"/>
      <c r="G103" s="19"/>
      <c r="H103" s="19"/>
      <c r="I103" s="19"/>
      <c r="J103" s="19"/>
      <c r="K103" s="19"/>
      <c r="L103" s="19"/>
      <c r="M103" s="19"/>
      <c r="N103" s="19"/>
    </row>
    <row r="104" spans="1:14" x14ac:dyDescent="0.25">
      <c r="A104" s="153" t="s">
        <v>18</v>
      </c>
      <c r="B104" s="153"/>
      <c r="C104" s="153"/>
      <c r="D104" s="153"/>
      <c r="E104" s="153"/>
      <c r="F104" s="153"/>
    </row>
    <row r="105" spans="1:14" x14ac:dyDescent="0.25">
      <c r="A105" s="153" t="s">
        <v>12</v>
      </c>
      <c r="B105" s="153"/>
      <c r="C105" s="153"/>
      <c r="D105" s="153"/>
      <c r="E105" s="153"/>
      <c r="F105" s="153"/>
      <c r="G105" s="18"/>
      <c r="H105" s="18"/>
      <c r="I105" s="18"/>
      <c r="J105" s="18"/>
      <c r="K105" s="18"/>
      <c r="L105" s="18"/>
      <c r="M105" s="18"/>
      <c r="N105" s="18"/>
    </row>
    <row r="107" spans="1:14" s="8" customFormat="1" ht="15.75" thickBot="1" x14ac:dyDescent="0.3">
      <c r="A107" s="79" t="s">
        <v>15</v>
      </c>
      <c r="B107" s="45" t="s">
        <v>0</v>
      </c>
      <c r="C107" s="45" t="s">
        <v>24</v>
      </c>
      <c r="D107" s="45" t="s">
        <v>28</v>
      </c>
      <c r="E107" s="45" t="s">
        <v>32</v>
      </c>
      <c r="F107" s="45" t="s">
        <v>35</v>
      </c>
      <c r="G107" s="86"/>
      <c r="H107" s="86"/>
      <c r="I107" s="86"/>
      <c r="J107" s="86"/>
      <c r="K107" s="86"/>
      <c r="L107" s="86"/>
      <c r="M107" s="86"/>
      <c r="N107" s="86"/>
    </row>
    <row r="109" spans="1:14" x14ac:dyDescent="0.25">
      <c r="A109" s="31" t="s">
        <v>43</v>
      </c>
      <c r="B109" s="44">
        <f>'1T'!E77</f>
        <v>0</v>
      </c>
      <c r="C109" s="44">
        <f>+'2T'!E101</f>
        <v>333681000</v>
      </c>
      <c r="D109" s="44">
        <f>'3T'!E77</f>
        <v>88329000</v>
      </c>
      <c r="E109" s="44">
        <f>'4T'!E95</f>
        <v>486650600</v>
      </c>
      <c r="F109" s="44">
        <f>B109</f>
        <v>0</v>
      </c>
    </row>
    <row r="110" spans="1:14" x14ac:dyDescent="0.25">
      <c r="A110" s="31" t="s">
        <v>19</v>
      </c>
      <c r="B110" s="44">
        <f>'1T'!E78</f>
        <v>4683267000</v>
      </c>
      <c r="C110" s="44">
        <f>+'2T'!E102</f>
        <v>4681557000</v>
      </c>
      <c r="D110" s="44">
        <f>'3T'!E78</f>
        <v>774873000</v>
      </c>
      <c r="E110" s="44">
        <f>'4T'!E96</f>
        <v>748239400</v>
      </c>
      <c r="F110" s="44">
        <f>SUM(B110:E110)</f>
        <v>10887936400</v>
      </c>
    </row>
    <row r="111" spans="1:14" x14ac:dyDescent="0.25">
      <c r="A111" s="31" t="s">
        <v>44</v>
      </c>
      <c r="B111" s="44">
        <f>'1T'!E79</f>
        <v>4683267000</v>
      </c>
      <c r="C111" s="44">
        <f>+'2T'!E103</f>
        <v>5015238000</v>
      </c>
      <c r="D111" s="44">
        <f>'3T'!E79</f>
        <v>863202000</v>
      </c>
      <c r="E111" s="44">
        <f>'4T'!E97</f>
        <v>1234890000</v>
      </c>
      <c r="F111" s="44">
        <f>SUM(F109:F110)</f>
        <v>10887936400</v>
      </c>
    </row>
    <row r="112" spans="1:14" x14ac:dyDescent="0.25">
      <c r="A112" s="31" t="s">
        <v>20</v>
      </c>
      <c r="B112" s="44">
        <f>'1T'!E80</f>
        <v>4349586000</v>
      </c>
      <c r="C112" s="44">
        <f>+'2T'!E104</f>
        <v>4926909000</v>
      </c>
      <c r="D112" s="44">
        <f>'3T'!E80</f>
        <v>376551400</v>
      </c>
      <c r="E112" s="44">
        <f>'4T'!E98</f>
        <v>807669600</v>
      </c>
      <c r="F112" s="75">
        <f>SUM(B112:E112)</f>
        <v>10460716000</v>
      </c>
    </row>
    <row r="113" spans="1:14" x14ac:dyDescent="0.25">
      <c r="A113" s="31" t="s">
        <v>45</v>
      </c>
      <c r="B113" s="44">
        <f>'1T'!E81</f>
        <v>333681000</v>
      </c>
      <c r="C113" s="44">
        <f>+'2T'!D105</f>
        <v>88329000</v>
      </c>
      <c r="D113" s="44">
        <f>'3T'!E81</f>
        <v>486650600</v>
      </c>
      <c r="E113" s="44">
        <f>'4T'!E99</f>
        <v>427220400</v>
      </c>
      <c r="F113" s="44">
        <f>+F111-F112</f>
        <v>427220400</v>
      </c>
    </row>
    <row r="114" spans="1:14" ht="15.75" thickBot="1" x14ac:dyDescent="0.3">
      <c r="A114" s="3"/>
      <c r="B114" s="3"/>
      <c r="C114" s="3"/>
      <c r="D114" s="3"/>
      <c r="E114" s="3"/>
      <c r="F114" s="3"/>
      <c r="G114" s="14"/>
      <c r="H114" s="14"/>
      <c r="I114" s="14"/>
      <c r="J114" s="14"/>
      <c r="K114" s="14"/>
      <c r="L114" s="14"/>
      <c r="M114" s="14"/>
      <c r="N114" s="14"/>
    </row>
    <row r="115" spans="1:14" ht="15.75" thickTop="1" x14ac:dyDescent="0.25">
      <c r="A115" s="2" t="s">
        <v>96</v>
      </c>
      <c r="G115" s="14"/>
    </row>
    <row r="116" spans="1:14" x14ac:dyDescent="0.25">
      <c r="A116" s="1" t="s">
        <v>52</v>
      </c>
    </row>
    <row r="117" spans="1:14" x14ac:dyDescent="0.25">
      <c r="A117" s="16"/>
    </row>
    <row r="118" spans="1:14" x14ac:dyDescent="0.25">
      <c r="A118" s="16"/>
    </row>
    <row r="119" spans="1:14" x14ac:dyDescent="0.25">
      <c r="A119" s="16"/>
    </row>
    <row r="121" spans="1:14" x14ac:dyDescent="0.25">
      <c r="F121" s="44"/>
    </row>
    <row r="123" spans="1:14" x14ac:dyDescent="0.25">
      <c r="A123" s="30"/>
    </row>
    <row r="124" spans="1:14" x14ac:dyDescent="0.25">
      <c r="A124" s="30"/>
    </row>
    <row r="125" spans="1:14" x14ac:dyDescent="0.25">
      <c r="A125" s="30"/>
    </row>
    <row r="129" spans="1:1" hidden="1" x14ac:dyDescent="0.25">
      <c r="A129" s="2"/>
    </row>
    <row r="130" spans="1:1" x14ac:dyDescent="0.25">
      <c r="A130" s="2"/>
    </row>
    <row r="131" spans="1:1" x14ac:dyDescent="0.25">
      <c r="A131" s="2"/>
    </row>
    <row r="135" spans="1:1" hidden="1" x14ac:dyDescent="0.25">
      <c r="A135" s="2"/>
    </row>
  </sheetData>
  <mergeCells count="23">
    <mergeCell ref="Q65:Q67"/>
    <mergeCell ref="L65:L67"/>
    <mergeCell ref="M65:M67"/>
    <mergeCell ref="N65:N67"/>
    <mergeCell ref="O65:O67"/>
    <mergeCell ref="P65:P67"/>
    <mergeCell ref="A104:F104"/>
    <mergeCell ref="A105:F105"/>
    <mergeCell ref="A58:F58"/>
    <mergeCell ref="A9:G9"/>
    <mergeCell ref="A8:G8"/>
    <mergeCell ref="A61:F61"/>
    <mergeCell ref="A60:F60"/>
    <mergeCell ref="A62:F62"/>
    <mergeCell ref="A93:F93"/>
    <mergeCell ref="A92:F92"/>
    <mergeCell ref="A94:F94"/>
    <mergeCell ref="A103:F103"/>
    <mergeCell ref="A1:F1"/>
    <mergeCell ref="A54:F54"/>
    <mergeCell ref="A55:F55"/>
    <mergeCell ref="A56:F56"/>
    <mergeCell ref="A57:F5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91" max="5" man="1"/>
  </rowBreaks>
  <colBreaks count="1" manualBreakCount="1">
    <brk id="6" max="1048575" man="1"/>
  </colBreaks>
  <ignoredErrors>
    <ignoredError sqref="F1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1T</vt:lpstr>
      <vt:lpstr>2T</vt:lpstr>
      <vt:lpstr>Semestral</vt:lpstr>
      <vt:lpstr>3T</vt:lpstr>
      <vt:lpstr>4T</vt:lpstr>
      <vt:lpstr>3T Acumulado</vt:lpstr>
      <vt:lpstr>Anual</vt:lpstr>
      <vt:lpstr>'1T'!Área_de_impresión</vt:lpstr>
      <vt:lpstr>'4T'!Área_de_impresión</vt:lpstr>
      <vt:lpstr>Anual!Área_de_impresión</vt:lpstr>
      <vt:lpstr>Semestral!Área_de_impresión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Stephanie Tatiana Salas Soto</cp:lastModifiedBy>
  <cp:lastPrinted>2020-01-15T16:27:53Z</cp:lastPrinted>
  <dcterms:created xsi:type="dcterms:W3CDTF">2012-06-04T17:45:20Z</dcterms:created>
  <dcterms:modified xsi:type="dcterms:W3CDTF">2020-04-15T19:27:53Z</dcterms:modified>
</cp:coreProperties>
</file>