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IV Trimestre - Anual\Conapdis\"/>
    </mc:Choice>
  </mc:AlternateContent>
  <bookViews>
    <workbookView xWindow="0" yWindow="0" windowWidth="28800" windowHeight="12330"/>
  </bookViews>
  <sheets>
    <sheet name="1T" sheetId="1" r:id="rId1"/>
    <sheet name="2T" sheetId="2" r:id="rId2"/>
    <sheet name="3T" sheetId="5" r:id="rId3"/>
    <sheet name="4T" sheetId="6" r:id="rId4"/>
    <sheet name="Semestral" sheetId="3" r:id="rId5"/>
    <sheet name="3T Acumulado" sheetId="4" r:id="rId6"/>
    <sheet name="Anual" sheetId="7" r:id="rId7"/>
  </sheets>
  <externalReferences>
    <externalReference r:id="rId8"/>
  </externalReferences>
  <definedNames>
    <definedName name="_xlnm.Print_Area" localSheetId="0">'1T'!$A$1:$F$70</definedName>
    <definedName name="_xlnm.Print_Area" localSheetId="1">'2T'!$A$1:$F$70</definedName>
    <definedName name="_xlnm.Print_Area" localSheetId="4">Semestral!$A$1:$E$71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0" i="6" l="1"/>
  <c r="B59" i="6"/>
  <c r="B59" i="5"/>
  <c r="B59" i="1"/>
  <c r="D30" i="5" l="1"/>
  <c r="B57" i="1" l="1"/>
  <c r="F16" i="1"/>
  <c r="D59" i="5" l="1"/>
  <c r="C59" i="5"/>
  <c r="D46" i="5"/>
  <c r="C46" i="5"/>
  <c r="B46" i="5"/>
  <c r="E61" i="1" l="1"/>
  <c r="D59" i="1" l="1"/>
  <c r="C59" i="1"/>
  <c r="E61" i="6" l="1"/>
  <c r="E60" i="6"/>
  <c r="E59" i="6"/>
  <c r="E61" i="5"/>
  <c r="E60" i="5"/>
  <c r="E59" i="5"/>
  <c r="D46" i="6" l="1"/>
  <c r="C46" i="6"/>
  <c r="B46" i="6"/>
  <c r="D34" i="6"/>
  <c r="C34" i="6"/>
  <c r="B34" i="6"/>
  <c r="D44" i="1" l="1"/>
  <c r="D34" i="5" l="1"/>
  <c r="C34" i="5"/>
  <c r="B34" i="5"/>
  <c r="B44" i="2" l="1"/>
  <c r="D44" i="2" l="1"/>
  <c r="E61" i="2" l="1"/>
  <c r="E60" i="2"/>
  <c r="E59" i="2"/>
  <c r="D34" i="2"/>
  <c r="C34" i="2"/>
  <c r="B34" i="2"/>
  <c r="E60" i="1" l="1"/>
  <c r="E59" i="1"/>
  <c r="D46" i="1"/>
  <c r="C46" i="1"/>
  <c r="B46" i="1"/>
  <c r="D45" i="1"/>
  <c r="C45" i="1"/>
  <c r="B45" i="1"/>
  <c r="C44" i="1"/>
  <c r="B44" i="1"/>
  <c r="E44" i="1" s="1"/>
  <c r="E18" i="1"/>
  <c r="D18" i="1"/>
  <c r="C18" i="1"/>
  <c r="E46" i="1" l="1"/>
  <c r="E45" i="1"/>
  <c r="E60" i="7"/>
  <c r="D60" i="7"/>
  <c r="C60" i="7"/>
  <c r="B60" i="7"/>
  <c r="F60" i="7" l="1"/>
  <c r="D60" i="4" l="1"/>
  <c r="C60" i="4"/>
  <c r="B60" i="4"/>
  <c r="C61" i="3"/>
  <c r="B61" i="3"/>
  <c r="D58" i="6"/>
  <c r="C58" i="6"/>
  <c r="B58" i="6"/>
  <c r="D65" i="6"/>
  <c r="C65" i="6"/>
  <c r="E32" i="6"/>
  <c r="E32" i="7" s="1"/>
  <c r="F16" i="6"/>
  <c r="F16" i="7" s="1"/>
  <c r="D65" i="5"/>
  <c r="C65" i="5"/>
  <c r="E32" i="5"/>
  <c r="F16" i="5"/>
  <c r="E16" i="7" s="1"/>
  <c r="D65" i="2"/>
  <c r="C65" i="2"/>
  <c r="B65" i="2"/>
  <c r="E32" i="2"/>
  <c r="C32" i="3" s="1"/>
  <c r="E16" i="4" l="1"/>
  <c r="D61" i="3"/>
  <c r="E65" i="2"/>
  <c r="E46" i="6"/>
  <c r="E46" i="7" s="1"/>
  <c r="E46" i="5"/>
  <c r="B65" i="6"/>
  <c r="E65" i="6" s="1"/>
  <c r="D32" i="4"/>
  <c r="D32" i="7"/>
  <c r="C32" i="4"/>
  <c r="C32" i="7"/>
  <c r="E60" i="4"/>
  <c r="B65" i="5"/>
  <c r="E65" i="5" s="1"/>
  <c r="E46" i="2"/>
  <c r="C46" i="7" s="1"/>
  <c r="D46" i="7" l="1"/>
  <c r="D46" i="4"/>
  <c r="C46" i="3"/>
  <c r="C46" i="4"/>
  <c r="F16" i="2"/>
  <c r="D16" i="7" s="1"/>
  <c r="C64" i="1"/>
  <c r="B64" i="1"/>
  <c r="B45" i="7"/>
  <c r="E31" i="1"/>
  <c r="B31" i="7" s="1"/>
  <c r="C16" i="7"/>
  <c r="D16" i="4" l="1"/>
  <c r="D16" i="3"/>
  <c r="C16" i="3"/>
  <c r="C16" i="4"/>
  <c r="B45" i="3"/>
  <c r="B45" i="4"/>
  <c r="B31" i="4"/>
  <c r="B31" i="3"/>
  <c r="D64" i="1"/>
  <c r="E64" i="1" s="1"/>
  <c r="B64" i="7" l="1"/>
  <c r="B65" i="3"/>
  <c r="B64" i="4"/>
  <c r="D44" i="6"/>
  <c r="C44" i="6"/>
  <c r="B44" i="6"/>
  <c r="E18" i="6"/>
  <c r="D18" i="6"/>
  <c r="C18" i="6"/>
  <c r="D58" i="5"/>
  <c r="C58" i="5"/>
  <c r="B58" i="5"/>
  <c r="D44" i="5"/>
  <c r="D63" i="5" s="1"/>
  <c r="C44" i="5"/>
  <c r="C63" i="5" s="1"/>
  <c r="B44" i="5"/>
  <c r="B63" i="5" s="1"/>
  <c r="E18" i="5"/>
  <c r="D18" i="5"/>
  <c r="C18" i="5"/>
  <c r="C44" i="2"/>
  <c r="E18" i="2"/>
  <c r="D18" i="2"/>
  <c r="C18" i="2"/>
  <c r="D58" i="2"/>
  <c r="C58" i="2"/>
  <c r="B58" i="2"/>
  <c r="E63" i="5" l="1"/>
  <c r="E58" i="5"/>
  <c r="E58" i="2"/>
  <c r="D58" i="1" l="1"/>
  <c r="C58" i="1"/>
  <c r="B58" i="1"/>
  <c r="B62" i="1" s="1"/>
  <c r="F13" i="1" l="1"/>
  <c r="F14" i="1"/>
  <c r="F15" i="1"/>
  <c r="C15" i="7" s="1"/>
  <c r="F18" i="1" l="1"/>
  <c r="C15" i="4"/>
  <c r="C15" i="3"/>
  <c r="D45" i="6" l="1"/>
  <c r="D64" i="6" s="1"/>
  <c r="C45" i="6"/>
  <c r="C64" i="6" s="1"/>
  <c r="B45" i="6"/>
  <c r="B64" i="6" s="1"/>
  <c r="D63" i="6"/>
  <c r="C63" i="6"/>
  <c r="B63" i="6"/>
  <c r="E64" i="6" l="1"/>
  <c r="E64" i="7" s="1"/>
  <c r="B66" i="6"/>
  <c r="E63" i="6"/>
  <c r="E63" i="7" s="1"/>
  <c r="D66" i="6"/>
  <c r="C66" i="6"/>
  <c r="E65" i="7"/>
  <c r="E61" i="7"/>
  <c r="E59" i="7"/>
  <c r="E57" i="1" l="1"/>
  <c r="F15" i="5" l="1"/>
  <c r="F14" i="5"/>
  <c r="F13" i="5"/>
  <c r="E15" i="4" l="1"/>
  <c r="E15" i="7"/>
  <c r="F18" i="5"/>
  <c r="E58" i="1"/>
  <c r="E29" i="5" l="1"/>
  <c r="E30" i="5"/>
  <c r="E31" i="5"/>
  <c r="F15" i="2"/>
  <c r="D15" i="7" s="1"/>
  <c r="F14" i="2"/>
  <c r="D14" i="7" s="1"/>
  <c r="F13" i="2"/>
  <c r="E32" i="1"/>
  <c r="B32" i="4" s="1"/>
  <c r="E32" i="4" s="1"/>
  <c r="E30" i="1"/>
  <c r="E29" i="1"/>
  <c r="B29" i="3" s="1"/>
  <c r="D65" i="1"/>
  <c r="C65" i="1"/>
  <c r="B65" i="1"/>
  <c r="E65" i="1" s="1"/>
  <c r="D63" i="1"/>
  <c r="C63" i="1"/>
  <c r="B63" i="1"/>
  <c r="E29" i="2"/>
  <c r="E30" i="2"/>
  <c r="E31" i="2"/>
  <c r="C31" i="7" s="1"/>
  <c r="E34" i="5" l="1"/>
  <c r="E63" i="1"/>
  <c r="B63" i="7" s="1"/>
  <c r="D31" i="4"/>
  <c r="D31" i="7"/>
  <c r="C31" i="3"/>
  <c r="D31" i="3" s="1"/>
  <c r="C31" i="4"/>
  <c r="E31" i="4" s="1"/>
  <c r="D15" i="4"/>
  <c r="F15" i="4" s="1"/>
  <c r="D15" i="3"/>
  <c r="E15" i="3" s="1"/>
  <c r="B66" i="1"/>
  <c r="C66" i="1"/>
  <c r="D66" i="1"/>
  <c r="F18" i="2"/>
  <c r="D14" i="4"/>
  <c r="D13" i="4"/>
  <c r="B46" i="7"/>
  <c r="E62" i="1"/>
  <c r="D48" i="1"/>
  <c r="C48" i="1"/>
  <c r="B48" i="1"/>
  <c r="B44" i="3"/>
  <c r="D45" i="5"/>
  <c r="D64" i="5" s="1"/>
  <c r="D66" i="5" s="1"/>
  <c r="C45" i="5"/>
  <c r="C64" i="5" s="1"/>
  <c r="C66" i="5" s="1"/>
  <c r="B45" i="5"/>
  <c r="B64" i="5" s="1"/>
  <c r="B30" i="7"/>
  <c r="D45" i="2"/>
  <c r="D64" i="2" s="1"/>
  <c r="C45" i="2"/>
  <c r="C64" i="2" s="1"/>
  <c r="B45" i="2"/>
  <c r="B64" i="2" s="1"/>
  <c r="D63" i="2"/>
  <c r="C63" i="2"/>
  <c r="B63" i="2"/>
  <c r="B66" i="2" s="1"/>
  <c r="E13" i="7"/>
  <c r="D29" i="4"/>
  <c r="D30" i="7"/>
  <c r="E58" i="6"/>
  <c r="E58" i="7" s="1"/>
  <c r="D58" i="7"/>
  <c r="B58" i="4"/>
  <c r="B57" i="7"/>
  <c r="F57" i="7" s="1"/>
  <c r="D65" i="7"/>
  <c r="D63" i="7"/>
  <c r="D61" i="7"/>
  <c r="D59" i="7"/>
  <c r="D59" i="4"/>
  <c r="D61" i="4"/>
  <c r="D63" i="4"/>
  <c r="D65" i="4"/>
  <c r="C65" i="7"/>
  <c r="C61" i="7"/>
  <c r="C59" i="7"/>
  <c r="C59" i="4"/>
  <c r="C61" i="4"/>
  <c r="C65" i="4"/>
  <c r="C60" i="3"/>
  <c r="C62" i="3"/>
  <c r="C66" i="3"/>
  <c r="B65" i="7"/>
  <c r="B61" i="7"/>
  <c r="B59" i="7"/>
  <c r="B59" i="4"/>
  <c r="B61" i="4"/>
  <c r="B65" i="4"/>
  <c r="B60" i="3"/>
  <c r="B62" i="3"/>
  <c r="B66" i="3"/>
  <c r="E66" i="6"/>
  <c r="E66" i="7" s="1"/>
  <c r="C58" i="7"/>
  <c r="F13" i="6"/>
  <c r="F14" i="6"/>
  <c r="F14" i="7" s="1"/>
  <c r="F15" i="6"/>
  <c r="F15" i="7" s="1"/>
  <c r="G15" i="7" s="1"/>
  <c r="E29" i="6"/>
  <c r="E29" i="7" s="1"/>
  <c r="E30" i="6"/>
  <c r="E30" i="7" s="1"/>
  <c r="E31" i="6"/>
  <c r="E31" i="7" s="1"/>
  <c r="E44" i="6"/>
  <c r="E44" i="7" s="1"/>
  <c r="E45" i="6"/>
  <c r="E45" i="7" s="1"/>
  <c r="B48" i="6"/>
  <c r="C48" i="6"/>
  <c r="D48" i="6"/>
  <c r="E14" i="7"/>
  <c r="D29" i="7"/>
  <c r="D14" i="3"/>
  <c r="C29" i="3"/>
  <c r="C30" i="3"/>
  <c r="E47" i="2"/>
  <c r="C13" i="3"/>
  <c r="C14" i="7"/>
  <c r="B34" i="1"/>
  <c r="C34" i="1"/>
  <c r="D34" i="1"/>
  <c r="E14" i="4"/>
  <c r="C13" i="4"/>
  <c r="D13" i="3"/>
  <c r="E13" i="4"/>
  <c r="C30" i="4"/>
  <c r="C29" i="4"/>
  <c r="D13" i="7"/>
  <c r="D18" i="7" s="1"/>
  <c r="B30" i="3"/>
  <c r="C13" i="7"/>
  <c r="D30" i="4"/>
  <c r="E64" i="2" l="1"/>
  <c r="E61" i="4"/>
  <c r="B66" i="5"/>
  <c r="E64" i="5"/>
  <c r="B63" i="4"/>
  <c r="B64" i="3"/>
  <c r="C64" i="7"/>
  <c r="C65" i="3"/>
  <c r="D65" i="3" s="1"/>
  <c r="C64" i="4"/>
  <c r="E63" i="2"/>
  <c r="F31" i="7"/>
  <c r="D60" i="3"/>
  <c r="F65" i="7"/>
  <c r="D66" i="3"/>
  <c r="E59" i="4"/>
  <c r="F61" i="7"/>
  <c r="D62" i="3"/>
  <c r="E65" i="4"/>
  <c r="C18" i="7"/>
  <c r="E18" i="7"/>
  <c r="C66" i="2"/>
  <c r="D66" i="2"/>
  <c r="F59" i="7"/>
  <c r="E66" i="5"/>
  <c r="D66" i="4" s="1"/>
  <c r="D18" i="4"/>
  <c r="F18" i="6"/>
  <c r="E66" i="1"/>
  <c r="B67" i="1"/>
  <c r="C57" i="1" s="1"/>
  <c r="C62" i="1" s="1"/>
  <c r="C67" i="1" s="1"/>
  <c r="D57" i="1" s="1"/>
  <c r="D62" i="1" s="1"/>
  <c r="B46" i="4"/>
  <c r="B46" i="3"/>
  <c r="B48" i="3" s="1"/>
  <c r="E48" i="6"/>
  <c r="E48" i="1"/>
  <c r="B44" i="4"/>
  <c r="E34" i="1"/>
  <c r="B34" i="4" s="1"/>
  <c r="B44" i="7"/>
  <c r="B48" i="7" s="1"/>
  <c r="E44" i="5"/>
  <c r="D44" i="4" s="1"/>
  <c r="D48" i="5"/>
  <c r="B48" i="2"/>
  <c r="C58" i="4"/>
  <c r="C34" i="3"/>
  <c r="C48" i="2"/>
  <c r="D48" i="2"/>
  <c r="E34" i="2"/>
  <c r="C34" i="4" s="1"/>
  <c r="B58" i="7"/>
  <c r="F58" i="7" s="1"/>
  <c r="B30" i="4"/>
  <c r="E30" i="4" s="1"/>
  <c r="B59" i="3"/>
  <c r="B29" i="4"/>
  <c r="E29" i="4" s="1"/>
  <c r="G16" i="7"/>
  <c r="C14" i="3"/>
  <c r="E14" i="3" s="1"/>
  <c r="C14" i="4"/>
  <c r="B32" i="7"/>
  <c r="F32" i="7" s="1"/>
  <c r="B32" i="3"/>
  <c r="D32" i="3" s="1"/>
  <c r="B29" i="7"/>
  <c r="D29" i="3"/>
  <c r="E16" i="3"/>
  <c r="C29" i="7"/>
  <c r="F13" i="4"/>
  <c r="B58" i="3"/>
  <c r="D58" i="3" s="1"/>
  <c r="D30" i="3"/>
  <c r="E44" i="2"/>
  <c r="B57" i="4"/>
  <c r="E57" i="4" s="1"/>
  <c r="E45" i="5"/>
  <c r="D45" i="7" s="1"/>
  <c r="C48" i="5"/>
  <c r="C30" i="7"/>
  <c r="F30" i="7" s="1"/>
  <c r="E45" i="2"/>
  <c r="C45" i="7" s="1"/>
  <c r="E34" i="6"/>
  <c r="E48" i="7"/>
  <c r="D58" i="4"/>
  <c r="B48" i="5"/>
  <c r="E34" i="7"/>
  <c r="F13" i="7"/>
  <c r="F18" i="7" s="1"/>
  <c r="D18" i="3"/>
  <c r="C59" i="3"/>
  <c r="E13" i="3"/>
  <c r="E18" i="4"/>
  <c r="D34" i="4"/>
  <c r="G14" i="7"/>
  <c r="F45" i="7" l="1"/>
  <c r="D64" i="7"/>
  <c r="F64" i="7" s="1"/>
  <c r="D64" i="4"/>
  <c r="E64" i="4" s="1"/>
  <c r="F62" i="7"/>
  <c r="C64" i="3"/>
  <c r="D64" i="3" s="1"/>
  <c r="C63" i="4"/>
  <c r="E63" i="4" s="1"/>
  <c r="C63" i="7"/>
  <c r="F63" i="7" s="1"/>
  <c r="G18" i="7"/>
  <c r="C45" i="4"/>
  <c r="C45" i="3"/>
  <c r="D45" i="3" s="1"/>
  <c r="D45" i="4"/>
  <c r="D66" i="7"/>
  <c r="C18" i="4"/>
  <c r="E66" i="2"/>
  <c r="C66" i="4" s="1"/>
  <c r="B66" i="4"/>
  <c r="B67" i="3"/>
  <c r="B66" i="7"/>
  <c r="E67" i="1"/>
  <c r="B57" i="2" s="1"/>
  <c r="B62" i="2" s="1"/>
  <c r="B48" i="4"/>
  <c r="E58" i="4"/>
  <c r="E62" i="4" s="1"/>
  <c r="D67" i="1"/>
  <c r="D44" i="7"/>
  <c r="D48" i="7" s="1"/>
  <c r="C18" i="3"/>
  <c r="E48" i="5"/>
  <c r="E34" i="4"/>
  <c r="E48" i="2"/>
  <c r="C34" i="7"/>
  <c r="D34" i="3"/>
  <c r="D59" i="3"/>
  <c r="D63" i="3" s="1"/>
  <c r="F16" i="4"/>
  <c r="B34" i="7"/>
  <c r="F14" i="4"/>
  <c r="B34" i="3"/>
  <c r="E18" i="3"/>
  <c r="F29" i="7"/>
  <c r="D46" i="3"/>
  <c r="G13" i="7"/>
  <c r="C44" i="4"/>
  <c r="C44" i="7"/>
  <c r="C44" i="3"/>
  <c r="B63" i="3"/>
  <c r="B62" i="7"/>
  <c r="B62" i="4"/>
  <c r="D34" i="7"/>
  <c r="E45" i="4" l="1"/>
  <c r="D48" i="4"/>
  <c r="F46" i="7"/>
  <c r="C67" i="3"/>
  <c r="D67" i="3" s="1"/>
  <c r="D68" i="3" s="1"/>
  <c r="C66" i="7"/>
  <c r="F66" i="7" s="1"/>
  <c r="F18" i="4"/>
  <c r="E57" i="2"/>
  <c r="E62" i="2" s="1"/>
  <c r="E67" i="2" s="1"/>
  <c r="B67" i="2"/>
  <c r="C57" i="2" s="1"/>
  <c r="C62" i="2" s="1"/>
  <c r="C67" i="2" s="1"/>
  <c r="D57" i="2" s="1"/>
  <c r="D62" i="2" s="1"/>
  <c r="D67" i="2" s="1"/>
  <c r="E66" i="4"/>
  <c r="E67" i="4" s="1"/>
  <c r="E46" i="4"/>
  <c r="C48" i="7"/>
  <c r="F48" i="7" s="1"/>
  <c r="F34" i="7"/>
  <c r="C48" i="4"/>
  <c r="E44" i="4"/>
  <c r="B67" i="7"/>
  <c r="B68" i="3"/>
  <c r="B67" i="4"/>
  <c r="F44" i="7"/>
  <c r="C48" i="3"/>
  <c r="D44" i="3"/>
  <c r="D48" i="3" s="1"/>
  <c r="B57" i="5" l="1"/>
  <c r="E57" i="5" s="1"/>
  <c r="E62" i="5" s="1"/>
  <c r="E67" i="5" s="1"/>
  <c r="B57" i="6" s="1"/>
  <c r="B62" i="6" s="1"/>
  <c r="B67" i="6" s="1"/>
  <c r="C57" i="6" s="1"/>
  <c r="E68" i="2"/>
  <c r="F67" i="7"/>
  <c r="E48" i="4"/>
  <c r="B62" i="5" l="1"/>
  <c r="B67" i="5" s="1"/>
  <c r="C57" i="5" s="1"/>
  <c r="C62" i="5" s="1"/>
  <c r="C67" i="5" s="1"/>
  <c r="D57" i="5" s="1"/>
  <c r="D62" i="5" s="1"/>
  <c r="D67" i="5" s="1"/>
  <c r="D57" i="7"/>
  <c r="D57" i="4"/>
  <c r="E57" i="6"/>
  <c r="E57" i="7" s="1"/>
  <c r="D62" i="4"/>
  <c r="D62" i="7"/>
  <c r="C62" i="6"/>
  <c r="C67" i="6" s="1"/>
  <c r="D57" i="6" s="1"/>
  <c r="C57" i="7"/>
  <c r="C57" i="4"/>
  <c r="C58" i="3"/>
  <c r="E62" i="6" l="1"/>
  <c r="E67" i="6" s="1"/>
  <c r="E67" i="7" s="1"/>
  <c r="D67" i="7"/>
  <c r="D67" i="4"/>
  <c r="D62" i="6"/>
  <c r="D67" i="6" s="1"/>
  <c r="C62" i="4"/>
  <c r="C63" i="3"/>
  <c r="C62" i="7"/>
  <c r="E62" i="7" l="1"/>
  <c r="C67" i="7"/>
  <c r="C68" i="3"/>
  <c r="C67" i="4"/>
</calcChain>
</file>

<file path=xl/sharedStrings.xml><?xml version="1.0" encoding="utf-8"?>
<sst xmlns="http://schemas.openxmlformats.org/spreadsheetml/2006/main" count="533" uniqueCount="93">
  <si>
    <t xml:space="preserve">Programa: </t>
  </si>
  <si>
    <t>Institución:</t>
  </si>
  <si>
    <t>Unidad</t>
  </si>
  <si>
    <t>Rubro por objeto de gasto</t>
  </si>
  <si>
    <t>Unidad Ejecutora:</t>
  </si>
  <si>
    <t>Total</t>
  </si>
  <si>
    <t>Reporte de ingresos efectivos girados por el Fondo de Desarrollo Social y Asignaciones Familiares</t>
  </si>
  <si>
    <t>2. Ingresos efectivos recibidos</t>
  </si>
  <si>
    <t xml:space="preserve">3. Recursos disponibles (1+2) </t>
  </si>
  <si>
    <t xml:space="preserve">5. Saldo en caja final   (3-4) </t>
  </si>
  <si>
    <t xml:space="preserve">Atención a personas pobres con discapacidad </t>
  </si>
  <si>
    <t>III Trimestre</t>
  </si>
  <si>
    <t>Julio</t>
  </si>
  <si>
    <t>Agosto</t>
  </si>
  <si>
    <t>Personas*</t>
  </si>
  <si>
    <t>Enero</t>
  </si>
  <si>
    <t>Febrero</t>
  </si>
  <si>
    <t>Marzo</t>
  </si>
  <si>
    <t>Abril</t>
  </si>
  <si>
    <t xml:space="preserve">Mayo </t>
  </si>
  <si>
    <t>Junio</t>
  </si>
  <si>
    <t>Octubre</t>
  </si>
  <si>
    <t>Mayo</t>
  </si>
  <si>
    <t>2.  Transferencias corrientes a personas (partida 6.02.99) ( Ley 8783)</t>
  </si>
  <si>
    <t>1.  Transferencias corrientes a personas (partida 6.02.99) (Convenio)</t>
  </si>
  <si>
    <t>Anual</t>
  </si>
  <si>
    <t>I Trimestre</t>
  </si>
  <si>
    <t>II Trimestre</t>
  </si>
  <si>
    <t>IV Trimestre</t>
  </si>
  <si>
    <t>FODESAF</t>
  </si>
  <si>
    <t>Período:</t>
  </si>
  <si>
    <t>Cuadro N°1</t>
  </si>
  <si>
    <t>Reporte de beneficiarios efectivos financiados por el Fondo de Desarrollo Social y Asignaciones Familiares</t>
  </si>
  <si>
    <t>Cuadro N°2</t>
  </si>
  <si>
    <t>Reporte de gastos efectivos por producto financiados por el Fondo de Desarrollo Social y Asignaciones Familiares</t>
  </si>
  <si>
    <t>Unidad: Colones</t>
  </si>
  <si>
    <t>Cuadro N°3</t>
  </si>
  <si>
    <t>Cuadro N°4</t>
  </si>
  <si>
    <t>Reporte de gastos efectivos por rubro financiados por el Fondo de Desarrollo Social y Asignaciones Familiares</t>
  </si>
  <si>
    <r>
      <t xml:space="preserve">1. Saldo en caja inicial  (5 </t>
    </r>
    <r>
      <rPr>
        <sz val="11"/>
        <color indexed="8"/>
        <rFont val="Calibri"/>
        <family val="2"/>
      </rPr>
      <t xml:space="preserve">t-1) </t>
    </r>
  </si>
  <si>
    <t xml:space="preserve">(*) El número de personas que se anotan son las que ingresan nuevas en cada mes dado que lo que se acumula son los subsidios. </t>
  </si>
  <si>
    <t>Cuadro 2</t>
  </si>
  <si>
    <t xml:space="preserve">Cuadro 3 </t>
  </si>
  <si>
    <t xml:space="preserve">Reporte de gastos efectivos financiados por el Fondo de Desarrollo Social y Asignaciones Familiares </t>
  </si>
  <si>
    <t xml:space="preserve">Reporte de gastos efectivos financiados por el Fondo de Desarrollo Social </t>
  </si>
  <si>
    <t>I Semestre</t>
  </si>
  <si>
    <t>Periodo:</t>
  </si>
  <si>
    <t>Septiembre</t>
  </si>
  <si>
    <t>(*) El número de personas que se anotan son las que ingresan nuevas en cada mes.</t>
  </si>
  <si>
    <t>4. Egresos efectivos pagados*</t>
  </si>
  <si>
    <t xml:space="preserve">I Trimestre </t>
  </si>
  <si>
    <t xml:space="preserve"> Acumulado</t>
  </si>
  <si>
    <t>(*) El número de personas que se anotan son las que ingresan nuevas en cada trimestre.</t>
  </si>
  <si>
    <t>Colones</t>
  </si>
  <si>
    <t>Noviembre</t>
  </si>
  <si>
    <t>Diciembre</t>
  </si>
  <si>
    <t>Cuadro 3</t>
  </si>
  <si>
    <t>Convenio</t>
  </si>
  <si>
    <t>Ley 8783</t>
  </si>
  <si>
    <t>Beneficio</t>
  </si>
  <si>
    <t xml:space="preserve">Fuente: </t>
  </si>
  <si>
    <t>Fuente:</t>
  </si>
  <si>
    <t>Consejo Nacional de Personas con Discapacidad (CONAPDIS)</t>
  </si>
  <si>
    <t>Dirección de Operaciones Regionales</t>
  </si>
  <si>
    <t>1. Subsidios para acceder a servicios y apoyos diversos</t>
  </si>
  <si>
    <t>2. Subsidios para acceder a vivir en alternativas de convivencia familiar (abandono) ( Convenio)</t>
  </si>
  <si>
    <t>3. Subsidios para acceder a vivir en alternativas de convivencia familiar (abandono) ( Ley 8783)</t>
  </si>
  <si>
    <t>2. Subsidios para acceder a vivir en alternativas de convivencia familiar (abandono) (Convenio)</t>
  </si>
  <si>
    <t>3. Subsidios para acceder a vivir en alternativas de convivencia familiar (abandono)   ( Ley 8783)</t>
  </si>
  <si>
    <t>3. Subsidios para acceder a vivir en alternativas de convivencia familiar (abandono)( Ley 8783)</t>
  </si>
  <si>
    <t>Fuente: Unidad Financiero Contable - CONAPDIS</t>
  </si>
  <si>
    <r>
      <t xml:space="preserve">Fuente: </t>
    </r>
    <r>
      <rPr>
        <sz val="11"/>
        <color indexed="8"/>
        <rFont val="Arial"/>
        <family val="2"/>
      </rPr>
      <t xml:space="preserve"> CONAPDIS, Setiembre del 2018</t>
    </r>
  </si>
  <si>
    <t>Fuente: CONAPDIS, Marzo del 2018</t>
  </si>
  <si>
    <t>Fuente:  CONAPDIS, Diciembre del 2018</t>
  </si>
  <si>
    <t>Fuente: SISUB, CONAPDIS, Junio del 2018</t>
  </si>
  <si>
    <t>Fuente: Financiero Contable, CONAPDIS, Junio 2018</t>
  </si>
  <si>
    <t>Fuente: Financiero Contable. CONAPDIS, Junio 2018</t>
  </si>
  <si>
    <t>Fuente: Financiero Contable.  CONAPDIS, Junio del 2018</t>
  </si>
  <si>
    <t>Fuente: Informes Trimestrales 2018, CONAPDIS</t>
  </si>
  <si>
    <t>Fuente: Financiero Contable.  CONAPDIS,  2018</t>
  </si>
  <si>
    <t>Fuentes: Informes Trimestrales 2018, CONAPDIS</t>
  </si>
  <si>
    <t>4. Subsidios para la promocion autonomia personal</t>
  </si>
  <si>
    <t>3.  Transferencias corrientes a personas (partida 6.02.99) ( Autonomia Personal)</t>
  </si>
  <si>
    <t>Autonomia</t>
  </si>
  <si>
    <t>(*) Incluye gastos de recursos de convenio, Ley 8783 y Autonomia Personal</t>
  </si>
  <si>
    <t>Primer Trimestre 2019</t>
  </si>
  <si>
    <t>Segundo Trimestre 2019</t>
  </si>
  <si>
    <t>Tercer Trimestre 2019</t>
  </si>
  <si>
    <t>Cuarto Trimestre 2019</t>
  </si>
  <si>
    <t>Primer Semestre 2019</t>
  </si>
  <si>
    <t>Tercer Trimestre Acumulado 2019</t>
  </si>
  <si>
    <r>
      <t xml:space="preserve">Fuente: </t>
    </r>
    <r>
      <rPr>
        <sz val="11"/>
        <color indexed="8"/>
        <rFont val="Arial"/>
        <family val="2"/>
      </rPr>
      <t xml:space="preserve"> CONAPDIS, junio 2019</t>
    </r>
  </si>
  <si>
    <t>Fuente:  CONAPDIS, Junio del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</si>
</sst>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 * #,##0.00_ ;_ * \-#,##0.00_ ;_ * &quot;-&quot;??_ ;_ @_ "/>
    <numFmt numFmtId="165" formatCode="_ * #,##0_ ;_ * \-#,##0_ ;_ * &quot;-&quot;??_ ;_ @_ "/>
  </numFmts>
  <fonts count="16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1"/>
      <name val="Calibri"/>
      <family val="2"/>
      <scheme val="minor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b/>
      <i/>
      <sz val="12"/>
      <color theme="1"/>
      <name val="Arial"/>
      <family val="2"/>
    </font>
    <font>
      <b/>
      <sz val="11"/>
      <color theme="1"/>
      <name val="Arial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14">
    <xf numFmtId="0" fontId="0" fillId="0" borderId="0" xfId="0"/>
    <xf numFmtId="0" fontId="5" fillId="0" borderId="0" xfId="0" applyFont="1" applyFill="1"/>
    <xf numFmtId="0" fontId="5" fillId="0" borderId="0" xfId="0" applyFont="1"/>
    <xf numFmtId="0" fontId="4" fillId="0" borderId="1" xfId="0" applyFont="1" applyFill="1" applyBorder="1" applyAlignment="1">
      <alignment horizontal="center"/>
    </xf>
    <xf numFmtId="0" fontId="4" fillId="0" borderId="2" xfId="0" applyFont="1" applyFill="1" applyBorder="1"/>
    <xf numFmtId="0" fontId="0" fillId="0" borderId="0" xfId="0" applyFont="1" applyBorder="1"/>
    <xf numFmtId="165" fontId="4" fillId="0" borderId="2" xfId="1" applyNumberFormat="1" applyFont="1" applyFill="1" applyBorder="1" applyAlignment="1">
      <alignment horizontal="center" vertical="center" wrapText="1"/>
    </xf>
    <xf numFmtId="165" fontId="6" fillId="0" borderId="0" xfId="1" applyNumberFormat="1" applyFont="1" applyFill="1" applyBorder="1"/>
    <xf numFmtId="165" fontId="7" fillId="0" borderId="0" xfId="1" applyNumberFormat="1" applyFont="1" applyFill="1" applyBorder="1"/>
    <xf numFmtId="165" fontId="3" fillId="0" borderId="2" xfId="1" applyNumberFormat="1" applyFont="1" applyFill="1" applyBorder="1" applyAlignment="1">
      <alignment horizontal="center"/>
    </xf>
    <xf numFmtId="165" fontId="4" fillId="0" borderId="2" xfId="1" applyNumberFormat="1" applyFont="1" applyFill="1" applyBorder="1" applyAlignment="1">
      <alignment vertical="center" wrapText="1"/>
    </xf>
    <xf numFmtId="165" fontId="4" fillId="0" borderId="0" xfId="1" applyNumberFormat="1" applyFont="1" applyFill="1" applyAlignment="1">
      <alignment horizontal="center"/>
    </xf>
    <xf numFmtId="165" fontId="3" fillId="0" borderId="0" xfId="1" applyNumberFormat="1" applyFont="1" applyFill="1"/>
    <xf numFmtId="165" fontId="5" fillId="0" borderId="0" xfId="1" applyNumberFormat="1" applyFont="1" applyFill="1"/>
    <xf numFmtId="165" fontId="4" fillId="0" borderId="0" xfId="1" applyNumberFormat="1" applyFont="1" applyFill="1" applyAlignment="1">
      <alignment horizontal="right"/>
    </xf>
    <xf numFmtId="165" fontId="4" fillId="0" borderId="0" xfId="1" applyNumberFormat="1" applyFont="1" applyFill="1" applyBorder="1" applyAlignment="1">
      <alignment vertical="top"/>
    </xf>
    <xf numFmtId="165" fontId="4" fillId="0" borderId="0" xfId="1" applyNumberFormat="1" applyFont="1"/>
    <xf numFmtId="165" fontId="4" fillId="0" borderId="0" xfId="1" applyNumberFormat="1" applyFont="1" applyAlignment="1"/>
    <xf numFmtId="165" fontId="4" fillId="0" borderId="0" xfId="1" applyNumberFormat="1" applyFont="1" applyFill="1" applyBorder="1" applyAlignment="1">
      <alignment vertical="top" wrapText="1"/>
    </xf>
    <xf numFmtId="165" fontId="3" fillId="0" borderId="0" xfId="1" applyNumberFormat="1" applyFont="1" applyFill="1" applyBorder="1" applyAlignment="1">
      <alignment vertical="top"/>
    </xf>
    <xf numFmtId="165" fontId="4" fillId="0" borderId="0" xfId="1" applyNumberFormat="1" applyFont="1" applyAlignment="1">
      <alignment horizontal="left"/>
    </xf>
    <xf numFmtId="165" fontId="4" fillId="0" borderId="0" xfId="1" applyNumberFormat="1" applyFont="1" applyFill="1" applyAlignment="1"/>
    <xf numFmtId="165" fontId="5" fillId="0" borderId="0" xfId="1" applyNumberFormat="1" applyFont="1"/>
    <xf numFmtId="165" fontId="4" fillId="0" borderId="1" xfId="1" applyNumberFormat="1" applyFont="1" applyFill="1" applyBorder="1" applyAlignment="1">
      <alignment horizontal="center"/>
    </xf>
    <xf numFmtId="165" fontId="4" fillId="0" borderId="1" xfId="1" applyNumberFormat="1" applyFont="1" applyBorder="1" applyAlignment="1">
      <alignment horizontal="center"/>
    </xf>
    <xf numFmtId="165" fontId="8" fillId="0" borderId="0" xfId="1" applyNumberFormat="1" applyFont="1"/>
    <xf numFmtId="165" fontId="3" fillId="0" borderId="0" xfId="1" applyNumberFormat="1" applyFont="1" applyFill="1" applyBorder="1"/>
    <xf numFmtId="165" fontId="3" fillId="0" borderId="0" xfId="1" applyNumberFormat="1" applyFont="1" applyFill="1" applyBorder="1" applyAlignment="1">
      <alignment horizontal="center" vertical="center" wrapText="1"/>
    </xf>
    <xf numFmtId="165" fontId="6" fillId="0" borderId="0" xfId="1" applyNumberFormat="1" applyFont="1" applyFill="1" applyBorder="1" applyAlignment="1">
      <alignment horizontal="left" vertical="top" wrapText="1"/>
    </xf>
    <xf numFmtId="165" fontId="5" fillId="0" borderId="0" xfId="1" applyNumberFormat="1" applyFont="1" applyBorder="1"/>
    <xf numFmtId="165" fontId="3" fillId="0" borderId="0" xfId="1" applyNumberFormat="1" applyFont="1" applyFill="1" applyBorder="1" applyAlignment="1">
      <alignment horizontal="left"/>
    </xf>
    <xf numFmtId="165" fontId="9" fillId="0" borderId="0" xfId="1" applyNumberFormat="1" applyFont="1" applyFill="1" applyBorder="1" applyAlignment="1">
      <alignment wrapText="1"/>
    </xf>
    <xf numFmtId="165" fontId="9" fillId="0" borderId="0" xfId="1" applyNumberFormat="1" applyFont="1"/>
    <xf numFmtId="165" fontId="10" fillId="0" borderId="0" xfId="1" applyNumberFormat="1" applyFont="1" applyFill="1" applyBorder="1" applyAlignment="1"/>
    <xf numFmtId="165" fontId="10" fillId="0" borderId="0" xfId="1" applyNumberFormat="1" applyFont="1" applyFill="1" applyAlignment="1">
      <alignment wrapText="1"/>
    </xf>
    <xf numFmtId="165" fontId="7" fillId="0" borderId="0" xfId="1" applyNumberFormat="1" applyFont="1" applyFill="1"/>
    <xf numFmtId="165" fontId="7" fillId="0" borderId="0" xfId="1" applyNumberFormat="1" applyFont="1" applyFill="1" applyAlignment="1">
      <alignment horizontal="left"/>
    </xf>
    <xf numFmtId="165" fontId="7" fillId="0" borderId="0" xfId="1" applyNumberFormat="1" applyFont="1"/>
    <xf numFmtId="165" fontId="11" fillId="0" borderId="0" xfId="1" applyNumberFormat="1" applyFont="1" applyBorder="1"/>
    <xf numFmtId="165" fontId="11" fillId="0" borderId="0" xfId="1" applyNumberFormat="1" applyFont="1"/>
    <xf numFmtId="165" fontId="6" fillId="0" borderId="0" xfId="1" applyNumberFormat="1" applyFont="1" applyBorder="1" applyAlignment="1">
      <alignment horizontal="left" vertical="center" wrapText="1"/>
    </xf>
    <xf numFmtId="165" fontId="5" fillId="0" borderId="0" xfId="1" applyNumberFormat="1" applyFont="1" applyBorder="1" applyAlignment="1">
      <alignment horizontal="center" vertical="center" wrapText="1"/>
    </xf>
    <xf numFmtId="165" fontId="4" fillId="0" borderId="2" xfId="1" applyNumberFormat="1" applyFont="1" applyFill="1" applyBorder="1" applyAlignment="1">
      <alignment horizontal="left" vertical="center"/>
    </xf>
    <xf numFmtId="165" fontId="12" fillId="0" borderId="0" xfId="1" applyNumberFormat="1" applyFont="1"/>
    <xf numFmtId="165" fontId="9" fillId="0" borderId="0" xfId="1" applyNumberFormat="1" applyFont="1" applyFill="1"/>
    <xf numFmtId="165" fontId="10" fillId="0" borderId="0" xfId="1" applyNumberFormat="1" applyFont="1" applyFill="1" applyAlignment="1"/>
    <xf numFmtId="165" fontId="10" fillId="0" borderId="0" xfId="1" applyNumberFormat="1" applyFont="1" applyFill="1" applyAlignment="1">
      <alignment horizontal="right"/>
    </xf>
    <xf numFmtId="165" fontId="12" fillId="0" borderId="0" xfId="1" applyNumberFormat="1" applyFont="1" applyFill="1" applyAlignment="1"/>
    <xf numFmtId="165" fontId="3" fillId="0" borderId="0" xfId="1" applyNumberFormat="1" applyFont="1" applyBorder="1"/>
    <xf numFmtId="165" fontId="4" fillId="0" borderId="2" xfId="1" applyNumberFormat="1" applyFont="1" applyFill="1" applyBorder="1"/>
    <xf numFmtId="165" fontId="3" fillId="0" borderId="0" xfId="1" applyNumberFormat="1" applyFont="1"/>
    <xf numFmtId="165" fontId="3" fillId="0" borderId="0" xfId="1" applyNumberFormat="1" applyFont="1" applyBorder="1" applyAlignment="1">
      <alignment horizontal="center"/>
    </xf>
    <xf numFmtId="165" fontId="3" fillId="0" borderId="0" xfId="1" applyNumberFormat="1" applyFont="1" applyBorder="1" applyAlignment="1">
      <alignment horizontal="center" vertical="center" wrapText="1"/>
    </xf>
    <xf numFmtId="165" fontId="3" fillId="0" borderId="0" xfId="1" applyNumberFormat="1" applyFont="1" applyBorder="1" applyAlignment="1">
      <alignment horizontal="left"/>
    </xf>
    <xf numFmtId="165" fontId="4" fillId="0" borderId="2" xfId="1" applyNumberFormat="1" applyFont="1" applyFill="1" applyBorder="1" applyAlignment="1">
      <alignment horizontal="center" wrapText="1"/>
    </xf>
    <xf numFmtId="165" fontId="14" fillId="0" borderId="0" xfId="1" applyNumberFormat="1" applyFont="1" applyFill="1" applyBorder="1"/>
    <xf numFmtId="165" fontId="6" fillId="0" borderId="0" xfId="1" applyNumberFormat="1" applyFont="1" applyFill="1" applyBorder="1" applyAlignment="1">
      <alignment horizontal="left" vertical="center" wrapText="1"/>
    </xf>
    <xf numFmtId="165" fontId="13" fillId="0" borderId="0" xfId="1" applyNumberFormat="1" applyFont="1" applyFill="1" applyBorder="1" applyAlignment="1">
      <alignment horizontal="left" vertical="center" wrapText="1"/>
    </xf>
    <xf numFmtId="165" fontId="4" fillId="0" borderId="0" xfId="1" applyNumberFormat="1" applyFont="1" applyFill="1"/>
    <xf numFmtId="165" fontId="15" fillId="0" borderId="1" xfId="1" applyNumberFormat="1" applyFont="1" applyFill="1" applyBorder="1" applyAlignment="1">
      <alignment horizontal="center"/>
    </xf>
    <xf numFmtId="165" fontId="6" fillId="0" borderId="0" xfId="1" applyNumberFormat="1" applyFont="1" applyFill="1" applyBorder="1" applyAlignment="1">
      <alignment horizontal="center"/>
    </xf>
    <xf numFmtId="165" fontId="3" fillId="0" borderId="0" xfId="1" applyNumberFormat="1" applyFont="1" applyFill="1" applyBorder="1" applyAlignment="1">
      <alignment horizontal="center"/>
    </xf>
    <xf numFmtId="165" fontId="4" fillId="0" borderId="2" xfId="1" applyNumberFormat="1" applyFont="1" applyFill="1" applyBorder="1" applyAlignment="1">
      <alignment horizontal="center"/>
    </xf>
    <xf numFmtId="165" fontId="3" fillId="0" borderId="0" xfId="1" applyNumberFormat="1" applyFont="1" applyFill="1" applyAlignment="1">
      <alignment horizontal="left"/>
    </xf>
    <xf numFmtId="165" fontId="3" fillId="0" borderId="0" xfId="1" applyNumberFormat="1" applyFont="1" applyBorder="1" applyAlignment="1">
      <alignment horizontal="center" vertical="center" wrapText="1"/>
    </xf>
    <xf numFmtId="165" fontId="3" fillId="0" borderId="0" xfId="1" applyNumberFormat="1" applyFont="1"/>
    <xf numFmtId="165" fontId="3" fillId="0" borderId="0" xfId="1" applyNumberFormat="1" applyFont="1" applyFill="1"/>
    <xf numFmtId="165" fontId="3" fillId="0" borderId="0" xfId="1" applyNumberFormat="1" applyFont="1" applyFill="1" applyBorder="1"/>
    <xf numFmtId="165" fontId="3" fillId="0" borderId="0" xfId="1" applyNumberFormat="1" applyFont="1" applyBorder="1"/>
    <xf numFmtId="165" fontId="3" fillId="0" borderId="0" xfId="1" applyNumberFormat="1" applyFont="1" applyBorder="1" applyAlignment="1">
      <alignment horizontal="center"/>
    </xf>
    <xf numFmtId="165" fontId="3" fillId="0" borderId="0" xfId="1" applyNumberFormat="1" applyFont="1" applyBorder="1" applyAlignment="1">
      <alignment horizontal="left"/>
    </xf>
    <xf numFmtId="165" fontId="3" fillId="0" borderId="0" xfId="1" applyNumberFormat="1" applyFont="1" applyFill="1" applyBorder="1" applyAlignment="1">
      <alignment horizontal="center" vertical="center" wrapText="1"/>
    </xf>
    <xf numFmtId="165" fontId="3" fillId="0" borderId="0" xfId="1" applyNumberFormat="1" applyFont="1" applyFill="1" applyBorder="1" applyAlignment="1">
      <alignment horizontal="center"/>
    </xf>
    <xf numFmtId="165" fontId="3" fillId="0" borderId="0" xfId="1" applyNumberFormat="1" applyFont="1"/>
    <xf numFmtId="165" fontId="3" fillId="0" borderId="0" xfId="1" applyNumberFormat="1" applyFont="1" applyFill="1"/>
    <xf numFmtId="165" fontId="3" fillId="0" borderId="0" xfId="1" applyNumberFormat="1" applyFont="1" applyFill="1" applyBorder="1"/>
    <xf numFmtId="165" fontId="3" fillId="0" borderId="0" xfId="1" applyNumberFormat="1" applyFont="1" applyBorder="1"/>
    <xf numFmtId="165" fontId="3" fillId="0" borderId="0" xfId="1" applyNumberFormat="1" applyFont="1" applyBorder="1" applyAlignment="1">
      <alignment horizontal="center"/>
    </xf>
    <xf numFmtId="165" fontId="3" fillId="0" borderId="0" xfId="1" applyNumberFormat="1" applyFont="1" applyBorder="1" applyAlignment="1">
      <alignment horizontal="center" vertical="center" wrapText="1"/>
    </xf>
    <xf numFmtId="165" fontId="3" fillId="0" borderId="0" xfId="1" applyNumberFormat="1" applyFont="1" applyBorder="1" applyAlignment="1">
      <alignment horizontal="left"/>
    </xf>
    <xf numFmtId="165" fontId="3" fillId="0" borderId="0" xfId="1" applyNumberFormat="1" applyFont="1" applyFill="1" applyBorder="1" applyAlignment="1">
      <alignment horizontal="center" vertical="center" wrapText="1"/>
    </xf>
    <xf numFmtId="165" fontId="3" fillId="0" borderId="0" xfId="1" applyNumberFormat="1" applyFont="1" applyFill="1" applyBorder="1" applyAlignment="1">
      <alignment horizontal="center"/>
    </xf>
    <xf numFmtId="165" fontId="3" fillId="0" borderId="0" xfId="1" applyNumberFormat="1" applyFont="1" applyFill="1"/>
    <xf numFmtId="165" fontId="3" fillId="0" borderId="0" xfId="1" applyNumberFormat="1" applyFont="1"/>
    <xf numFmtId="165" fontId="3" fillId="0" borderId="0" xfId="1" applyNumberFormat="1" applyFont="1" applyFill="1" applyBorder="1"/>
    <xf numFmtId="165" fontId="15" fillId="0" borderId="0" xfId="1" applyNumberFormat="1" applyFont="1" applyFill="1" applyBorder="1" applyAlignment="1">
      <alignment horizontal="center"/>
    </xf>
    <xf numFmtId="165" fontId="3" fillId="0" borderId="0" xfId="1" applyNumberFormat="1" applyFont="1" applyFill="1"/>
    <xf numFmtId="165" fontId="3" fillId="0" borderId="0" xfId="1" applyNumberFormat="1" applyFont="1" applyFill="1" applyBorder="1"/>
    <xf numFmtId="165" fontId="3" fillId="0" borderId="0" xfId="1" applyNumberFormat="1" applyFont="1" applyFill="1" applyBorder="1" applyAlignment="1">
      <alignment horizontal="center" vertical="center" wrapText="1"/>
    </xf>
    <xf numFmtId="165" fontId="3" fillId="0" borderId="0" xfId="1" applyNumberFormat="1" applyFont="1" applyBorder="1"/>
    <xf numFmtId="165" fontId="14" fillId="0" borderId="0" xfId="1" applyNumberFormat="1" applyFont="1"/>
    <xf numFmtId="165" fontId="0" fillId="0" borderId="0" xfId="1" applyNumberFormat="1" applyFont="1" applyFill="1"/>
    <xf numFmtId="164" fontId="3" fillId="0" borderId="0" xfId="1" applyFont="1" applyFill="1" applyBorder="1"/>
    <xf numFmtId="0" fontId="0" fillId="0" borderId="0" xfId="0" applyFont="1" applyFill="1" applyBorder="1"/>
    <xf numFmtId="165" fontId="0" fillId="2" borderId="0" xfId="1" applyNumberFormat="1" applyFont="1" applyFill="1"/>
    <xf numFmtId="165" fontId="3" fillId="2" borderId="0" xfId="1" applyNumberFormat="1" applyFont="1" applyFill="1"/>
    <xf numFmtId="165" fontId="0" fillId="0" borderId="0" xfId="1" applyNumberFormat="1" applyFont="1" applyFill="1" applyBorder="1" applyAlignment="1">
      <alignment horizontal="left" vertical="top" wrapText="1"/>
    </xf>
    <xf numFmtId="165" fontId="0" fillId="0" borderId="0" xfId="1" applyNumberFormat="1" applyFont="1" applyBorder="1" applyAlignment="1">
      <alignment horizontal="left" vertical="top" wrapText="1"/>
    </xf>
    <xf numFmtId="165" fontId="0" fillId="0" borderId="0" xfId="1" applyNumberFormat="1" applyFont="1" applyBorder="1"/>
    <xf numFmtId="165" fontId="3" fillId="0" borderId="0" xfId="1" applyNumberFormat="1" applyFont="1" applyBorder="1" applyAlignment="1">
      <alignment horizontal="right"/>
    </xf>
    <xf numFmtId="165" fontId="3" fillId="2" borderId="0" xfId="1" applyNumberFormat="1" applyFont="1" applyFill="1" applyBorder="1"/>
    <xf numFmtId="0" fontId="4" fillId="0" borderId="0" xfId="0" applyFont="1" applyFill="1" applyAlignment="1">
      <alignment horizontal="left"/>
    </xf>
    <xf numFmtId="165" fontId="4" fillId="0" borderId="0" xfId="1" applyNumberFormat="1" applyFont="1" applyFill="1" applyAlignment="1">
      <alignment horizontal="center"/>
    </xf>
    <xf numFmtId="0" fontId="4" fillId="0" borderId="0" xfId="0" applyFont="1" applyFill="1" applyAlignment="1">
      <alignment horizontal="center"/>
    </xf>
    <xf numFmtId="165" fontId="4" fillId="0" borderId="0" xfId="1" applyNumberFormat="1" applyFont="1" applyFill="1" applyBorder="1" applyAlignment="1">
      <alignment horizontal="left" vertical="top"/>
    </xf>
    <xf numFmtId="0" fontId="0" fillId="0" borderId="0" xfId="0" applyAlignment="1">
      <alignment horizontal="left" vertical="top"/>
    </xf>
    <xf numFmtId="165" fontId="4" fillId="0" borderId="0" xfId="1" applyNumberFormat="1" applyFont="1" applyAlignment="1">
      <alignment horizontal="left" vertical="top"/>
    </xf>
    <xf numFmtId="165" fontId="4" fillId="0" borderId="2" xfId="1" applyNumberFormat="1" applyFont="1" applyFill="1" applyBorder="1" applyAlignment="1">
      <alignment horizontal="left" wrapText="1"/>
    </xf>
    <xf numFmtId="165" fontId="7" fillId="0" borderId="0" xfId="1" applyNumberFormat="1" applyFont="1" applyAlignment="1">
      <alignment horizontal="left"/>
    </xf>
    <xf numFmtId="165" fontId="4" fillId="0" borderId="0" xfId="1" applyNumberFormat="1" applyFont="1" applyFill="1" applyBorder="1" applyAlignment="1">
      <alignment horizontal="center"/>
    </xf>
    <xf numFmtId="165" fontId="10" fillId="0" borderId="0" xfId="1" applyNumberFormat="1" applyFont="1" applyFill="1" applyAlignment="1">
      <alignment horizontal="left"/>
    </xf>
    <xf numFmtId="165" fontId="0" fillId="0" borderId="0" xfId="1" applyNumberFormat="1" applyFont="1" applyFill="1" applyBorder="1" applyAlignment="1">
      <alignment horizontal="left"/>
    </xf>
    <xf numFmtId="165" fontId="3" fillId="0" borderId="0" xfId="1" applyNumberFormat="1" applyFont="1" applyFill="1" applyBorder="1" applyAlignment="1">
      <alignment horizontal="left"/>
    </xf>
    <xf numFmtId="1" fontId="4" fillId="0" borderId="0" xfId="1" applyNumberFormat="1" applyFont="1" applyAlignment="1">
      <alignment horizontal="left" vertical="top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west\OneDrive%20-%20Consejo%20Nacional%20de%20Personas%20con%20Discapacidad\Amer\2019\Mensuales\MARZO%202019%20EJEC%20DESAF%20PRESUPUEST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RZO 2019 A"/>
      <sheetName val="MARZO 2019 B"/>
    </sheetNames>
    <sheetDataSet>
      <sheetData sheetId="0"/>
      <sheetData sheetId="1">
        <row r="8">
          <cell r="F8">
            <v>30769000</v>
          </cell>
        </row>
        <row r="9">
          <cell r="F9">
            <v>71670500</v>
          </cell>
        </row>
        <row r="10">
          <cell r="F10">
            <v>98973000</v>
          </cell>
        </row>
        <row r="52">
          <cell r="F52">
            <v>318480500</v>
          </cell>
        </row>
        <row r="53">
          <cell r="F53">
            <v>325963499.99999994</v>
          </cell>
        </row>
        <row r="54">
          <cell r="F54">
            <v>331740500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2"/>
  <sheetViews>
    <sheetView tabSelected="1" zoomScale="80" zoomScaleNormal="80" zoomScaleSheetLayoutView="70" workbookViewId="0">
      <selection sqref="A1:F1"/>
    </sheetView>
  </sheetViews>
  <sheetFormatPr baseColWidth="10" defaultColWidth="11.5703125" defaultRowHeight="15" x14ac:dyDescent="0.25"/>
  <cols>
    <col min="1" max="1" width="96.140625" style="86" customWidth="1"/>
    <col min="2" max="4" width="15.7109375" style="83" customWidth="1"/>
    <col min="5" max="5" width="17.140625" style="83" customWidth="1"/>
    <col min="6" max="6" width="12.7109375" style="83" bestFit="1" customWidth="1"/>
    <col min="7" max="16384" width="11.5703125" style="83"/>
  </cols>
  <sheetData>
    <row r="1" spans="1:6" x14ac:dyDescent="0.25">
      <c r="A1" s="102" t="s">
        <v>29</v>
      </c>
      <c r="B1" s="102"/>
      <c r="C1" s="102"/>
      <c r="D1" s="102"/>
      <c r="E1" s="102"/>
      <c r="F1" s="102"/>
    </row>
    <row r="2" spans="1:6" x14ac:dyDescent="0.25">
      <c r="A2" s="14" t="s">
        <v>0</v>
      </c>
      <c r="B2" s="104" t="s">
        <v>10</v>
      </c>
      <c r="C2" s="105"/>
      <c r="D2" s="105"/>
      <c r="E2" s="105"/>
      <c r="F2" s="105"/>
    </row>
    <row r="3" spans="1:6" x14ac:dyDescent="0.25">
      <c r="A3" s="14" t="s">
        <v>1</v>
      </c>
      <c r="B3" s="104" t="s">
        <v>62</v>
      </c>
      <c r="C3" s="105"/>
      <c r="D3" s="105"/>
      <c r="E3" s="105"/>
      <c r="F3" s="105"/>
    </row>
    <row r="4" spans="1:6" x14ac:dyDescent="0.25">
      <c r="A4" s="14" t="s">
        <v>4</v>
      </c>
      <c r="B4" s="106" t="s">
        <v>63</v>
      </c>
      <c r="C4" s="105"/>
      <c r="D4" s="105"/>
      <c r="E4" s="105"/>
      <c r="F4" s="105"/>
    </row>
    <row r="5" spans="1:6" x14ac:dyDescent="0.25">
      <c r="A5" s="14" t="s">
        <v>30</v>
      </c>
      <c r="B5" s="106" t="s">
        <v>85</v>
      </c>
      <c r="C5" s="105"/>
      <c r="D5" s="105"/>
      <c r="E5" s="105"/>
      <c r="F5" s="105"/>
    </row>
    <row r="6" spans="1:6" x14ac:dyDescent="0.25">
      <c r="A6" s="14"/>
      <c r="B6" s="20"/>
      <c r="C6" s="16"/>
      <c r="D6" s="16"/>
      <c r="E6" s="16"/>
    </row>
    <row r="8" spans="1:6" x14ac:dyDescent="0.25">
      <c r="A8" s="102" t="s">
        <v>31</v>
      </c>
      <c r="B8" s="102"/>
      <c r="C8" s="102"/>
      <c r="D8" s="102"/>
      <c r="E8" s="102"/>
      <c r="F8" s="102"/>
    </row>
    <row r="9" spans="1:6" x14ac:dyDescent="0.25">
      <c r="A9" s="102" t="s">
        <v>32</v>
      </c>
      <c r="B9" s="102"/>
      <c r="C9" s="102"/>
      <c r="D9" s="102"/>
      <c r="E9" s="102"/>
      <c r="F9" s="102"/>
    </row>
    <row r="11" spans="1:6" ht="15.75" thickBot="1" x14ac:dyDescent="0.3">
      <c r="A11" s="3" t="s">
        <v>59</v>
      </c>
      <c r="B11" s="24" t="s">
        <v>2</v>
      </c>
      <c r="C11" s="24" t="s">
        <v>15</v>
      </c>
      <c r="D11" s="24" t="s">
        <v>16</v>
      </c>
      <c r="E11" s="24" t="s">
        <v>17</v>
      </c>
      <c r="F11" s="24" t="s">
        <v>26</v>
      </c>
    </row>
    <row r="12" spans="1:6" x14ac:dyDescent="0.25">
      <c r="A12" s="87"/>
      <c r="B12" s="89"/>
      <c r="C12" s="77"/>
      <c r="D12" s="77"/>
      <c r="E12" s="77"/>
      <c r="F12" s="77"/>
    </row>
    <row r="13" spans="1:6" x14ac:dyDescent="0.25">
      <c r="A13" s="97" t="s">
        <v>64</v>
      </c>
      <c r="B13" s="78" t="s">
        <v>14</v>
      </c>
      <c r="C13" s="78">
        <v>533</v>
      </c>
      <c r="D13" s="78">
        <v>617</v>
      </c>
      <c r="E13" s="78">
        <v>455</v>
      </c>
      <c r="F13" s="77">
        <f>SUM(C13:E13)</f>
        <v>1605</v>
      </c>
    </row>
    <row r="14" spans="1:6" x14ac:dyDescent="0.25">
      <c r="A14" s="97" t="s">
        <v>65</v>
      </c>
      <c r="B14" s="78" t="s">
        <v>14</v>
      </c>
      <c r="C14" s="78">
        <v>1032</v>
      </c>
      <c r="D14" s="78">
        <v>19</v>
      </c>
      <c r="E14" s="78">
        <v>12</v>
      </c>
      <c r="F14" s="77">
        <f>SUM(C14:E14)</f>
        <v>1063</v>
      </c>
    </row>
    <row r="15" spans="1:6" x14ac:dyDescent="0.25">
      <c r="A15" s="97" t="s">
        <v>66</v>
      </c>
      <c r="B15" s="78" t="s">
        <v>14</v>
      </c>
      <c r="C15" s="78">
        <v>320</v>
      </c>
      <c r="D15" s="78">
        <v>1</v>
      </c>
      <c r="E15" s="78">
        <v>0</v>
      </c>
      <c r="F15" s="77">
        <f>SUM(C15:E15)</f>
        <v>321</v>
      </c>
    </row>
    <row r="16" spans="1:6" s="13" customFormat="1" ht="15.75" hidden="1" x14ac:dyDescent="0.25">
      <c r="A16" s="28" t="s">
        <v>81</v>
      </c>
      <c r="B16" s="88" t="s">
        <v>14</v>
      </c>
      <c r="C16" s="88">
        <v>0</v>
      </c>
      <c r="D16" s="88">
        <v>0</v>
      </c>
      <c r="E16" s="88">
        <v>0</v>
      </c>
      <c r="F16" s="77">
        <f>SUM(C16:E16)</f>
        <v>0</v>
      </c>
    </row>
    <row r="17" spans="1:6" x14ac:dyDescent="0.25">
      <c r="A17" s="79"/>
      <c r="B17" s="89"/>
      <c r="C17" s="77"/>
      <c r="D17" s="77"/>
      <c r="E17" s="77"/>
      <c r="F17" s="77"/>
    </row>
    <row r="18" spans="1:6" ht="15.75" thickBot="1" x14ac:dyDescent="0.3">
      <c r="A18" s="107" t="s">
        <v>5</v>
      </c>
      <c r="B18" s="107"/>
      <c r="C18" s="54">
        <f>C13+C14+C15+C16</f>
        <v>1885</v>
      </c>
      <c r="D18" s="54">
        <f>D13+D14+D15+D16</f>
        <v>637</v>
      </c>
      <c r="E18" s="54">
        <f>E13+E14+E15+E16</f>
        <v>467</v>
      </c>
      <c r="F18" s="54">
        <f>F13+F14+F15+F16</f>
        <v>2989</v>
      </c>
    </row>
    <row r="19" spans="1:6" ht="15.75" thickTop="1" x14ac:dyDescent="0.25">
      <c r="A19" s="55" t="s">
        <v>40</v>
      </c>
      <c r="B19" s="89"/>
      <c r="C19" s="89"/>
      <c r="D19" s="89"/>
      <c r="E19" s="89"/>
      <c r="F19" s="89"/>
    </row>
    <row r="20" spans="1:6" x14ac:dyDescent="0.25">
      <c r="A20" s="91" t="s">
        <v>72</v>
      </c>
      <c r="B20" s="89"/>
      <c r="C20" s="89"/>
      <c r="D20" s="89"/>
      <c r="E20" s="89"/>
      <c r="F20" s="89"/>
    </row>
    <row r="23" spans="1:6" x14ac:dyDescent="0.25">
      <c r="A23" s="102" t="s">
        <v>33</v>
      </c>
      <c r="B23" s="102"/>
      <c r="C23" s="102"/>
      <c r="D23" s="102"/>
      <c r="E23" s="102"/>
    </row>
    <row r="24" spans="1:6" x14ac:dyDescent="0.25">
      <c r="A24" s="102" t="s">
        <v>34</v>
      </c>
      <c r="B24" s="102"/>
      <c r="C24" s="102"/>
      <c r="D24" s="102"/>
      <c r="E24" s="102"/>
    </row>
    <row r="25" spans="1:6" x14ac:dyDescent="0.25">
      <c r="A25" s="102" t="s">
        <v>35</v>
      </c>
      <c r="B25" s="102"/>
      <c r="C25" s="102"/>
      <c r="D25" s="102"/>
      <c r="E25" s="102"/>
    </row>
    <row r="27" spans="1:6" ht="15.75" thickBot="1" x14ac:dyDescent="0.3">
      <c r="A27" s="3" t="s">
        <v>59</v>
      </c>
      <c r="B27" s="23" t="s">
        <v>15</v>
      </c>
      <c r="C27" s="23" t="s">
        <v>16</v>
      </c>
      <c r="D27" s="23" t="s">
        <v>17</v>
      </c>
      <c r="E27" s="23" t="s">
        <v>26</v>
      </c>
    </row>
    <row r="28" spans="1:6" x14ac:dyDescent="0.25">
      <c r="A28" s="87"/>
      <c r="B28" s="87"/>
      <c r="C28" s="87"/>
      <c r="D28" s="87"/>
      <c r="E28" s="87"/>
    </row>
    <row r="29" spans="1:6" x14ac:dyDescent="0.25">
      <c r="A29" s="56" t="s">
        <v>64</v>
      </c>
      <c r="B29" s="88">
        <v>30244900</v>
      </c>
      <c r="C29" s="88">
        <v>66637650</v>
      </c>
      <c r="D29" s="88">
        <v>65803900</v>
      </c>
      <c r="E29" s="88">
        <f>SUM(B29:D29)</f>
        <v>162686450</v>
      </c>
    </row>
    <row r="30" spans="1:6" x14ac:dyDescent="0.25">
      <c r="A30" s="56" t="s">
        <v>67</v>
      </c>
      <c r="B30" s="83">
        <v>328885500</v>
      </c>
      <c r="C30" s="83">
        <v>336418453</v>
      </c>
      <c r="D30" s="78">
        <v>343008823</v>
      </c>
      <c r="E30" s="88">
        <f>SUM(B30:D30)</f>
        <v>1008312776</v>
      </c>
    </row>
    <row r="31" spans="1:6" x14ac:dyDescent="0.25">
      <c r="A31" s="56" t="s">
        <v>68</v>
      </c>
      <c r="B31" s="83">
        <v>142465950</v>
      </c>
      <c r="C31" s="83">
        <v>143909350</v>
      </c>
      <c r="D31" s="83">
        <v>145164850</v>
      </c>
      <c r="E31" s="88">
        <f t="shared" ref="E31" si="0">SUM(B31:D31)</f>
        <v>431540150</v>
      </c>
    </row>
    <row r="32" spans="1:6" s="13" customFormat="1" ht="15.75" hidden="1" x14ac:dyDescent="0.25">
      <c r="A32" s="28" t="s">
        <v>81</v>
      </c>
      <c r="B32" s="13">
        <v>0</v>
      </c>
      <c r="C32" s="78">
        <v>0</v>
      </c>
      <c r="D32" s="78">
        <v>0</v>
      </c>
      <c r="E32" s="78">
        <f t="shared" ref="E32:E34" si="1">SUM(B32:D32)</f>
        <v>0</v>
      </c>
      <c r="F32" s="86"/>
    </row>
    <row r="33" spans="1:6" x14ac:dyDescent="0.25">
      <c r="A33" s="57"/>
      <c r="B33" s="88"/>
      <c r="C33" s="88"/>
      <c r="D33" s="88"/>
      <c r="E33" s="88"/>
    </row>
    <row r="34" spans="1:6" ht="15.75" thickBot="1" x14ac:dyDescent="0.3">
      <c r="A34" s="42" t="s">
        <v>5</v>
      </c>
      <c r="B34" s="6">
        <f>SUM(B29:B32)</f>
        <v>501596350</v>
      </c>
      <c r="C34" s="6">
        <f>SUM(C29:C32)</f>
        <v>546965453</v>
      </c>
      <c r="D34" s="6">
        <f>SUM(D29:D32)</f>
        <v>553977573</v>
      </c>
      <c r="E34" s="6">
        <f t="shared" si="1"/>
        <v>1602539376</v>
      </c>
    </row>
    <row r="35" spans="1:6" ht="15.75" thickTop="1" x14ac:dyDescent="0.25">
      <c r="A35" s="91" t="s">
        <v>72</v>
      </c>
      <c r="B35" s="87"/>
      <c r="C35" s="87"/>
      <c r="D35" s="87"/>
    </row>
    <row r="36" spans="1:6" x14ac:dyDescent="0.25">
      <c r="B36" s="16"/>
      <c r="C36" s="16"/>
      <c r="D36" s="86"/>
    </row>
    <row r="37" spans="1:6" x14ac:dyDescent="0.25">
      <c r="A37" s="58"/>
      <c r="B37" s="16"/>
      <c r="C37" s="16"/>
      <c r="D37" s="86"/>
    </row>
    <row r="38" spans="1:6" x14ac:dyDescent="0.25">
      <c r="A38" s="102" t="s">
        <v>36</v>
      </c>
      <c r="B38" s="102"/>
      <c r="C38" s="102"/>
      <c r="D38" s="102"/>
      <c r="E38" s="102"/>
    </row>
    <row r="39" spans="1:6" x14ac:dyDescent="0.25">
      <c r="A39" s="102" t="s">
        <v>38</v>
      </c>
      <c r="B39" s="102"/>
      <c r="C39" s="102"/>
      <c r="D39" s="102"/>
      <c r="E39" s="102"/>
    </row>
    <row r="40" spans="1:6" x14ac:dyDescent="0.25">
      <c r="A40" s="102" t="s">
        <v>35</v>
      </c>
      <c r="B40" s="102"/>
      <c r="C40" s="102"/>
      <c r="D40" s="102"/>
      <c r="E40" s="102"/>
    </row>
    <row r="42" spans="1:6" ht="15.75" thickBot="1" x14ac:dyDescent="0.3">
      <c r="A42" s="23" t="s">
        <v>3</v>
      </c>
      <c r="B42" s="59" t="s">
        <v>15</v>
      </c>
      <c r="C42" s="59" t="s">
        <v>16</v>
      </c>
      <c r="D42" s="59" t="s">
        <v>17</v>
      </c>
      <c r="E42" s="59" t="s">
        <v>26</v>
      </c>
    </row>
    <row r="43" spans="1:6" x14ac:dyDescent="0.25">
      <c r="A43" s="87"/>
      <c r="B43" s="87"/>
      <c r="C43" s="87"/>
      <c r="D43" s="87"/>
      <c r="E43" s="87"/>
    </row>
    <row r="44" spans="1:6" x14ac:dyDescent="0.25">
      <c r="A44" s="7" t="s">
        <v>24</v>
      </c>
      <c r="B44" s="60">
        <f>+B29+B30</f>
        <v>359130400</v>
      </c>
      <c r="C44" s="60">
        <f>+C29+C30</f>
        <v>403056103</v>
      </c>
      <c r="D44" s="60">
        <f>+D29+D30</f>
        <v>408812723</v>
      </c>
      <c r="E44" s="60">
        <f>SUM(B44:D44)</f>
        <v>1170999226</v>
      </c>
    </row>
    <row r="45" spans="1:6" x14ac:dyDescent="0.25">
      <c r="A45" s="7" t="s">
        <v>23</v>
      </c>
      <c r="B45" s="60">
        <f t="shared" ref="B45:D46" si="2">+B31</f>
        <v>142465950</v>
      </c>
      <c r="C45" s="60">
        <f t="shared" si="2"/>
        <v>143909350</v>
      </c>
      <c r="D45" s="60">
        <f t="shared" si="2"/>
        <v>145164850</v>
      </c>
      <c r="E45" s="60">
        <f>SUM(B45:D45)</f>
        <v>431540150</v>
      </c>
    </row>
    <row r="46" spans="1:6" s="13" customFormat="1" ht="15.75" hidden="1" x14ac:dyDescent="0.25">
      <c r="A46" s="7" t="s">
        <v>82</v>
      </c>
      <c r="B46" s="7">
        <f t="shared" si="2"/>
        <v>0</v>
      </c>
      <c r="C46" s="7">
        <f t="shared" si="2"/>
        <v>0</v>
      </c>
      <c r="D46" s="7">
        <f t="shared" si="2"/>
        <v>0</v>
      </c>
      <c r="E46" s="60">
        <f>SUM(B46:D46)</f>
        <v>0</v>
      </c>
      <c r="F46" s="86"/>
    </row>
    <row r="47" spans="1:6" x14ac:dyDescent="0.25">
      <c r="A47" s="87"/>
      <c r="B47" s="81"/>
      <c r="C47" s="81"/>
      <c r="D47" s="81"/>
      <c r="E47" s="81"/>
    </row>
    <row r="48" spans="1:6" ht="15.75" thickBot="1" x14ac:dyDescent="0.3">
      <c r="A48" s="49" t="s">
        <v>5</v>
      </c>
      <c r="B48" s="62">
        <f>SUM(B44:B47)</f>
        <v>501596350</v>
      </c>
      <c r="C48" s="62">
        <f>SUM(C44:C47)</f>
        <v>546965453</v>
      </c>
      <c r="D48" s="62">
        <f>SUM(D44:D47)</f>
        <v>553977573</v>
      </c>
      <c r="E48" s="62">
        <f>SUM(B48:D48)</f>
        <v>1602539376</v>
      </c>
    </row>
    <row r="49" spans="1:9" ht="15.75" thickTop="1" x14ac:dyDescent="0.25">
      <c r="A49" s="91" t="s">
        <v>72</v>
      </c>
    </row>
    <row r="52" spans="1:9" x14ac:dyDescent="0.25">
      <c r="A52" s="103" t="s">
        <v>37</v>
      </c>
      <c r="B52" s="103"/>
      <c r="C52" s="103"/>
      <c r="D52" s="103"/>
      <c r="E52" s="103"/>
    </row>
    <row r="53" spans="1:9" x14ac:dyDescent="0.25">
      <c r="A53" s="103" t="s">
        <v>6</v>
      </c>
      <c r="B53" s="103"/>
      <c r="C53" s="103"/>
      <c r="D53" s="103"/>
      <c r="E53" s="103"/>
    </row>
    <row r="54" spans="1:9" x14ac:dyDescent="0.25">
      <c r="A54" s="103" t="s">
        <v>35</v>
      </c>
      <c r="B54" s="103"/>
      <c r="C54" s="103"/>
      <c r="D54" s="103"/>
      <c r="E54" s="103"/>
    </row>
    <row r="55" spans="1:9" ht="15.75" x14ac:dyDescent="0.25">
      <c r="A55" s="1"/>
      <c r="B55" s="1"/>
      <c r="C55" s="1"/>
      <c r="D55" s="1"/>
      <c r="E55" s="1"/>
    </row>
    <row r="56" spans="1:9" ht="15.75" thickBot="1" x14ac:dyDescent="0.3">
      <c r="A56" s="3" t="s">
        <v>3</v>
      </c>
      <c r="B56" s="59" t="s">
        <v>15</v>
      </c>
      <c r="C56" s="59" t="s">
        <v>16</v>
      </c>
      <c r="D56" s="59" t="s">
        <v>17</v>
      </c>
      <c r="E56" s="59" t="s">
        <v>26</v>
      </c>
    </row>
    <row r="57" spans="1:9" x14ac:dyDescent="0.25">
      <c r="A57" s="93" t="s">
        <v>39</v>
      </c>
      <c r="B57" s="87">
        <f>205453822.21</f>
        <v>205453822.21000001</v>
      </c>
      <c r="C57" s="87">
        <f>+B67</f>
        <v>193806972.21000004</v>
      </c>
      <c r="D57" s="87">
        <f>+C67</f>
        <v>185175519.21000004</v>
      </c>
      <c r="E57" s="87">
        <f>+B57</f>
        <v>205453822.21000001</v>
      </c>
      <c r="F57" s="86"/>
    </row>
    <row r="58" spans="1:9" x14ac:dyDescent="0.25">
      <c r="A58" s="93" t="s">
        <v>7</v>
      </c>
      <c r="B58" s="87">
        <f>SUM(B59:B61)</f>
        <v>489949500</v>
      </c>
      <c r="C58" s="87">
        <f>SUM(C59:C61)</f>
        <v>538334000</v>
      </c>
      <c r="D58" s="87">
        <f>SUM(D59:D61)</f>
        <v>571413500</v>
      </c>
      <c r="E58" s="87">
        <f>SUM(B58:D58)</f>
        <v>1599697000</v>
      </c>
      <c r="F58" s="86"/>
      <c r="I58" s="86"/>
    </row>
    <row r="59" spans="1:9" x14ac:dyDescent="0.25">
      <c r="A59" s="93" t="s">
        <v>57</v>
      </c>
      <c r="B59" s="95">
        <f>+'[1]MARZO 2019 B'!$F$8+'[1]MARZO 2019 B'!$F$52</f>
        <v>349249500</v>
      </c>
      <c r="C59" s="95">
        <f>+'[1]MARZO 2019 B'!$F$9+'[1]MARZO 2019 B'!$F$53</f>
        <v>397633999.99999994</v>
      </c>
      <c r="D59" s="95">
        <f>+'[1]MARZO 2019 B'!$F$10+'[1]MARZO 2019 B'!$F$54</f>
        <v>430713500</v>
      </c>
      <c r="E59" s="87">
        <f>SUM(B59:D59)</f>
        <v>1177597000</v>
      </c>
      <c r="F59" s="86"/>
    </row>
    <row r="60" spans="1:9" x14ac:dyDescent="0.25">
      <c r="A60" s="89" t="s">
        <v>58</v>
      </c>
      <c r="B60" s="95">
        <v>140700000</v>
      </c>
      <c r="C60" s="95">
        <v>140700000</v>
      </c>
      <c r="D60" s="95">
        <v>140700000</v>
      </c>
      <c r="E60" s="87">
        <f>SUM(B60:D60)</f>
        <v>422100000</v>
      </c>
      <c r="F60" s="86"/>
    </row>
    <row r="61" spans="1:9" s="86" customFormat="1" hidden="1" x14ac:dyDescent="0.25">
      <c r="A61" s="98" t="s">
        <v>83</v>
      </c>
      <c r="B61" s="100"/>
      <c r="C61" s="100"/>
      <c r="D61" s="100"/>
      <c r="E61" s="87">
        <f>SUM(B61:D61)</f>
        <v>0</v>
      </c>
    </row>
    <row r="62" spans="1:9" x14ac:dyDescent="0.25">
      <c r="A62" s="93" t="s">
        <v>8</v>
      </c>
      <c r="B62" s="87">
        <f>+B57+B58</f>
        <v>695403322.21000004</v>
      </c>
      <c r="C62" s="87">
        <f t="shared" ref="C62:D62" si="3">+C57+C58</f>
        <v>732140972.21000004</v>
      </c>
      <c r="D62" s="87">
        <f t="shared" si="3"/>
        <v>756589019.21000004</v>
      </c>
      <c r="E62" s="87">
        <f>+E57+E58</f>
        <v>1805150822.21</v>
      </c>
      <c r="F62" s="86"/>
    </row>
    <row r="63" spans="1:9" x14ac:dyDescent="0.25">
      <c r="A63" s="93" t="s">
        <v>57</v>
      </c>
      <c r="B63" s="87">
        <f>+B44</f>
        <v>359130400</v>
      </c>
      <c r="C63" s="87">
        <f t="shared" ref="C63:D63" si="4">+C44</f>
        <v>403056103</v>
      </c>
      <c r="D63" s="87">
        <f t="shared" si="4"/>
        <v>408812723</v>
      </c>
      <c r="E63" s="87">
        <f>SUM(B63:D63)</f>
        <v>1170999226</v>
      </c>
      <c r="F63" s="86"/>
    </row>
    <row r="64" spans="1:9" x14ac:dyDescent="0.25">
      <c r="A64" s="89" t="s">
        <v>58</v>
      </c>
      <c r="B64" s="87">
        <f>+B45</f>
        <v>142465950</v>
      </c>
      <c r="C64" s="87">
        <f t="shared" ref="C64:D65" si="5">+C45</f>
        <v>143909350</v>
      </c>
      <c r="D64" s="87">
        <f t="shared" si="5"/>
        <v>145164850</v>
      </c>
      <c r="E64" s="87">
        <f>SUM(B64:D64)</f>
        <v>431540150</v>
      </c>
      <c r="F64" s="86"/>
    </row>
    <row r="65" spans="1:6" hidden="1" x14ac:dyDescent="0.25">
      <c r="A65" s="98" t="s">
        <v>83</v>
      </c>
      <c r="B65" s="92">
        <f>+B46</f>
        <v>0</v>
      </c>
      <c r="C65" s="92">
        <f t="shared" si="5"/>
        <v>0</v>
      </c>
      <c r="D65" s="92">
        <f t="shared" si="5"/>
        <v>0</v>
      </c>
      <c r="E65" s="87">
        <f>SUM(B65:D65)</f>
        <v>0</v>
      </c>
      <c r="F65" s="86"/>
    </row>
    <row r="66" spans="1:6" x14ac:dyDescent="0.25">
      <c r="A66" s="93" t="s">
        <v>49</v>
      </c>
      <c r="B66" s="87">
        <f>SUM(B63:B65)</f>
        <v>501596350</v>
      </c>
      <c r="C66" s="87">
        <f t="shared" ref="C66:D66" si="6">SUM(C63:C65)</f>
        <v>546965453</v>
      </c>
      <c r="D66" s="87">
        <f t="shared" si="6"/>
        <v>553977573</v>
      </c>
      <c r="E66" s="87">
        <f>SUM(B66:D66)</f>
        <v>1602539376</v>
      </c>
      <c r="F66" s="86"/>
    </row>
    <row r="67" spans="1:6" x14ac:dyDescent="0.25">
      <c r="A67" s="93" t="s">
        <v>9</v>
      </c>
      <c r="B67" s="87">
        <f>+B62-B66</f>
        <v>193806972.21000004</v>
      </c>
      <c r="C67" s="87">
        <f t="shared" ref="C67:D67" si="7">+C62-C66</f>
        <v>185175519.21000004</v>
      </c>
      <c r="D67" s="87">
        <f t="shared" si="7"/>
        <v>202611446.21000004</v>
      </c>
      <c r="E67" s="87">
        <f>+E62-E66</f>
        <v>202611446.21000004</v>
      </c>
      <c r="F67" s="86"/>
    </row>
    <row r="68" spans="1:6" ht="15.75" thickBot="1" x14ac:dyDescent="0.3">
      <c r="A68" s="4"/>
      <c r="B68" s="9"/>
      <c r="C68" s="9"/>
      <c r="D68" s="9"/>
      <c r="E68" s="9"/>
      <c r="F68" s="86"/>
    </row>
    <row r="69" spans="1:6" ht="16.5" thickTop="1" x14ac:dyDescent="0.25">
      <c r="A69" s="90" t="s">
        <v>84</v>
      </c>
      <c r="B69" s="81"/>
      <c r="C69" s="81"/>
      <c r="D69" s="81"/>
      <c r="E69" s="81"/>
      <c r="F69" s="13"/>
    </row>
    <row r="70" spans="1:6" ht="15.75" x14ac:dyDescent="0.25">
      <c r="A70" s="101" t="s">
        <v>70</v>
      </c>
      <c r="B70" s="101"/>
      <c r="C70" s="101"/>
      <c r="D70" s="101"/>
      <c r="E70" s="1"/>
      <c r="F70" s="13"/>
    </row>
    <row r="71" spans="1:6" x14ac:dyDescent="0.25">
      <c r="B71" s="86"/>
      <c r="C71" s="86"/>
      <c r="D71" s="86"/>
      <c r="E71" s="86"/>
      <c r="F71" s="86"/>
    </row>
    <row r="72" spans="1:6" x14ac:dyDescent="0.25">
      <c r="B72" s="86"/>
      <c r="C72" s="86"/>
      <c r="D72" s="86"/>
      <c r="E72" s="86"/>
      <c r="F72" s="86"/>
    </row>
  </sheetData>
  <mergeCells count="18">
    <mergeCell ref="A8:F8"/>
    <mergeCell ref="A23:E23"/>
    <mergeCell ref="A1:F1"/>
    <mergeCell ref="B2:F2"/>
    <mergeCell ref="B3:F3"/>
    <mergeCell ref="B4:F4"/>
    <mergeCell ref="B5:F5"/>
    <mergeCell ref="A9:F9"/>
    <mergeCell ref="A18:B18"/>
    <mergeCell ref="A70:D70"/>
    <mergeCell ref="A40:E40"/>
    <mergeCell ref="A52:E52"/>
    <mergeCell ref="A53:E53"/>
    <mergeCell ref="A24:E24"/>
    <mergeCell ref="A54:E54"/>
    <mergeCell ref="A38:E38"/>
    <mergeCell ref="A39:E39"/>
    <mergeCell ref="A25:E25"/>
  </mergeCells>
  <printOptions horizontalCentered="1" verticalCentered="1"/>
  <pageMargins left="0.25" right="0.25" top="0.75" bottom="0.75" header="0.3" footer="0.3"/>
  <pageSetup scale="5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5"/>
  <sheetViews>
    <sheetView zoomScale="90" zoomScaleNormal="90" zoomScaleSheetLayoutView="130" workbookViewId="0">
      <selection sqref="A1:F1"/>
    </sheetView>
  </sheetViews>
  <sheetFormatPr baseColWidth="10" defaultColWidth="11.5703125" defaultRowHeight="15" x14ac:dyDescent="0.25"/>
  <cols>
    <col min="1" max="1" width="87" style="86" bestFit="1" customWidth="1"/>
    <col min="2" max="4" width="15.7109375" style="83" customWidth="1"/>
    <col min="5" max="5" width="17.140625" style="83" customWidth="1"/>
    <col min="6" max="6" width="12.7109375" style="83" bestFit="1" customWidth="1"/>
    <col min="7" max="8" width="12.28515625" style="83" bestFit="1" customWidth="1"/>
    <col min="9" max="9" width="14.42578125" style="83" bestFit="1" customWidth="1"/>
    <col min="10" max="16384" width="11.5703125" style="83"/>
  </cols>
  <sheetData>
    <row r="1" spans="1:6" x14ac:dyDescent="0.25">
      <c r="A1" s="102" t="s">
        <v>29</v>
      </c>
      <c r="B1" s="102"/>
      <c r="C1" s="102"/>
      <c r="D1" s="102"/>
      <c r="E1" s="102"/>
      <c r="F1" s="102"/>
    </row>
    <row r="2" spans="1:6" x14ac:dyDescent="0.25">
      <c r="A2" s="14" t="s">
        <v>0</v>
      </c>
      <c r="B2" s="104" t="s">
        <v>10</v>
      </c>
      <c r="C2" s="105"/>
      <c r="D2" s="105"/>
      <c r="E2" s="105"/>
      <c r="F2" s="105"/>
    </row>
    <row r="3" spans="1:6" x14ac:dyDescent="0.25">
      <c r="A3" s="14" t="s">
        <v>1</v>
      </c>
      <c r="B3" s="104" t="s">
        <v>62</v>
      </c>
      <c r="C3" s="105"/>
      <c r="D3" s="105"/>
      <c r="E3" s="105"/>
      <c r="F3" s="105"/>
    </row>
    <row r="4" spans="1:6" x14ac:dyDescent="0.25">
      <c r="A4" s="14" t="s">
        <v>4</v>
      </c>
      <c r="B4" s="106" t="s">
        <v>63</v>
      </c>
      <c r="C4" s="105"/>
      <c r="D4" s="105"/>
      <c r="E4" s="105"/>
      <c r="F4" s="105"/>
    </row>
    <row r="5" spans="1:6" x14ac:dyDescent="0.25">
      <c r="A5" s="14" t="s">
        <v>46</v>
      </c>
      <c r="B5" s="106" t="s">
        <v>86</v>
      </c>
      <c r="C5" s="105"/>
      <c r="D5" s="105"/>
      <c r="E5" s="105"/>
      <c r="F5" s="105"/>
    </row>
    <row r="6" spans="1:6" x14ac:dyDescent="0.25">
      <c r="A6" s="14"/>
      <c r="B6" s="20"/>
      <c r="C6" s="16"/>
      <c r="D6" s="16"/>
      <c r="E6" s="16"/>
    </row>
    <row r="8" spans="1:6" x14ac:dyDescent="0.25">
      <c r="A8" s="102" t="s">
        <v>31</v>
      </c>
      <c r="B8" s="102"/>
      <c r="C8" s="102"/>
      <c r="D8" s="102"/>
      <c r="E8" s="102"/>
      <c r="F8" s="102"/>
    </row>
    <row r="9" spans="1:6" x14ac:dyDescent="0.25">
      <c r="A9" s="102" t="s">
        <v>32</v>
      </c>
      <c r="B9" s="102"/>
      <c r="C9" s="102"/>
      <c r="D9" s="102"/>
      <c r="E9" s="102"/>
      <c r="F9" s="102"/>
    </row>
    <row r="11" spans="1:6" ht="15.75" thickBot="1" x14ac:dyDescent="0.3">
      <c r="A11" s="3" t="s">
        <v>59</v>
      </c>
      <c r="B11" s="24" t="s">
        <v>2</v>
      </c>
      <c r="C11" s="24" t="s">
        <v>18</v>
      </c>
      <c r="D11" s="24" t="s">
        <v>19</v>
      </c>
      <c r="E11" s="24" t="s">
        <v>20</v>
      </c>
      <c r="F11" s="24" t="s">
        <v>27</v>
      </c>
    </row>
    <row r="12" spans="1:6" x14ac:dyDescent="0.25">
      <c r="A12" s="87"/>
      <c r="B12" s="89"/>
      <c r="C12" s="77"/>
      <c r="D12" s="77"/>
      <c r="E12" s="77"/>
      <c r="F12" s="77"/>
    </row>
    <row r="13" spans="1:6" x14ac:dyDescent="0.25">
      <c r="A13" s="97" t="s">
        <v>64</v>
      </c>
      <c r="B13" s="78" t="s">
        <v>14</v>
      </c>
      <c r="C13" s="78">
        <v>203</v>
      </c>
      <c r="D13" s="78">
        <v>139</v>
      </c>
      <c r="E13" s="78">
        <v>26</v>
      </c>
      <c r="F13" s="77">
        <f>SUM(C13:E13)</f>
        <v>368</v>
      </c>
    </row>
    <row r="14" spans="1:6" x14ac:dyDescent="0.25">
      <c r="A14" s="97" t="s">
        <v>65</v>
      </c>
      <c r="B14" s="78" t="s">
        <v>14</v>
      </c>
      <c r="C14" s="78">
        <v>23</v>
      </c>
      <c r="D14" s="78">
        <v>8</v>
      </c>
      <c r="E14" s="78">
        <v>14</v>
      </c>
      <c r="F14" s="77">
        <f>SUM(C14:E14)</f>
        <v>45</v>
      </c>
    </row>
    <row r="15" spans="1:6" x14ac:dyDescent="0.25">
      <c r="A15" s="97" t="s">
        <v>66</v>
      </c>
      <c r="B15" s="78" t="s">
        <v>14</v>
      </c>
      <c r="C15" s="78">
        <v>0</v>
      </c>
      <c r="D15" s="78">
        <v>0</v>
      </c>
      <c r="E15" s="78">
        <v>0</v>
      </c>
      <c r="F15" s="77">
        <f>SUM(C15:E15)</f>
        <v>0</v>
      </c>
    </row>
    <row r="16" spans="1:6" s="13" customFormat="1" ht="15.75" hidden="1" x14ac:dyDescent="0.25">
      <c r="A16" s="28" t="s">
        <v>81</v>
      </c>
      <c r="B16" s="88" t="s">
        <v>14</v>
      </c>
      <c r="C16" s="88"/>
      <c r="D16" s="88"/>
      <c r="E16" s="88"/>
      <c r="F16" s="77">
        <f>SUM(C16:E16)</f>
        <v>0</v>
      </c>
    </row>
    <row r="17" spans="1:6" x14ac:dyDescent="0.25">
      <c r="A17" s="79"/>
      <c r="B17" s="89"/>
      <c r="C17" s="77"/>
      <c r="D17" s="77"/>
      <c r="E17" s="77"/>
      <c r="F17" s="77"/>
    </row>
    <row r="18" spans="1:6" ht="15.75" thickBot="1" x14ac:dyDescent="0.3">
      <c r="A18" s="107" t="s">
        <v>5</v>
      </c>
      <c r="B18" s="107"/>
      <c r="C18" s="54">
        <f>C13+C14+C15</f>
        <v>226</v>
      </c>
      <c r="D18" s="54">
        <f t="shared" ref="D18:E18" si="0">D13+D14+D15</f>
        <v>147</v>
      </c>
      <c r="E18" s="54">
        <f t="shared" si="0"/>
        <v>40</v>
      </c>
      <c r="F18" s="54">
        <f>F13+F14+F15</f>
        <v>413</v>
      </c>
    </row>
    <row r="19" spans="1:6" ht="15.75" thickTop="1" x14ac:dyDescent="0.25">
      <c r="A19" s="55" t="s">
        <v>48</v>
      </c>
      <c r="B19" s="89"/>
      <c r="C19" s="89"/>
      <c r="D19" s="89"/>
      <c r="E19" s="89"/>
      <c r="F19" s="89"/>
    </row>
    <row r="20" spans="1:6" x14ac:dyDescent="0.25">
      <c r="A20" s="91" t="s">
        <v>91</v>
      </c>
      <c r="B20" s="89"/>
      <c r="C20" s="89"/>
      <c r="D20" s="89"/>
      <c r="E20" s="89"/>
      <c r="F20" s="89"/>
    </row>
    <row r="23" spans="1:6" x14ac:dyDescent="0.25">
      <c r="A23" s="102" t="s">
        <v>33</v>
      </c>
      <c r="B23" s="102"/>
      <c r="C23" s="102"/>
      <c r="D23" s="102"/>
      <c r="E23" s="102"/>
    </row>
    <row r="24" spans="1:6" x14ac:dyDescent="0.25">
      <c r="A24" s="102" t="s">
        <v>34</v>
      </c>
      <c r="B24" s="102"/>
      <c r="C24" s="102"/>
      <c r="D24" s="102"/>
      <c r="E24" s="102"/>
    </row>
    <row r="25" spans="1:6" x14ac:dyDescent="0.25">
      <c r="A25" s="102" t="s">
        <v>35</v>
      </c>
      <c r="B25" s="102"/>
      <c r="C25" s="102"/>
      <c r="D25" s="102"/>
      <c r="E25" s="102"/>
    </row>
    <row r="27" spans="1:6" ht="15.75" thickBot="1" x14ac:dyDescent="0.3">
      <c r="A27" s="3" t="s">
        <v>59</v>
      </c>
      <c r="B27" s="23" t="s">
        <v>18</v>
      </c>
      <c r="C27" s="23" t="s">
        <v>19</v>
      </c>
      <c r="D27" s="23" t="s">
        <v>20</v>
      </c>
      <c r="E27" s="23" t="s">
        <v>27</v>
      </c>
    </row>
    <row r="28" spans="1:6" x14ac:dyDescent="0.25">
      <c r="A28" s="87"/>
      <c r="B28" s="87"/>
      <c r="C28" s="87"/>
      <c r="D28" s="87"/>
      <c r="E28" s="87"/>
    </row>
    <row r="29" spans="1:6" x14ac:dyDescent="0.25">
      <c r="A29" s="56" t="s">
        <v>64</v>
      </c>
      <c r="B29" s="88">
        <v>90506200</v>
      </c>
      <c r="C29" s="88">
        <v>106964200</v>
      </c>
      <c r="D29" s="88">
        <v>149039500</v>
      </c>
      <c r="E29" s="88">
        <f>SUM(B29:D29)</f>
        <v>346509900</v>
      </c>
    </row>
    <row r="30" spans="1:6" x14ac:dyDescent="0.25">
      <c r="A30" s="56" t="s">
        <v>67</v>
      </c>
      <c r="B30" s="88">
        <v>350080110</v>
      </c>
      <c r="C30" s="88">
        <v>352450983</v>
      </c>
      <c r="D30" s="88">
        <v>351337248</v>
      </c>
      <c r="E30" s="88">
        <f t="shared" ref="E30:E34" si="1">SUM(B30:D30)</f>
        <v>1053868341</v>
      </c>
    </row>
    <row r="31" spans="1:6" x14ac:dyDescent="0.25">
      <c r="A31" s="56" t="s">
        <v>69</v>
      </c>
      <c r="B31" s="88">
        <v>145191850</v>
      </c>
      <c r="C31" s="88">
        <v>142381850</v>
      </c>
      <c r="D31" s="88">
        <v>138804250</v>
      </c>
      <c r="E31" s="88">
        <f t="shared" si="1"/>
        <v>426377950</v>
      </c>
    </row>
    <row r="32" spans="1:6" s="13" customFormat="1" ht="15.75" hidden="1" x14ac:dyDescent="0.25">
      <c r="A32" s="28" t="s">
        <v>81</v>
      </c>
      <c r="B32" s="78"/>
      <c r="C32" s="78"/>
      <c r="D32" s="78"/>
      <c r="E32" s="78">
        <f t="shared" ref="E32" si="2">SUM(B32:D32)</f>
        <v>0</v>
      </c>
      <c r="F32" s="86"/>
    </row>
    <row r="33" spans="1:6" x14ac:dyDescent="0.25">
      <c r="A33" s="57"/>
      <c r="B33" s="88"/>
      <c r="C33" s="88"/>
      <c r="D33" s="88"/>
      <c r="E33" s="88"/>
    </row>
    <row r="34" spans="1:6" ht="15.75" thickBot="1" x14ac:dyDescent="0.3">
      <c r="A34" s="42" t="s">
        <v>5</v>
      </c>
      <c r="B34" s="6">
        <f>SUM(B29:B32)</f>
        <v>585778160</v>
      </c>
      <c r="C34" s="6">
        <f>SUM(C29:C32)</f>
        <v>601797033</v>
      </c>
      <c r="D34" s="6">
        <f>SUM(D29:D32)</f>
        <v>639180998</v>
      </c>
      <c r="E34" s="6">
        <f t="shared" si="1"/>
        <v>1826756191</v>
      </c>
    </row>
    <row r="35" spans="1:6" ht="15.75" thickTop="1" x14ac:dyDescent="0.25">
      <c r="A35" s="91" t="s">
        <v>92</v>
      </c>
      <c r="B35" s="87"/>
      <c r="C35" s="87"/>
      <c r="D35" s="87"/>
    </row>
    <row r="36" spans="1:6" x14ac:dyDescent="0.25">
      <c r="B36" s="16"/>
      <c r="C36" s="16"/>
      <c r="D36" s="86"/>
    </row>
    <row r="37" spans="1:6" x14ac:dyDescent="0.25">
      <c r="A37" s="58"/>
      <c r="B37" s="16"/>
      <c r="C37" s="16"/>
      <c r="D37" s="86"/>
    </row>
    <row r="38" spans="1:6" x14ac:dyDescent="0.25">
      <c r="A38" s="102" t="s">
        <v>42</v>
      </c>
      <c r="B38" s="102"/>
      <c r="C38" s="102"/>
      <c r="D38" s="102"/>
      <c r="E38" s="102"/>
    </row>
    <row r="39" spans="1:6" x14ac:dyDescent="0.25">
      <c r="A39" s="102" t="s">
        <v>44</v>
      </c>
      <c r="B39" s="102"/>
      <c r="C39" s="102"/>
      <c r="D39" s="102"/>
      <c r="E39" s="102"/>
    </row>
    <row r="40" spans="1:6" x14ac:dyDescent="0.25">
      <c r="A40" s="102" t="s">
        <v>35</v>
      </c>
      <c r="B40" s="102"/>
      <c r="C40" s="102"/>
      <c r="D40" s="102"/>
      <c r="E40" s="102"/>
    </row>
    <row r="42" spans="1:6" ht="15.75" thickBot="1" x14ac:dyDescent="0.3">
      <c r="A42" s="23" t="s">
        <v>3</v>
      </c>
      <c r="B42" s="59" t="s">
        <v>18</v>
      </c>
      <c r="C42" s="59" t="s">
        <v>22</v>
      </c>
      <c r="D42" s="59" t="s">
        <v>20</v>
      </c>
      <c r="E42" s="59" t="s">
        <v>27</v>
      </c>
    </row>
    <row r="43" spans="1:6" x14ac:dyDescent="0.25">
      <c r="A43" s="87"/>
      <c r="B43" s="87"/>
      <c r="C43" s="87"/>
      <c r="D43" s="87"/>
      <c r="E43" s="87"/>
    </row>
    <row r="44" spans="1:6" x14ac:dyDescent="0.25">
      <c r="A44" s="7" t="s">
        <v>24</v>
      </c>
      <c r="B44" s="60">
        <f>+B29+B30</f>
        <v>440586310</v>
      </c>
      <c r="C44" s="60">
        <f>+C29+C30</f>
        <v>459415183</v>
      </c>
      <c r="D44" s="60">
        <f>+D29+D30</f>
        <v>500376748</v>
      </c>
      <c r="E44" s="60">
        <f>SUM(B44:D44)</f>
        <v>1400378241</v>
      </c>
    </row>
    <row r="45" spans="1:6" x14ac:dyDescent="0.25">
      <c r="A45" s="7" t="s">
        <v>23</v>
      </c>
      <c r="B45" s="60">
        <f t="shared" ref="B45:D45" si="3">+B31</f>
        <v>145191850</v>
      </c>
      <c r="C45" s="60">
        <f t="shared" si="3"/>
        <v>142381850</v>
      </c>
      <c r="D45" s="60">
        <f t="shared" si="3"/>
        <v>138804250</v>
      </c>
      <c r="E45" s="60">
        <f>SUM(B45:D45)</f>
        <v>426377950</v>
      </c>
    </row>
    <row r="46" spans="1:6" s="13" customFormat="1" ht="15.75" hidden="1" x14ac:dyDescent="0.25">
      <c r="A46" s="7" t="s">
        <v>82</v>
      </c>
      <c r="B46" s="7"/>
      <c r="C46" s="7"/>
      <c r="D46" s="7"/>
      <c r="E46" s="60">
        <f>SUM(B46:D46)</f>
        <v>0</v>
      </c>
      <c r="F46" s="86"/>
    </row>
    <row r="47" spans="1:6" x14ac:dyDescent="0.25">
      <c r="A47" s="87"/>
      <c r="B47" s="81"/>
      <c r="C47" s="81"/>
      <c r="D47" s="81"/>
      <c r="E47" s="81">
        <f>SUM(B47:D47)</f>
        <v>0</v>
      </c>
    </row>
    <row r="48" spans="1:6" ht="15.75" thickBot="1" x14ac:dyDescent="0.3">
      <c r="A48" s="49" t="s">
        <v>5</v>
      </c>
      <c r="B48" s="62">
        <f>SUM(B44:B47)</f>
        <v>585778160</v>
      </c>
      <c r="C48" s="62">
        <f>SUM(C44:C47)</f>
        <v>601797033</v>
      </c>
      <c r="D48" s="62">
        <f>SUM(D44:D47)</f>
        <v>639180998</v>
      </c>
      <c r="E48" s="62">
        <f>SUM(B48:D48)</f>
        <v>1826756191</v>
      </c>
    </row>
    <row r="49" spans="1:9" ht="15.75" thickTop="1" x14ac:dyDescent="0.25">
      <c r="A49" s="91" t="s">
        <v>92</v>
      </c>
    </row>
    <row r="52" spans="1:9" x14ac:dyDescent="0.25">
      <c r="A52" s="103" t="s">
        <v>37</v>
      </c>
      <c r="B52" s="103"/>
      <c r="C52" s="103"/>
      <c r="D52" s="103"/>
      <c r="E52" s="103"/>
    </row>
    <row r="53" spans="1:9" x14ac:dyDescent="0.25">
      <c r="A53" s="103" t="s">
        <v>6</v>
      </c>
      <c r="B53" s="103"/>
      <c r="C53" s="103"/>
      <c r="D53" s="103"/>
      <c r="E53" s="103"/>
    </row>
    <row r="54" spans="1:9" x14ac:dyDescent="0.25">
      <c r="A54" s="103" t="s">
        <v>35</v>
      </c>
      <c r="B54" s="103"/>
      <c r="C54" s="103"/>
      <c r="D54" s="103"/>
      <c r="E54" s="103"/>
    </row>
    <row r="55" spans="1:9" ht="15.75" x14ac:dyDescent="0.25">
      <c r="A55" s="1"/>
      <c r="B55" s="1"/>
      <c r="C55" s="1"/>
      <c r="D55" s="1"/>
      <c r="E55" s="1"/>
    </row>
    <row r="56" spans="1:9" ht="15.75" thickBot="1" x14ac:dyDescent="0.3">
      <c r="A56" s="3" t="s">
        <v>3</v>
      </c>
      <c r="B56" s="59" t="s">
        <v>18</v>
      </c>
      <c r="C56" s="59" t="s">
        <v>22</v>
      </c>
      <c r="D56" s="59" t="s">
        <v>20</v>
      </c>
      <c r="E56" s="59" t="s">
        <v>27</v>
      </c>
    </row>
    <row r="57" spans="1:9" x14ac:dyDescent="0.25">
      <c r="A57" s="93" t="s">
        <v>39</v>
      </c>
      <c r="B57" s="87">
        <f>+'1T'!E67</f>
        <v>202611446.21000004</v>
      </c>
      <c r="C57" s="87">
        <f>+B67</f>
        <v>208655786.21000004</v>
      </c>
      <c r="D57" s="87">
        <f>+C67</f>
        <v>198681253.21000004</v>
      </c>
      <c r="E57" s="87">
        <f>+B57</f>
        <v>202611446.21000004</v>
      </c>
      <c r="F57" s="86"/>
    </row>
    <row r="58" spans="1:9" x14ac:dyDescent="0.25">
      <c r="A58" s="93" t="s">
        <v>7</v>
      </c>
      <c r="B58" s="87">
        <f>SUM(B59:B61)</f>
        <v>591822500</v>
      </c>
      <c r="C58" s="87">
        <f>SUM(C59:C61)</f>
        <v>591822500</v>
      </c>
      <c r="D58" s="87">
        <f>SUM(D59:D61)</f>
        <v>609476000</v>
      </c>
      <c r="E58" s="87">
        <f>SUM(B58:D58)</f>
        <v>1793121000</v>
      </c>
      <c r="F58" s="86"/>
    </row>
    <row r="59" spans="1:9" x14ac:dyDescent="0.25">
      <c r="A59" s="93" t="s">
        <v>57</v>
      </c>
      <c r="B59" s="94">
        <v>451122500</v>
      </c>
      <c r="C59" s="95">
        <v>451122500</v>
      </c>
      <c r="D59" s="95">
        <v>468776000</v>
      </c>
      <c r="E59" s="87">
        <f>+D59+C59+B59</f>
        <v>1371021000</v>
      </c>
      <c r="F59" s="86"/>
    </row>
    <row r="60" spans="1:9" x14ac:dyDescent="0.25">
      <c r="A60" s="89" t="s">
        <v>58</v>
      </c>
      <c r="B60" s="94">
        <v>140700000</v>
      </c>
      <c r="C60" s="94">
        <v>140700000</v>
      </c>
      <c r="D60" s="94">
        <v>140700000</v>
      </c>
      <c r="E60" s="87">
        <f t="shared" ref="E60:E61" si="4">+D60+C60+B60</f>
        <v>422100000</v>
      </c>
      <c r="F60" s="86"/>
    </row>
    <row r="61" spans="1:9" s="86" customFormat="1" hidden="1" x14ac:dyDescent="0.25">
      <c r="A61" s="98" t="s">
        <v>83</v>
      </c>
      <c r="B61" s="94"/>
      <c r="C61" s="94"/>
      <c r="D61" s="94"/>
      <c r="E61" s="87">
        <f t="shared" si="4"/>
        <v>0</v>
      </c>
      <c r="I61" s="83"/>
    </row>
    <row r="62" spans="1:9" x14ac:dyDescent="0.25">
      <c r="A62" s="93" t="s">
        <v>8</v>
      </c>
      <c r="B62" s="87">
        <f>+B57+B58</f>
        <v>794433946.21000004</v>
      </c>
      <c r="C62" s="87">
        <f>+C57+C58</f>
        <v>800478286.21000004</v>
      </c>
      <c r="D62" s="87">
        <f>+D57+D58</f>
        <v>808157253.21000004</v>
      </c>
      <c r="E62" s="87">
        <f>+E57+E58</f>
        <v>1995732446.21</v>
      </c>
      <c r="F62" s="86"/>
    </row>
    <row r="63" spans="1:9" x14ac:dyDescent="0.25">
      <c r="A63" s="93" t="s">
        <v>57</v>
      </c>
      <c r="B63" s="87">
        <f>+B44</f>
        <v>440586310</v>
      </c>
      <c r="C63" s="87">
        <f>+C44</f>
        <v>459415183</v>
      </c>
      <c r="D63" s="87">
        <f>+D44</f>
        <v>500376748</v>
      </c>
      <c r="E63" s="87">
        <f>+D63+C63+B63</f>
        <v>1400378241</v>
      </c>
      <c r="F63" s="86"/>
    </row>
    <row r="64" spans="1:9" x14ac:dyDescent="0.25">
      <c r="A64" s="89" t="s">
        <v>58</v>
      </c>
      <c r="B64" s="92">
        <f>+B45</f>
        <v>145191850</v>
      </c>
      <c r="C64" s="92">
        <f t="shared" ref="C64:D65" si="5">+C45</f>
        <v>142381850</v>
      </c>
      <c r="D64" s="92">
        <f t="shared" si="5"/>
        <v>138804250</v>
      </c>
      <c r="E64" s="87">
        <f t="shared" ref="E64:E65" si="6">+D64+C64+B64</f>
        <v>426377950</v>
      </c>
      <c r="F64" s="86"/>
    </row>
    <row r="65" spans="1:6" hidden="1" x14ac:dyDescent="0.25">
      <c r="A65" s="98" t="s">
        <v>83</v>
      </c>
      <c r="B65" s="92">
        <f>+B46</f>
        <v>0</v>
      </c>
      <c r="C65" s="92">
        <f t="shared" si="5"/>
        <v>0</v>
      </c>
      <c r="D65" s="92">
        <f t="shared" si="5"/>
        <v>0</v>
      </c>
      <c r="E65" s="87">
        <f t="shared" si="6"/>
        <v>0</v>
      </c>
      <c r="F65" s="86"/>
    </row>
    <row r="66" spans="1:6" x14ac:dyDescent="0.25">
      <c r="A66" s="93" t="s">
        <v>49</v>
      </c>
      <c r="B66" s="87">
        <f>SUM(B63:B65)</f>
        <v>585778160</v>
      </c>
      <c r="C66" s="87">
        <f>SUM(C63:C65)</f>
        <v>601797033</v>
      </c>
      <c r="D66" s="87">
        <f>SUM(D63:D65)</f>
        <v>639180998</v>
      </c>
      <c r="E66" s="87">
        <f>SUM(B66:D66)</f>
        <v>1826756191</v>
      </c>
      <c r="F66" s="86"/>
    </row>
    <row r="67" spans="1:6" x14ac:dyDescent="0.25">
      <c r="A67" s="93" t="s">
        <v>9</v>
      </c>
      <c r="B67" s="87">
        <f>+B62-B66</f>
        <v>208655786.21000004</v>
      </c>
      <c r="C67" s="87">
        <f t="shared" ref="C67:D67" si="7">+C62-C66</f>
        <v>198681253.21000004</v>
      </c>
      <c r="D67" s="87">
        <f t="shared" si="7"/>
        <v>168976255.21000004</v>
      </c>
      <c r="E67" s="87">
        <f>+E62-E66</f>
        <v>168976255.21000004</v>
      </c>
      <c r="F67" s="86"/>
    </row>
    <row r="68" spans="1:6" ht="15.75" thickBot="1" x14ac:dyDescent="0.3">
      <c r="A68" s="4"/>
      <c r="B68" s="9"/>
      <c r="C68" s="9"/>
      <c r="D68" s="9"/>
      <c r="E68" s="9">
        <f>+E67-F53</f>
        <v>168976255.21000004</v>
      </c>
      <c r="F68" s="86"/>
    </row>
    <row r="69" spans="1:6" ht="16.5" thickTop="1" x14ac:dyDescent="0.25">
      <c r="A69" s="90" t="s">
        <v>84</v>
      </c>
      <c r="B69" s="81"/>
      <c r="C69" s="81"/>
      <c r="D69" s="81"/>
      <c r="E69" s="81"/>
      <c r="F69" s="13"/>
    </row>
    <row r="70" spans="1:6" ht="15.75" x14ac:dyDescent="0.25">
      <c r="A70" s="101" t="s">
        <v>60</v>
      </c>
      <c r="B70" s="101"/>
      <c r="C70" s="101"/>
      <c r="D70" s="101"/>
      <c r="E70" s="1"/>
      <c r="F70" s="13"/>
    </row>
    <row r="71" spans="1:6" x14ac:dyDescent="0.25">
      <c r="B71" s="86"/>
      <c r="C71" s="86"/>
      <c r="D71" s="86"/>
      <c r="E71" s="86"/>
      <c r="F71" s="86"/>
    </row>
    <row r="72" spans="1:6" x14ac:dyDescent="0.25">
      <c r="B72" s="86"/>
      <c r="C72" s="86"/>
      <c r="D72" s="86"/>
      <c r="E72" s="86"/>
      <c r="F72" s="86"/>
    </row>
    <row r="74" spans="1:6" x14ac:dyDescent="0.25">
      <c r="B74" s="86"/>
      <c r="C74" s="86"/>
    </row>
    <row r="75" spans="1:6" x14ac:dyDescent="0.25">
      <c r="B75" s="86"/>
      <c r="C75" s="86"/>
    </row>
  </sheetData>
  <mergeCells count="18">
    <mergeCell ref="A40:E40"/>
    <mergeCell ref="A70:D70"/>
    <mergeCell ref="A18:B18"/>
    <mergeCell ref="A23:E23"/>
    <mergeCell ref="A25:E25"/>
    <mergeCell ref="A52:E52"/>
    <mergeCell ref="A53:E53"/>
    <mergeCell ref="A24:E24"/>
    <mergeCell ref="A54:E54"/>
    <mergeCell ref="A38:E38"/>
    <mergeCell ref="A39:E39"/>
    <mergeCell ref="A1:F1"/>
    <mergeCell ref="A8:F8"/>
    <mergeCell ref="A9:F9"/>
    <mergeCell ref="B2:F2"/>
    <mergeCell ref="B3:F3"/>
    <mergeCell ref="B4:F4"/>
    <mergeCell ref="B5:F5"/>
  </mergeCells>
  <printOptions horizontalCentered="1"/>
  <pageMargins left="0.23622047244094491" right="0.23622047244094491" top="0.74803149606299213" bottom="0.74803149606299213" header="0.31496062992125984" footer="0.31496062992125984"/>
  <pageSetup scale="60" orientation="portrait" r:id="rId1"/>
  <colBreaks count="1" manualBreakCount="1">
    <brk id="6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2"/>
  <sheetViews>
    <sheetView zoomScale="90" zoomScaleNormal="90" zoomScaleSheetLayoutView="85" workbookViewId="0">
      <selection sqref="A1:F1"/>
    </sheetView>
  </sheetViews>
  <sheetFormatPr baseColWidth="10" defaultColWidth="11.5703125" defaultRowHeight="15" x14ac:dyDescent="0.25"/>
  <cols>
    <col min="1" max="1" width="87" style="86" bestFit="1" customWidth="1"/>
    <col min="2" max="4" width="15.7109375" style="83" customWidth="1"/>
    <col min="5" max="5" width="17.140625" style="83" customWidth="1"/>
    <col min="6" max="6" width="12.7109375" style="83" bestFit="1" customWidth="1"/>
    <col min="7" max="7" width="11.5703125" style="83"/>
    <col min="8" max="8" width="14.42578125" style="83" bestFit="1" customWidth="1"/>
    <col min="9" max="16384" width="11.5703125" style="83"/>
  </cols>
  <sheetData>
    <row r="1" spans="1:6" x14ac:dyDescent="0.25">
      <c r="A1" s="102" t="s">
        <v>29</v>
      </c>
      <c r="B1" s="102"/>
      <c r="C1" s="102"/>
      <c r="D1" s="102"/>
      <c r="E1" s="102"/>
      <c r="F1" s="102"/>
    </row>
    <row r="2" spans="1:6" x14ac:dyDescent="0.25">
      <c r="A2" s="14" t="s">
        <v>0</v>
      </c>
      <c r="B2" s="104" t="s">
        <v>10</v>
      </c>
      <c r="C2" s="105"/>
      <c r="D2" s="105"/>
      <c r="E2" s="105"/>
      <c r="F2" s="105"/>
    </row>
    <row r="3" spans="1:6" x14ac:dyDescent="0.25">
      <c r="A3" s="14" t="s">
        <v>1</v>
      </c>
      <c r="B3" s="104" t="s">
        <v>62</v>
      </c>
      <c r="C3" s="105"/>
      <c r="D3" s="105"/>
      <c r="E3" s="105"/>
      <c r="F3" s="105"/>
    </row>
    <row r="4" spans="1:6" x14ac:dyDescent="0.25">
      <c r="A4" s="14" t="s">
        <v>4</v>
      </c>
      <c r="B4" s="106" t="s">
        <v>63</v>
      </c>
      <c r="C4" s="105"/>
      <c r="D4" s="105"/>
      <c r="E4" s="105"/>
      <c r="F4" s="105"/>
    </row>
    <row r="5" spans="1:6" x14ac:dyDescent="0.25">
      <c r="A5" s="14" t="s">
        <v>46</v>
      </c>
      <c r="B5" s="106" t="s">
        <v>87</v>
      </c>
      <c r="C5" s="105"/>
      <c r="D5" s="105"/>
      <c r="E5" s="105"/>
      <c r="F5" s="105"/>
    </row>
    <row r="6" spans="1:6" x14ac:dyDescent="0.25">
      <c r="A6" s="14"/>
      <c r="B6" s="20"/>
      <c r="C6" s="16"/>
      <c r="D6" s="16"/>
      <c r="E6" s="16"/>
    </row>
    <row r="8" spans="1:6" x14ac:dyDescent="0.25">
      <c r="A8" s="102" t="s">
        <v>31</v>
      </c>
      <c r="B8" s="102"/>
      <c r="C8" s="102"/>
      <c r="D8" s="102"/>
      <c r="E8" s="102"/>
      <c r="F8" s="102"/>
    </row>
    <row r="9" spans="1:6" x14ac:dyDescent="0.25">
      <c r="A9" s="102" t="s">
        <v>32</v>
      </c>
      <c r="B9" s="102"/>
      <c r="C9" s="102"/>
      <c r="D9" s="102"/>
      <c r="E9" s="102"/>
      <c r="F9" s="102"/>
    </row>
    <row r="11" spans="1:6" ht="15.75" thickBot="1" x14ac:dyDescent="0.3">
      <c r="A11" s="3" t="s">
        <v>59</v>
      </c>
      <c r="B11" s="24" t="s">
        <v>2</v>
      </c>
      <c r="C11" s="24" t="s">
        <v>12</v>
      </c>
      <c r="D11" s="24" t="s">
        <v>13</v>
      </c>
      <c r="E11" s="24" t="s">
        <v>47</v>
      </c>
      <c r="F11" s="24" t="s">
        <v>11</v>
      </c>
    </row>
    <row r="12" spans="1:6" x14ac:dyDescent="0.25">
      <c r="A12" s="87"/>
      <c r="B12" s="89"/>
      <c r="C12" s="77"/>
      <c r="D12" s="77"/>
      <c r="E12" s="77"/>
      <c r="F12" s="77"/>
    </row>
    <row r="13" spans="1:6" x14ac:dyDescent="0.25">
      <c r="A13" s="97" t="s">
        <v>64</v>
      </c>
      <c r="B13" s="78" t="s">
        <v>14</v>
      </c>
      <c r="C13" s="78">
        <v>13</v>
      </c>
      <c r="D13" s="78">
        <v>31</v>
      </c>
      <c r="E13" s="78">
        <v>15</v>
      </c>
      <c r="F13" s="77">
        <f>SUM(C13:E13)</f>
        <v>59</v>
      </c>
    </row>
    <row r="14" spans="1:6" ht="15.75" x14ac:dyDescent="0.25">
      <c r="A14" s="97" t="s">
        <v>65</v>
      </c>
      <c r="B14" s="78" t="s">
        <v>14</v>
      </c>
      <c r="C14" s="83">
        <v>15</v>
      </c>
      <c r="D14" s="13">
        <v>19</v>
      </c>
      <c r="E14" s="83">
        <v>37</v>
      </c>
      <c r="F14" s="77">
        <f>SUM(C14:E14)</f>
        <v>71</v>
      </c>
    </row>
    <row r="15" spans="1:6" ht="15.75" x14ac:dyDescent="0.25">
      <c r="A15" s="97" t="s">
        <v>66</v>
      </c>
      <c r="B15" s="78" t="s">
        <v>14</v>
      </c>
      <c r="C15" s="13">
        <v>0</v>
      </c>
      <c r="D15" s="83">
        <v>1</v>
      </c>
      <c r="E15" s="83">
        <v>0</v>
      </c>
      <c r="F15" s="77">
        <f>SUM(C15:E15)</f>
        <v>1</v>
      </c>
    </row>
    <row r="16" spans="1:6" s="13" customFormat="1" ht="15.75" hidden="1" x14ac:dyDescent="0.25">
      <c r="A16" s="28" t="s">
        <v>81</v>
      </c>
      <c r="B16" s="88" t="s">
        <v>14</v>
      </c>
      <c r="C16" s="88"/>
      <c r="D16" s="88"/>
      <c r="E16" s="88"/>
      <c r="F16" s="77">
        <f>SUM(C16:E16)</f>
        <v>0</v>
      </c>
    </row>
    <row r="17" spans="1:8" x14ac:dyDescent="0.25">
      <c r="A17" s="79"/>
      <c r="B17" s="89"/>
      <c r="C17" s="77"/>
      <c r="D17" s="77"/>
      <c r="E17" s="77"/>
      <c r="F17" s="77"/>
    </row>
    <row r="18" spans="1:8" ht="15.75" thickBot="1" x14ac:dyDescent="0.3">
      <c r="A18" s="107" t="s">
        <v>5</v>
      </c>
      <c r="B18" s="107"/>
      <c r="C18" s="54">
        <f>C13+C14+C15</f>
        <v>28</v>
      </c>
      <c r="D18" s="54">
        <f t="shared" ref="D18:E18" si="0">D13+D14+D15</f>
        <v>51</v>
      </c>
      <c r="E18" s="54">
        <f t="shared" si="0"/>
        <v>52</v>
      </c>
      <c r="F18" s="54">
        <f>F13+F14+F15</f>
        <v>131</v>
      </c>
    </row>
    <row r="19" spans="1:8" ht="15.75" thickTop="1" x14ac:dyDescent="0.25">
      <c r="A19" s="55" t="s">
        <v>48</v>
      </c>
      <c r="B19" s="89"/>
      <c r="C19" s="89"/>
      <c r="D19" s="89"/>
      <c r="E19" s="89"/>
      <c r="F19" s="89"/>
    </row>
    <row r="20" spans="1:8" x14ac:dyDescent="0.25">
      <c r="A20" s="91" t="s">
        <v>71</v>
      </c>
      <c r="B20" s="89"/>
      <c r="C20" s="89"/>
      <c r="D20" s="89"/>
      <c r="E20" s="89"/>
      <c r="F20" s="89"/>
    </row>
    <row r="23" spans="1:8" x14ac:dyDescent="0.25">
      <c r="A23" s="102" t="s">
        <v>33</v>
      </c>
      <c r="B23" s="102"/>
      <c r="C23" s="102"/>
      <c r="D23" s="102"/>
      <c r="E23" s="102"/>
    </row>
    <row r="24" spans="1:8" x14ac:dyDescent="0.25">
      <c r="A24" s="102" t="s">
        <v>34</v>
      </c>
      <c r="B24" s="102"/>
      <c r="C24" s="102"/>
      <c r="D24" s="102"/>
      <c r="E24" s="102"/>
    </row>
    <row r="25" spans="1:8" x14ac:dyDescent="0.25">
      <c r="A25" s="102" t="s">
        <v>35</v>
      </c>
      <c r="B25" s="102"/>
      <c r="C25" s="102"/>
      <c r="D25" s="102"/>
      <c r="E25" s="102"/>
    </row>
    <row r="27" spans="1:8" ht="15.75" thickBot="1" x14ac:dyDescent="0.3">
      <c r="A27" s="3" t="s">
        <v>59</v>
      </c>
      <c r="B27" s="23" t="s">
        <v>12</v>
      </c>
      <c r="C27" s="23" t="s">
        <v>13</v>
      </c>
      <c r="D27" s="23" t="s">
        <v>47</v>
      </c>
      <c r="E27" s="23" t="s">
        <v>11</v>
      </c>
    </row>
    <row r="28" spans="1:8" x14ac:dyDescent="0.25">
      <c r="A28" s="87"/>
      <c r="B28" s="87"/>
      <c r="C28" s="87"/>
      <c r="D28" s="87"/>
      <c r="E28" s="87"/>
    </row>
    <row r="29" spans="1:8" x14ac:dyDescent="0.25">
      <c r="A29" s="56" t="s">
        <v>64</v>
      </c>
      <c r="B29" s="83">
        <v>109543200</v>
      </c>
      <c r="C29" s="83">
        <v>110837700</v>
      </c>
      <c r="D29" s="86">
        <v>111335700</v>
      </c>
      <c r="E29" s="88">
        <f t="shared" ref="E29:E31" si="1">SUM(B29:D29)</f>
        <v>331716600</v>
      </c>
    </row>
    <row r="30" spans="1:8" x14ac:dyDescent="0.25">
      <c r="A30" s="56" t="s">
        <v>67</v>
      </c>
      <c r="B30" s="83">
        <v>353705640</v>
      </c>
      <c r="C30" s="86">
        <v>362591476</v>
      </c>
      <c r="D30" s="83">
        <f>373802058+687250-249206</f>
        <v>374240102</v>
      </c>
      <c r="E30" s="88">
        <f t="shared" si="1"/>
        <v>1090537218</v>
      </c>
      <c r="G30" s="86"/>
    </row>
    <row r="31" spans="1:8" x14ac:dyDescent="0.25">
      <c r="A31" s="56" t="s">
        <v>69</v>
      </c>
      <c r="B31" s="86">
        <v>142191250</v>
      </c>
      <c r="C31" s="83">
        <v>142213750</v>
      </c>
      <c r="D31" s="83">
        <v>142425750</v>
      </c>
      <c r="E31" s="88">
        <f t="shared" si="1"/>
        <v>426830750</v>
      </c>
      <c r="F31" s="86"/>
    </row>
    <row r="32" spans="1:8" s="13" customFormat="1" ht="15.75" hidden="1" x14ac:dyDescent="0.25">
      <c r="A32" s="28" t="s">
        <v>81</v>
      </c>
      <c r="B32" s="78"/>
      <c r="C32" s="78"/>
      <c r="D32" s="78"/>
      <c r="E32" s="78">
        <f t="shared" ref="E32" si="2">SUM(B32:D32)</f>
        <v>0</v>
      </c>
      <c r="F32" s="83"/>
      <c r="G32" s="83"/>
      <c r="H32" s="83"/>
    </row>
    <row r="33" spans="1:6" x14ac:dyDescent="0.25">
      <c r="A33" s="57"/>
      <c r="B33" s="88"/>
      <c r="C33" s="88"/>
      <c r="D33" s="88"/>
      <c r="E33" s="88"/>
    </row>
    <row r="34" spans="1:6" ht="15.75" thickBot="1" x14ac:dyDescent="0.3">
      <c r="A34" s="42" t="s">
        <v>5</v>
      </c>
      <c r="B34" s="6">
        <f>SUM(B29:B32)</f>
        <v>605440090</v>
      </c>
      <c r="C34" s="6">
        <f>SUM(C29:C32)</f>
        <v>615642926</v>
      </c>
      <c r="D34" s="6">
        <f>SUM(D29:D32)</f>
        <v>628001552</v>
      </c>
      <c r="E34" s="6">
        <f>SUM(E29:E32)</f>
        <v>1849084568</v>
      </c>
    </row>
    <row r="35" spans="1:6" ht="15.75" thickTop="1" x14ac:dyDescent="0.25">
      <c r="A35" s="91" t="s">
        <v>71</v>
      </c>
      <c r="B35" s="87"/>
      <c r="C35" s="87"/>
      <c r="D35" s="87"/>
    </row>
    <row r="36" spans="1:6" x14ac:dyDescent="0.25">
      <c r="B36" s="16"/>
      <c r="C36" s="16"/>
      <c r="D36" s="86"/>
    </row>
    <row r="37" spans="1:6" x14ac:dyDescent="0.25">
      <c r="A37" s="58"/>
      <c r="B37" s="16"/>
      <c r="C37" s="16"/>
      <c r="D37" s="86"/>
    </row>
    <row r="38" spans="1:6" x14ac:dyDescent="0.25">
      <c r="A38" s="102" t="s">
        <v>36</v>
      </c>
      <c r="B38" s="102"/>
      <c r="C38" s="102"/>
      <c r="D38" s="102"/>
      <c r="E38" s="102"/>
    </row>
    <row r="39" spans="1:6" x14ac:dyDescent="0.25">
      <c r="A39" s="102" t="s">
        <v>38</v>
      </c>
      <c r="B39" s="102"/>
      <c r="C39" s="102"/>
      <c r="D39" s="102"/>
      <c r="E39" s="102"/>
    </row>
    <row r="40" spans="1:6" x14ac:dyDescent="0.25">
      <c r="A40" s="102" t="s">
        <v>35</v>
      </c>
      <c r="B40" s="102"/>
      <c r="C40" s="102"/>
      <c r="D40" s="102"/>
      <c r="E40" s="102"/>
    </row>
    <row r="42" spans="1:6" ht="15.75" thickBot="1" x14ac:dyDescent="0.3">
      <c r="A42" s="23" t="s">
        <v>3</v>
      </c>
      <c r="B42" s="59" t="s">
        <v>12</v>
      </c>
      <c r="C42" s="59" t="s">
        <v>13</v>
      </c>
      <c r="D42" s="59" t="s">
        <v>47</v>
      </c>
      <c r="E42" s="59" t="s">
        <v>11</v>
      </c>
    </row>
    <row r="43" spans="1:6" x14ac:dyDescent="0.25">
      <c r="A43" s="87"/>
      <c r="B43" s="87"/>
      <c r="C43" s="87"/>
      <c r="D43" s="87"/>
      <c r="E43" s="87"/>
    </row>
    <row r="44" spans="1:6" x14ac:dyDescent="0.25">
      <c r="A44" s="7" t="s">
        <v>24</v>
      </c>
      <c r="B44" s="60">
        <f>+B29+B30</f>
        <v>463248840</v>
      </c>
      <c r="C44" s="60">
        <f>+C29+C30</f>
        <v>473429176</v>
      </c>
      <c r="D44" s="60">
        <f>+D29+D30</f>
        <v>485575802</v>
      </c>
      <c r="E44" s="60">
        <f>SUM(B44:D44)</f>
        <v>1422253818</v>
      </c>
    </row>
    <row r="45" spans="1:6" x14ac:dyDescent="0.25">
      <c r="A45" s="7" t="s">
        <v>23</v>
      </c>
      <c r="B45" s="60">
        <f t="shared" ref="B45:D46" si="3">+B31</f>
        <v>142191250</v>
      </c>
      <c r="C45" s="60">
        <f t="shared" si="3"/>
        <v>142213750</v>
      </c>
      <c r="D45" s="60">
        <f t="shared" si="3"/>
        <v>142425750</v>
      </c>
      <c r="E45" s="60">
        <f>SUM(B45:D45)</f>
        <v>426830750</v>
      </c>
    </row>
    <row r="46" spans="1:6" s="13" customFormat="1" ht="15.75" hidden="1" x14ac:dyDescent="0.25">
      <c r="A46" s="7" t="s">
        <v>82</v>
      </c>
      <c r="B46" s="7">
        <f t="shared" si="3"/>
        <v>0</v>
      </c>
      <c r="C46" s="7">
        <f t="shared" si="3"/>
        <v>0</v>
      </c>
      <c r="D46" s="7">
        <f t="shared" si="3"/>
        <v>0</v>
      </c>
      <c r="E46" s="60">
        <f>SUM(B46:D46)</f>
        <v>0</v>
      </c>
      <c r="F46" s="86"/>
    </row>
    <row r="47" spans="1:6" x14ac:dyDescent="0.25">
      <c r="A47" s="87"/>
      <c r="B47" s="81"/>
      <c r="C47" s="81"/>
      <c r="D47" s="81"/>
      <c r="E47" s="81"/>
    </row>
    <row r="48" spans="1:6" ht="15.75" thickBot="1" x14ac:dyDescent="0.3">
      <c r="A48" s="49" t="s">
        <v>5</v>
      </c>
      <c r="B48" s="62">
        <f>SUM(B44:B47)</f>
        <v>605440090</v>
      </c>
      <c r="C48" s="62">
        <f>SUM(C44:C47)</f>
        <v>615642926</v>
      </c>
      <c r="D48" s="62">
        <f>SUM(D44:D47)</f>
        <v>628001552</v>
      </c>
      <c r="E48" s="62">
        <f>SUM(B48:D48)</f>
        <v>1849084568</v>
      </c>
    </row>
    <row r="49" spans="1:8" ht="15.75" thickTop="1" x14ac:dyDescent="0.25">
      <c r="A49" s="91" t="s">
        <v>71</v>
      </c>
    </row>
    <row r="52" spans="1:8" x14ac:dyDescent="0.25">
      <c r="A52" s="103" t="s">
        <v>37</v>
      </c>
      <c r="B52" s="103"/>
      <c r="C52" s="103"/>
      <c r="D52" s="103"/>
      <c r="E52" s="103"/>
    </row>
    <row r="53" spans="1:8" x14ac:dyDescent="0.25">
      <c r="A53" s="103" t="s">
        <v>6</v>
      </c>
      <c r="B53" s="103"/>
      <c r="C53" s="103"/>
      <c r="D53" s="103"/>
      <c r="E53" s="103"/>
    </row>
    <row r="54" spans="1:8" x14ac:dyDescent="0.25">
      <c r="A54" s="103" t="s">
        <v>35</v>
      </c>
      <c r="B54" s="103"/>
      <c r="C54" s="103"/>
      <c r="D54" s="103"/>
      <c r="E54" s="103"/>
    </row>
    <row r="55" spans="1:8" ht="15.75" x14ac:dyDescent="0.25">
      <c r="A55" s="1"/>
      <c r="B55" s="1"/>
      <c r="C55" s="1"/>
      <c r="D55" s="1"/>
      <c r="E55" s="1"/>
    </row>
    <row r="56" spans="1:8" ht="15.75" thickBot="1" x14ac:dyDescent="0.3">
      <c r="A56" s="3" t="s">
        <v>3</v>
      </c>
      <c r="B56" s="59" t="s">
        <v>12</v>
      </c>
      <c r="C56" s="59" t="s">
        <v>13</v>
      </c>
      <c r="D56" s="59" t="s">
        <v>47</v>
      </c>
      <c r="E56" s="59" t="s">
        <v>11</v>
      </c>
    </row>
    <row r="57" spans="1:8" x14ac:dyDescent="0.25">
      <c r="A57" s="93" t="s">
        <v>39</v>
      </c>
      <c r="B57" s="87">
        <f>+'2T'!E67</f>
        <v>168976255.21000004</v>
      </c>
      <c r="C57" s="87">
        <f>+B67</f>
        <v>215987165.21000004</v>
      </c>
      <c r="D57" s="87">
        <f>+C67</f>
        <v>231359739.21000004</v>
      </c>
      <c r="E57" s="87">
        <f>+B57</f>
        <v>168976255.21000004</v>
      </c>
      <c r="F57" s="86"/>
    </row>
    <row r="58" spans="1:8" x14ac:dyDescent="0.25">
      <c r="A58" s="93" t="s">
        <v>7</v>
      </c>
      <c r="B58" s="87">
        <f>SUM(B59:B61)</f>
        <v>652451000</v>
      </c>
      <c r="C58" s="87">
        <f>SUM(C59:C61)</f>
        <v>631015500</v>
      </c>
      <c r="D58" s="87">
        <f>SUM(D59:D61)</f>
        <v>748020000.00186801</v>
      </c>
      <c r="E58" s="87">
        <f>SUM(B58:D58)</f>
        <v>2031486500.001868</v>
      </c>
      <c r="F58" s="86"/>
    </row>
    <row r="59" spans="1:8" x14ac:dyDescent="0.25">
      <c r="A59" s="93" t="s">
        <v>57</v>
      </c>
      <c r="B59" s="95">
        <f>145104500+366646500</f>
        <v>511751000</v>
      </c>
      <c r="C59" s="95">
        <f>130309000+360006500</f>
        <v>490315500</v>
      </c>
      <c r="D59" s="95">
        <f>93413000+478907000.001868</f>
        <v>572320000.00186801</v>
      </c>
      <c r="E59" s="87">
        <f>SUM(B59:D59)</f>
        <v>1574386500.001868</v>
      </c>
      <c r="F59" s="86"/>
    </row>
    <row r="60" spans="1:8" x14ac:dyDescent="0.25">
      <c r="A60" s="89" t="s">
        <v>58</v>
      </c>
      <c r="B60" s="95">
        <v>140700000</v>
      </c>
      <c r="C60" s="95">
        <v>140700000</v>
      </c>
      <c r="D60" s="95">
        <v>175700000</v>
      </c>
      <c r="E60" s="87">
        <f>SUM(B60:D60)</f>
        <v>457100000</v>
      </c>
      <c r="F60" s="86"/>
    </row>
    <row r="61" spans="1:8" s="86" customFormat="1" hidden="1" x14ac:dyDescent="0.25">
      <c r="A61" s="98" t="s">
        <v>83</v>
      </c>
      <c r="B61" s="95"/>
      <c r="C61" s="95"/>
      <c r="D61" s="95"/>
      <c r="E61" s="87">
        <f>SUM(B61:D61)</f>
        <v>0</v>
      </c>
      <c r="H61" s="83"/>
    </row>
    <row r="62" spans="1:8" x14ac:dyDescent="0.25">
      <c r="A62" s="93" t="s">
        <v>8</v>
      </c>
      <c r="B62" s="87">
        <f>+B57+B58</f>
        <v>821427255.21000004</v>
      </c>
      <c r="C62" s="87">
        <f t="shared" ref="C62:D62" si="4">+C57+C58</f>
        <v>847002665.21000004</v>
      </c>
      <c r="D62" s="87">
        <f t="shared" si="4"/>
        <v>979379739.21186805</v>
      </c>
      <c r="E62" s="87">
        <f>+E57+E58</f>
        <v>2200462755.2118683</v>
      </c>
      <c r="F62" s="86"/>
    </row>
    <row r="63" spans="1:8" x14ac:dyDescent="0.25">
      <c r="A63" s="93" t="s">
        <v>57</v>
      </c>
      <c r="B63" s="87">
        <f>+B44</f>
        <v>463248840</v>
      </c>
      <c r="C63" s="87">
        <f>+C44</f>
        <v>473429176</v>
      </c>
      <c r="D63" s="87">
        <f>+D44</f>
        <v>485575802</v>
      </c>
      <c r="E63" s="87">
        <f>SUM(B63:D63)</f>
        <v>1422253818</v>
      </c>
      <c r="F63" s="86"/>
    </row>
    <row r="64" spans="1:8" x14ac:dyDescent="0.25">
      <c r="A64" s="89" t="s">
        <v>58</v>
      </c>
      <c r="B64" s="92">
        <f>+B45</f>
        <v>142191250</v>
      </c>
      <c r="C64" s="92">
        <f t="shared" ref="C64:D65" si="5">+C45</f>
        <v>142213750</v>
      </c>
      <c r="D64" s="92">
        <f t="shared" si="5"/>
        <v>142425750</v>
      </c>
      <c r="E64" s="87">
        <f>SUM(B64:D64)</f>
        <v>426830750</v>
      </c>
      <c r="F64" s="86"/>
    </row>
    <row r="65" spans="1:6" hidden="1" x14ac:dyDescent="0.25">
      <c r="A65" s="98" t="s">
        <v>83</v>
      </c>
      <c r="B65" s="92">
        <f>+B46</f>
        <v>0</v>
      </c>
      <c r="C65" s="92">
        <f t="shared" si="5"/>
        <v>0</v>
      </c>
      <c r="D65" s="92">
        <f t="shared" si="5"/>
        <v>0</v>
      </c>
      <c r="E65" s="87">
        <f>SUM(B65:D65)</f>
        <v>0</v>
      </c>
      <c r="F65" s="86"/>
    </row>
    <row r="66" spans="1:6" x14ac:dyDescent="0.25">
      <c r="A66" s="93" t="s">
        <v>49</v>
      </c>
      <c r="B66" s="87">
        <f>SUM(B63:B65)</f>
        <v>605440090</v>
      </c>
      <c r="C66" s="87">
        <f>SUM(C63:C65)</f>
        <v>615642926</v>
      </c>
      <c r="D66" s="87">
        <f>SUM(D63:D65)</f>
        <v>628001552</v>
      </c>
      <c r="E66" s="87">
        <f>SUM(B66:D66)</f>
        <v>1849084568</v>
      </c>
      <c r="F66" s="86"/>
    </row>
    <row r="67" spans="1:6" x14ac:dyDescent="0.25">
      <c r="A67" s="93" t="s">
        <v>9</v>
      </c>
      <c r="B67" s="87">
        <f>+B62-B66</f>
        <v>215987165.21000004</v>
      </c>
      <c r="C67" s="87">
        <f t="shared" ref="C67:D67" si="6">+C62-C66</f>
        <v>231359739.21000004</v>
      </c>
      <c r="D67" s="87">
        <f t="shared" si="6"/>
        <v>351378187.21186805</v>
      </c>
      <c r="E67" s="87">
        <f>+E62-E66</f>
        <v>351378187.21186829</v>
      </c>
      <c r="F67" s="86"/>
    </row>
    <row r="68" spans="1:6" ht="15.75" thickBot="1" x14ac:dyDescent="0.3">
      <c r="A68" s="4"/>
      <c r="B68" s="9"/>
      <c r="C68" s="9"/>
      <c r="D68" s="9"/>
      <c r="E68" s="9"/>
      <c r="F68" s="86"/>
    </row>
    <row r="69" spans="1:6" ht="16.5" thickTop="1" x14ac:dyDescent="0.25">
      <c r="A69" s="90" t="s">
        <v>84</v>
      </c>
      <c r="B69" s="81"/>
      <c r="C69" s="81"/>
      <c r="D69" s="81"/>
      <c r="E69" s="81"/>
      <c r="F69" s="13"/>
    </row>
    <row r="70" spans="1:6" ht="15.75" x14ac:dyDescent="0.25">
      <c r="A70" s="101" t="s">
        <v>61</v>
      </c>
      <c r="B70" s="101"/>
      <c r="C70" s="101"/>
      <c r="D70" s="101"/>
      <c r="E70" s="1"/>
      <c r="F70" s="13"/>
    </row>
    <row r="71" spans="1:6" x14ac:dyDescent="0.25">
      <c r="B71" s="86"/>
      <c r="C71" s="86"/>
      <c r="D71" s="86"/>
      <c r="E71" s="86"/>
      <c r="F71" s="86"/>
    </row>
    <row r="72" spans="1:6" x14ac:dyDescent="0.25">
      <c r="B72" s="86"/>
      <c r="C72" s="86"/>
      <c r="D72" s="86"/>
      <c r="E72" s="86"/>
      <c r="F72" s="86"/>
    </row>
  </sheetData>
  <mergeCells count="18">
    <mergeCell ref="A53:E53"/>
    <mergeCell ref="A54:E54"/>
    <mergeCell ref="A70:D70"/>
    <mergeCell ref="A24:E24"/>
    <mergeCell ref="A25:E25"/>
    <mergeCell ref="A38:E38"/>
    <mergeCell ref="A39:E39"/>
    <mergeCell ref="A40:E40"/>
    <mergeCell ref="A52:E52"/>
    <mergeCell ref="A1:F1"/>
    <mergeCell ref="A8:F8"/>
    <mergeCell ref="A9:F9"/>
    <mergeCell ref="A18:B18"/>
    <mergeCell ref="A23:E23"/>
    <mergeCell ref="B2:F2"/>
    <mergeCell ref="B3:F3"/>
    <mergeCell ref="B4:F4"/>
    <mergeCell ref="B5:F5"/>
  </mergeCells>
  <pageMargins left="0.7" right="0.7" top="0.75" bottom="0.75" header="0.3" footer="0.3"/>
  <pageSetup scale="55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2"/>
  <sheetViews>
    <sheetView zoomScale="90" zoomScaleNormal="90" zoomScaleSheetLayoutView="100" workbookViewId="0">
      <selection sqref="A1:F1"/>
    </sheetView>
  </sheetViews>
  <sheetFormatPr baseColWidth="10" defaultColWidth="11.5703125" defaultRowHeight="15" x14ac:dyDescent="0.25"/>
  <cols>
    <col min="1" max="1" width="92.42578125" style="74" bestFit="1" customWidth="1"/>
    <col min="2" max="2" width="17.140625" style="73" bestFit="1" customWidth="1"/>
    <col min="3" max="3" width="17.42578125" style="73" bestFit="1" customWidth="1"/>
    <col min="4" max="4" width="18.5703125" style="73" bestFit="1" customWidth="1"/>
    <col min="5" max="5" width="18.85546875" style="73" bestFit="1" customWidth="1"/>
    <col min="6" max="6" width="12.7109375" style="73" bestFit="1" customWidth="1"/>
    <col min="7" max="7" width="13.5703125" style="73" bestFit="1" customWidth="1"/>
    <col min="8" max="16384" width="11.5703125" style="73"/>
  </cols>
  <sheetData>
    <row r="1" spans="1:7" x14ac:dyDescent="0.25">
      <c r="A1" s="102" t="s">
        <v>29</v>
      </c>
      <c r="B1" s="102"/>
      <c r="C1" s="102"/>
      <c r="D1" s="102"/>
      <c r="E1" s="102"/>
      <c r="F1" s="102"/>
    </row>
    <row r="2" spans="1:7" x14ac:dyDescent="0.25">
      <c r="A2" s="14" t="s">
        <v>0</v>
      </c>
      <c r="B2" s="104" t="s">
        <v>10</v>
      </c>
      <c r="C2" s="105"/>
      <c r="D2" s="105"/>
      <c r="E2" s="105"/>
      <c r="F2" s="105"/>
    </row>
    <row r="3" spans="1:7" x14ac:dyDescent="0.25">
      <c r="A3" s="14" t="s">
        <v>1</v>
      </c>
      <c r="B3" s="104" t="s">
        <v>62</v>
      </c>
      <c r="C3" s="105"/>
      <c r="D3" s="105"/>
      <c r="E3" s="105"/>
      <c r="F3" s="105"/>
    </row>
    <row r="4" spans="1:7" x14ac:dyDescent="0.25">
      <c r="A4" s="14" t="s">
        <v>4</v>
      </c>
      <c r="B4" s="106" t="s">
        <v>63</v>
      </c>
      <c r="C4" s="105"/>
      <c r="D4" s="105"/>
      <c r="E4" s="105"/>
      <c r="F4" s="105"/>
    </row>
    <row r="5" spans="1:7" x14ac:dyDescent="0.25">
      <c r="A5" s="14" t="s">
        <v>46</v>
      </c>
      <c r="B5" s="106" t="s">
        <v>88</v>
      </c>
      <c r="C5" s="105"/>
      <c r="D5" s="105"/>
      <c r="E5" s="105"/>
      <c r="F5" s="105"/>
    </row>
    <row r="6" spans="1:7" x14ac:dyDescent="0.25">
      <c r="A6" s="14"/>
      <c r="B6" s="20"/>
      <c r="C6" s="16"/>
      <c r="D6" s="16"/>
      <c r="E6" s="16"/>
    </row>
    <row r="8" spans="1:7" x14ac:dyDescent="0.25">
      <c r="A8" s="102" t="s">
        <v>31</v>
      </c>
      <c r="B8" s="102"/>
      <c r="C8" s="102"/>
      <c r="D8" s="102"/>
      <c r="E8" s="102"/>
      <c r="F8" s="102"/>
    </row>
    <row r="9" spans="1:7" x14ac:dyDescent="0.25">
      <c r="A9" s="102" t="s">
        <v>32</v>
      </c>
      <c r="B9" s="102"/>
      <c r="C9" s="102"/>
      <c r="D9" s="102"/>
      <c r="E9" s="102"/>
      <c r="F9" s="102"/>
    </row>
    <row r="11" spans="1:7" ht="15.75" thickBot="1" x14ac:dyDescent="0.3">
      <c r="A11" s="3" t="s">
        <v>59</v>
      </c>
      <c r="B11" s="24" t="s">
        <v>2</v>
      </c>
      <c r="C11" s="24" t="s">
        <v>21</v>
      </c>
      <c r="D11" s="24" t="s">
        <v>54</v>
      </c>
      <c r="E11" s="24" t="s">
        <v>55</v>
      </c>
      <c r="F11" s="24" t="s">
        <v>28</v>
      </c>
    </row>
    <row r="12" spans="1:7" x14ac:dyDescent="0.25">
      <c r="A12" s="75"/>
      <c r="B12" s="76"/>
      <c r="C12" s="77"/>
      <c r="D12" s="77"/>
      <c r="E12" s="77"/>
      <c r="F12" s="77"/>
    </row>
    <row r="13" spans="1:7" x14ac:dyDescent="0.25">
      <c r="A13" s="97" t="s">
        <v>64</v>
      </c>
      <c r="B13" s="78" t="s">
        <v>14</v>
      </c>
      <c r="C13" s="83">
        <v>24</v>
      </c>
      <c r="D13" s="83">
        <v>50</v>
      </c>
      <c r="E13" s="83">
        <v>3</v>
      </c>
      <c r="F13" s="77">
        <f>SUM(C13:E13)</f>
        <v>77</v>
      </c>
      <c r="G13" s="73">
        <v>45</v>
      </c>
    </row>
    <row r="14" spans="1:7" x14ac:dyDescent="0.25">
      <c r="A14" s="97" t="s">
        <v>65</v>
      </c>
      <c r="B14" s="78" t="s">
        <v>14</v>
      </c>
      <c r="C14" s="83">
        <v>45</v>
      </c>
      <c r="D14" s="83">
        <v>65</v>
      </c>
      <c r="E14" s="83">
        <v>33</v>
      </c>
      <c r="F14" s="77">
        <f>SUM(C14:E14)</f>
        <v>143</v>
      </c>
      <c r="G14" s="73">
        <v>65</v>
      </c>
    </row>
    <row r="15" spans="1:7" x14ac:dyDescent="0.25">
      <c r="A15" s="97" t="s">
        <v>66</v>
      </c>
      <c r="B15" s="78" t="s">
        <v>14</v>
      </c>
      <c r="C15" s="78">
        <v>0</v>
      </c>
      <c r="D15" s="78">
        <v>0</v>
      </c>
      <c r="E15" s="78">
        <v>2</v>
      </c>
      <c r="F15" s="77">
        <f>SUM(C15:E15)</f>
        <v>2</v>
      </c>
      <c r="G15" s="73">
        <v>33</v>
      </c>
    </row>
    <row r="16" spans="1:7" s="13" customFormat="1" ht="15.75" hidden="1" x14ac:dyDescent="0.25">
      <c r="A16" s="28" t="s">
        <v>81</v>
      </c>
      <c r="B16" s="88" t="s">
        <v>14</v>
      </c>
      <c r="C16" s="88"/>
      <c r="D16" s="88"/>
      <c r="E16" s="88"/>
      <c r="F16" s="77">
        <f>SUM(C16:E16)</f>
        <v>0</v>
      </c>
    </row>
    <row r="17" spans="1:6" x14ac:dyDescent="0.25">
      <c r="A17" s="79"/>
      <c r="B17" s="76"/>
      <c r="C17" s="77"/>
      <c r="D17" s="77"/>
      <c r="E17" s="77"/>
      <c r="F17" s="77"/>
    </row>
    <row r="18" spans="1:6" ht="15.75" thickBot="1" x14ac:dyDescent="0.3">
      <c r="A18" s="107" t="s">
        <v>5</v>
      </c>
      <c r="B18" s="107"/>
      <c r="C18" s="54">
        <f>C13+C14+C15</f>
        <v>69</v>
      </c>
      <c r="D18" s="54">
        <f t="shared" ref="D18:E18" si="0">D13+D14+D15</f>
        <v>115</v>
      </c>
      <c r="E18" s="54">
        <f t="shared" si="0"/>
        <v>38</v>
      </c>
      <c r="F18" s="54">
        <f>F13+F14+F15</f>
        <v>222</v>
      </c>
    </row>
    <row r="19" spans="1:6" ht="15.75" thickTop="1" x14ac:dyDescent="0.25">
      <c r="A19" s="55" t="s">
        <v>48</v>
      </c>
      <c r="B19" s="76"/>
      <c r="C19" s="76"/>
      <c r="D19" s="76"/>
      <c r="E19" s="76"/>
      <c r="F19" s="76"/>
    </row>
    <row r="20" spans="1:6" x14ac:dyDescent="0.25">
      <c r="A20" s="91" t="s">
        <v>73</v>
      </c>
      <c r="B20" s="76"/>
      <c r="C20" s="76"/>
      <c r="D20" s="76"/>
      <c r="E20" s="76"/>
      <c r="F20" s="76"/>
    </row>
    <row r="23" spans="1:6" x14ac:dyDescent="0.25">
      <c r="A23" s="102" t="s">
        <v>33</v>
      </c>
      <c r="B23" s="102"/>
      <c r="C23" s="102"/>
      <c r="D23" s="102"/>
      <c r="E23" s="102"/>
    </row>
    <row r="24" spans="1:6" x14ac:dyDescent="0.25">
      <c r="A24" s="102" t="s">
        <v>34</v>
      </c>
      <c r="B24" s="102"/>
      <c r="C24" s="102"/>
      <c r="D24" s="102"/>
      <c r="E24" s="102"/>
    </row>
    <row r="25" spans="1:6" x14ac:dyDescent="0.25">
      <c r="A25" s="102" t="s">
        <v>35</v>
      </c>
      <c r="B25" s="102"/>
      <c r="C25" s="102"/>
      <c r="D25" s="102"/>
      <c r="E25" s="102"/>
    </row>
    <row r="27" spans="1:6" ht="15.75" thickBot="1" x14ac:dyDescent="0.3">
      <c r="A27" s="3" t="s">
        <v>59</v>
      </c>
      <c r="B27" s="23" t="s">
        <v>21</v>
      </c>
      <c r="C27" s="23" t="s">
        <v>54</v>
      </c>
      <c r="D27" s="23" t="s">
        <v>55</v>
      </c>
      <c r="E27" s="23" t="s">
        <v>28</v>
      </c>
    </row>
    <row r="28" spans="1:6" x14ac:dyDescent="0.25">
      <c r="A28" s="75"/>
      <c r="B28" s="75"/>
      <c r="C28" s="75"/>
      <c r="D28" s="75"/>
      <c r="E28" s="75"/>
    </row>
    <row r="29" spans="1:6" x14ac:dyDescent="0.25">
      <c r="A29" s="56" t="s">
        <v>64</v>
      </c>
      <c r="B29" s="83">
        <v>113485700</v>
      </c>
      <c r="C29" s="83">
        <v>115987700</v>
      </c>
      <c r="D29" s="83">
        <v>168712700</v>
      </c>
      <c r="E29" s="80">
        <f t="shared" ref="E29:E31" si="1">SUM(B29:D29)</f>
        <v>398186100</v>
      </c>
    </row>
    <row r="30" spans="1:6" x14ac:dyDescent="0.25">
      <c r="A30" s="56" t="s">
        <v>67</v>
      </c>
      <c r="B30" s="83">
        <f>391772450+3772047-765600-592794</f>
        <v>394186103</v>
      </c>
      <c r="C30" s="83">
        <v>409158634</v>
      </c>
      <c r="D30" s="83">
        <v>495071061</v>
      </c>
      <c r="E30" s="80">
        <f t="shared" si="1"/>
        <v>1298415798</v>
      </c>
    </row>
    <row r="31" spans="1:6" x14ac:dyDescent="0.25">
      <c r="A31" s="56" t="s">
        <v>69</v>
      </c>
      <c r="B31" s="83">
        <v>142210750</v>
      </c>
      <c r="C31" s="83">
        <v>141480755</v>
      </c>
      <c r="D31" s="83">
        <v>148491755</v>
      </c>
      <c r="E31" s="80">
        <f t="shared" si="1"/>
        <v>432183260</v>
      </c>
    </row>
    <row r="32" spans="1:6" s="13" customFormat="1" ht="15.75" hidden="1" x14ac:dyDescent="0.25">
      <c r="A32" s="28" t="s">
        <v>81</v>
      </c>
      <c r="B32" s="83"/>
      <c r="C32" s="83"/>
      <c r="D32" s="83"/>
      <c r="E32" s="78">
        <f t="shared" ref="E32" si="2">SUM(B32:D32)</f>
        <v>0</v>
      </c>
      <c r="F32" s="86"/>
    </row>
    <row r="33" spans="1:6" s="83" customFormat="1" x14ac:dyDescent="0.25">
      <c r="A33" s="57"/>
      <c r="B33" s="88"/>
      <c r="C33" s="88"/>
      <c r="D33" s="88"/>
      <c r="E33" s="88"/>
    </row>
    <row r="34" spans="1:6" ht="15.75" thickBot="1" x14ac:dyDescent="0.3">
      <c r="A34" s="42" t="s">
        <v>5</v>
      </c>
      <c r="B34" s="6">
        <f>SUM(B29:B32)</f>
        <v>649882553</v>
      </c>
      <c r="C34" s="6">
        <f>SUM(C29:C32)</f>
        <v>666627089</v>
      </c>
      <c r="D34" s="6">
        <f>SUM(D29:D32)</f>
        <v>812275516</v>
      </c>
      <c r="E34" s="6">
        <f>SUM(E29:E31)</f>
        <v>2128785158</v>
      </c>
    </row>
    <row r="35" spans="1:6" ht="15.75" thickTop="1" x14ac:dyDescent="0.25">
      <c r="A35" s="91" t="s">
        <v>73</v>
      </c>
      <c r="B35" s="75"/>
      <c r="C35" s="75"/>
      <c r="D35" s="75"/>
    </row>
    <row r="36" spans="1:6" x14ac:dyDescent="0.25">
      <c r="B36" s="16"/>
      <c r="C36" s="16"/>
      <c r="D36" s="74"/>
    </row>
    <row r="37" spans="1:6" x14ac:dyDescent="0.25">
      <c r="A37" s="58"/>
      <c r="B37" s="16"/>
      <c r="C37" s="16"/>
      <c r="D37" s="74"/>
    </row>
    <row r="38" spans="1:6" x14ac:dyDescent="0.25">
      <c r="A38" s="102" t="s">
        <v>56</v>
      </c>
      <c r="B38" s="102"/>
      <c r="C38" s="102"/>
      <c r="D38" s="102"/>
      <c r="E38" s="102"/>
    </row>
    <row r="39" spans="1:6" x14ac:dyDescent="0.25">
      <c r="A39" s="102" t="s">
        <v>38</v>
      </c>
      <c r="B39" s="102"/>
      <c r="C39" s="102"/>
      <c r="D39" s="102"/>
      <c r="E39" s="102"/>
    </row>
    <row r="40" spans="1:6" x14ac:dyDescent="0.25">
      <c r="A40" s="102" t="s">
        <v>35</v>
      </c>
      <c r="B40" s="102"/>
      <c r="C40" s="102"/>
      <c r="D40" s="102"/>
      <c r="E40" s="102"/>
    </row>
    <row r="42" spans="1:6" ht="15.75" thickBot="1" x14ac:dyDescent="0.3">
      <c r="A42" s="23" t="s">
        <v>3</v>
      </c>
      <c r="B42" s="59" t="s">
        <v>21</v>
      </c>
      <c r="C42" s="59" t="s">
        <v>54</v>
      </c>
      <c r="D42" s="59" t="s">
        <v>55</v>
      </c>
      <c r="E42" s="59" t="s">
        <v>28</v>
      </c>
    </row>
    <row r="43" spans="1:6" x14ac:dyDescent="0.25">
      <c r="A43" s="75"/>
      <c r="B43" s="75"/>
      <c r="C43" s="75"/>
      <c r="D43" s="75"/>
      <c r="E43" s="75"/>
    </row>
    <row r="44" spans="1:6" x14ac:dyDescent="0.25">
      <c r="A44" s="7" t="s">
        <v>24</v>
      </c>
      <c r="B44" s="60">
        <f>+B29+B30</f>
        <v>507671803</v>
      </c>
      <c r="C44" s="60">
        <f t="shared" ref="C44:D44" si="3">+C29+C30</f>
        <v>525146334</v>
      </c>
      <c r="D44" s="60">
        <f t="shared" si="3"/>
        <v>663783761</v>
      </c>
      <c r="E44" s="60">
        <f>SUM(B44:D44)</f>
        <v>1696601898</v>
      </c>
    </row>
    <row r="45" spans="1:6" x14ac:dyDescent="0.25">
      <c r="A45" s="7" t="s">
        <v>23</v>
      </c>
      <c r="B45" s="60">
        <f>+B31</f>
        <v>142210750</v>
      </c>
      <c r="C45" s="60">
        <f>+C31</f>
        <v>141480755</v>
      </c>
      <c r="D45" s="60">
        <f>+D31</f>
        <v>148491755</v>
      </c>
      <c r="E45" s="60">
        <f>SUM(B45:D45)</f>
        <v>432183260</v>
      </c>
    </row>
    <row r="46" spans="1:6" s="13" customFormat="1" ht="15.75" hidden="1" x14ac:dyDescent="0.25">
      <c r="A46" s="7" t="s">
        <v>82</v>
      </c>
      <c r="B46" s="7">
        <f>+B32</f>
        <v>0</v>
      </c>
      <c r="C46" s="7">
        <f t="shared" ref="C46:D46" si="4">+C32</f>
        <v>0</v>
      </c>
      <c r="D46" s="7">
        <f t="shared" si="4"/>
        <v>0</v>
      </c>
      <c r="E46" s="60">
        <f>SUM(B46:D46)</f>
        <v>0</v>
      </c>
      <c r="F46" s="86"/>
    </row>
    <row r="47" spans="1:6" x14ac:dyDescent="0.25">
      <c r="A47" s="75"/>
      <c r="B47" s="81"/>
      <c r="C47" s="81"/>
      <c r="D47" s="81"/>
      <c r="E47" s="81"/>
    </row>
    <row r="48" spans="1:6" ht="15.75" thickBot="1" x14ac:dyDescent="0.3">
      <c r="A48" s="49" t="s">
        <v>5</v>
      </c>
      <c r="B48" s="62">
        <f>SUM(B44:B47)</f>
        <v>649882553</v>
      </c>
      <c r="C48" s="62">
        <f>SUM(C44:C47)</f>
        <v>666627089</v>
      </c>
      <c r="D48" s="62">
        <f>SUM(D44:D47)</f>
        <v>812275516</v>
      </c>
      <c r="E48" s="62">
        <f>SUM(B48:D48)</f>
        <v>2128785158</v>
      </c>
    </row>
    <row r="49" spans="1:6" ht="15.75" thickTop="1" x14ac:dyDescent="0.25">
      <c r="A49" s="91" t="s">
        <v>73</v>
      </c>
    </row>
    <row r="52" spans="1:6" x14ac:dyDescent="0.25">
      <c r="A52" s="103" t="s">
        <v>37</v>
      </c>
      <c r="B52" s="103"/>
      <c r="C52" s="103"/>
      <c r="D52" s="103"/>
      <c r="E52" s="103"/>
    </row>
    <row r="53" spans="1:6" x14ac:dyDescent="0.25">
      <c r="A53" s="103" t="s">
        <v>6</v>
      </c>
      <c r="B53" s="103"/>
      <c r="C53" s="103"/>
      <c r="D53" s="103"/>
      <c r="E53" s="103"/>
    </row>
    <row r="54" spans="1:6" x14ac:dyDescent="0.25">
      <c r="A54" s="103" t="s">
        <v>35</v>
      </c>
      <c r="B54" s="103"/>
      <c r="C54" s="103"/>
      <c r="D54" s="103"/>
      <c r="E54" s="103"/>
    </row>
    <row r="55" spans="1:6" ht="15.75" x14ac:dyDescent="0.25">
      <c r="A55" s="1"/>
      <c r="B55" s="1"/>
      <c r="C55" s="1"/>
      <c r="D55" s="1"/>
      <c r="E55" s="1"/>
    </row>
    <row r="56" spans="1:6" ht="15.75" thickBot="1" x14ac:dyDescent="0.3">
      <c r="A56" s="3" t="s">
        <v>3</v>
      </c>
      <c r="B56" s="59" t="s">
        <v>21</v>
      </c>
      <c r="C56" s="59" t="s">
        <v>54</v>
      </c>
      <c r="D56" s="59" t="s">
        <v>55</v>
      </c>
      <c r="E56" s="59" t="s">
        <v>28</v>
      </c>
    </row>
    <row r="57" spans="1:6" x14ac:dyDescent="0.25">
      <c r="A57" s="93" t="s">
        <v>39</v>
      </c>
      <c r="B57" s="87">
        <f>+'3T'!E67</f>
        <v>351378187.21186829</v>
      </c>
      <c r="C57" s="87">
        <f>B67</f>
        <v>365508634.21186829</v>
      </c>
      <c r="D57" s="87">
        <f>C67</f>
        <v>168444721.24186826</v>
      </c>
      <c r="E57" s="87">
        <f>+B57</f>
        <v>351378187.21186829</v>
      </c>
      <c r="F57" s="86"/>
    </row>
    <row r="58" spans="1:6" x14ac:dyDescent="0.25">
      <c r="A58" s="93" t="s">
        <v>7</v>
      </c>
      <c r="B58" s="87">
        <f>SUM(B59:B61)</f>
        <v>664013000</v>
      </c>
      <c r="C58" s="87">
        <f>SUM(C59:C61)</f>
        <v>469563176.02999997</v>
      </c>
      <c r="D58" s="87">
        <f>SUM(D59:D61)</f>
        <v>648710318.48000002</v>
      </c>
      <c r="E58" s="87">
        <f>SUM(B58:D58)</f>
        <v>1782286494.51</v>
      </c>
      <c r="F58" s="86"/>
    </row>
    <row r="59" spans="1:6" x14ac:dyDescent="0.25">
      <c r="A59" s="93" t="s">
        <v>57</v>
      </c>
      <c r="B59" s="94">
        <f>512813000+6000000</f>
        <v>518813000</v>
      </c>
      <c r="C59" s="95">
        <v>324363176.02999997</v>
      </c>
      <c r="D59" s="95">
        <v>573414153.01999998</v>
      </c>
      <c r="E59" s="87">
        <f>SUM(B59:D59)</f>
        <v>1416590329.05</v>
      </c>
      <c r="F59" s="86"/>
    </row>
    <row r="60" spans="1:6" s="83" customFormat="1" x14ac:dyDescent="0.25">
      <c r="A60" s="89" t="s">
        <v>58</v>
      </c>
      <c r="B60" s="94">
        <v>145200000</v>
      </c>
      <c r="C60" s="95">
        <v>145200000</v>
      </c>
      <c r="D60" s="95">
        <v>75296165.459999993</v>
      </c>
      <c r="E60" s="87">
        <f>SUM(B60:D60)</f>
        <v>365696165.45999998</v>
      </c>
      <c r="F60" s="86"/>
    </row>
    <row r="61" spans="1:6" s="74" customFormat="1" hidden="1" x14ac:dyDescent="0.25">
      <c r="A61" s="98" t="s">
        <v>83</v>
      </c>
      <c r="B61" s="100"/>
      <c r="C61" s="100"/>
      <c r="D61" s="100"/>
      <c r="E61" s="87">
        <f>SUM(B61:D61)</f>
        <v>0</v>
      </c>
      <c r="F61" s="86"/>
    </row>
    <row r="62" spans="1:6" x14ac:dyDescent="0.25">
      <c r="A62" s="93" t="s">
        <v>8</v>
      </c>
      <c r="B62" s="87">
        <f>+B57+B58</f>
        <v>1015391187.2118683</v>
      </c>
      <c r="C62" s="87">
        <f t="shared" ref="C62:D62" si="5">+C57+C58</f>
        <v>835071810.24186826</v>
      </c>
      <c r="D62" s="87">
        <f t="shared" si="5"/>
        <v>817155039.72186828</v>
      </c>
      <c r="E62" s="87">
        <f>E57+E58</f>
        <v>2133664681.7218683</v>
      </c>
      <c r="F62" s="86"/>
    </row>
    <row r="63" spans="1:6" x14ac:dyDescent="0.25">
      <c r="A63" s="93" t="s">
        <v>57</v>
      </c>
      <c r="B63" s="87">
        <f>+B44</f>
        <v>507671803</v>
      </c>
      <c r="C63" s="87">
        <f>+C44</f>
        <v>525146334</v>
      </c>
      <c r="D63" s="87">
        <f>+D44</f>
        <v>663783761</v>
      </c>
      <c r="E63" s="87">
        <f>SUM(B63:D63)</f>
        <v>1696601898</v>
      </c>
      <c r="F63" s="86"/>
    </row>
    <row r="64" spans="1:6" s="83" customFormat="1" x14ac:dyDescent="0.25">
      <c r="A64" s="89" t="s">
        <v>58</v>
      </c>
      <c r="B64" s="87">
        <f>+B45</f>
        <v>142210750</v>
      </c>
      <c r="C64" s="87">
        <f t="shared" ref="C64:D65" si="6">+C45</f>
        <v>141480755</v>
      </c>
      <c r="D64" s="87">
        <f t="shared" si="6"/>
        <v>148491755</v>
      </c>
      <c r="E64" s="87">
        <f>SUM(B64:D64)</f>
        <v>432183260</v>
      </c>
      <c r="F64" s="86"/>
    </row>
    <row r="65" spans="1:6" hidden="1" x14ac:dyDescent="0.25">
      <c r="A65" s="98" t="s">
        <v>83</v>
      </c>
      <c r="B65" s="92">
        <f>+B46</f>
        <v>0</v>
      </c>
      <c r="C65" s="92">
        <f t="shared" si="6"/>
        <v>0</v>
      </c>
      <c r="D65" s="92">
        <f t="shared" si="6"/>
        <v>0</v>
      </c>
      <c r="E65" s="87">
        <f>SUM(B65:D65)</f>
        <v>0</v>
      </c>
      <c r="F65" s="86"/>
    </row>
    <row r="66" spans="1:6" x14ac:dyDescent="0.25">
      <c r="A66" s="93" t="s">
        <v>49</v>
      </c>
      <c r="B66" s="87">
        <f>SUM(B63:B65)</f>
        <v>649882553</v>
      </c>
      <c r="C66" s="87">
        <f>SUM(C63:C65)</f>
        <v>666627089</v>
      </c>
      <c r="D66" s="87">
        <f>SUM(D63:D65)</f>
        <v>812275516</v>
      </c>
      <c r="E66" s="87">
        <f>+SUM(B66:D66)</f>
        <v>2128785158</v>
      </c>
      <c r="F66" s="86"/>
    </row>
    <row r="67" spans="1:6" x14ac:dyDescent="0.25">
      <c r="A67" s="93" t="s">
        <v>9</v>
      </c>
      <c r="B67" s="87">
        <f>B62-B66</f>
        <v>365508634.21186829</v>
      </c>
      <c r="C67" s="87">
        <f>C62-C66</f>
        <v>168444721.24186826</v>
      </c>
      <c r="D67" s="87">
        <f>D62-D66</f>
        <v>4879523.7218682766</v>
      </c>
      <c r="E67" s="87">
        <f>E62-E66</f>
        <v>4879523.7218682766</v>
      </c>
      <c r="F67" s="86"/>
    </row>
    <row r="68" spans="1:6" ht="15.75" thickBot="1" x14ac:dyDescent="0.3">
      <c r="A68" s="4"/>
      <c r="B68" s="9"/>
      <c r="C68" s="9"/>
      <c r="D68" s="9"/>
      <c r="E68" s="9"/>
      <c r="F68" s="86"/>
    </row>
    <row r="69" spans="1:6" ht="16.5" thickTop="1" x14ac:dyDescent="0.25">
      <c r="A69" s="90" t="s">
        <v>84</v>
      </c>
      <c r="B69" s="81"/>
      <c r="C69" s="81"/>
      <c r="D69" s="81"/>
      <c r="E69" s="81"/>
      <c r="F69" s="13"/>
    </row>
    <row r="70" spans="1:6" ht="15.75" x14ac:dyDescent="0.25">
      <c r="A70" s="101" t="s">
        <v>60</v>
      </c>
      <c r="B70" s="101"/>
      <c r="C70" s="101"/>
      <c r="D70" s="101"/>
      <c r="E70" s="1"/>
      <c r="F70" s="13"/>
    </row>
    <row r="71" spans="1:6" x14ac:dyDescent="0.25">
      <c r="A71" s="86"/>
      <c r="B71" s="86"/>
      <c r="C71" s="86"/>
      <c r="D71" s="86"/>
      <c r="E71" s="86"/>
      <c r="F71" s="86"/>
    </row>
    <row r="72" spans="1:6" x14ac:dyDescent="0.25">
      <c r="A72" s="86"/>
      <c r="B72" s="86"/>
      <c r="C72" s="86"/>
      <c r="D72" s="86"/>
      <c r="E72" s="86"/>
      <c r="F72" s="86"/>
    </row>
  </sheetData>
  <mergeCells count="18">
    <mergeCell ref="A24:E24"/>
    <mergeCell ref="B2:F2"/>
    <mergeCell ref="B3:F3"/>
    <mergeCell ref="B4:F4"/>
    <mergeCell ref="B5:F5"/>
    <mergeCell ref="A1:F1"/>
    <mergeCell ref="A8:F8"/>
    <mergeCell ref="A9:F9"/>
    <mergeCell ref="A18:B18"/>
    <mergeCell ref="A23:E23"/>
    <mergeCell ref="A54:E54"/>
    <mergeCell ref="A70:D70"/>
    <mergeCell ref="A25:E25"/>
    <mergeCell ref="A38:E38"/>
    <mergeCell ref="A39:E39"/>
    <mergeCell ref="A40:E40"/>
    <mergeCell ref="A52:E52"/>
    <mergeCell ref="A53:E53"/>
  </mergeCells>
  <pageMargins left="0.25" right="0.25" top="0.75" bottom="0.75" header="0.3" footer="0.3"/>
  <pageSetup scale="53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1"/>
  <sheetViews>
    <sheetView zoomScale="90" zoomScaleNormal="90" zoomScaleSheetLayoutView="100" workbookViewId="0">
      <selection sqref="A1:E1"/>
    </sheetView>
  </sheetViews>
  <sheetFormatPr baseColWidth="10" defaultRowHeight="15" x14ac:dyDescent="0.25"/>
  <cols>
    <col min="1" max="1" width="87" style="50" bestFit="1" customWidth="1"/>
    <col min="2" max="4" width="14.5703125" style="50" bestFit="1" customWidth="1"/>
    <col min="5" max="5" width="11.42578125" style="50" bestFit="1" customWidth="1"/>
    <col min="6" max="16384" width="11.42578125" style="50"/>
  </cols>
  <sheetData>
    <row r="1" spans="1:11" s="13" customFormat="1" ht="15" customHeight="1" x14ac:dyDescent="0.25">
      <c r="A1" s="102" t="s">
        <v>29</v>
      </c>
      <c r="B1" s="102"/>
      <c r="C1" s="102"/>
      <c r="D1" s="102"/>
      <c r="E1" s="102"/>
      <c r="F1" s="102"/>
      <c r="G1" s="102"/>
      <c r="H1" s="102"/>
      <c r="I1" s="102"/>
      <c r="J1" s="11"/>
      <c r="K1" s="12"/>
    </row>
    <row r="2" spans="1:11" s="13" customFormat="1" ht="15" customHeight="1" x14ac:dyDescent="0.25">
      <c r="A2" s="14" t="s">
        <v>0</v>
      </c>
      <c r="B2" s="104" t="s">
        <v>10</v>
      </c>
      <c r="C2" s="104"/>
      <c r="D2" s="104"/>
      <c r="E2" s="104"/>
      <c r="F2" s="15"/>
      <c r="G2" s="16"/>
      <c r="H2" s="16"/>
      <c r="I2" s="16"/>
      <c r="J2" s="16"/>
      <c r="K2" s="12"/>
    </row>
    <row r="3" spans="1:11" s="13" customFormat="1" ht="15.75" x14ac:dyDescent="0.25">
      <c r="A3" s="14" t="s">
        <v>1</v>
      </c>
      <c r="B3" s="104" t="s">
        <v>62</v>
      </c>
      <c r="C3" s="105"/>
      <c r="D3" s="105"/>
      <c r="E3" s="105"/>
      <c r="F3" s="105"/>
      <c r="G3" s="17"/>
      <c r="H3" s="18"/>
      <c r="I3" s="18"/>
      <c r="J3" s="17"/>
      <c r="K3" s="19"/>
    </row>
    <row r="4" spans="1:11" s="13" customFormat="1" ht="15" customHeight="1" x14ac:dyDescent="0.25">
      <c r="A4" s="14" t="s">
        <v>4</v>
      </c>
      <c r="B4" s="106" t="s">
        <v>63</v>
      </c>
      <c r="C4" s="105"/>
      <c r="D4" s="105"/>
      <c r="E4" s="105"/>
      <c r="F4" s="16"/>
      <c r="G4" s="17"/>
      <c r="H4" s="18"/>
      <c r="I4" s="18"/>
      <c r="J4" s="17"/>
      <c r="K4" s="12"/>
    </row>
    <row r="5" spans="1:11" s="13" customFormat="1" ht="15" customHeight="1" x14ac:dyDescent="0.25">
      <c r="A5" s="14" t="s">
        <v>30</v>
      </c>
      <c r="B5" s="106" t="s">
        <v>89</v>
      </c>
      <c r="C5" s="105"/>
      <c r="D5" s="105"/>
      <c r="E5" s="105"/>
      <c r="F5" s="20"/>
      <c r="G5" s="16"/>
      <c r="H5" s="16"/>
      <c r="I5" s="16"/>
      <c r="J5" s="16"/>
      <c r="K5" s="12"/>
    </row>
    <row r="6" spans="1:11" s="13" customFormat="1" ht="15" customHeight="1" x14ac:dyDescent="0.25">
      <c r="A6" s="14"/>
      <c r="B6" s="20"/>
      <c r="C6" s="21"/>
      <c r="D6" s="21"/>
      <c r="E6" s="21"/>
      <c r="F6" s="21"/>
      <c r="G6" s="21"/>
      <c r="H6" s="21"/>
      <c r="I6" s="21"/>
      <c r="J6" s="21"/>
      <c r="K6" s="12"/>
    </row>
    <row r="7" spans="1:11" s="13" customFormat="1" ht="15" customHeight="1" x14ac:dyDescent="0.25">
      <c r="A7" s="14"/>
      <c r="B7" s="63"/>
      <c r="C7" s="63"/>
      <c r="D7" s="63"/>
      <c r="E7" s="63"/>
      <c r="F7" s="63"/>
      <c r="G7" s="63"/>
      <c r="H7" s="63"/>
      <c r="I7" s="63"/>
      <c r="J7" s="63"/>
      <c r="K7" s="12"/>
    </row>
    <row r="8" spans="1:11" s="13" customFormat="1" ht="15" customHeight="1" x14ac:dyDescent="0.25">
      <c r="A8" s="102" t="s">
        <v>31</v>
      </c>
      <c r="B8" s="102"/>
      <c r="C8" s="102"/>
      <c r="D8" s="102"/>
      <c r="E8" s="102"/>
      <c r="F8" s="21"/>
      <c r="G8" s="21"/>
      <c r="H8" s="21"/>
      <c r="I8" s="21"/>
      <c r="J8" s="21"/>
      <c r="K8" s="12"/>
    </row>
    <row r="9" spans="1:11" s="13" customFormat="1" ht="15.75" x14ac:dyDescent="0.25">
      <c r="A9" s="102" t="s">
        <v>32</v>
      </c>
      <c r="B9" s="102"/>
      <c r="C9" s="102"/>
      <c r="D9" s="102"/>
      <c r="E9" s="102"/>
      <c r="F9" s="21"/>
      <c r="G9" s="21"/>
      <c r="H9" s="21"/>
      <c r="I9" s="21"/>
      <c r="J9" s="21"/>
      <c r="K9" s="12"/>
    </row>
    <row r="10" spans="1:11" s="22" customFormat="1" ht="15" customHeight="1" x14ac:dyDescent="0.2">
      <c r="A10" s="13"/>
    </row>
    <row r="11" spans="1:11" s="25" customFormat="1" ht="15" customHeight="1" thickBot="1" x14ac:dyDescent="0.3">
      <c r="A11" s="3" t="s">
        <v>59</v>
      </c>
      <c r="B11" s="24" t="s">
        <v>2</v>
      </c>
      <c r="C11" s="24" t="s">
        <v>26</v>
      </c>
      <c r="D11" s="24" t="s">
        <v>27</v>
      </c>
      <c r="E11" s="24" t="s">
        <v>45</v>
      </c>
    </row>
    <row r="12" spans="1:11" s="22" customFormat="1" ht="15" customHeight="1" x14ac:dyDescent="0.25">
      <c r="A12" s="26"/>
      <c r="B12" s="26"/>
      <c r="C12" s="26"/>
      <c r="D12" s="26"/>
      <c r="E12" s="26"/>
    </row>
    <row r="13" spans="1:11" s="22" customFormat="1" x14ac:dyDescent="0.2">
      <c r="A13" s="96" t="s">
        <v>64</v>
      </c>
      <c r="B13" s="27" t="s">
        <v>14</v>
      </c>
      <c r="C13" s="27">
        <f>'1T'!F13</f>
        <v>1605</v>
      </c>
      <c r="D13" s="27">
        <f>'2T'!F13</f>
        <v>368</v>
      </c>
      <c r="E13" s="27">
        <f>SUM(C13:D13)</f>
        <v>1973</v>
      </c>
    </row>
    <row r="14" spans="1:11" s="22" customFormat="1" x14ac:dyDescent="0.2">
      <c r="A14" s="28" t="s">
        <v>65</v>
      </c>
      <c r="B14" s="27" t="s">
        <v>14</v>
      </c>
      <c r="C14" s="27">
        <f>'1T'!F14</f>
        <v>1063</v>
      </c>
      <c r="D14" s="27">
        <f>'2T'!F14</f>
        <v>45</v>
      </c>
      <c r="E14" s="27">
        <f>SUM(C14:D14)</f>
        <v>1108</v>
      </c>
    </row>
    <row r="15" spans="1:11" s="22" customFormat="1" x14ac:dyDescent="0.2">
      <c r="A15" s="28" t="s">
        <v>66</v>
      </c>
      <c r="B15" s="88" t="s">
        <v>14</v>
      </c>
      <c r="C15" s="88">
        <f>'1T'!F15</f>
        <v>321</v>
      </c>
      <c r="D15" s="88">
        <f>'2T'!F15</f>
        <v>0</v>
      </c>
      <c r="E15" s="88">
        <f>SUM(C15:D15)</f>
        <v>321</v>
      </c>
    </row>
    <row r="16" spans="1:11" s="22" customFormat="1" hidden="1" x14ac:dyDescent="0.2">
      <c r="A16" s="28" t="s">
        <v>81</v>
      </c>
      <c r="B16" s="27" t="s">
        <v>14</v>
      </c>
      <c r="C16" s="27">
        <f>'1T'!F16</f>
        <v>0</v>
      </c>
      <c r="D16" s="27">
        <f>'2T'!F16</f>
        <v>0</v>
      </c>
      <c r="E16" s="27">
        <f>SUM(C16:D16)</f>
        <v>0</v>
      </c>
    </row>
    <row r="17" spans="1:15" s="22" customFormat="1" ht="15" customHeight="1" x14ac:dyDescent="0.25">
      <c r="A17" s="30"/>
      <c r="B17" s="26"/>
      <c r="C17" s="27"/>
      <c r="D17" s="27"/>
      <c r="E17" s="27"/>
    </row>
    <row r="18" spans="1:15" s="22" customFormat="1" ht="18.75" customHeight="1" thickBot="1" x14ac:dyDescent="0.3">
      <c r="A18" s="107" t="s">
        <v>5</v>
      </c>
      <c r="B18" s="107"/>
      <c r="C18" s="10">
        <f>+SUM(C13:C16)</f>
        <v>2989</v>
      </c>
      <c r="D18" s="10">
        <f>+SUM(D13:D16)</f>
        <v>413</v>
      </c>
      <c r="E18" s="10">
        <f>+SUM(E13:E16)</f>
        <v>3402</v>
      </c>
      <c r="F18" s="29"/>
      <c r="G18" s="29"/>
      <c r="H18" s="29"/>
      <c r="I18" s="29"/>
      <c r="J18" s="29"/>
      <c r="K18" s="29"/>
      <c r="L18" s="29"/>
    </row>
    <row r="19" spans="1:15" s="22" customFormat="1" ht="16.5" thickTop="1" x14ac:dyDescent="0.25">
      <c r="A19" s="111" t="s">
        <v>40</v>
      </c>
      <c r="B19" s="112"/>
      <c r="C19" s="112"/>
      <c r="D19" s="112"/>
      <c r="E19" s="112"/>
      <c r="F19" s="31"/>
      <c r="G19" s="31"/>
      <c r="H19" s="31"/>
      <c r="I19" s="31"/>
      <c r="J19" s="31"/>
      <c r="K19" s="31"/>
      <c r="L19" s="31"/>
      <c r="M19" s="31"/>
    </row>
    <row r="20" spans="1:15" s="22" customFormat="1" ht="15" customHeight="1" x14ac:dyDescent="0.25">
      <c r="A20" s="91" t="s">
        <v>74</v>
      </c>
      <c r="B20" s="12"/>
      <c r="C20" s="12"/>
      <c r="D20" s="12"/>
      <c r="E20" s="12"/>
      <c r="F20" s="32"/>
      <c r="G20" s="32"/>
      <c r="H20" s="32"/>
      <c r="I20" s="32"/>
      <c r="J20" s="32"/>
      <c r="K20" s="32"/>
      <c r="L20" s="32"/>
      <c r="M20" s="32"/>
    </row>
    <row r="23" spans="1:15" s="22" customFormat="1" ht="15" customHeight="1" x14ac:dyDescent="0.25">
      <c r="A23" s="109" t="s">
        <v>41</v>
      </c>
      <c r="B23" s="109"/>
      <c r="C23" s="109"/>
      <c r="D23" s="109"/>
      <c r="E23" s="109"/>
      <c r="F23" s="33"/>
      <c r="G23" s="33"/>
      <c r="H23" s="33"/>
      <c r="I23" s="33"/>
      <c r="J23" s="33"/>
      <c r="K23" s="33"/>
      <c r="L23" s="33"/>
    </row>
    <row r="24" spans="1:15" s="22" customFormat="1" ht="15.75" x14ac:dyDescent="0.25">
      <c r="A24" s="102" t="s">
        <v>43</v>
      </c>
      <c r="B24" s="102"/>
      <c r="C24" s="102"/>
      <c r="D24" s="102"/>
      <c r="E24" s="102"/>
      <c r="F24" s="34"/>
      <c r="G24" s="34"/>
      <c r="H24" s="34"/>
      <c r="I24" s="34"/>
      <c r="J24" s="34"/>
      <c r="K24" s="34"/>
      <c r="L24" s="34"/>
    </row>
    <row r="25" spans="1:15" s="22" customFormat="1" ht="15" customHeight="1" x14ac:dyDescent="0.25">
      <c r="A25" s="102" t="s">
        <v>35</v>
      </c>
      <c r="B25" s="102"/>
      <c r="C25" s="102"/>
      <c r="D25" s="102"/>
      <c r="E25" s="102"/>
      <c r="F25" s="108"/>
      <c r="G25" s="108"/>
      <c r="H25" s="108"/>
      <c r="I25" s="108"/>
      <c r="J25" s="108"/>
      <c r="K25" s="108"/>
      <c r="L25" s="108"/>
    </row>
    <row r="26" spans="1:15" s="22" customFormat="1" ht="15" customHeight="1" x14ac:dyDescent="0.2">
      <c r="A26" s="35"/>
      <c r="B26" s="36"/>
      <c r="C26" s="36"/>
      <c r="D26" s="36"/>
      <c r="E26" s="36"/>
      <c r="F26" s="37"/>
      <c r="G26" s="37"/>
      <c r="H26" s="37"/>
      <c r="I26" s="37"/>
      <c r="J26" s="37"/>
      <c r="K26" s="37"/>
      <c r="L26" s="37"/>
      <c r="M26" s="29"/>
      <c r="N26" s="29"/>
      <c r="O26" s="29"/>
    </row>
    <row r="27" spans="1:15" s="39" customFormat="1" ht="15" customHeight="1" thickBot="1" x14ac:dyDescent="0.3">
      <c r="A27" s="3" t="s">
        <v>59</v>
      </c>
      <c r="B27" s="24" t="s">
        <v>26</v>
      </c>
      <c r="C27" s="24" t="s">
        <v>27</v>
      </c>
      <c r="D27" s="24" t="s">
        <v>45</v>
      </c>
      <c r="E27" s="38"/>
    </row>
    <row r="28" spans="1:15" s="22" customFormat="1" ht="15" customHeight="1" x14ac:dyDescent="0.2">
      <c r="A28" s="8"/>
      <c r="B28" s="8"/>
      <c r="C28" s="8"/>
      <c r="D28" s="8"/>
      <c r="E28" s="29"/>
    </row>
    <row r="29" spans="1:15" s="22" customFormat="1" x14ac:dyDescent="0.2">
      <c r="A29" s="40" t="s">
        <v>64</v>
      </c>
      <c r="B29" s="52">
        <f>'1T'!E29</f>
        <v>162686450</v>
      </c>
      <c r="C29" s="52">
        <f>'2T'!E29</f>
        <v>346509900</v>
      </c>
      <c r="D29" s="52">
        <f t="shared" ref="D29:D32" si="0">SUM(B29:C29)</f>
        <v>509196350</v>
      </c>
      <c r="E29" s="41"/>
    </row>
    <row r="30" spans="1:15" s="22" customFormat="1" x14ac:dyDescent="0.2">
      <c r="A30" s="40" t="s">
        <v>67</v>
      </c>
      <c r="B30" s="52">
        <f>'1T'!E30</f>
        <v>1008312776</v>
      </c>
      <c r="C30" s="52">
        <f>'2T'!E30</f>
        <v>1053868341</v>
      </c>
      <c r="D30" s="52">
        <f t="shared" si="0"/>
        <v>2062181117</v>
      </c>
    </row>
    <row r="31" spans="1:15" s="22" customFormat="1" x14ac:dyDescent="0.2">
      <c r="A31" s="56" t="s">
        <v>69</v>
      </c>
      <c r="B31" s="78">
        <f>'1T'!E31</f>
        <v>431540150</v>
      </c>
      <c r="C31" s="78">
        <f>'2T'!E31</f>
        <v>426377950</v>
      </c>
      <c r="D31" s="78">
        <f t="shared" ref="D31" si="1">SUM(B31:C31)</f>
        <v>857918100</v>
      </c>
    </row>
    <row r="32" spans="1:15" s="22" customFormat="1" hidden="1" x14ac:dyDescent="0.2">
      <c r="A32" s="28" t="s">
        <v>81</v>
      </c>
      <c r="B32" s="52">
        <f>'1T'!E32</f>
        <v>0</v>
      </c>
      <c r="C32" s="52">
        <f>'2T'!E32</f>
        <v>0</v>
      </c>
      <c r="D32" s="52">
        <f t="shared" si="0"/>
        <v>0</v>
      </c>
    </row>
    <row r="33" spans="1:12" s="22" customFormat="1" x14ac:dyDescent="0.2">
      <c r="A33" s="40"/>
      <c r="B33" s="52"/>
      <c r="C33" s="52"/>
      <c r="D33" s="52"/>
    </row>
    <row r="34" spans="1:12" s="39" customFormat="1" ht="15" customHeight="1" thickBot="1" x14ac:dyDescent="0.25">
      <c r="A34" s="42" t="s">
        <v>5</v>
      </c>
      <c r="B34" s="6">
        <f>SUM(B29:B33)</f>
        <v>1602539376</v>
      </c>
      <c r="C34" s="6">
        <f>SUM(C29:C33)</f>
        <v>1826756191</v>
      </c>
      <c r="D34" s="6">
        <f>SUM(D29:D33)</f>
        <v>3429295567</v>
      </c>
    </row>
    <row r="35" spans="1:12" s="22" customFormat="1" ht="16.5" thickTop="1" x14ac:dyDescent="0.25">
      <c r="A35" s="91" t="s">
        <v>75</v>
      </c>
      <c r="B35" s="43"/>
      <c r="C35" s="43"/>
      <c r="D35" s="44"/>
      <c r="E35" s="44"/>
      <c r="F35" s="32"/>
      <c r="G35" s="32"/>
      <c r="H35" s="32"/>
      <c r="I35" s="32"/>
      <c r="J35" s="32"/>
      <c r="K35" s="32"/>
      <c r="L35" s="32"/>
    </row>
    <row r="38" spans="1:12" s="22" customFormat="1" ht="15.75" x14ac:dyDescent="0.25">
      <c r="A38" s="109" t="s">
        <v>56</v>
      </c>
      <c r="B38" s="109"/>
      <c r="C38" s="109"/>
      <c r="D38" s="109"/>
      <c r="E38" s="109"/>
      <c r="F38" s="45"/>
      <c r="G38" s="45"/>
      <c r="H38" s="45"/>
      <c r="I38" s="45"/>
      <c r="J38" s="45"/>
      <c r="K38" s="45"/>
      <c r="L38" s="45"/>
    </row>
    <row r="39" spans="1:12" s="22" customFormat="1" ht="15.75" x14ac:dyDescent="0.25">
      <c r="A39" s="102" t="s">
        <v>44</v>
      </c>
      <c r="B39" s="102"/>
      <c r="C39" s="102"/>
      <c r="D39" s="102"/>
      <c r="E39" s="102"/>
      <c r="F39" s="34"/>
      <c r="G39" s="34"/>
      <c r="H39" s="34"/>
      <c r="I39" s="34"/>
      <c r="J39" s="34"/>
      <c r="K39" s="34"/>
      <c r="L39" s="34"/>
    </row>
    <row r="40" spans="1:12" s="22" customFormat="1" ht="15.75" x14ac:dyDescent="0.25">
      <c r="A40" s="102" t="s">
        <v>35</v>
      </c>
      <c r="B40" s="102"/>
      <c r="C40" s="102"/>
      <c r="D40" s="102"/>
      <c r="E40" s="102"/>
      <c r="F40" s="46"/>
      <c r="G40" s="110"/>
      <c r="H40" s="110"/>
      <c r="I40" s="110"/>
      <c r="J40" s="110"/>
      <c r="K40" s="110"/>
      <c r="L40" s="110"/>
    </row>
    <row r="41" spans="1:12" s="22" customFormat="1" x14ac:dyDescent="0.2">
      <c r="A41" s="35"/>
      <c r="B41" s="35"/>
      <c r="C41" s="35"/>
      <c r="D41" s="35"/>
      <c r="E41" s="35"/>
      <c r="F41" s="37"/>
      <c r="G41" s="37"/>
      <c r="H41" s="37"/>
      <c r="I41" s="37"/>
      <c r="J41" s="37"/>
      <c r="K41" s="37"/>
      <c r="L41" s="37"/>
    </row>
    <row r="42" spans="1:12" s="39" customFormat="1" ht="16.5" thickBot="1" x14ac:dyDescent="0.3">
      <c r="A42" s="23" t="s">
        <v>3</v>
      </c>
      <c r="B42" s="24" t="s">
        <v>26</v>
      </c>
      <c r="C42" s="24" t="s">
        <v>27</v>
      </c>
      <c r="D42" s="24" t="s">
        <v>45</v>
      </c>
    </row>
    <row r="43" spans="1:12" s="22" customFormat="1" ht="15.75" x14ac:dyDescent="0.25">
      <c r="A43" s="26"/>
      <c r="B43" s="26"/>
      <c r="C43" s="26"/>
      <c r="D43" s="26"/>
    </row>
    <row r="44" spans="1:12" s="22" customFormat="1" ht="15.75" x14ac:dyDescent="0.25">
      <c r="A44" s="7" t="s">
        <v>24</v>
      </c>
      <c r="B44" s="7">
        <f>'1T'!E44</f>
        <v>1170999226</v>
      </c>
      <c r="C44" s="7">
        <f>'2T'!E44</f>
        <v>1400378241</v>
      </c>
      <c r="D44" s="7">
        <f>SUM(B44:C44)</f>
        <v>2571377467</v>
      </c>
    </row>
    <row r="45" spans="1:12" s="22" customFormat="1" ht="15.75" x14ac:dyDescent="0.25">
      <c r="A45" s="7" t="s">
        <v>23</v>
      </c>
      <c r="B45" s="7">
        <f>'1T'!E45</f>
        <v>431540150</v>
      </c>
      <c r="C45" s="7">
        <f>'2T'!E45</f>
        <v>426377950</v>
      </c>
      <c r="D45" s="7">
        <f>SUM(B45:C45)</f>
        <v>857918100</v>
      </c>
    </row>
    <row r="46" spans="1:12" s="22" customFormat="1" ht="15.75" hidden="1" x14ac:dyDescent="0.25">
      <c r="A46" s="7" t="s">
        <v>82</v>
      </c>
      <c r="B46" s="7">
        <f>'1T'!E46</f>
        <v>0</v>
      </c>
      <c r="C46" s="7">
        <f>'2T'!E46</f>
        <v>0</v>
      </c>
      <c r="D46" s="7">
        <f>SUM(B46:C46)</f>
        <v>0</v>
      </c>
    </row>
    <row r="47" spans="1:12" s="22" customFormat="1" x14ac:dyDescent="0.2">
      <c r="A47" s="8"/>
      <c r="B47" s="8"/>
      <c r="C47" s="8"/>
      <c r="D47" s="8"/>
    </row>
    <row r="48" spans="1:12" s="39" customFormat="1" ht="15.75" thickBot="1" x14ac:dyDescent="0.25">
      <c r="A48" s="42" t="s">
        <v>5</v>
      </c>
      <c r="B48" s="6">
        <f>SUM(B44:B47)</f>
        <v>1602539376</v>
      </c>
      <c r="C48" s="6">
        <f>SUM(C44:C47)</f>
        <v>1826756191</v>
      </c>
      <c r="D48" s="6">
        <f>SUM(D44:D47)</f>
        <v>3429295567</v>
      </c>
    </row>
    <row r="49" spans="1:7" s="22" customFormat="1" ht="16.5" thickTop="1" x14ac:dyDescent="0.25">
      <c r="A49" s="91" t="s">
        <v>76</v>
      </c>
      <c r="B49" s="12"/>
      <c r="C49" s="12"/>
      <c r="D49" s="12"/>
      <c r="E49" s="47"/>
      <c r="F49" s="32"/>
      <c r="G49" s="32"/>
    </row>
    <row r="50" spans="1:7" s="22" customFormat="1" x14ac:dyDescent="0.2">
      <c r="A50" s="13"/>
      <c r="B50" s="13"/>
      <c r="C50" s="13"/>
      <c r="D50" s="13"/>
      <c r="E50" s="13"/>
    </row>
    <row r="51" spans="1:7" s="22" customFormat="1" x14ac:dyDescent="0.2">
      <c r="A51" s="13"/>
      <c r="B51" s="13"/>
      <c r="C51" s="13"/>
      <c r="D51" s="13"/>
      <c r="E51" s="13"/>
    </row>
    <row r="53" spans="1:7" s="22" customFormat="1" ht="15.75" x14ac:dyDescent="0.25">
      <c r="A53" s="103" t="s">
        <v>37</v>
      </c>
      <c r="B53" s="103"/>
      <c r="C53" s="103"/>
      <c r="D53" s="103"/>
      <c r="E53" s="103"/>
    </row>
    <row r="54" spans="1:7" s="22" customFormat="1" ht="15.75" x14ac:dyDescent="0.25">
      <c r="A54" s="103" t="s">
        <v>6</v>
      </c>
      <c r="B54" s="103"/>
      <c r="C54" s="103"/>
      <c r="D54" s="103"/>
      <c r="E54" s="103"/>
    </row>
    <row r="55" spans="1:7" s="22" customFormat="1" ht="15.75" x14ac:dyDescent="0.25">
      <c r="A55" s="103" t="s">
        <v>35</v>
      </c>
      <c r="B55" s="103"/>
      <c r="C55" s="103"/>
      <c r="D55" s="103"/>
      <c r="E55" s="103"/>
    </row>
    <row r="56" spans="1:7" s="22" customFormat="1" x14ac:dyDescent="0.2">
      <c r="A56" s="1"/>
      <c r="B56" s="2"/>
      <c r="C56" s="2"/>
      <c r="D56" s="2"/>
      <c r="E56" s="2"/>
    </row>
    <row r="57" spans="1:7" s="39" customFormat="1" ht="16.5" thickBot="1" x14ac:dyDescent="0.3">
      <c r="A57" s="3" t="s">
        <v>3</v>
      </c>
      <c r="B57" s="59" t="s">
        <v>26</v>
      </c>
      <c r="C57" s="59" t="s">
        <v>27</v>
      </c>
      <c r="D57" s="59" t="s">
        <v>45</v>
      </c>
      <c r="E57" s="85"/>
    </row>
    <row r="58" spans="1:7" s="22" customFormat="1" ht="15.75" x14ac:dyDescent="0.25">
      <c r="A58" s="5" t="s">
        <v>39</v>
      </c>
      <c r="B58" s="84">
        <f>+'1T'!E57</f>
        <v>205453822.21000001</v>
      </c>
      <c r="C58" s="84">
        <f>+'2T'!E57</f>
        <v>202611446.21000004</v>
      </c>
      <c r="D58" s="84">
        <f>+B58</f>
        <v>205453822.21000001</v>
      </c>
      <c r="E58" s="84"/>
    </row>
    <row r="59" spans="1:7" s="22" customFormat="1" ht="15.75" x14ac:dyDescent="0.25">
      <c r="A59" s="5" t="s">
        <v>7</v>
      </c>
      <c r="B59" s="84">
        <f>+'1T'!E58</f>
        <v>1599697000</v>
      </c>
      <c r="C59" s="84">
        <f>+'2T'!E58</f>
        <v>1793121000</v>
      </c>
      <c r="D59" s="84">
        <f>+SUM(B59:C59)</f>
        <v>3392818000</v>
      </c>
      <c r="E59" s="84"/>
    </row>
    <row r="60" spans="1:7" s="22" customFormat="1" ht="15.75" x14ac:dyDescent="0.25">
      <c r="A60" s="5" t="s">
        <v>57</v>
      </c>
      <c r="B60" s="84">
        <f>+'1T'!E59</f>
        <v>1177597000</v>
      </c>
      <c r="C60" s="84">
        <f>+'2T'!E59</f>
        <v>1371021000</v>
      </c>
      <c r="D60" s="87">
        <f>+SUM(B60:C60)</f>
        <v>2548618000</v>
      </c>
      <c r="E60" s="84"/>
    </row>
    <row r="61" spans="1:7" s="22" customFormat="1" ht="15.75" x14ac:dyDescent="0.25">
      <c r="A61" s="5" t="s">
        <v>58</v>
      </c>
      <c r="B61" s="87">
        <f>+'1T'!E60</f>
        <v>422100000</v>
      </c>
      <c r="C61" s="87">
        <f>+'2T'!E60</f>
        <v>422100000</v>
      </c>
      <c r="D61" s="87">
        <f>+SUM(B61:C61)</f>
        <v>844200000</v>
      </c>
      <c r="E61" s="87"/>
    </row>
    <row r="62" spans="1:7" s="22" customFormat="1" ht="15.75" hidden="1" x14ac:dyDescent="0.25">
      <c r="A62" s="5" t="s">
        <v>83</v>
      </c>
      <c r="B62" s="84">
        <f>+'1T'!E61</f>
        <v>0</v>
      </c>
      <c r="C62" s="84">
        <f>+'2T'!E61</f>
        <v>0</v>
      </c>
      <c r="D62" s="87">
        <f>+SUM(B62:C62)</f>
        <v>0</v>
      </c>
      <c r="E62" s="84"/>
    </row>
    <row r="63" spans="1:7" s="22" customFormat="1" ht="15.75" x14ac:dyDescent="0.25">
      <c r="A63" s="5" t="s">
        <v>8</v>
      </c>
      <c r="B63" s="84">
        <f>+'1T'!E62</f>
        <v>1805150822.21</v>
      </c>
      <c r="C63" s="84">
        <f>+'2T'!E62</f>
        <v>1995732446.21</v>
      </c>
      <c r="D63" s="84">
        <f>+D58+D59</f>
        <v>3598271822.21</v>
      </c>
      <c r="E63" s="84"/>
    </row>
    <row r="64" spans="1:7" s="22" customFormat="1" ht="15.75" x14ac:dyDescent="0.25">
      <c r="A64" s="5" t="s">
        <v>57</v>
      </c>
      <c r="B64" s="84">
        <f>+'1T'!E63</f>
        <v>1170999226</v>
      </c>
      <c r="C64" s="84">
        <f>+'2T'!E63</f>
        <v>1400378241</v>
      </c>
      <c r="D64" s="87">
        <f>+SUM(B64:C64)</f>
        <v>2571377467</v>
      </c>
      <c r="E64" s="84"/>
    </row>
    <row r="65" spans="1:5" s="22" customFormat="1" ht="15.75" x14ac:dyDescent="0.25">
      <c r="A65" s="5" t="s">
        <v>58</v>
      </c>
      <c r="B65" s="87">
        <f>+'1T'!E64</f>
        <v>431540150</v>
      </c>
      <c r="C65" s="87">
        <f>+'2T'!E64</f>
        <v>426377950</v>
      </c>
      <c r="D65" s="87">
        <f>+SUM(B65:C65)</f>
        <v>857918100</v>
      </c>
      <c r="E65" s="87"/>
    </row>
    <row r="66" spans="1:5" s="22" customFormat="1" ht="15.75" hidden="1" x14ac:dyDescent="0.25">
      <c r="A66" s="5" t="s">
        <v>83</v>
      </c>
      <c r="B66" s="84">
        <f>+'1T'!E65</f>
        <v>0</v>
      </c>
      <c r="C66" s="84">
        <f>+'2T'!E65</f>
        <v>0</v>
      </c>
      <c r="D66" s="87">
        <f>+SUM(B66:C66)</f>
        <v>0</v>
      </c>
      <c r="E66" s="84"/>
    </row>
    <row r="67" spans="1:5" x14ac:dyDescent="0.25">
      <c r="A67" s="5" t="s">
        <v>49</v>
      </c>
      <c r="B67" s="84">
        <f>+'1T'!E66</f>
        <v>1602539376</v>
      </c>
      <c r="C67" s="84">
        <f>+'2T'!E66</f>
        <v>1826756191</v>
      </c>
      <c r="D67" s="84">
        <f>+SUM(B67:C67)</f>
        <v>3429295567</v>
      </c>
      <c r="E67" s="84"/>
    </row>
    <row r="68" spans="1:5" x14ac:dyDescent="0.25">
      <c r="A68" s="5" t="s">
        <v>9</v>
      </c>
      <c r="B68" s="84">
        <f>+'1T'!E67</f>
        <v>202611446.21000004</v>
      </c>
      <c r="C68" s="84">
        <f>+'2T'!E67</f>
        <v>168976255.21000004</v>
      </c>
      <c r="D68" s="84">
        <f>+D63-D67</f>
        <v>168976255.21000004</v>
      </c>
      <c r="E68" s="84"/>
    </row>
    <row r="69" spans="1:5" ht="15.75" thickBot="1" x14ac:dyDescent="0.3">
      <c r="A69" s="4"/>
      <c r="B69" s="9"/>
      <c r="C69" s="9"/>
      <c r="D69" s="9"/>
      <c r="E69" s="81"/>
    </row>
    <row r="70" spans="1:5" ht="15.75" thickTop="1" x14ac:dyDescent="0.25">
      <c r="A70" s="90" t="s">
        <v>84</v>
      </c>
      <c r="B70" s="81"/>
      <c r="C70" s="81"/>
      <c r="D70" s="81"/>
      <c r="E70" s="81"/>
    </row>
    <row r="71" spans="1:5" ht="15.75" x14ac:dyDescent="0.25">
      <c r="A71" s="101" t="s">
        <v>77</v>
      </c>
      <c r="B71" s="101"/>
      <c r="C71" s="101"/>
      <c r="D71" s="101"/>
      <c r="E71" s="2"/>
    </row>
  </sheetData>
  <mergeCells count="22">
    <mergeCell ref="A23:E23"/>
    <mergeCell ref="A24:E24"/>
    <mergeCell ref="A25:E25"/>
    <mergeCell ref="A1:E1"/>
    <mergeCell ref="F1:I1"/>
    <mergeCell ref="A8:E8"/>
    <mergeCell ref="A9:E9"/>
    <mergeCell ref="A18:B18"/>
    <mergeCell ref="A19:E19"/>
    <mergeCell ref="B2:E2"/>
    <mergeCell ref="B4:E4"/>
    <mergeCell ref="B5:E5"/>
    <mergeCell ref="B3:F3"/>
    <mergeCell ref="A53:E53"/>
    <mergeCell ref="A54:E54"/>
    <mergeCell ref="A55:E55"/>
    <mergeCell ref="A71:D71"/>
    <mergeCell ref="F25:L25"/>
    <mergeCell ref="A38:E38"/>
    <mergeCell ref="A39:E39"/>
    <mergeCell ref="A40:E40"/>
    <mergeCell ref="G40:L40"/>
  </mergeCells>
  <printOptions horizontalCentered="1"/>
  <pageMargins left="0.23622047244094491" right="0.23622047244094491" top="0.74803149606299213" bottom="0.74803149606299213" header="0.31496062992125984" footer="0.31496062992125984"/>
  <pageSetup scale="5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0"/>
  <sheetViews>
    <sheetView zoomScale="90" zoomScaleNormal="90" zoomScaleSheetLayoutView="100" workbookViewId="0">
      <selection sqref="A1:E1"/>
    </sheetView>
  </sheetViews>
  <sheetFormatPr baseColWidth="10" defaultColWidth="11.5703125" defaultRowHeight="15" x14ac:dyDescent="0.25"/>
  <cols>
    <col min="1" max="1" width="87" style="12" bestFit="1" customWidth="1"/>
    <col min="2" max="5" width="14.5703125" style="50" bestFit="1" customWidth="1"/>
    <col min="6" max="6" width="12.28515625" style="50" bestFit="1" customWidth="1"/>
    <col min="7" max="16384" width="11.5703125" style="50"/>
  </cols>
  <sheetData>
    <row r="1" spans="1:6" ht="15" customHeight="1" x14ac:dyDescent="0.25">
      <c r="A1" s="102" t="s">
        <v>29</v>
      </c>
      <c r="B1" s="102"/>
      <c r="C1" s="102"/>
      <c r="D1" s="102"/>
      <c r="E1" s="102"/>
    </row>
    <row r="2" spans="1:6" ht="15" customHeight="1" x14ac:dyDescent="0.25">
      <c r="A2" s="14" t="s">
        <v>0</v>
      </c>
      <c r="B2" s="104" t="s">
        <v>10</v>
      </c>
      <c r="C2" s="105"/>
      <c r="D2" s="105"/>
      <c r="E2" s="105"/>
      <c r="F2" s="105"/>
    </row>
    <row r="3" spans="1:6" ht="15" customHeight="1" x14ac:dyDescent="0.25">
      <c r="A3" s="14" t="s">
        <v>1</v>
      </c>
      <c r="B3" s="104" t="s">
        <v>62</v>
      </c>
      <c r="C3" s="105"/>
      <c r="D3" s="105"/>
      <c r="E3" s="105"/>
      <c r="F3" s="105"/>
    </row>
    <row r="4" spans="1:6" ht="15" customHeight="1" x14ac:dyDescent="0.25">
      <c r="A4" s="14" t="s">
        <v>4</v>
      </c>
      <c r="B4" s="106" t="s">
        <v>63</v>
      </c>
      <c r="C4" s="105"/>
      <c r="D4" s="105"/>
      <c r="E4" s="105"/>
      <c r="F4" s="105"/>
    </row>
    <row r="5" spans="1:6" ht="15" customHeight="1" x14ac:dyDescent="0.25">
      <c r="A5" s="14" t="s">
        <v>46</v>
      </c>
      <c r="B5" s="106" t="s">
        <v>90</v>
      </c>
      <c r="C5" s="105"/>
      <c r="D5" s="105"/>
      <c r="E5" s="105"/>
      <c r="F5" s="105"/>
    </row>
    <row r="6" spans="1:6" ht="15" customHeight="1" x14ac:dyDescent="0.25">
      <c r="A6" s="14"/>
      <c r="B6" s="20"/>
      <c r="C6" s="16"/>
      <c r="D6" s="16"/>
      <c r="E6" s="16"/>
    </row>
    <row r="7" spans="1:6" ht="15" customHeight="1" x14ac:dyDescent="0.25"/>
    <row r="8" spans="1:6" ht="15" customHeight="1" x14ac:dyDescent="0.25">
      <c r="A8" s="102" t="s">
        <v>31</v>
      </c>
      <c r="B8" s="102"/>
      <c r="C8" s="102"/>
      <c r="D8" s="102"/>
      <c r="E8" s="102"/>
    </row>
    <row r="9" spans="1:6" ht="15" customHeight="1" x14ac:dyDescent="0.25">
      <c r="A9" s="102" t="s">
        <v>32</v>
      </c>
      <c r="B9" s="102"/>
      <c r="C9" s="102"/>
      <c r="D9" s="102"/>
      <c r="E9" s="102"/>
    </row>
    <row r="10" spans="1:6" ht="15" customHeight="1" x14ac:dyDescent="0.25"/>
    <row r="11" spans="1:6" ht="15" customHeight="1" thickBot="1" x14ac:dyDescent="0.3">
      <c r="A11" s="3" t="s">
        <v>59</v>
      </c>
      <c r="B11" s="24" t="s">
        <v>2</v>
      </c>
      <c r="C11" s="24" t="s">
        <v>50</v>
      </c>
      <c r="D11" s="24" t="s">
        <v>27</v>
      </c>
      <c r="E11" s="24" t="s">
        <v>11</v>
      </c>
      <c r="F11" s="24" t="s">
        <v>51</v>
      </c>
    </row>
    <row r="12" spans="1:6" ht="15" customHeight="1" x14ac:dyDescent="0.25">
      <c r="A12" s="26"/>
      <c r="B12" s="48"/>
      <c r="C12" s="51"/>
      <c r="D12" s="51"/>
      <c r="E12" s="51"/>
      <c r="F12" s="69"/>
    </row>
    <row r="13" spans="1:6" ht="15" customHeight="1" x14ac:dyDescent="0.25">
      <c r="A13" s="97" t="s">
        <v>64</v>
      </c>
      <c r="B13" s="52" t="s">
        <v>14</v>
      </c>
      <c r="C13" s="52">
        <f>+'1T'!F13</f>
        <v>1605</v>
      </c>
      <c r="D13" s="78">
        <f>+'2T'!F13</f>
        <v>368</v>
      </c>
      <c r="E13" s="52">
        <f>+'3T'!F13</f>
        <v>59</v>
      </c>
      <c r="F13" s="69">
        <f>+SUM(C13:E13)</f>
        <v>2032</v>
      </c>
    </row>
    <row r="14" spans="1:6" ht="15" customHeight="1" x14ac:dyDescent="0.25">
      <c r="A14" s="97" t="s">
        <v>65</v>
      </c>
      <c r="B14" s="52" t="s">
        <v>14</v>
      </c>
      <c r="C14" s="52">
        <f>+'1T'!F14</f>
        <v>1063</v>
      </c>
      <c r="D14" s="78">
        <f>+'2T'!F14</f>
        <v>45</v>
      </c>
      <c r="E14" s="52">
        <f>+'3T'!F14</f>
        <v>71</v>
      </c>
      <c r="F14" s="69">
        <f>+SUM(C14:E14)</f>
        <v>1179</v>
      </c>
    </row>
    <row r="15" spans="1:6" s="83" customFormat="1" ht="15" customHeight="1" x14ac:dyDescent="0.25">
      <c r="A15" s="28" t="s">
        <v>66</v>
      </c>
      <c r="B15" s="78" t="s">
        <v>14</v>
      </c>
      <c r="C15" s="78">
        <f>+'1T'!F15</f>
        <v>321</v>
      </c>
      <c r="D15" s="78">
        <f>+'2T'!F15</f>
        <v>0</v>
      </c>
      <c r="E15" s="78">
        <f>+'3T'!F15</f>
        <v>1</v>
      </c>
      <c r="F15" s="77">
        <f>+SUM(C15:E15)</f>
        <v>322</v>
      </c>
    </row>
    <row r="16" spans="1:6" ht="15" hidden="1" customHeight="1" x14ac:dyDescent="0.25">
      <c r="A16" s="28" t="s">
        <v>81</v>
      </c>
      <c r="B16" s="52" t="s">
        <v>14</v>
      </c>
      <c r="C16" s="52">
        <f>+'1T'!F16</f>
        <v>0</v>
      </c>
      <c r="D16" s="78">
        <f>+'2T'!F16</f>
        <v>0</v>
      </c>
      <c r="E16" s="52">
        <f>+'3T'!F16</f>
        <v>0</v>
      </c>
      <c r="F16" s="69">
        <f>+SUM(C16:E16)</f>
        <v>0</v>
      </c>
    </row>
    <row r="17" spans="1:6" ht="15" customHeight="1" x14ac:dyDescent="0.25">
      <c r="A17" s="53"/>
      <c r="B17" s="48"/>
      <c r="C17" s="51"/>
      <c r="D17" s="51"/>
      <c r="E17" s="51"/>
      <c r="F17" s="69"/>
    </row>
    <row r="18" spans="1:6" ht="15" customHeight="1" thickBot="1" x14ac:dyDescent="0.3">
      <c r="A18" s="107" t="s">
        <v>5</v>
      </c>
      <c r="B18" s="107"/>
      <c r="C18" s="54">
        <f>C13+C14+C16</f>
        <v>2668</v>
      </c>
      <c r="D18" s="54">
        <f>D13+D14+D16</f>
        <v>413</v>
      </c>
      <c r="E18" s="54">
        <f>E13+E14+E16</f>
        <v>130</v>
      </c>
      <c r="F18" s="54">
        <f>F13+F14+F16</f>
        <v>3211</v>
      </c>
    </row>
    <row r="19" spans="1:6" ht="15" customHeight="1" thickTop="1" x14ac:dyDescent="0.25">
      <c r="A19" s="55" t="s">
        <v>52</v>
      </c>
      <c r="B19" s="48"/>
      <c r="C19" s="48"/>
      <c r="D19" s="48"/>
      <c r="E19" s="48"/>
    </row>
    <row r="20" spans="1:6" ht="15" customHeight="1" x14ac:dyDescent="0.25">
      <c r="A20" s="91" t="s">
        <v>78</v>
      </c>
      <c r="B20" s="48"/>
      <c r="C20" s="48"/>
      <c r="D20" s="48"/>
      <c r="E20" s="48"/>
    </row>
    <row r="21" spans="1:6" ht="15" customHeight="1" x14ac:dyDescent="0.25"/>
    <row r="22" spans="1:6" ht="15" customHeight="1" x14ac:dyDescent="0.25"/>
    <row r="23" spans="1:6" ht="15" customHeight="1" x14ac:dyDescent="0.25">
      <c r="A23" s="102" t="s">
        <v>33</v>
      </c>
      <c r="B23" s="102"/>
      <c r="C23" s="102"/>
      <c r="D23" s="102"/>
      <c r="E23" s="102"/>
    </row>
    <row r="24" spans="1:6" ht="15" customHeight="1" x14ac:dyDescent="0.25">
      <c r="A24" s="102" t="s">
        <v>34</v>
      </c>
      <c r="B24" s="102"/>
      <c r="C24" s="102"/>
      <c r="D24" s="102"/>
      <c r="E24" s="102"/>
    </row>
    <row r="25" spans="1:6" ht="15" customHeight="1" x14ac:dyDescent="0.25">
      <c r="A25" s="102" t="s">
        <v>35</v>
      </c>
      <c r="B25" s="102"/>
      <c r="C25" s="102"/>
      <c r="D25" s="102"/>
      <c r="E25" s="102"/>
    </row>
    <row r="26" spans="1:6" ht="15" customHeight="1" x14ac:dyDescent="0.25"/>
    <row r="27" spans="1:6" ht="15" customHeight="1" thickBot="1" x14ac:dyDescent="0.3">
      <c r="A27" s="3" t="s">
        <v>59</v>
      </c>
      <c r="B27" s="23" t="s">
        <v>50</v>
      </c>
      <c r="C27" s="23" t="s">
        <v>27</v>
      </c>
      <c r="D27" s="23" t="s">
        <v>11</v>
      </c>
      <c r="E27" s="23" t="s">
        <v>51</v>
      </c>
    </row>
    <row r="28" spans="1:6" ht="15" customHeight="1" x14ac:dyDescent="0.25">
      <c r="A28" s="26"/>
      <c r="B28" s="26"/>
      <c r="C28" s="26"/>
      <c r="D28" s="26"/>
      <c r="E28" s="26"/>
    </row>
    <row r="29" spans="1:6" ht="15" customHeight="1" x14ac:dyDescent="0.25">
      <c r="A29" s="56" t="s">
        <v>64</v>
      </c>
      <c r="B29" s="27">
        <f>+'1T'!E29</f>
        <v>162686450</v>
      </c>
      <c r="C29" s="27">
        <f>+'2T'!E29</f>
        <v>346509900</v>
      </c>
      <c r="D29" s="27">
        <f>+'3T'!E29</f>
        <v>331716600</v>
      </c>
      <c r="E29" s="27">
        <f t="shared" ref="E29:E32" si="0">SUM(B29:D29)</f>
        <v>840912950</v>
      </c>
    </row>
    <row r="30" spans="1:6" x14ac:dyDescent="0.25">
      <c r="A30" s="56" t="s">
        <v>67</v>
      </c>
      <c r="B30" s="27">
        <f>+'1T'!E30</f>
        <v>1008312776</v>
      </c>
      <c r="C30" s="27">
        <f>+'2T'!E30</f>
        <v>1053868341</v>
      </c>
      <c r="D30" s="27">
        <f>+'3T'!E30</f>
        <v>1090537218</v>
      </c>
      <c r="E30" s="27">
        <f t="shared" si="0"/>
        <v>3152718335</v>
      </c>
    </row>
    <row r="31" spans="1:6" s="83" customFormat="1" x14ac:dyDescent="0.25">
      <c r="A31" s="56" t="s">
        <v>69</v>
      </c>
      <c r="B31" s="88">
        <f>+'1T'!E31</f>
        <v>431540150</v>
      </c>
      <c r="C31" s="88">
        <f>+'2T'!E31</f>
        <v>426377950</v>
      </c>
      <c r="D31" s="88">
        <f>+'3T'!E31</f>
        <v>426830750</v>
      </c>
      <c r="E31" s="88">
        <f t="shared" ref="E31" si="1">SUM(B31:D31)</f>
        <v>1284748850</v>
      </c>
    </row>
    <row r="32" spans="1:6" hidden="1" x14ac:dyDescent="0.25">
      <c r="A32" s="28" t="s">
        <v>81</v>
      </c>
      <c r="B32" s="27">
        <f>+'1T'!E32</f>
        <v>0</v>
      </c>
      <c r="C32" s="27">
        <f>+'2T'!E32</f>
        <v>0</v>
      </c>
      <c r="D32" s="27">
        <f>+'3T'!E32</f>
        <v>0</v>
      </c>
      <c r="E32" s="27">
        <f t="shared" si="0"/>
        <v>0</v>
      </c>
    </row>
    <row r="33" spans="1:5" ht="15" customHeight="1" x14ac:dyDescent="0.25">
      <c r="A33" s="56"/>
      <c r="B33" s="27"/>
      <c r="C33" s="27"/>
      <c r="D33" s="27"/>
      <c r="E33" s="27"/>
    </row>
    <row r="34" spans="1:5" ht="15" customHeight="1" thickBot="1" x14ac:dyDescent="0.3">
      <c r="A34" s="42" t="s">
        <v>5</v>
      </c>
      <c r="B34" s="6">
        <f>+'1T'!E34</f>
        <v>1602539376</v>
      </c>
      <c r="C34" s="6">
        <f>+'2T'!E34</f>
        <v>1826756191</v>
      </c>
      <c r="D34" s="6">
        <f>+'3T'!E34</f>
        <v>1849084568</v>
      </c>
      <c r="E34" s="6">
        <f>SUM(E29:E33)</f>
        <v>5278380135</v>
      </c>
    </row>
    <row r="35" spans="1:5" ht="15" customHeight="1" thickTop="1" x14ac:dyDescent="0.25">
      <c r="A35" s="91" t="s">
        <v>78</v>
      </c>
      <c r="B35" s="26"/>
      <c r="C35" s="26"/>
      <c r="D35" s="26"/>
    </row>
    <row r="36" spans="1:5" ht="15" customHeight="1" x14ac:dyDescent="0.25">
      <c r="B36" s="16"/>
      <c r="C36" s="16"/>
      <c r="D36" s="12"/>
    </row>
    <row r="37" spans="1:5" ht="15" customHeight="1" x14ac:dyDescent="0.25">
      <c r="A37" s="58"/>
      <c r="B37" s="16"/>
      <c r="C37" s="16"/>
      <c r="D37" s="12"/>
    </row>
    <row r="38" spans="1:5" ht="15" customHeight="1" x14ac:dyDescent="0.25">
      <c r="A38" s="102" t="s">
        <v>36</v>
      </c>
      <c r="B38" s="102"/>
      <c r="C38" s="102"/>
      <c r="D38" s="102"/>
      <c r="E38" s="102"/>
    </row>
    <row r="39" spans="1:5" ht="15" customHeight="1" x14ac:dyDescent="0.25">
      <c r="A39" s="102" t="s">
        <v>38</v>
      </c>
      <c r="B39" s="102"/>
      <c r="C39" s="102"/>
      <c r="D39" s="102"/>
      <c r="E39" s="102"/>
    </row>
    <row r="40" spans="1:5" ht="15" customHeight="1" x14ac:dyDescent="0.25">
      <c r="A40" s="102" t="s">
        <v>35</v>
      </c>
      <c r="B40" s="102" t="s">
        <v>53</v>
      </c>
      <c r="C40" s="102"/>
      <c r="D40" s="102"/>
      <c r="E40" s="102"/>
    </row>
    <row r="41" spans="1:5" ht="15" customHeight="1" x14ac:dyDescent="0.25"/>
    <row r="42" spans="1:5" ht="15" customHeight="1" thickBot="1" x14ac:dyDescent="0.3">
      <c r="A42" s="23" t="s">
        <v>3</v>
      </c>
      <c r="B42" s="59" t="s">
        <v>50</v>
      </c>
      <c r="C42" s="59" t="s">
        <v>27</v>
      </c>
      <c r="D42" s="59" t="s">
        <v>11</v>
      </c>
      <c r="E42" s="59" t="s">
        <v>51</v>
      </c>
    </row>
    <row r="43" spans="1:5" ht="15" customHeight="1" x14ac:dyDescent="0.25">
      <c r="A43" s="26"/>
      <c r="B43" s="26"/>
      <c r="C43" s="26"/>
      <c r="D43" s="26"/>
      <c r="E43" s="26"/>
    </row>
    <row r="44" spans="1:5" ht="15" customHeight="1" x14ac:dyDescent="0.25">
      <c r="A44" s="7" t="s">
        <v>24</v>
      </c>
      <c r="B44" s="60">
        <f>+'1T'!E44</f>
        <v>1170999226</v>
      </c>
      <c r="C44" s="60">
        <f>+'2T'!E44</f>
        <v>1400378241</v>
      </c>
      <c r="D44" s="60">
        <f>+'3T'!E44</f>
        <v>1422253818</v>
      </c>
      <c r="E44" s="60">
        <f>SUM(B44:D44)</f>
        <v>3993631285</v>
      </c>
    </row>
    <row r="45" spans="1:5" s="83" customFormat="1" ht="15" customHeight="1" x14ac:dyDescent="0.25">
      <c r="A45" s="7" t="s">
        <v>23</v>
      </c>
      <c r="B45" s="60">
        <f>+'1T'!E45</f>
        <v>431540150</v>
      </c>
      <c r="C45" s="60">
        <f>+'2T'!E45</f>
        <v>426377950</v>
      </c>
      <c r="D45" s="60">
        <f>+'3T'!E45</f>
        <v>426830750</v>
      </c>
      <c r="E45" s="60">
        <f>SUM(B45:D45)</f>
        <v>1284748850</v>
      </c>
    </row>
    <row r="46" spans="1:5" ht="15" hidden="1" customHeight="1" x14ac:dyDescent="0.25">
      <c r="A46" s="7" t="s">
        <v>82</v>
      </c>
      <c r="B46" s="60">
        <f>+'1T'!E46</f>
        <v>0</v>
      </c>
      <c r="C46" s="60">
        <f>+'2T'!E46</f>
        <v>0</v>
      </c>
      <c r="D46" s="60">
        <f>+'3T'!E46</f>
        <v>0</v>
      </c>
      <c r="E46" s="60">
        <f>SUM(B46:D46)</f>
        <v>0</v>
      </c>
    </row>
    <row r="47" spans="1:5" ht="15" customHeight="1" x14ac:dyDescent="0.25">
      <c r="A47" s="26"/>
      <c r="B47" s="61"/>
      <c r="C47" s="61"/>
      <c r="D47" s="61"/>
      <c r="E47" s="61"/>
    </row>
    <row r="48" spans="1:5" ht="15" customHeight="1" thickBot="1" x14ac:dyDescent="0.3">
      <c r="A48" s="49" t="s">
        <v>5</v>
      </c>
      <c r="B48" s="62">
        <f>SUM(B44:B47)</f>
        <v>1602539376</v>
      </c>
      <c r="C48" s="62">
        <f>SUM(C44:C47)</f>
        <v>1826756191</v>
      </c>
      <c r="D48" s="62">
        <f>SUM(D44:D47)</f>
        <v>1849084568</v>
      </c>
      <c r="E48" s="62">
        <f>SUM(B48:D48)</f>
        <v>5278380135</v>
      </c>
    </row>
    <row r="49" spans="1:5" ht="15" customHeight="1" thickTop="1" x14ac:dyDescent="0.25">
      <c r="A49" s="91" t="s">
        <v>78</v>
      </c>
    </row>
    <row r="50" spans="1:5" ht="15" customHeight="1" x14ac:dyDescent="0.25"/>
    <row r="51" spans="1:5" s="83" customFormat="1" ht="15" customHeight="1" x14ac:dyDescent="0.25">
      <c r="A51" s="82"/>
    </row>
    <row r="52" spans="1:5" x14ac:dyDescent="0.25">
      <c r="A52" s="103" t="s">
        <v>37</v>
      </c>
      <c r="B52" s="103"/>
      <c r="C52" s="103"/>
      <c r="D52" s="103"/>
      <c r="E52" s="103"/>
    </row>
    <row r="53" spans="1:5" x14ac:dyDescent="0.25">
      <c r="A53" s="103" t="s">
        <v>6</v>
      </c>
      <c r="B53" s="103"/>
      <c r="C53" s="103"/>
      <c r="D53" s="103"/>
      <c r="E53" s="103"/>
    </row>
    <row r="54" spans="1:5" x14ac:dyDescent="0.25">
      <c r="A54" s="103" t="s">
        <v>35</v>
      </c>
      <c r="B54" s="103"/>
      <c r="C54" s="103"/>
      <c r="D54" s="103"/>
      <c r="E54" s="103"/>
    </row>
    <row r="55" spans="1:5" ht="15.75" x14ac:dyDescent="0.25">
      <c r="A55" s="1"/>
      <c r="B55" s="2"/>
      <c r="C55" s="2"/>
      <c r="D55" s="2"/>
      <c r="E55" s="2"/>
    </row>
    <row r="56" spans="1:5" ht="15.75" thickBot="1" x14ac:dyDescent="0.3">
      <c r="A56" s="3" t="s">
        <v>3</v>
      </c>
      <c r="B56" s="59" t="s">
        <v>26</v>
      </c>
      <c r="C56" s="59" t="s">
        <v>27</v>
      </c>
      <c r="D56" s="59" t="s">
        <v>11</v>
      </c>
      <c r="E56" s="3" t="s">
        <v>51</v>
      </c>
    </row>
    <row r="57" spans="1:5" x14ac:dyDescent="0.25">
      <c r="A57" s="5" t="s">
        <v>39</v>
      </c>
      <c r="B57" s="84">
        <f>+'1T'!E57</f>
        <v>205453822.21000001</v>
      </c>
      <c r="C57" s="84">
        <f>+'2T'!E57</f>
        <v>202611446.21000004</v>
      </c>
      <c r="D57" s="84">
        <f>+'3T'!E57</f>
        <v>168976255.21000004</v>
      </c>
      <c r="E57" s="84">
        <f>+B57</f>
        <v>205453822.21000001</v>
      </c>
    </row>
    <row r="58" spans="1:5" x14ac:dyDescent="0.25">
      <c r="A58" s="5" t="s">
        <v>7</v>
      </c>
      <c r="B58" s="84">
        <f>+'1T'!E58</f>
        <v>1599697000</v>
      </c>
      <c r="C58" s="84">
        <f>+'2T'!E58</f>
        <v>1793121000</v>
      </c>
      <c r="D58" s="84">
        <f>+'3T'!E58</f>
        <v>2031486500.001868</v>
      </c>
      <c r="E58" s="84">
        <f>SUM(B58:D58)</f>
        <v>5424304500.0018682</v>
      </c>
    </row>
    <row r="59" spans="1:5" x14ac:dyDescent="0.25">
      <c r="A59" s="5" t="s">
        <v>57</v>
      </c>
      <c r="B59" s="84">
        <f>+'1T'!E59</f>
        <v>1177597000</v>
      </c>
      <c r="C59" s="84">
        <f>+'2T'!E59</f>
        <v>1371021000</v>
      </c>
      <c r="D59" s="84">
        <f>+'3T'!E59</f>
        <v>1574386500.001868</v>
      </c>
      <c r="E59" s="87">
        <f>SUM(B59:D59)</f>
        <v>4123004500.0018682</v>
      </c>
    </row>
    <row r="60" spans="1:5" s="83" customFormat="1" x14ac:dyDescent="0.25">
      <c r="A60" s="5" t="s">
        <v>58</v>
      </c>
      <c r="B60" s="87">
        <f>+'1T'!E60</f>
        <v>422100000</v>
      </c>
      <c r="C60" s="87">
        <f>+'2T'!E60</f>
        <v>422100000</v>
      </c>
      <c r="D60" s="87">
        <f>+'3T'!E60</f>
        <v>457100000</v>
      </c>
      <c r="E60" s="87">
        <f>SUM(B60:D60)</f>
        <v>1301300000</v>
      </c>
    </row>
    <row r="61" spans="1:5" hidden="1" x14ac:dyDescent="0.25">
      <c r="A61" s="5" t="s">
        <v>83</v>
      </c>
      <c r="B61" s="84">
        <f>+'1T'!E61</f>
        <v>0</v>
      </c>
      <c r="C61" s="84">
        <f>+'2T'!E61</f>
        <v>0</v>
      </c>
      <c r="D61" s="84">
        <f>+'3T'!E61</f>
        <v>0</v>
      </c>
      <c r="E61" s="87">
        <f>SUM(B61:D61)</f>
        <v>0</v>
      </c>
    </row>
    <row r="62" spans="1:5" x14ac:dyDescent="0.25">
      <c r="A62" s="5" t="s">
        <v>8</v>
      </c>
      <c r="B62" s="84">
        <f>+'1T'!E62</f>
        <v>1805150822.21</v>
      </c>
      <c r="C62" s="84">
        <f>+'2T'!E62</f>
        <v>1995732446.21</v>
      </c>
      <c r="D62" s="84">
        <f>+'3T'!E62</f>
        <v>2200462755.2118683</v>
      </c>
      <c r="E62" s="84">
        <f>+E57+E58</f>
        <v>5629758322.2118683</v>
      </c>
    </row>
    <row r="63" spans="1:5" x14ac:dyDescent="0.25">
      <c r="A63" s="5" t="s">
        <v>57</v>
      </c>
      <c r="B63" s="84">
        <f>+'1T'!E63</f>
        <v>1170999226</v>
      </c>
      <c r="C63" s="84">
        <f>+'2T'!E63</f>
        <v>1400378241</v>
      </c>
      <c r="D63" s="84">
        <f>+'3T'!E63</f>
        <v>1422253818</v>
      </c>
      <c r="E63" s="87">
        <f t="shared" ref="E63:E65" si="2">SUM(B63:D63)</f>
        <v>3993631285</v>
      </c>
    </row>
    <row r="64" spans="1:5" s="83" customFormat="1" x14ac:dyDescent="0.25">
      <c r="A64" s="5" t="s">
        <v>58</v>
      </c>
      <c r="B64" s="87">
        <f>+'1T'!E64</f>
        <v>431540150</v>
      </c>
      <c r="C64" s="87">
        <f>+'2T'!E64</f>
        <v>426377950</v>
      </c>
      <c r="D64" s="87">
        <f>+'3T'!E64</f>
        <v>426830750</v>
      </c>
      <c r="E64" s="87">
        <f t="shared" ref="E64" si="3">SUM(B64:D64)</f>
        <v>1284748850</v>
      </c>
    </row>
    <row r="65" spans="1:5" hidden="1" x14ac:dyDescent="0.25">
      <c r="A65" s="5" t="s">
        <v>83</v>
      </c>
      <c r="B65" s="84">
        <f>+'1T'!E65</f>
        <v>0</v>
      </c>
      <c r="C65" s="84">
        <f>+'2T'!E65</f>
        <v>0</v>
      </c>
      <c r="D65" s="84">
        <f>+'3T'!E65</f>
        <v>0</v>
      </c>
      <c r="E65" s="87">
        <f t="shared" si="2"/>
        <v>0</v>
      </c>
    </row>
    <row r="66" spans="1:5" x14ac:dyDescent="0.25">
      <c r="A66" s="5" t="s">
        <v>49</v>
      </c>
      <c r="B66" s="84">
        <f>+'1T'!E66</f>
        <v>1602539376</v>
      </c>
      <c r="C66" s="84">
        <f>+'2T'!E66</f>
        <v>1826756191</v>
      </c>
      <c r="D66" s="84">
        <f>+'3T'!E66</f>
        <v>1849084568</v>
      </c>
      <c r="E66" s="84">
        <f>+SUM(B66:D66)</f>
        <v>5278380135</v>
      </c>
    </row>
    <row r="67" spans="1:5" x14ac:dyDescent="0.25">
      <c r="A67" s="5" t="s">
        <v>9</v>
      </c>
      <c r="B67" s="84">
        <f>+'1T'!E67</f>
        <v>202611446.21000004</v>
      </c>
      <c r="C67" s="84">
        <f>+'2T'!E67</f>
        <v>168976255.21000004</v>
      </c>
      <c r="D67" s="84">
        <f>+'3T'!E67</f>
        <v>351378187.21186829</v>
      </c>
      <c r="E67" s="84">
        <f>+E62-E66</f>
        <v>351378187.21186829</v>
      </c>
    </row>
    <row r="68" spans="1:5" ht="15.75" thickBot="1" x14ac:dyDescent="0.3">
      <c r="A68" s="4"/>
      <c r="B68" s="9"/>
      <c r="C68" s="9"/>
      <c r="D68" s="9"/>
      <c r="E68" s="9"/>
    </row>
    <row r="69" spans="1:5" ht="15.75" thickTop="1" x14ac:dyDescent="0.25">
      <c r="A69" s="90" t="s">
        <v>84</v>
      </c>
      <c r="B69" s="81"/>
      <c r="C69" s="81"/>
      <c r="D69" s="81"/>
      <c r="E69" s="81"/>
    </row>
    <row r="70" spans="1:5" ht="15.75" x14ac:dyDescent="0.25">
      <c r="A70" s="101" t="s">
        <v>79</v>
      </c>
      <c r="B70" s="101"/>
      <c r="C70" s="101"/>
      <c r="D70" s="101"/>
      <c r="E70" s="2"/>
    </row>
  </sheetData>
  <mergeCells count="18">
    <mergeCell ref="A40:E40"/>
    <mergeCell ref="A54:E54"/>
    <mergeCell ref="A52:E52"/>
    <mergeCell ref="A53:E53"/>
    <mergeCell ref="A70:D70"/>
    <mergeCell ref="A24:E24"/>
    <mergeCell ref="A25:E25"/>
    <mergeCell ref="A38:E38"/>
    <mergeCell ref="A39:E39"/>
    <mergeCell ref="A1:E1"/>
    <mergeCell ref="A8:E8"/>
    <mergeCell ref="A9:E9"/>
    <mergeCell ref="A18:B18"/>
    <mergeCell ref="A23:E23"/>
    <mergeCell ref="B2:F2"/>
    <mergeCell ref="B3:F3"/>
    <mergeCell ref="B4:F4"/>
    <mergeCell ref="B5:F5"/>
  </mergeCells>
  <pageMargins left="0.7" right="0.7" top="0.75" bottom="0.75" header="0.3" footer="0.3"/>
  <pageSetup scale="58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0"/>
  <sheetViews>
    <sheetView zoomScale="90" zoomScaleNormal="90" zoomScaleSheetLayoutView="100" workbookViewId="0">
      <selection sqref="A1:G1"/>
    </sheetView>
  </sheetViews>
  <sheetFormatPr baseColWidth="10" defaultColWidth="11.5703125" defaultRowHeight="15" x14ac:dyDescent="0.25"/>
  <cols>
    <col min="1" max="1" width="87" style="66" bestFit="1" customWidth="1"/>
    <col min="2" max="6" width="14.5703125" style="65" bestFit="1" customWidth="1"/>
    <col min="7" max="7" width="7" style="65" bestFit="1" customWidth="1"/>
    <col min="8" max="8" width="13.5703125" style="65" customWidth="1"/>
    <col min="9" max="16384" width="11.5703125" style="65"/>
  </cols>
  <sheetData>
    <row r="1" spans="1:7" ht="15" customHeight="1" x14ac:dyDescent="0.25">
      <c r="A1" s="102" t="s">
        <v>29</v>
      </c>
      <c r="B1" s="102"/>
      <c r="C1" s="102"/>
      <c r="D1" s="102"/>
      <c r="E1" s="102"/>
      <c r="F1" s="102"/>
      <c r="G1" s="102"/>
    </row>
    <row r="2" spans="1:7" ht="15" customHeight="1" x14ac:dyDescent="0.25">
      <c r="A2" s="14" t="s">
        <v>0</v>
      </c>
      <c r="B2" s="104" t="s">
        <v>10</v>
      </c>
      <c r="C2" s="105"/>
      <c r="D2" s="105"/>
      <c r="E2" s="105"/>
      <c r="F2" s="105"/>
      <c r="G2" s="105"/>
    </row>
    <row r="3" spans="1:7" ht="15" customHeight="1" x14ac:dyDescent="0.25">
      <c r="A3" s="14" t="s">
        <v>1</v>
      </c>
      <c r="B3" s="104" t="s">
        <v>62</v>
      </c>
      <c r="C3" s="105"/>
      <c r="D3" s="105"/>
      <c r="E3" s="105"/>
      <c r="F3" s="105"/>
      <c r="G3" s="105"/>
    </row>
    <row r="4" spans="1:7" ht="15" customHeight="1" x14ac:dyDescent="0.25">
      <c r="A4" s="14" t="s">
        <v>4</v>
      </c>
      <c r="B4" s="106" t="s">
        <v>63</v>
      </c>
      <c r="C4" s="105"/>
      <c r="D4" s="105"/>
      <c r="E4" s="105"/>
      <c r="F4" s="105"/>
      <c r="G4" s="105"/>
    </row>
    <row r="5" spans="1:7" ht="15" customHeight="1" x14ac:dyDescent="0.25">
      <c r="A5" s="14" t="s">
        <v>46</v>
      </c>
      <c r="B5" s="113">
        <v>2019</v>
      </c>
      <c r="C5" s="105"/>
      <c r="D5" s="105"/>
      <c r="E5" s="105"/>
      <c r="F5" s="105"/>
      <c r="G5" s="105"/>
    </row>
    <row r="6" spans="1:7" ht="15" customHeight="1" x14ac:dyDescent="0.25">
      <c r="A6" s="14"/>
      <c r="B6" s="20"/>
      <c r="C6" s="16"/>
      <c r="D6" s="16"/>
      <c r="E6" s="16"/>
    </row>
    <row r="7" spans="1:7" ht="15" customHeight="1" x14ac:dyDescent="0.25"/>
    <row r="8" spans="1:7" ht="15" customHeight="1" x14ac:dyDescent="0.25">
      <c r="A8" s="102" t="s">
        <v>31</v>
      </c>
      <c r="B8" s="102"/>
      <c r="C8" s="102"/>
      <c r="D8" s="102"/>
      <c r="E8" s="102"/>
      <c r="F8" s="102"/>
      <c r="G8" s="102"/>
    </row>
    <row r="9" spans="1:7" ht="15" customHeight="1" x14ac:dyDescent="0.25">
      <c r="A9" s="102" t="s">
        <v>32</v>
      </c>
      <c r="B9" s="102"/>
      <c r="C9" s="102"/>
      <c r="D9" s="102"/>
      <c r="E9" s="102"/>
      <c r="F9" s="102"/>
      <c r="G9" s="102"/>
    </row>
    <row r="10" spans="1:7" ht="15" customHeight="1" x14ac:dyDescent="0.25"/>
    <row r="11" spans="1:7" ht="15" customHeight="1" thickBot="1" x14ac:dyDescent="0.3">
      <c r="A11" s="3" t="s">
        <v>59</v>
      </c>
      <c r="B11" s="24" t="s">
        <v>2</v>
      </c>
      <c r="C11" s="24" t="s">
        <v>50</v>
      </c>
      <c r="D11" s="24" t="s">
        <v>27</v>
      </c>
      <c r="E11" s="24" t="s">
        <v>11</v>
      </c>
      <c r="F11" s="24" t="s">
        <v>28</v>
      </c>
      <c r="G11" s="24" t="s">
        <v>25</v>
      </c>
    </row>
    <row r="12" spans="1:7" ht="15" customHeight="1" x14ac:dyDescent="0.25">
      <c r="A12" s="67"/>
      <c r="B12" s="68"/>
      <c r="C12" s="69"/>
      <c r="D12" s="69"/>
      <c r="E12" s="69"/>
      <c r="F12" s="69"/>
      <c r="G12" s="69"/>
    </row>
    <row r="13" spans="1:7" ht="15" customHeight="1" x14ac:dyDescent="0.25">
      <c r="A13" s="97" t="s">
        <v>64</v>
      </c>
      <c r="B13" s="64" t="s">
        <v>14</v>
      </c>
      <c r="C13" s="64">
        <f>+'1T'!F13</f>
        <v>1605</v>
      </c>
      <c r="D13" s="64">
        <f>+'2T'!F13</f>
        <v>368</v>
      </c>
      <c r="E13" s="64">
        <f>+'3T'!F13</f>
        <v>59</v>
      </c>
      <c r="F13" s="78">
        <f>+'4T'!F13</f>
        <v>77</v>
      </c>
      <c r="G13" s="78">
        <f>SUM(C13:F13)</f>
        <v>2109</v>
      </c>
    </row>
    <row r="14" spans="1:7" ht="15" customHeight="1" x14ac:dyDescent="0.25">
      <c r="A14" s="97" t="s">
        <v>65</v>
      </c>
      <c r="B14" s="64" t="s">
        <v>14</v>
      </c>
      <c r="C14" s="64">
        <f>+'1T'!F14</f>
        <v>1063</v>
      </c>
      <c r="D14" s="78">
        <f>+'2T'!F14</f>
        <v>45</v>
      </c>
      <c r="E14" s="64">
        <f>+'3T'!F14</f>
        <v>71</v>
      </c>
      <c r="F14" s="78">
        <f>+'4T'!F14</f>
        <v>143</v>
      </c>
      <c r="G14" s="78">
        <f>SUM(C14:F14)</f>
        <v>1322</v>
      </c>
    </row>
    <row r="15" spans="1:7" s="83" customFormat="1" ht="15" customHeight="1" x14ac:dyDescent="0.25">
      <c r="A15" s="97" t="s">
        <v>66</v>
      </c>
      <c r="B15" s="78" t="s">
        <v>14</v>
      </c>
      <c r="C15" s="78">
        <f>+'1T'!F15</f>
        <v>321</v>
      </c>
      <c r="D15" s="78">
        <f>+'2T'!F15</f>
        <v>0</v>
      </c>
      <c r="E15" s="78">
        <f>+'3T'!F15</f>
        <v>1</v>
      </c>
      <c r="F15" s="78">
        <f>+'4T'!F15</f>
        <v>2</v>
      </c>
      <c r="G15" s="78">
        <f>SUM(C15:F15)</f>
        <v>324</v>
      </c>
    </row>
    <row r="16" spans="1:7" ht="15" hidden="1" customHeight="1" x14ac:dyDescent="0.25">
      <c r="A16" s="28" t="s">
        <v>81</v>
      </c>
      <c r="B16" s="64" t="s">
        <v>14</v>
      </c>
      <c r="C16" s="64">
        <f>+'1T'!F16</f>
        <v>0</v>
      </c>
      <c r="D16" s="78">
        <f>+'2T'!F16</f>
        <v>0</v>
      </c>
      <c r="E16" s="64">
        <f>+'3T'!F16</f>
        <v>0</v>
      </c>
      <c r="F16" s="78">
        <f>+'4T'!F16</f>
        <v>0</v>
      </c>
      <c r="G16" s="78">
        <f>SUM(C16:F16)</f>
        <v>0</v>
      </c>
    </row>
    <row r="17" spans="1:7" ht="15" customHeight="1" x14ac:dyDescent="0.25">
      <c r="A17" s="70"/>
      <c r="B17" s="68"/>
      <c r="C17" s="69"/>
      <c r="D17" s="69"/>
      <c r="E17" s="69"/>
      <c r="F17" s="69"/>
      <c r="G17" s="99"/>
    </row>
    <row r="18" spans="1:7" ht="15" customHeight="1" thickBot="1" x14ac:dyDescent="0.3">
      <c r="A18" s="107" t="s">
        <v>5</v>
      </c>
      <c r="B18" s="107"/>
      <c r="C18" s="54">
        <f>SUM(C13:C17)</f>
        <v>2989</v>
      </c>
      <c r="D18" s="54">
        <f>SUM(D13:D17)</f>
        <v>413</v>
      </c>
      <c r="E18" s="54">
        <f>SUM(E13:E17)</f>
        <v>131</v>
      </c>
      <c r="F18" s="54">
        <f>SUM(F13:F17)</f>
        <v>222</v>
      </c>
      <c r="G18" s="54">
        <f>SUM(C18:F18)</f>
        <v>3755</v>
      </c>
    </row>
    <row r="19" spans="1:7" ht="15" customHeight="1" thickTop="1" x14ac:dyDescent="0.25">
      <c r="A19" s="55" t="s">
        <v>52</v>
      </c>
      <c r="B19" s="68"/>
      <c r="C19" s="68"/>
      <c r="D19" s="68"/>
      <c r="E19" s="68"/>
      <c r="F19" s="68"/>
    </row>
    <row r="20" spans="1:7" ht="15" customHeight="1" x14ac:dyDescent="0.25">
      <c r="A20" s="91" t="s">
        <v>80</v>
      </c>
      <c r="B20" s="68"/>
      <c r="C20" s="68"/>
      <c r="D20" s="68"/>
      <c r="E20" s="68"/>
      <c r="F20" s="68"/>
    </row>
    <row r="21" spans="1:7" ht="15" customHeight="1" x14ac:dyDescent="0.25"/>
    <row r="22" spans="1:7" ht="15" customHeight="1" x14ac:dyDescent="0.25"/>
    <row r="23" spans="1:7" ht="15" customHeight="1" x14ac:dyDescent="0.25">
      <c r="A23" s="102" t="s">
        <v>33</v>
      </c>
      <c r="B23" s="102"/>
      <c r="C23" s="102"/>
      <c r="D23" s="102"/>
      <c r="E23" s="102"/>
      <c r="F23" s="102"/>
      <c r="G23" s="102"/>
    </row>
    <row r="24" spans="1:7" ht="15" customHeight="1" x14ac:dyDescent="0.25">
      <c r="A24" s="102" t="s">
        <v>34</v>
      </c>
      <c r="B24" s="102"/>
      <c r="C24" s="102"/>
      <c r="D24" s="102"/>
      <c r="E24" s="102"/>
      <c r="F24" s="102"/>
      <c r="G24" s="102"/>
    </row>
    <row r="25" spans="1:7" ht="15" customHeight="1" x14ac:dyDescent="0.25">
      <c r="A25" s="102" t="s">
        <v>35</v>
      </c>
      <c r="B25" s="102"/>
      <c r="C25" s="102"/>
      <c r="D25" s="102"/>
      <c r="E25" s="102"/>
      <c r="F25" s="102"/>
      <c r="G25" s="102"/>
    </row>
    <row r="26" spans="1:7" ht="15" customHeight="1" x14ac:dyDescent="0.25"/>
    <row r="27" spans="1:7" ht="15" customHeight="1" thickBot="1" x14ac:dyDescent="0.3">
      <c r="A27" s="3" t="s">
        <v>59</v>
      </c>
      <c r="B27" s="23" t="s">
        <v>50</v>
      </c>
      <c r="C27" s="23" t="s">
        <v>27</v>
      </c>
      <c r="D27" s="23" t="s">
        <v>11</v>
      </c>
      <c r="E27" s="23" t="s">
        <v>28</v>
      </c>
      <c r="F27" s="23" t="s">
        <v>25</v>
      </c>
    </row>
    <row r="28" spans="1:7" ht="15" customHeight="1" x14ac:dyDescent="0.25">
      <c r="A28" s="67"/>
      <c r="B28" s="67"/>
      <c r="C28" s="67"/>
      <c r="D28" s="67"/>
      <c r="E28" s="67"/>
      <c r="F28" s="67"/>
    </row>
    <row r="29" spans="1:7" ht="15" customHeight="1" x14ac:dyDescent="0.25">
      <c r="A29" s="56" t="s">
        <v>64</v>
      </c>
      <c r="B29" s="71">
        <f>+'1T'!E29</f>
        <v>162686450</v>
      </c>
      <c r="C29" s="71">
        <f>+'2T'!E29</f>
        <v>346509900</v>
      </c>
      <c r="D29" s="71">
        <f>+'3T'!E29</f>
        <v>331716600</v>
      </c>
      <c r="E29" s="71">
        <f>+'4T'!E29</f>
        <v>398186100</v>
      </c>
      <c r="F29" s="71">
        <f t="shared" ref="F29:F32" si="0">SUM(B29:E29)</f>
        <v>1239099050</v>
      </c>
    </row>
    <row r="30" spans="1:7" x14ac:dyDescent="0.25">
      <c r="A30" s="56" t="s">
        <v>67</v>
      </c>
      <c r="B30" s="71">
        <f>+'1T'!E30</f>
        <v>1008312776</v>
      </c>
      <c r="C30" s="71">
        <f>+'2T'!E30</f>
        <v>1053868341</v>
      </c>
      <c r="D30" s="71">
        <f>+'3T'!E30</f>
        <v>1090537218</v>
      </c>
      <c r="E30" s="71">
        <f>+'4T'!E30</f>
        <v>1298415798</v>
      </c>
      <c r="F30" s="71">
        <f t="shared" si="0"/>
        <v>4451134133</v>
      </c>
    </row>
    <row r="31" spans="1:7" s="83" customFormat="1" x14ac:dyDescent="0.25">
      <c r="A31" s="56" t="s">
        <v>69</v>
      </c>
      <c r="B31" s="88">
        <f>+'1T'!E31</f>
        <v>431540150</v>
      </c>
      <c r="C31" s="88">
        <f>+'2T'!E31</f>
        <v>426377950</v>
      </c>
      <c r="D31" s="88">
        <f>+'3T'!E31</f>
        <v>426830750</v>
      </c>
      <c r="E31" s="88">
        <f>+'4T'!E31</f>
        <v>432183260</v>
      </c>
      <c r="F31" s="88">
        <f t="shared" ref="F31" si="1">SUM(B31:E31)</f>
        <v>1716932110</v>
      </c>
    </row>
    <row r="32" spans="1:7" hidden="1" x14ac:dyDescent="0.25">
      <c r="A32" s="28" t="s">
        <v>81</v>
      </c>
      <c r="B32" s="71">
        <f>+'1T'!E32</f>
        <v>0</v>
      </c>
      <c r="C32" s="71">
        <f>+'2T'!E32</f>
        <v>0</v>
      </c>
      <c r="D32" s="71">
        <f>+'3T'!E32</f>
        <v>0</v>
      </c>
      <c r="E32" s="71">
        <f>+'4T'!E32</f>
        <v>0</v>
      </c>
      <c r="F32" s="71">
        <f t="shared" si="0"/>
        <v>0</v>
      </c>
    </row>
    <row r="33" spans="1:7" ht="15" customHeight="1" x14ac:dyDescent="0.25">
      <c r="A33" s="56"/>
      <c r="B33" s="71"/>
      <c r="C33" s="71"/>
      <c r="D33" s="71"/>
      <c r="E33" s="71"/>
      <c r="F33" s="71"/>
    </row>
    <row r="34" spans="1:7" ht="15" customHeight="1" thickBot="1" x14ac:dyDescent="0.3">
      <c r="A34" s="42" t="s">
        <v>5</v>
      </c>
      <c r="B34" s="6">
        <f>SUM(B29:B33)</f>
        <v>1602539376</v>
      </c>
      <c r="C34" s="6">
        <f>SUM(C29:C33)</f>
        <v>1826756191</v>
      </c>
      <c r="D34" s="6">
        <f>SUM(D29:D33)</f>
        <v>1849084568</v>
      </c>
      <c r="E34" s="6">
        <f>SUM(E29:E33)</f>
        <v>2128785158</v>
      </c>
      <c r="F34" s="6">
        <f>SUM(F29:F33)</f>
        <v>7407165293</v>
      </c>
    </row>
    <row r="35" spans="1:7" ht="15" customHeight="1" thickTop="1" x14ac:dyDescent="0.25">
      <c r="A35" s="91" t="s">
        <v>80</v>
      </c>
      <c r="B35" s="67"/>
      <c r="C35" s="67"/>
      <c r="D35" s="67"/>
    </row>
    <row r="36" spans="1:7" ht="15" customHeight="1" x14ac:dyDescent="0.25">
      <c r="B36" s="16"/>
      <c r="C36" s="16"/>
      <c r="D36" s="66"/>
    </row>
    <row r="37" spans="1:7" ht="15" customHeight="1" x14ac:dyDescent="0.25">
      <c r="A37" s="58"/>
      <c r="B37" s="16"/>
      <c r="C37" s="16"/>
      <c r="D37" s="66"/>
    </row>
    <row r="38" spans="1:7" ht="15" customHeight="1" x14ac:dyDescent="0.25">
      <c r="A38" s="102" t="s">
        <v>36</v>
      </c>
      <c r="B38" s="102"/>
      <c r="C38" s="102"/>
      <c r="D38" s="102"/>
      <c r="E38" s="102"/>
      <c r="F38" s="102"/>
      <c r="G38" s="102"/>
    </row>
    <row r="39" spans="1:7" ht="15" customHeight="1" x14ac:dyDescent="0.25">
      <c r="A39" s="102" t="s">
        <v>38</v>
      </c>
      <c r="B39" s="102"/>
      <c r="C39" s="102"/>
      <c r="D39" s="102"/>
      <c r="E39" s="102"/>
      <c r="F39" s="102"/>
      <c r="G39" s="102"/>
    </row>
    <row r="40" spans="1:7" ht="15" customHeight="1" x14ac:dyDescent="0.25">
      <c r="A40" s="102" t="s">
        <v>35</v>
      </c>
      <c r="B40" s="102" t="s">
        <v>53</v>
      </c>
      <c r="C40" s="102"/>
      <c r="D40" s="102"/>
      <c r="E40" s="102"/>
      <c r="F40" s="102"/>
      <c r="G40" s="102"/>
    </row>
    <row r="41" spans="1:7" ht="15" customHeight="1" x14ac:dyDescent="0.25"/>
    <row r="42" spans="1:7" ht="15" customHeight="1" thickBot="1" x14ac:dyDescent="0.3">
      <c r="A42" s="23" t="s">
        <v>3</v>
      </c>
      <c r="B42" s="59" t="s">
        <v>50</v>
      </c>
      <c r="C42" s="59" t="s">
        <v>27</v>
      </c>
      <c r="D42" s="59" t="s">
        <v>11</v>
      </c>
      <c r="E42" s="59" t="s">
        <v>28</v>
      </c>
      <c r="F42" s="59" t="s">
        <v>25</v>
      </c>
    </row>
    <row r="43" spans="1:7" ht="15" customHeight="1" x14ac:dyDescent="0.25">
      <c r="A43" s="67"/>
      <c r="B43" s="67"/>
      <c r="C43" s="67"/>
      <c r="D43" s="67"/>
      <c r="E43" s="67"/>
      <c r="F43" s="67"/>
    </row>
    <row r="44" spans="1:7" ht="15" customHeight="1" x14ac:dyDescent="0.25">
      <c r="A44" s="7" t="s">
        <v>24</v>
      </c>
      <c r="B44" s="60">
        <f>+'1T'!E44</f>
        <v>1170999226</v>
      </c>
      <c r="C44" s="60">
        <f>+'2T'!E44</f>
        <v>1400378241</v>
      </c>
      <c r="D44" s="60">
        <f>+'3T'!E44</f>
        <v>1422253818</v>
      </c>
      <c r="E44" s="60">
        <f>+'4T'!E44</f>
        <v>1696601898</v>
      </c>
      <c r="F44" s="60">
        <f>SUM(B44:E44)</f>
        <v>5690233183</v>
      </c>
    </row>
    <row r="45" spans="1:7" s="83" customFormat="1" ht="15" customHeight="1" x14ac:dyDescent="0.25">
      <c r="A45" s="7" t="s">
        <v>23</v>
      </c>
      <c r="B45" s="60">
        <f>+'1T'!E45</f>
        <v>431540150</v>
      </c>
      <c r="C45" s="60">
        <f>+'2T'!E45</f>
        <v>426377950</v>
      </c>
      <c r="D45" s="60">
        <f>+'3T'!E45</f>
        <v>426830750</v>
      </c>
      <c r="E45" s="60">
        <f>+'4T'!E45</f>
        <v>432183260</v>
      </c>
      <c r="F45" s="60">
        <f>SUM(B45:E45)</f>
        <v>1716932110</v>
      </c>
    </row>
    <row r="46" spans="1:7" ht="15" hidden="1" customHeight="1" x14ac:dyDescent="0.25">
      <c r="A46" s="7" t="s">
        <v>82</v>
      </c>
      <c r="B46" s="60">
        <f>+'1T'!E46</f>
        <v>0</v>
      </c>
      <c r="C46" s="60">
        <f>+'2T'!E46</f>
        <v>0</v>
      </c>
      <c r="D46" s="60">
        <f>+'3T'!E46</f>
        <v>0</v>
      </c>
      <c r="E46" s="60">
        <f>+'4T'!E46</f>
        <v>0</v>
      </c>
      <c r="F46" s="60">
        <f>SUM(B46:E46)</f>
        <v>0</v>
      </c>
    </row>
    <row r="47" spans="1:7" ht="15" customHeight="1" x14ac:dyDescent="0.25">
      <c r="A47" s="67"/>
      <c r="B47" s="72"/>
      <c r="C47" s="72"/>
      <c r="D47" s="72"/>
      <c r="E47" s="72"/>
      <c r="F47" s="72"/>
    </row>
    <row r="48" spans="1:7" ht="15" customHeight="1" thickBot="1" x14ac:dyDescent="0.3">
      <c r="A48" s="49" t="s">
        <v>5</v>
      </c>
      <c r="B48" s="62">
        <f>SUM(B44:B47)</f>
        <v>1602539376</v>
      </c>
      <c r="C48" s="62">
        <f>SUM(C44:C47)</f>
        <v>1826756191</v>
      </c>
      <c r="D48" s="62">
        <f>SUM(D44:D47)</f>
        <v>1849084568</v>
      </c>
      <c r="E48" s="62">
        <f>SUM(E44:E47)</f>
        <v>2128785158</v>
      </c>
      <c r="F48" s="62">
        <f>SUM(B48:E48)</f>
        <v>7407165293</v>
      </c>
    </row>
    <row r="49" spans="1:7" ht="15" customHeight="1" thickTop="1" x14ac:dyDescent="0.25">
      <c r="A49" s="91" t="s">
        <v>80</v>
      </c>
    </row>
    <row r="50" spans="1:7" ht="15" customHeight="1" x14ac:dyDescent="0.25"/>
    <row r="51" spans="1:7" ht="15" customHeight="1" x14ac:dyDescent="0.25"/>
    <row r="52" spans="1:7" x14ac:dyDescent="0.25">
      <c r="A52" s="103" t="s">
        <v>37</v>
      </c>
      <c r="B52" s="103"/>
      <c r="C52" s="103"/>
      <c r="D52" s="103"/>
      <c r="E52" s="103"/>
      <c r="F52" s="103"/>
      <c r="G52" s="103"/>
    </row>
    <row r="53" spans="1:7" x14ac:dyDescent="0.25">
      <c r="A53" s="103" t="s">
        <v>6</v>
      </c>
      <c r="B53" s="103"/>
      <c r="C53" s="103"/>
      <c r="D53" s="103"/>
      <c r="E53" s="103"/>
      <c r="F53" s="103"/>
      <c r="G53" s="103"/>
    </row>
    <row r="54" spans="1:7" x14ac:dyDescent="0.25">
      <c r="A54" s="103" t="s">
        <v>35</v>
      </c>
      <c r="B54" s="103"/>
      <c r="C54" s="103"/>
      <c r="D54" s="103"/>
      <c r="E54" s="103"/>
      <c r="F54" s="103"/>
      <c r="G54" s="103"/>
    </row>
    <row r="55" spans="1:7" ht="15.75" x14ac:dyDescent="0.25">
      <c r="A55" s="1"/>
      <c r="B55" s="2"/>
      <c r="C55" s="2"/>
      <c r="D55" s="2"/>
      <c r="E55" s="2"/>
    </row>
    <row r="56" spans="1:7" ht="15.75" thickBot="1" x14ac:dyDescent="0.3">
      <c r="A56" s="3" t="s">
        <v>3</v>
      </c>
      <c r="B56" s="59" t="s">
        <v>26</v>
      </c>
      <c r="C56" s="59" t="s">
        <v>27</v>
      </c>
      <c r="D56" s="59" t="s">
        <v>11</v>
      </c>
      <c r="E56" s="3" t="s">
        <v>28</v>
      </c>
      <c r="F56" s="3" t="s">
        <v>51</v>
      </c>
    </row>
    <row r="57" spans="1:7" x14ac:dyDescent="0.25">
      <c r="A57" s="5" t="s">
        <v>39</v>
      </c>
      <c r="B57" s="84">
        <f>+'1T'!E57</f>
        <v>205453822.21000001</v>
      </c>
      <c r="C57" s="84">
        <f>+'2T'!E57</f>
        <v>202611446.21000004</v>
      </c>
      <c r="D57" s="84">
        <f>+'3T'!E57</f>
        <v>168976255.21000004</v>
      </c>
      <c r="E57" s="84">
        <f>+'4T'!E57</f>
        <v>351378187.21186829</v>
      </c>
      <c r="F57" s="84">
        <f>+B57</f>
        <v>205453822.21000001</v>
      </c>
    </row>
    <row r="58" spans="1:7" x14ac:dyDescent="0.25">
      <c r="A58" s="5" t="s">
        <v>7</v>
      </c>
      <c r="B58" s="84">
        <f>+'1T'!E58</f>
        <v>1599697000</v>
      </c>
      <c r="C58" s="84">
        <f>+'2T'!E58</f>
        <v>1793121000</v>
      </c>
      <c r="D58" s="84">
        <f>+'3T'!E58</f>
        <v>2031486500.001868</v>
      </c>
      <c r="E58" s="84">
        <f>+'4T'!E58</f>
        <v>1782286494.51</v>
      </c>
      <c r="F58" s="84">
        <f>SUM(B58:E58)</f>
        <v>7206590994.5118685</v>
      </c>
    </row>
    <row r="59" spans="1:7" x14ac:dyDescent="0.25">
      <c r="A59" s="5" t="s">
        <v>57</v>
      </c>
      <c r="B59" s="84">
        <f>+'1T'!E59</f>
        <v>1177597000</v>
      </c>
      <c r="C59" s="84">
        <f>+'2T'!E59</f>
        <v>1371021000</v>
      </c>
      <c r="D59" s="84">
        <f>+'3T'!E59</f>
        <v>1574386500.001868</v>
      </c>
      <c r="E59" s="87">
        <f>+'4T'!E59</f>
        <v>1416590329.05</v>
      </c>
      <c r="F59" s="87">
        <f>SUM(B59:E59)</f>
        <v>5539594829.0518684</v>
      </c>
    </row>
    <row r="60" spans="1:7" s="83" customFormat="1" x14ac:dyDescent="0.25">
      <c r="A60" s="5" t="s">
        <v>58</v>
      </c>
      <c r="B60" s="87">
        <f>+'1T'!E60</f>
        <v>422100000</v>
      </c>
      <c r="C60" s="87">
        <f>+'2T'!E60</f>
        <v>422100000</v>
      </c>
      <c r="D60" s="87">
        <f>+'3T'!E60</f>
        <v>457100000</v>
      </c>
      <c r="E60" s="87">
        <f>+'4T'!E60</f>
        <v>365696165.45999998</v>
      </c>
      <c r="F60" s="87">
        <f>SUM(B60:E60)</f>
        <v>1666996165.46</v>
      </c>
    </row>
    <row r="61" spans="1:7" x14ac:dyDescent="0.25">
      <c r="A61" s="5" t="s">
        <v>83</v>
      </c>
      <c r="B61" s="84">
        <f>+'1T'!E61</f>
        <v>0</v>
      </c>
      <c r="C61" s="84">
        <f>+'2T'!E61</f>
        <v>0</v>
      </c>
      <c r="D61" s="84">
        <f>+'3T'!E61</f>
        <v>0</v>
      </c>
      <c r="E61" s="87">
        <f>+'4T'!E61</f>
        <v>0</v>
      </c>
      <c r="F61" s="87">
        <f>SUM(B61:E61)</f>
        <v>0</v>
      </c>
    </row>
    <row r="62" spans="1:7" x14ac:dyDescent="0.25">
      <c r="A62" s="5" t="s">
        <v>8</v>
      </c>
      <c r="B62" s="84">
        <f>+'1T'!E62</f>
        <v>1805150822.21</v>
      </c>
      <c r="C62" s="84">
        <f>+'2T'!E62</f>
        <v>1995732446.21</v>
      </c>
      <c r="D62" s="84">
        <f>+'3T'!E62</f>
        <v>2200462755.2118683</v>
      </c>
      <c r="E62" s="84">
        <f>+'4T'!E62</f>
        <v>2133664681.7218683</v>
      </c>
      <c r="F62" s="84">
        <f>+F57+F58</f>
        <v>7412044816.7218685</v>
      </c>
    </row>
    <row r="63" spans="1:7" x14ac:dyDescent="0.25">
      <c r="A63" s="5" t="s">
        <v>57</v>
      </c>
      <c r="B63" s="84">
        <f>+'1T'!E63</f>
        <v>1170999226</v>
      </c>
      <c r="C63" s="84">
        <f>+'2T'!E63</f>
        <v>1400378241</v>
      </c>
      <c r="D63" s="84">
        <f>+'3T'!E63</f>
        <v>1422253818</v>
      </c>
      <c r="E63" s="87">
        <f>+'4T'!E63</f>
        <v>1696601898</v>
      </c>
      <c r="F63" s="87">
        <f t="shared" ref="F63:F65" si="2">SUM(B63:E63)</f>
        <v>5690233183</v>
      </c>
    </row>
    <row r="64" spans="1:7" s="83" customFormat="1" x14ac:dyDescent="0.25">
      <c r="A64" s="5" t="s">
        <v>58</v>
      </c>
      <c r="B64" s="87">
        <f>+'1T'!E64</f>
        <v>431540150</v>
      </c>
      <c r="C64" s="87">
        <f>+'2T'!E64</f>
        <v>426377950</v>
      </c>
      <c r="D64" s="87">
        <f>+'3T'!E64</f>
        <v>426830750</v>
      </c>
      <c r="E64" s="87">
        <f>+'4T'!E64</f>
        <v>432183260</v>
      </c>
      <c r="F64" s="87">
        <f t="shared" ref="F64" si="3">SUM(B64:E64)</f>
        <v>1716932110</v>
      </c>
    </row>
    <row r="65" spans="1:6" x14ac:dyDescent="0.25">
      <c r="A65" s="5" t="s">
        <v>83</v>
      </c>
      <c r="B65" s="84">
        <f>+'1T'!E65</f>
        <v>0</v>
      </c>
      <c r="C65" s="84">
        <f>+'2T'!E65</f>
        <v>0</v>
      </c>
      <c r="D65" s="84">
        <f>+'3T'!E65</f>
        <v>0</v>
      </c>
      <c r="E65" s="87">
        <f>+'4T'!E65</f>
        <v>0</v>
      </c>
      <c r="F65" s="87">
        <f t="shared" si="2"/>
        <v>0</v>
      </c>
    </row>
    <row r="66" spans="1:6" x14ac:dyDescent="0.25">
      <c r="A66" s="5" t="s">
        <v>49</v>
      </c>
      <c r="B66" s="84">
        <f>+'1T'!E66</f>
        <v>1602539376</v>
      </c>
      <c r="C66" s="84">
        <f>+'2T'!E66</f>
        <v>1826756191</v>
      </c>
      <c r="D66" s="84">
        <f>+'3T'!E66</f>
        <v>1849084568</v>
      </c>
      <c r="E66" s="84">
        <f>+'4T'!E66</f>
        <v>2128785158</v>
      </c>
      <c r="F66" s="84">
        <f>+SUM(B66:E66)</f>
        <v>7407165293</v>
      </c>
    </row>
    <row r="67" spans="1:6" x14ac:dyDescent="0.25">
      <c r="A67" s="5" t="s">
        <v>9</v>
      </c>
      <c r="B67" s="84">
        <f>+'1T'!E67</f>
        <v>202611446.21000004</v>
      </c>
      <c r="C67" s="84">
        <f>+'2T'!E67</f>
        <v>168976255.21000004</v>
      </c>
      <c r="D67" s="84">
        <f>+'3T'!E67</f>
        <v>351378187.21186829</v>
      </c>
      <c r="E67" s="84">
        <f>+'4T'!E67</f>
        <v>4879523.7218682766</v>
      </c>
      <c r="F67" s="84">
        <f>+F62-F66</f>
        <v>4879523.721868515</v>
      </c>
    </row>
    <row r="68" spans="1:6" ht="15.75" thickBot="1" x14ac:dyDescent="0.3">
      <c r="A68" s="4"/>
      <c r="B68" s="9"/>
      <c r="C68" s="9"/>
      <c r="D68" s="9"/>
      <c r="E68" s="9"/>
      <c r="F68" s="9"/>
    </row>
    <row r="69" spans="1:6" ht="15.75" thickTop="1" x14ac:dyDescent="0.25">
      <c r="A69" s="90" t="s">
        <v>84</v>
      </c>
      <c r="B69" s="81"/>
      <c r="C69" s="81"/>
      <c r="D69" s="81"/>
      <c r="E69" s="81"/>
    </row>
    <row r="70" spans="1:6" ht="15.75" x14ac:dyDescent="0.25">
      <c r="A70" s="101" t="s">
        <v>79</v>
      </c>
      <c r="B70" s="101"/>
      <c r="C70" s="101"/>
      <c r="D70" s="101"/>
      <c r="E70" s="2"/>
    </row>
  </sheetData>
  <mergeCells count="18">
    <mergeCell ref="A23:G23"/>
    <mergeCell ref="A24:G24"/>
    <mergeCell ref="A25:G25"/>
    <mergeCell ref="A38:G38"/>
    <mergeCell ref="A39:G39"/>
    <mergeCell ref="A70:D70"/>
    <mergeCell ref="A40:G40"/>
    <mergeCell ref="A52:G52"/>
    <mergeCell ref="A53:G53"/>
    <mergeCell ref="A54:G54"/>
    <mergeCell ref="A1:G1"/>
    <mergeCell ref="A8:G8"/>
    <mergeCell ref="A9:G9"/>
    <mergeCell ref="A18:B18"/>
    <mergeCell ref="B2:G2"/>
    <mergeCell ref="B3:G3"/>
    <mergeCell ref="B4:G4"/>
    <mergeCell ref="B5:G5"/>
  </mergeCells>
  <pageMargins left="0.25" right="0.25" top="0.75" bottom="0.75" header="0.3" footer="0.3"/>
  <pageSetup scale="6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1T</vt:lpstr>
      <vt:lpstr>2T</vt:lpstr>
      <vt:lpstr>3T</vt:lpstr>
      <vt:lpstr>4T</vt:lpstr>
      <vt:lpstr>Semestral</vt:lpstr>
      <vt:lpstr>3T Acumulado</vt:lpstr>
      <vt:lpstr>Anual</vt:lpstr>
      <vt:lpstr>'1T'!Área_de_impresión</vt:lpstr>
      <vt:lpstr>'2T'!Área_de_impresión</vt:lpstr>
      <vt:lpstr>Semestral!Área_de_impresión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Ines</dc:creator>
  <cp:lastModifiedBy>Stephanie Tatiana Salas Soto</cp:lastModifiedBy>
  <cp:lastPrinted>2016-10-18T16:20:38Z</cp:lastPrinted>
  <dcterms:created xsi:type="dcterms:W3CDTF">2011-03-10T14:40:05Z</dcterms:created>
  <dcterms:modified xsi:type="dcterms:W3CDTF">2020-02-13T19:17:22Z</dcterms:modified>
</cp:coreProperties>
</file>