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V Trimestre - Anual\CCSS-PFT\"/>
    </mc:Choice>
  </mc:AlternateContent>
  <bookViews>
    <workbookView xWindow="0" yWindow="0" windowWidth="20490" windowHeight="8460" activeTab="6"/>
  </bookViews>
  <sheets>
    <sheet name="1T" sheetId="4" r:id="rId1"/>
    <sheet name="2T" sheetId="5" r:id="rId2"/>
    <sheet name="3T" sheetId="6" r:id="rId3"/>
    <sheet name="4T" sheetId="9" r:id="rId4"/>
    <sheet name="Semestral" sheetId="8" r:id="rId5"/>
    <sheet name="3T Acumulado" sheetId="7" r:id="rId6"/>
    <sheet name="Anual" sheetId="10" r:id="rId7"/>
  </sheets>
  <calcPr calcId="162913"/>
</workbook>
</file>

<file path=xl/calcChain.xml><?xml version="1.0" encoding="utf-8"?>
<calcChain xmlns="http://schemas.openxmlformats.org/spreadsheetml/2006/main">
  <c r="F14" i="10" l="1"/>
  <c r="E14" i="10"/>
  <c r="D14" i="10"/>
  <c r="C14" i="10"/>
  <c r="D14" i="8"/>
  <c r="C14" i="8"/>
  <c r="F13" i="6" l="1"/>
  <c r="E39" i="9" l="1"/>
  <c r="B28" i="6" l="1"/>
  <c r="F40" i="10"/>
  <c r="E40" i="10"/>
  <c r="D40" i="10"/>
  <c r="D42" i="10" s="1"/>
  <c r="E40" i="9"/>
  <c r="E42" i="9"/>
  <c r="E43" i="10" s="1"/>
  <c r="F43" i="10" s="1"/>
  <c r="B41" i="9"/>
  <c r="E28" i="9"/>
  <c r="F28" i="9" s="1"/>
  <c r="E27" i="9"/>
  <c r="E27" i="10" s="1"/>
  <c r="F27" i="10" s="1"/>
  <c r="G27" i="10" s="1"/>
  <c r="F15" i="9"/>
  <c r="F15" i="10" s="1"/>
  <c r="G15" i="10" s="1"/>
  <c r="F13" i="9"/>
  <c r="F13" i="10" s="1"/>
  <c r="G13" i="10" s="1"/>
  <c r="E41" i="10" l="1"/>
  <c r="F41" i="10" s="1"/>
  <c r="F42" i="10" s="1"/>
  <c r="E41" i="9"/>
  <c r="E43" i="9" s="1"/>
  <c r="F44" i="10"/>
  <c r="E28" i="10"/>
  <c r="F28" i="10" s="1"/>
  <c r="E42" i="10"/>
  <c r="E44" i="10" s="1"/>
  <c r="B43" i="9"/>
  <c r="F27" i="9"/>
  <c r="G28" i="10"/>
  <c r="C39" i="9" l="1"/>
  <c r="C41" i="9" l="1"/>
  <c r="D40" i="7"/>
  <c r="C40" i="7"/>
  <c r="B40" i="7"/>
  <c r="E40" i="7" s="1"/>
  <c r="C44" i="6"/>
  <c r="D44" i="6"/>
  <c r="B44" i="6"/>
  <c r="E43" i="6"/>
  <c r="D43" i="7" s="1"/>
  <c r="C43" i="9" l="1"/>
  <c r="E41" i="5"/>
  <c r="E40" i="5"/>
  <c r="E41" i="6"/>
  <c r="D41" i="7" s="1"/>
  <c r="E40" i="6"/>
  <c r="E28" i="6"/>
  <c r="D28" i="7" s="1"/>
  <c r="F27" i="6"/>
  <c r="E27" i="6"/>
  <c r="D27" i="7" s="1"/>
  <c r="C41" i="7" l="1"/>
  <c r="C41" i="8"/>
  <c r="D39" i="9"/>
  <c r="F28" i="6"/>
  <c r="E42" i="6"/>
  <c r="E42" i="5"/>
  <c r="C42" i="7" s="1"/>
  <c r="C14" i="7"/>
  <c r="E14" i="7"/>
  <c r="F15" i="6"/>
  <c r="E15" i="7" s="1"/>
  <c r="E13" i="7"/>
  <c r="D41" i="9" l="1"/>
  <c r="E44" i="6"/>
  <c r="D42" i="7"/>
  <c r="D44" i="7" s="1"/>
  <c r="D40" i="8"/>
  <c r="D28" i="4"/>
  <c r="C28" i="4"/>
  <c r="B28" i="4"/>
  <c r="C30" i="4"/>
  <c r="B30" i="4"/>
  <c r="D30" i="4"/>
  <c r="D28" i="5"/>
  <c r="D30" i="5" s="1"/>
  <c r="C28" i="5"/>
  <c r="C30" i="5" s="1"/>
  <c r="B28" i="5"/>
  <c r="B30" i="5" s="1"/>
  <c r="C42" i="8"/>
  <c r="E43" i="5"/>
  <c r="C43" i="7" s="1"/>
  <c r="E44" i="5"/>
  <c r="C43" i="8" l="1"/>
  <c r="C44" i="8" s="1"/>
  <c r="D43" i="9"/>
  <c r="C44" i="7"/>
  <c r="F15" i="5"/>
  <c r="F13" i="5"/>
  <c r="B44" i="4"/>
  <c r="E44" i="4"/>
  <c r="E41" i="4"/>
  <c r="E40" i="4"/>
  <c r="B41" i="7" l="1"/>
  <c r="B41" i="8"/>
  <c r="D41" i="8" s="1"/>
  <c r="D13" i="7"/>
  <c r="D13" i="8"/>
  <c r="D15" i="7"/>
  <c r="D15" i="8"/>
  <c r="D14" i="7"/>
  <c r="E41" i="7"/>
  <c r="E42" i="4"/>
  <c r="E43" i="4"/>
  <c r="E28" i="5"/>
  <c r="E27" i="5"/>
  <c r="E28" i="4"/>
  <c r="F27" i="4"/>
  <c r="F15" i="4"/>
  <c r="F13" i="4"/>
  <c r="E27" i="4"/>
  <c r="C13" i="7" l="1"/>
  <c r="F13" i="7" s="1"/>
  <c r="C13" i="8"/>
  <c r="B43" i="7"/>
  <c r="E43" i="7" s="1"/>
  <c r="B43" i="8"/>
  <c r="D43" i="8" s="1"/>
  <c r="E13" i="8"/>
  <c r="E41" i="8"/>
  <c r="B27" i="7"/>
  <c r="B27" i="8"/>
  <c r="B30" i="8" s="1"/>
  <c r="C15" i="7"/>
  <c r="C15" i="8"/>
  <c r="E15" i="8" s="1"/>
  <c r="E30" i="4"/>
  <c r="B28" i="7"/>
  <c r="B28" i="8"/>
  <c r="F15" i="7"/>
  <c r="F27" i="5"/>
  <c r="F30" i="5" s="1"/>
  <c r="C27" i="7"/>
  <c r="E27" i="7" s="1"/>
  <c r="F27" i="7" s="1"/>
  <c r="C27" i="8"/>
  <c r="E30" i="5"/>
  <c r="C28" i="7"/>
  <c r="E28" i="7" s="1"/>
  <c r="F28" i="7" s="1"/>
  <c r="C28" i="8"/>
  <c r="D28" i="8" s="1"/>
  <c r="E28" i="8" s="1"/>
  <c r="B42" i="8"/>
  <c r="B42" i="7"/>
  <c r="F44" i="7"/>
  <c r="E42" i="7"/>
  <c r="F28" i="4"/>
  <c r="F30" i="4" s="1"/>
  <c r="F28" i="5"/>
  <c r="E44" i="7" l="1"/>
  <c r="B44" i="7"/>
  <c r="C30" i="8"/>
  <c r="D27" i="8"/>
  <c r="B44" i="8"/>
  <c r="D44" i="8" s="1"/>
  <c r="D42" i="8"/>
  <c r="E27" i="8" l="1"/>
  <c r="E30" i="8" s="1"/>
  <c r="D30" i="8"/>
</calcChain>
</file>

<file path=xl/sharedStrings.xml><?xml version="1.0" encoding="utf-8"?>
<sst xmlns="http://schemas.openxmlformats.org/spreadsheetml/2006/main" count="356" uniqueCount="81">
  <si>
    <t>Cuadro 1</t>
  </si>
  <si>
    <t>Reporte de beneficiarios efectivos financiados por el Fondo de Desarrollo Social y Asignaciones Familiares</t>
  </si>
  <si>
    <t xml:space="preserve">Programa: </t>
  </si>
  <si>
    <t>Institución:</t>
  </si>
  <si>
    <t>Unidad Ejecutora:</t>
  </si>
  <si>
    <t>Unidad</t>
  </si>
  <si>
    <t>Enero</t>
  </si>
  <si>
    <t>Febrero</t>
  </si>
  <si>
    <t>Marzo</t>
  </si>
  <si>
    <t>I Trimestre</t>
  </si>
  <si>
    <t>Total</t>
  </si>
  <si>
    <t>Cuadro 2</t>
  </si>
  <si>
    <t>Reporte de gastos efectivos por producto financiados por el Fondo de Desarrollo Social y Asignaciones Familiares</t>
  </si>
  <si>
    <t>Rubro por objeto de gasto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</si>
  <si>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</si>
  <si>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</si>
  <si>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</si>
  <si>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</si>
  <si>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</si>
  <si>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Período:</t>
  </si>
  <si>
    <t xml:space="preserve">1. Saldo en caja inicial  (5 t-1) </t>
  </si>
  <si>
    <t>Abril</t>
  </si>
  <si>
    <t>Mayo</t>
  </si>
  <si>
    <t>Junio</t>
  </si>
  <si>
    <t>II Trimestre</t>
  </si>
  <si>
    <t>Julio</t>
  </si>
  <si>
    <t>Agosto</t>
  </si>
  <si>
    <t>Setiembre</t>
  </si>
  <si>
    <t>III Trimestre</t>
  </si>
  <si>
    <t>Promedio Mensual</t>
  </si>
  <si>
    <t>Acumulado</t>
  </si>
  <si>
    <t>I Semestre</t>
  </si>
  <si>
    <t>IV Trimestre</t>
  </si>
  <si>
    <t>Anual</t>
  </si>
  <si>
    <t>Octubre</t>
  </si>
  <si>
    <t>Noviembre</t>
  </si>
  <si>
    <t>Diciembre</t>
  </si>
  <si>
    <t>Subsidios</t>
  </si>
  <si>
    <t>Personas</t>
  </si>
  <si>
    <t xml:space="preserve">Notas: </t>
  </si>
  <si>
    <t>Unidad:</t>
  </si>
  <si>
    <t xml:space="preserve">Unidad: </t>
  </si>
  <si>
    <t>Subsidio para Beneficiarios Responsables de Pacientes en Fase Terminal y Personas Menores de Edad Gravemente Enfermas</t>
  </si>
  <si>
    <t xml:space="preserve">Pagos </t>
  </si>
  <si>
    <t>Fondo de Desarrollo Social y Asignaciones Familiares (Fodesaf)</t>
  </si>
  <si>
    <t>Cuadro N° 1</t>
  </si>
  <si>
    <t>Reporte de beneficiarios efectivos financiados por el Fodesaf</t>
  </si>
  <si>
    <t>Cuadro N° 2</t>
  </si>
  <si>
    <t>Reporte de gastos efectivos por producto financiados por el Fodesaf</t>
  </si>
  <si>
    <t xml:space="preserve">Producto o servicio </t>
  </si>
  <si>
    <t>Gasto por la Admistración del Programa Atención de Pacientes en Fase Terminal y Personasl Menores de Edad Gravemente Enfermas</t>
  </si>
  <si>
    <t>Cuadro N° 3</t>
  </si>
  <si>
    <t xml:space="preserve">Fuente:  </t>
  </si>
  <si>
    <t>Reporte de ingresos efectivos girados por el Fodesaf</t>
  </si>
  <si>
    <t xml:space="preserve">Total </t>
  </si>
  <si>
    <t xml:space="preserve">Cuadro N° 1 </t>
  </si>
  <si>
    <t xml:space="preserve">Cuadro N° 3 </t>
  </si>
  <si>
    <t>Pagos</t>
  </si>
  <si>
    <t xml:space="preserve">2. Ingresos efectivos recibidos </t>
  </si>
  <si>
    <t xml:space="preserve">4. Egresos efectivos pagados </t>
  </si>
  <si>
    <t xml:space="preserve">Cuadro N° 2 </t>
  </si>
  <si>
    <t xml:space="preserve">Fuente: Sistema Registro Control de Incapacidades </t>
  </si>
  <si>
    <t>Fuente: Informe de Ejecución Presupuestaria al 30 de junio de 2019.</t>
  </si>
  <si>
    <t>Beneficio para responsables de pacientes en fase terminal y menores de edad gravemente enfermos</t>
  </si>
  <si>
    <t xml:space="preserve">Caja Costarricense de Seguro Social </t>
  </si>
  <si>
    <t xml:space="preserve">Direccion Financiero Contable </t>
  </si>
  <si>
    <t xml:space="preserve">Fuente: Área de Tesorería General </t>
  </si>
  <si>
    <t>Fuente: Informe de Ejecución Presupuestaria al 30 de setiembre de 2019.</t>
  </si>
  <si>
    <t>2 Incluye egresos por Transferencias Corrientes (Licencias), Comisiones y gastos serv. Financ. y Comerciales .</t>
  </si>
  <si>
    <t>Fuente: Informe de Ejecución Presupuestaria al 31 de marzo de 2019.</t>
  </si>
  <si>
    <r>
      <rPr>
        <sz val="9"/>
        <color indexed="8"/>
        <rFont val="Calibri"/>
        <family val="2"/>
        <scheme val="minor"/>
      </rPr>
      <t xml:space="preserve">4 </t>
    </r>
    <r>
      <rPr>
        <sz val="11"/>
        <color indexed="8"/>
        <rFont val="Calibri"/>
        <family val="2"/>
        <scheme val="minor"/>
      </rPr>
      <t>Incluye egresos por Transferencias Corrientes (Licencias), Comisiones y gastos serv. Financ. y Comerciales .</t>
    </r>
  </si>
  <si>
    <t xml:space="preserve">Notas:  </t>
  </si>
  <si>
    <t xml:space="preserve">*Para el I trimestre se registran intereses sobre saldos por la suma de ¢37,489.57 e intereses por inversiones a la vista por la suma de ¢3,481,740.76, lo cual debe considerarse como un ingreso para este programa </t>
  </si>
  <si>
    <t xml:space="preserve">*Para el II trimestre se registran intereses   por inversiones a la vista por la suma de ¢2,593,150.34  lo cual debe considerarse como un ingreso para este programa </t>
  </si>
  <si>
    <t xml:space="preserve">*Para el III trimestre se registran intereses   por inversiones a la vista por la suma de ¢2,221,523.46  lo cual debe considerarse como un ingreso para este programa </t>
  </si>
  <si>
    <t>Fuente: Informe de Ejecución Presupuestaria al 31 de diciembre de 2019.</t>
  </si>
  <si>
    <t xml:space="preserve">Notas: ¹ Se debe considerar  ingresos Subsidios Resp. Fase Terminal ¢3,343,775,987.8 e intereses de la cuenta corriente ¢3,651.46 intereses por inversiones a la vista ¢1,317,634.61      
</t>
  </si>
  <si>
    <r>
      <t xml:space="preserve">2. Ingresos efectivos recibidos </t>
    </r>
    <r>
      <rPr>
        <sz val="8"/>
        <color indexed="8"/>
        <rFont val="Calibri"/>
        <family val="2"/>
        <scheme val="minor"/>
      </rPr>
      <t xml:space="preserve"> (1)</t>
    </r>
  </si>
  <si>
    <t>Fuente:  Informe de Ejecución Presupuestaria al 31 de diciembre de 2019.</t>
  </si>
  <si>
    <t xml:space="preserve">Personas (1) </t>
  </si>
  <si>
    <t xml:space="preserve">Notas:  (1) El total por trimestre muestra la cantidad de personas diferentes que recibieron el subsidio, la cantidad de personas por mes se repiten cada mes.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</si>
</sst>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_([$€-2]* #,##0.00_);_([$€-2]* \(#,##0.00\);_([$€-2]* &quot;-&quot;??_)"/>
    <numFmt numFmtId="169" formatCode="_(&quot;¢&quot;* #,##0.00_);_(&quot;¢&quot;* \(#,##0.00\);_(&quot;¢&quot;* &quot;-&quot;??_);_(@_)"/>
    <numFmt numFmtId="170" formatCode="_-* #,##0.00\ _P_t_s_-;\-* #,##0.00\ _P_t_s_-;_-* &quot;-&quot;??\ _P_t_s_-;_-@_-"/>
    <numFmt numFmtId="171" formatCode="[$$-2C0A]\ #,##0.00"/>
    <numFmt numFmtId="172" formatCode="[$$-1409]#,##0.00"/>
    <numFmt numFmtId="173" formatCode="[$$-540A]#,##0.00"/>
    <numFmt numFmtId="174" formatCode="_(&quot;C&quot;* #,##0.00_);_(&quot;C&quot;* \(#,##0.00\);_(&quot;C&quot;* &quot;-&quot;??_);_(@_)"/>
    <numFmt numFmtId="175" formatCode="#,##0.0"/>
    <numFmt numFmtId="176" formatCode="General_)"/>
    <numFmt numFmtId="177" formatCode="#,##0.0_);\(#,##0.0\)"/>
    <numFmt numFmtId="178" formatCode="_-* #,##0\ _p_t_a_-;\-* #,##0\ _p_t_a_-;_-* &quot;-&quot;\ _p_t_a_-;_-@_-"/>
  </numFmts>
  <fonts count="6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FF0000"/>
      <name val="Times New Roman"/>
      <family val="1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b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8.4"/>
      <color indexed="12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indexed="62"/>
      <name val="Calibri"/>
      <family val="2"/>
    </font>
    <font>
      <b/>
      <sz val="9"/>
      <color indexed="8"/>
      <name val="Times New Roman"/>
      <family val="1"/>
    </font>
    <font>
      <sz val="11"/>
      <color indexed="19"/>
      <name val="Calibri"/>
      <family val="2"/>
    </font>
    <font>
      <sz val="10"/>
      <color rgb="FF000000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3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</font>
    <font>
      <sz val="8"/>
      <color indexed="8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337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0" fontId="9" fillId="0" borderId="0"/>
    <xf numFmtId="0" fontId="10" fillId="0" borderId="0"/>
    <xf numFmtId="0" fontId="11" fillId="0" borderId="0">
      <alignment vertical="top"/>
    </xf>
    <xf numFmtId="168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39" fontId="12" fillId="0" borderId="0"/>
    <xf numFmtId="165" fontId="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7" applyNumberFormat="0" applyAlignment="0" applyProtection="0"/>
    <xf numFmtId="0" fontId="20" fillId="5" borderId="8" applyNumberFormat="0" applyAlignment="0" applyProtection="0"/>
    <xf numFmtId="0" fontId="21" fillId="5" borderId="7" applyNumberFormat="0" applyAlignment="0" applyProtection="0"/>
    <xf numFmtId="0" fontId="22" fillId="0" borderId="9" applyNumberFormat="0" applyFill="0" applyAlignment="0" applyProtection="0"/>
    <xf numFmtId="0" fontId="23" fillId="6" borderId="10" applyNumberFormat="0" applyAlignment="0" applyProtection="0"/>
    <xf numFmtId="0" fontId="8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6" fillId="8" borderId="0" applyNumberFormat="0" applyBorder="0" applyAlignment="0" applyProtection="0"/>
    <xf numFmtId="0" fontId="2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" fillId="22" borderId="0" applyNumberFormat="0" applyBorder="0" applyAlignment="0" applyProtection="0"/>
    <xf numFmtId="0" fontId="26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7" fillId="0" borderId="0"/>
    <xf numFmtId="0" fontId="29" fillId="32" borderId="0" applyNumberFormat="0" applyBorder="0" applyAlignment="0" applyProtection="0"/>
    <xf numFmtId="0" fontId="2" fillId="9" borderId="0" applyNumberFormat="0" applyBorder="0" applyAlignment="0" applyProtection="0"/>
    <xf numFmtId="0" fontId="29" fillId="33" borderId="0" applyNumberFormat="0" applyBorder="0" applyAlignment="0" applyProtection="0"/>
    <xf numFmtId="0" fontId="2" fillId="13" borderId="0" applyNumberFormat="0" applyBorder="0" applyAlignment="0" applyProtection="0"/>
    <xf numFmtId="0" fontId="29" fillId="34" borderId="0" applyNumberFormat="0" applyBorder="0" applyAlignment="0" applyProtection="0"/>
    <xf numFmtId="0" fontId="2" fillId="17" borderId="0" applyNumberFormat="0" applyBorder="0" applyAlignment="0" applyProtection="0"/>
    <xf numFmtId="0" fontId="29" fillId="35" borderId="0" applyNumberFormat="0" applyBorder="0" applyAlignment="0" applyProtection="0"/>
    <xf numFmtId="0" fontId="2" fillId="21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" fillId="18" borderId="0" applyNumberFormat="0" applyBorder="0" applyAlignment="0" applyProtection="0"/>
    <xf numFmtId="0" fontId="29" fillId="35" borderId="0" applyNumberFormat="0" applyBorder="0" applyAlignment="0" applyProtection="0"/>
    <xf numFmtId="0" fontId="29" fillId="38" borderId="0" applyNumberFormat="0" applyBorder="0" applyAlignment="0" applyProtection="0"/>
    <xf numFmtId="0" fontId="29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26" fillId="19" borderId="0" applyNumberFormat="0" applyBorder="0" applyAlignment="0" applyProtection="0"/>
    <xf numFmtId="0" fontId="30" fillId="43" borderId="0" applyNumberFormat="0" applyBorder="0" applyAlignment="0" applyProtection="0"/>
    <xf numFmtId="0" fontId="26" fillId="2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26" fillId="31" borderId="0" applyNumberFormat="0" applyBorder="0" applyAlignment="0" applyProtection="0"/>
    <xf numFmtId="0" fontId="31" fillId="34" borderId="0" applyNumberFormat="0" applyBorder="0" applyAlignment="0" applyProtection="0"/>
    <xf numFmtId="0" fontId="32" fillId="46" borderId="13" applyNumberFormat="0" applyAlignment="0" applyProtection="0"/>
    <xf numFmtId="0" fontId="33" fillId="47" borderId="14" applyNumberFormat="0" applyAlignment="0" applyProtection="0"/>
    <xf numFmtId="0" fontId="34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0" fillId="48" borderId="0" applyNumberFormat="0" applyBorder="0" applyAlignment="0" applyProtection="0"/>
    <xf numFmtId="0" fontId="30" fillId="49" borderId="0" applyNumberFormat="0" applyBorder="0" applyAlignment="0" applyProtection="0"/>
    <xf numFmtId="0" fontId="30" fillId="50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51" borderId="0" applyNumberFormat="0" applyBorder="0" applyAlignment="0" applyProtection="0"/>
    <xf numFmtId="0" fontId="36" fillId="37" borderId="13" applyNumberFormat="0" applyAlignment="0" applyProtection="0"/>
    <xf numFmtId="172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173" fontId="46" fillId="0" borderId="0" applyNumberFormat="0" applyFill="0" applyBorder="0" applyAlignment="0" applyProtection="0">
      <alignment vertical="top"/>
      <protection locked="0"/>
    </xf>
    <xf numFmtId="171" fontId="48" fillId="0" borderId="0" applyNumberFormat="0" applyFill="0" applyBorder="0" applyAlignment="0" applyProtection="0"/>
    <xf numFmtId="0" fontId="37" fillId="33" borderId="0" applyNumberFormat="0" applyBorder="0" applyAlignment="0" applyProtection="0"/>
    <xf numFmtId="170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38" fillId="5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top"/>
    </xf>
    <xf numFmtId="0" fontId="9" fillId="0" borderId="0">
      <alignment vertical="top"/>
    </xf>
    <xf numFmtId="0" fontId="2" fillId="0" borderId="0"/>
    <xf numFmtId="0" fontId="9" fillId="0" borderId="0">
      <alignment vertical="top"/>
    </xf>
    <xf numFmtId="0" fontId="2" fillId="0" borderId="0"/>
    <xf numFmtId="173" fontId="9" fillId="0" borderId="0">
      <alignment vertical="top"/>
    </xf>
    <xf numFmtId="173" fontId="9" fillId="0" borderId="0">
      <alignment vertical="top"/>
    </xf>
    <xf numFmtId="173" fontId="9" fillId="0" borderId="0">
      <alignment vertical="top"/>
    </xf>
    <xf numFmtId="173" fontId="9" fillId="0" borderId="0">
      <alignment vertical="top"/>
    </xf>
    <xf numFmtId="173" fontId="9" fillId="0" borderId="0">
      <alignment vertical="top"/>
    </xf>
    <xf numFmtId="173" fontId="9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172" fontId="29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9" fillId="0" borderId="0">
      <alignment vertical="top"/>
    </xf>
    <xf numFmtId="172" fontId="9" fillId="0" borderId="0">
      <alignment vertical="top"/>
    </xf>
    <xf numFmtId="0" fontId="28" fillId="0" borderId="0"/>
    <xf numFmtId="172" fontId="9" fillId="0" borderId="0">
      <alignment vertical="top"/>
    </xf>
    <xf numFmtId="0" fontId="2" fillId="0" borderId="0"/>
    <xf numFmtId="0" fontId="2" fillId="0" borderId="0"/>
    <xf numFmtId="0" fontId="9" fillId="0" borderId="0">
      <alignment vertical="top"/>
    </xf>
    <xf numFmtId="171" fontId="2" fillId="0" borderId="0"/>
    <xf numFmtId="0" fontId="2" fillId="0" borderId="0"/>
    <xf numFmtId="0" fontId="9" fillId="0" borderId="0"/>
    <xf numFmtId="0" fontId="9" fillId="0" borderId="0">
      <alignment vertical="top"/>
    </xf>
    <xf numFmtId="0" fontId="28" fillId="0" borderId="0"/>
    <xf numFmtId="0" fontId="28" fillId="0" borderId="0"/>
    <xf numFmtId="0" fontId="28" fillId="0" borderId="0"/>
    <xf numFmtId="0" fontId="28" fillId="0" borderId="0"/>
    <xf numFmtId="172" fontId="29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172" fontId="29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2" fontId="29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2" fontId="29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>
      <alignment vertical="top"/>
    </xf>
    <xf numFmtId="0" fontId="9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9" fillId="53" borderId="16" applyNumberFormat="0" applyFont="0" applyAlignment="0" applyProtection="0"/>
    <xf numFmtId="0" fontId="2" fillId="7" borderId="11" applyNumberFormat="0" applyFont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9" fillId="46" borderId="1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5" fillId="0" borderId="20" applyNumberFormat="0" applyFill="0" applyAlignment="0" applyProtection="0"/>
    <xf numFmtId="0" fontId="42" fillId="0" borderId="0" applyNumberFormat="0" applyFill="0" applyBorder="0" applyAlignment="0" applyProtection="0"/>
    <xf numFmtId="0" fontId="45" fillId="0" borderId="21" applyNumberFormat="0" applyFill="0" applyAlignment="0" applyProtection="0"/>
    <xf numFmtId="0" fontId="9" fillId="0" borderId="0"/>
    <xf numFmtId="39" fontId="12" fillId="0" borderId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53" borderId="0" applyNumberFormat="0" applyBorder="0" applyAlignment="0" applyProtection="0"/>
    <xf numFmtId="0" fontId="29" fillId="37" borderId="0" applyNumberFormat="0" applyBorder="0" applyAlignment="0" applyProtection="0"/>
    <xf numFmtId="0" fontId="29" fillId="53" borderId="0" applyNumberFormat="0" applyBorder="0" applyAlignment="0" applyProtection="0"/>
    <xf numFmtId="0" fontId="29" fillId="36" borderId="0" applyNumberFormat="0" applyBorder="0" applyAlignment="0" applyProtection="0"/>
    <xf numFmtId="0" fontId="29" fillId="52" borderId="0" applyNumberFormat="0" applyBorder="0" applyAlignment="0" applyProtection="0"/>
    <xf numFmtId="0" fontId="29" fillId="33" borderId="0" applyNumberFormat="0" applyBorder="0" applyAlignment="0" applyProtection="0"/>
    <xf numFmtId="0" fontId="29" fillId="36" borderId="0" applyNumberFormat="0" applyBorder="0" applyAlignment="0" applyProtection="0"/>
    <xf numFmtId="0" fontId="29" fillId="53" borderId="0" applyNumberFormat="0" applyBorder="0" applyAlignment="0" applyProtection="0"/>
    <xf numFmtId="0" fontId="30" fillId="36" borderId="0" applyNumberFormat="0" applyBorder="0" applyAlignment="0" applyProtection="0"/>
    <xf numFmtId="0" fontId="30" fillId="51" borderId="0" applyNumberFormat="0" applyBorder="0" applyAlignment="0" applyProtection="0"/>
    <xf numFmtId="0" fontId="30" fillId="41" borderId="0" applyNumberFormat="0" applyBorder="0" applyAlignment="0" applyProtection="0"/>
    <xf numFmtId="0" fontId="30" fillId="33" borderId="0" applyNumberFormat="0" applyBorder="0" applyAlignment="0" applyProtection="0"/>
    <xf numFmtId="0" fontId="30" fillId="36" borderId="0" applyNumberFormat="0" applyBorder="0" applyAlignment="0" applyProtection="0"/>
    <xf numFmtId="0" fontId="30" fillId="39" borderId="0" applyNumberFormat="0" applyBorder="0" applyAlignment="0" applyProtection="0"/>
    <xf numFmtId="0" fontId="31" fillId="36" borderId="0" applyNumberFormat="0" applyBorder="0" applyAlignment="0" applyProtection="0"/>
    <xf numFmtId="0" fontId="50" fillId="55" borderId="13" applyNumberFormat="0" applyAlignment="0" applyProtection="0"/>
    <xf numFmtId="0" fontId="40" fillId="0" borderId="22" applyNumberFormat="0" applyFill="0" applyAlignment="0" applyProtection="0"/>
    <xf numFmtId="0" fontId="51" fillId="0" borderId="0" applyNumberFormat="0" applyFill="0" applyBorder="0" applyAlignment="0" applyProtection="0"/>
    <xf numFmtId="0" fontId="30" fillId="56" borderId="0" applyNumberFormat="0" applyBorder="0" applyAlignment="0" applyProtection="0"/>
    <xf numFmtId="0" fontId="30" fillId="51" borderId="0" applyNumberFormat="0" applyBorder="0" applyAlignment="0" applyProtection="0"/>
    <xf numFmtId="0" fontId="30" fillId="41" borderId="0" applyNumberFormat="0" applyBorder="0" applyAlignment="0" applyProtection="0"/>
    <xf numFmtId="0" fontId="30" fillId="57" borderId="0" applyNumberFormat="0" applyBorder="0" applyAlignment="0" applyProtection="0"/>
    <xf numFmtId="0" fontId="30" fillId="49" borderId="0" applyNumberFormat="0" applyBorder="0" applyAlignment="0" applyProtection="0"/>
    <xf numFmtId="0" fontId="36" fillId="52" borderId="13" applyNumberFormat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37" fillId="35" borderId="0" applyNumberFormat="0" applyBorder="0" applyAlignment="0" applyProtection="0"/>
    <xf numFmtId="17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65" fontId="5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3" fillId="52" borderId="0" applyNumberFormat="0" applyBorder="0" applyAlignment="0" applyProtection="0"/>
    <xf numFmtId="176" fontId="12" fillId="0" borderId="0"/>
    <xf numFmtId="0" fontId="2" fillId="0" borderId="0"/>
    <xf numFmtId="39" fontId="12" fillId="0" borderId="0"/>
    <xf numFmtId="39" fontId="12" fillId="0" borderId="0"/>
    <xf numFmtId="39" fontId="12" fillId="0" borderId="0"/>
    <xf numFmtId="39" fontId="12" fillId="0" borderId="0"/>
    <xf numFmtId="39" fontId="12" fillId="0" borderId="0"/>
    <xf numFmtId="39" fontId="12" fillId="0" borderId="0"/>
    <xf numFmtId="0" fontId="28" fillId="0" borderId="0"/>
    <xf numFmtId="176" fontId="12" fillId="0" borderId="0"/>
    <xf numFmtId="0" fontId="9" fillId="0" borderId="0"/>
    <xf numFmtId="0" fontId="28" fillId="0" borderId="0"/>
    <xf numFmtId="177" fontId="12" fillId="0" borderId="0"/>
    <xf numFmtId="39" fontId="12" fillId="0" borderId="0"/>
    <xf numFmtId="39" fontId="12" fillId="0" borderId="0"/>
    <xf numFmtId="0" fontId="9" fillId="0" borderId="0"/>
    <xf numFmtId="0" fontId="2" fillId="0" borderId="0"/>
    <xf numFmtId="176" fontId="12" fillId="0" borderId="0"/>
    <xf numFmtId="176" fontId="12" fillId="0" borderId="0"/>
    <xf numFmtId="176" fontId="12" fillId="0" borderId="0"/>
    <xf numFmtId="176" fontId="12" fillId="0" borderId="0"/>
    <xf numFmtId="176" fontId="12" fillId="0" borderId="0"/>
    <xf numFmtId="176" fontId="12" fillId="0" borderId="0"/>
    <xf numFmtId="176" fontId="12" fillId="0" borderId="0"/>
    <xf numFmtId="0" fontId="54" fillId="0" borderId="0"/>
    <xf numFmtId="0" fontId="2" fillId="0" borderId="0"/>
    <xf numFmtId="0" fontId="54" fillId="0" borderId="0"/>
    <xf numFmtId="0" fontId="2" fillId="0" borderId="0"/>
    <xf numFmtId="39" fontId="12" fillId="0" borderId="0"/>
    <xf numFmtId="39" fontId="12" fillId="0" borderId="0"/>
    <xf numFmtId="0" fontId="9" fillId="0" borderId="0"/>
    <xf numFmtId="0" fontId="28" fillId="0" borderId="0"/>
    <xf numFmtId="0" fontId="28" fillId="0" borderId="0"/>
    <xf numFmtId="39" fontId="12" fillId="0" borderId="0"/>
    <xf numFmtId="39" fontId="12" fillId="0" borderId="0"/>
    <xf numFmtId="0" fontId="12" fillId="53" borderId="16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9" fillId="55" borderId="17" applyNumberFormat="0" applyAlignment="0" applyProtection="0"/>
    <xf numFmtId="0" fontId="55" fillId="0" borderId="23" applyNumberFormat="0" applyFill="0" applyAlignment="0" applyProtection="0"/>
    <xf numFmtId="0" fontId="56" fillId="0" borderId="24" applyNumberFormat="0" applyFill="0" applyAlignment="0" applyProtection="0"/>
    <xf numFmtId="0" fontId="51" fillId="0" borderId="25" applyNumberFormat="0" applyFill="0" applyAlignment="0" applyProtection="0"/>
    <xf numFmtId="0" fontId="57" fillId="0" borderId="0" applyNumberFormat="0" applyFill="0" applyBorder="0" applyAlignment="0" applyProtection="0"/>
    <xf numFmtId="0" fontId="45" fillId="0" borderId="26" applyNumberFormat="0" applyFill="0" applyAlignment="0" applyProtection="0"/>
    <xf numFmtId="43" fontId="9" fillId="0" borderId="0" applyFont="0" applyFill="0" applyBorder="0" applyAlignment="0" applyProtection="0"/>
    <xf numFmtId="0" fontId="9" fillId="0" borderId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9" fillId="8" borderId="0" applyNumberFormat="0" applyBorder="0" applyAlignment="0" applyProtection="0"/>
    <xf numFmtId="39" fontId="12" fillId="0" borderId="0"/>
    <xf numFmtId="0" fontId="58" fillId="7" borderId="11" applyNumberFormat="0" applyFont="0" applyAlignment="0" applyProtection="0"/>
    <xf numFmtId="0" fontId="60" fillId="0" borderId="6" applyNumberFormat="0" applyFill="0" applyAlignment="0" applyProtection="0"/>
    <xf numFmtId="0" fontId="61" fillId="0" borderId="12" applyNumberFormat="0" applyFill="0" applyAlignment="0" applyProtection="0"/>
    <xf numFmtId="0" fontId="29" fillId="0" borderId="0"/>
    <xf numFmtId="0" fontId="9" fillId="0" borderId="0"/>
    <xf numFmtId="0" fontId="9" fillId="0" borderId="0"/>
  </cellStyleXfs>
  <cellXfs count="110">
    <xf numFmtId="0" fontId="0" fillId="0" borderId="0" xfId="0"/>
    <xf numFmtId="166" fontId="4" fillId="0" borderId="0" xfId="1" applyNumberFormat="1" applyFont="1"/>
    <xf numFmtId="166" fontId="1" fillId="0" borderId="0" xfId="1" applyNumberFormat="1" applyFont="1"/>
    <xf numFmtId="166" fontId="4" fillId="0" borderId="2" xfId="1" applyNumberFormat="1" applyFont="1" applyBorder="1"/>
    <xf numFmtId="166" fontId="3" fillId="0" borderId="0" xfId="1" applyNumberFormat="1" applyFont="1"/>
    <xf numFmtId="166" fontId="1" fillId="0" borderId="0" xfId="1" applyNumberFormat="1" applyFont="1" applyFill="1" applyAlignment="1">
      <alignment horizontal="right"/>
    </xf>
    <xf numFmtId="166" fontId="1" fillId="0" borderId="0" xfId="1" applyNumberFormat="1" applyFont="1" applyAlignment="1"/>
    <xf numFmtId="166" fontId="4" fillId="0" borderId="1" xfId="1" applyNumberFormat="1" applyFont="1" applyFill="1" applyBorder="1" applyAlignment="1">
      <alignment horizontal="center"/>
    </xf>
    <xf numFmtId="166" fontId="4" fillId="0" borderId="1" xfId="1" applyNumberFormat="1" applyFont="1" applyBorder="1" applyAlignment="1">
      <alignment horizontal="center"/>
    </xf>
    <xf numFmtId="166" fontId="4" fillId="0" borderId="1" xfId="1" applyNumberFormat="1" applyFont="1" applyBorder="1" applyAlignment="1">
      <alignment horizontal="center" vertical="center" wrapText="1"/>
    </xf>
    <xf numFmtId="166" fontId="4" fillId="0" borderId="0" xfId="1" applyNumberFormat="1" applyFont="1" applyFill="1"/>
    <xf numFmtId="166" fontId="4" fillId="0" borderId="0" xfId="1" applyNumberFormat="1" applyFont="1" applyBorder="1" applyAlignment="1">
      <alignment horizontal="left"/>
    </xf>
    <xf numFmtId="166" fontId="4" fillId="0" borderId="2" xfId="1" applyNumberFormat="1" applyFont="1" applyFill="1" applyBorder="1"/>
    <xf numFmtId="166" fontId="3" fillId="0" borderId="0" xfId="1" applyNumberFormat="1" applyFont="1" applyFill="1" applyAlignment="1"/>
    <xf numFmtId="166" fontId="4" fillId="0" borderId="0" xfId="1" applyNumberFormat="1" applyFont="1" applyFill="1" applyBorder="1" applyAlignment="1">
      <alignment wrapText="1"/>
    </xf>
    <xf numFmtId="166" fontId="1" fillId="0" borderId="0" xfId="1" applyNumberFormat="1" applyFont="1" applyFill="1"/>
    <xf numFmtId="166" fontId="0" fillId="0" borderId="0" xfId="1" applyNumberFormat="1" applyFont="1"/>
    <xf numFmtId="166" fontId="4" fillId="0" borderId="0" xfId="1" applyNumberFormat="1" applyFont="1" applyBorder="1" applyAlignment="1">
      <alignment horizontal="center" vertical="center" wrapText="1"/>
    </xf>
    <xf numFmtId="166" fontId="4" fillId="0" borderId="0" xfId="1" applyNumberFormat="1" applyFont="1" applyBorder="1"/>
    <xf numFmtId="166" fontId="4" fillId="0" borderId="0" xfId="1" applyNumberFormat="1" applyFont="1" applyAlignment="1">
      <alignment horizontal="center"/>
    </xf>
    <xf numFmtId="166" fontId="3" fillId="0" borderId="0" xfId="1" applyNumberFormat="1" applyFont="1" applyFill="1"/>
    <xf numFmtId="166" fontId="4" fillId="0" borderId="1" xfId="1" applyNumberFormat="1" applyFont="1" applyFill="1" applyBorder="1" applyAlignment="1">
      <alignment horizontal="center" vertical="center" wrapText="1"/>
    </xf>
    <xf numFmtId="166" fontId="4" fillId="0" borderId="0" xfId="1" applyNumberFormat="1" applyFont="1" applyFill="1" applyBorder="1" applyAlignment="1">
      <alignment horizontal="center" vertical="center" wrapText="1"/>
    </xf>
    <xf numFmtId="166" fontId="6" fillId="0" borderId="0" xfId="1" applyNumberFormat="1" applyFont="1" applyFill="1" applyBorder="1" applyAlignment="1">
      <alignment horizontal="center"/>
    </xf>
    <xf numFmtId="166" fontId="0" fillId="0" borderId="0" xfId="1" applyNumberFormat="1" applyFont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166" fontId="6" fillId="0" borderId="0" xfId="1" applyNumberFormat="1" applyFont="1" applyFill="1" applyBorder="1" applyAlignment="1">
      <alignment horizontal="right"/>
    </xf>
    <xf numFmtId="0" fontId="7" fillId="0" borderId="0" xfId="0" applyFont="1" applyFill="1"/>
    <xf numFmtId="166" fontId="0" fillId="0" borderId="0" xfId="1" applyNumberFormat="1" applyFont="1" applyFill="1"/>
    <xf numFmtId="166" fontId="8" fillId="0" borderId="0" xfId="1" applyNumberFormat="1" applyFont="1" applyFill="1"/>
    <xf numFmtId="4" fontId="4" fillId="0" borderId="0" xfId="0" applyNumberFormat="1" applyFont="1" applyFill="1"/>
    <xf numFmtId="166" fontId="4" fillId="0" borderId="0" xfId="1" applyNumberFormat="1" applyFont="1" applyFill="1" applyBorder="1" applyAlignment="1">
      <alignment horizontal="center" wrapText="1"/>
    </xf>
    <xf numFmtId="167" fontId="4" fillId="0" borderId="0" xfId="1" applyNumberFormat="1" applyFont="1"/>
    <xf numFmtId="166" fontId="4" fillId="0" borderId="0" xfId="1" applyNumberFormat="1" applyFont="1" applyFill="1" applyAlignment="1"/>
    <xf numFmtId="166" fontId="8" fillId="0" borderId="0" xfId="1" applyNumberFormat="1" applyFont="1"/>
    <xf numFmtId="165" fontId="4" fillId="0" borderId="0" xfId="1" applyNumberFormat="1" applyFont="1" applyBorder="1"/>
    <xf numFmtId="166" fontId="4" fillId="0" borderId="0" xfId="1" applyNumberFormat="1" applyFont="1" applyAlignment="1"/>
    <xf numFmtId="166" fontId="0" fillId="0" borderId="0" xfId="1" applyNumberFormat="1" applyFont="1" applyFill="1" applyAlignment="1"/>
    <xf numFmtId="166" fontId="5" fillId="0" borderId="0" xfId="1" applyNumberFormat="1" applyFont="1"/>
    <xf numFmtId="166" fontId="6" fillId="0" borderId="0" xfId="1" applyNumberFormat="1" applyFont="1" applyBorder="1" applyAlignment="1">
      <alignment horizontal="left"/>
    </xf>
    <xf numFmtId="37" fontId="4" fillId="0" borderId="0" xfId="1" applyNumberFormat="1" applyFont="1"/>
    <xf numFmtId="37" fontId="4" fillId="0" borderId="2" xfId="1" applyNumberFormat="1" applyFont="1" applyBorder="1"/>
    <xf numFmtId="166" fontId="3" fillId="0" borderId="0" xfId="1" applyNumberFormat="1" applyFont="1" applyFill="1" applyBorder="1" applyAlignment="1">
      <alignment horizontal="center"/>
    </xf>
    <xf numFmtId="166" fontId="4" fillId="0" borderId="0" xfId="1" applyNumberFormat="1" applyFont="1" applyFill="1" applyAlignment="1"/>
    <xf numFmtId="166" fontId="4" fillId="0" borderId="0" xfId="1" applyNumberFormat="1" applyFont="1" applyBorder="1" applyAlignment="1">
      <alignment horizontal="left" wrapText="1"/>
    </xf>
    <xf numFmtId="166" fontId="4" fillId="0" borderId="0" xfId="1" applyNumberFormat="1" applyFont="1" applyBorder="1" applyAlignment="1">
      <alignment horizontal="center" vertical="center"/>
    </xf>
    <xf numFmtId="166" fontId="4" fillId="0" borderId="3" xfId="1" applyNumberFormat="1" applyFont="1" applyFill="1" applyBorder="1"/>
    <xf numFmtId="166" fontId="4" fillId="0" borderId="4" xfId="1" applyNumberFormat="1" applyFont="1" applyFill="1" applyBorder="1"/>
    <xf numFmtId="166" fontId="4" fillId="0" borderId="4" xfId="1" applyNumberFormat="1" applyFont="1" applyBorder="1"/>
    <xf numFmtId="166" fontId="6" fillId="0" borderId="0" xfId="1" applyNumberFormat="1" applyFont="1" applyBorder="1" applyAlignment="1">
      <alignment horizontal="left" wrapText="1"/>
    </xf>
    <xf numFmtId="37" fontId="4" fillId="0" borderId="0" xfId="1" applyNumberFormat="1" applyFont="1" applyAlignment="1">
      <alignment wrapText="1"/>
    </xf>
    <xf numFmtId="166" fontId="4" fillId="0" borderId="3" xfId="1" applyNumberFormat="1" applyFont="1" applyBorder="1" applyAlignment="1">
      <alignment horizontal="center" vertical="center"/>
    </xf>
    <xf numFmtId="166" fontId="3" fillId="0" borderId="1" xfId="1" applyNumberFormat="1" applyFont="1" applyFill="1" applyBorder="1" applyAlignment="1">
      <alignment horizontal="center"/>
    </xf>
    <xf numFmtId="166" fontId="3" fillId="0" borderId="1" xfId="1" applyNumberFormat="1" applyFont="1" applyBorder="1" applyAlignment="1">
      <alignment horizontal="center"/>
    </xf>
    <xf numFmtId="166" fontId="3" fillId="0" borderId="1" xfId="1" applyNumberFormat="1" applyFont="1" applyBorder="1" applyAlignment="1">
      <alignment horizontal="center" vertical="center" wrapText="1"/>
    </xf>
    <xf numFmtId="166" fontId="13" fillId="0" borderId="1" xfId="1" applyNumberFormat="1" applyFont="1" applyBorder="1" applyAlignment="1">
      <alignment horizontal="center" vertical="center" wrapText="1"/>
    </xf>
    <xf numFmtId="166" fontId="4" fillId="0" borderId="0" xfId="1" applyNumberFormat="1" applyFont="1" applyFill="1" applyAlignment="1">
      <alignment horizontal="right"/>
    </xf>
    <xf numFmtId="3" fontId="4" fillId="0" borderId="0" xfId="0" applyNumberFormat="1" applyFont="1" applyBorder="1"/>
    <xf numFmtId="3" fontId="4" fillId="0" borderId="3" xfId="0" applyNumberFormat="1" applyFont="1" applyBorder="1"/>
    <xf numFmtId="166" fontId="4" fillId="0" borderId="0" xfId="1" applyNumberFormat="1" applyFont="1" applyAlignment="1">
      <alignment wrapText="1"/>
    </xf>
    <xf numFmtId="166" fontId="2" fillId="0" borderId="0" xfId="1" applyNumberFormat="1" applyFont="1" applyFill="1" applyAlignment="1"/>
    <xf numFmtId="166" fontId="2" fillId="0" borderId="0" xfId="1" applyNumberFormat="1" applyFont="1" applyFill="1"/>
    <xf numFmtId="166" fontId="3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Border="1" applyAlignment="1">
      <alignment horizontal="center"/>
    </xf>
    <xf numFmtId="166" fontId="3" fillId="0" borderId="0" xfId="1" applyNumberFormat="1" applyFont="1" applyBorder="1" applyAlignment="1">
      <alignment horizontal="center" vertical="center" wrapText="1"/>
    </xf>
    <xf numFmtId="166" fontId="4" fillId="0" borderId="3" xfId="1" applyNumberFormat="1" applyFont="1" applyBorder="1" applyAlignment="1">
      <alignment horizontal="center" vertical="center" wrapText="1"/>
    </xf>
    <xf numFmtId="0" fontId="4" fillId="0" borderId="0" xfId="0" applyFont="1" applyFill="1"/>
    <xf numFmtId="166" fontId="6" fillId="0" borderId="0" xfId="1" applyNumberFormat="1" applyFont="1" applyBorder="1" applyAlignment="1">
      <alignment horizontal="left" vertical="center" wrapText="1"/>
    </xf>
    <xf numFmtId="166" fontId="4" fillId="0" borderId="0" xfId="1" applyNumberFormat="1" applyFont="1" applyBorder="1" applyAlignment="1">
      <alignment vertical="center" wrapText="1"/>
    </xf>
    <xf numFmtId="166" fontId="3" fillId="0" borderId="0" xfId="1" applyNumberFormat="1" applyFont="1" applyFill="1" applyBorder="1" applyAlignment="1"/>
    <xf numFmtId="166" fontId="6" fillId="0" borderId="0" xfId="1" applyNumberFormat="1" applyFont="1" applyFill="1" applyAlignment="1">
      <alignment wrapText="1"/>
    </xf>
    <xf numFmtId="0" fontId="4" fillId="0" borderId="0" xfId="1" applyNumberFormat="1" applyFont="1" applyAlignment="1">
      <alignment horizontal="center"/>
    </xf>
    <xf numFmtId="165" fontId="4" fillId="0" borderId="0" xfId="1" applyNumberFormat="1" applyFont="1"/>
    <xf numFmtId="166" fontId="3" fillId="54" borderId="0" xfId="1" applyNumberFormat="1" applyFont="1" applyFill="1" applyAlignment="1"/>
    <xf numFmtId="166" fontId="1" fillId="54" borderId="0" xfId="1" applyNumberFormat="1" applyFont="1" applyFill="1"/>
    <xf numFmtId="166" fontId="4" fillId="54" borderId="0" xfId="1" applyNumberFormat="1" applyFont="1" applyFill="1"/>
    <xf numFmtId="166" fontId="4" fillId="54" borderId="1" xfId="1" applyNumberFormat="1" applyFont="1" applyFill="1" applyBorder="1" applyAlignment="1">
      <alignment horizontal="center"/>
    </xf>
    <xf numFmtId="166" fontId="4" fillId="54" borderId="1" xfId="1" applyNumberFormat="1" applyFont="1" applyFill="1" applyBorder="1" applyAlignment="1">
      <alignment horizontal="center" vertical="center" wrapText="1"/>
    </xf>
    <xf numFmtId="166" fontId="4" fillId="54" borderId="2" xfId="1" applyNumberFormat="1" applyFont="1" applyFill="1" applyBorder="1"/>
    <xf numFmtId="0" fontId="4" fillId="54" borderId="0" xfId="0" applyFont="1" applyFill="1"/>
    <xf numFmtId="166" fontId="5" fillId="54" borderId="0" xfId="1" applyNumberFormat="1" applyFont="1" applyFill="1"/>
    <xf numFmtId="166" fontId="3" fillId="54" borderId="1" xfId="1" applyNumberFormat="1" applyFont="1" applyFill="1" applyBorder="1" applyAlignment="1">
      <alignment horizontal="center"/>
    </xf>
    <xf numFmtId="166" fontId="4" fillId="54" borderId="1" xfId="1" applyNumberFormat="1" applyFont="1" applyFill="1" applyBorder="1" applyAlignment="1">
      <alignment horizontal="center" vertical="center"/>
    </xf>
    <xf numFmtId="166" fontId="4" fillId="54" borderId="0" xfId="1" applyNumberFormat="1" applyFont="1" applyFill="1" applyAlignment="1">
      <alignment horizontal="center"/>
    </xf>
    <xf numFmtId="166" fontId="4" fillId="54" borderId="0" xfId="1" applyNumberFormat="1" applyFont="1" applyFill="1" applyBorder="1" applyAlignment="1">
      <alignment horizontal="center" vertical="center" wrapText="1"/>
    </xf>
    <xf numFmtId="166" fontId="4" fillId="54" borderId="0" xfId="1" applyNumberFormat="1" applyFont="1" applyFill="1" applyBorder="1" applyAlignment="1">
      <alignment vertical="center" wrapText="1"/>
    </xf>
    <xf numFmtId="37" fontId="4" fillId="54" borderId="0" xfId="1" applyNumberFormat="1" applyFont="1" applyFill="1"/>
    <xf numFmtId="166" fontId="6" fillId="54" borderId="0" xfId="1" applyNumberFormat="1" applyFont="1" applyFill="1" applyBorder="1" applyAlignment="1">
      <alignment vertical="center" wrapText="1"/>
    </xf>
    <xf numFmtId="166" fontId="6" fillId="54" borderId="0" xfId="1" applyNumberFormat="1" applyFont="1" applyFill="1" applyBorder="1" applyAlignment="1">
      <alignment horizontal="left"/>
    </xf>
    <xf numFmtId="37" fontId="4" fillId="54" borderId="2" xfId="1" applyNumberFormat="1" applyFont="1" applyFill="1" applyBorder="1"/>
    <xf numFmtId="0" fontId="62" fillId="54" borderId="0" xfId="2" applyFont="1" applyFill="1" applyBorder="1" applyAlignment="1">
      <alignment horizontal="left"/>
    </xf>
    <xf numFmtId="0" fontId="62" fillId="0" borderId="0" xfId="2" applyFont="1" applyFill="1" applyBorder="1" applyAlignment="1">
      <alignment horizontal="left"/>
    </xf>
    <xf numFmtId="0" fontId="4" fillId="0" borderId="0" xfId="0" applyFont="1" applyFill="1" applyAlignment="1"/>
    <xf numFmtId="166" fontId="4" fillId="54" borderId="0" xfId="1" applyNumberFormat="1" applyFont="1" applyFill="1" applyBorder="1" applyAlignment="1">
      <alignment vertical="center" wrapText="1"/>
    </xf>
    <xf numFmtId="0" fontId="4" fillId="0" borderId="0" xfId="0" applyFont="1" applyFill="1" applyAlignment="1">
      <alignment wrapText="1"/>
    </xf>
    <xf numFmtId="0" fontId="62" fillId="0" borderId="0" xfId="2" applyFont="1" applyFill="1" applyBorder="1" applyAlignment="1"/>
    <xf numFmtId="0" fontId="62" fillId="0" borderId="0" xfId="2" applyFont="1" applyFill="1" applyBorder="1" applyAlignment="1"/>
    <xf numFmtId="3" fontId="4" fillId="54" borderId="0" xfId="0" applyNumberFormat="1" applyFont="1" applyFill="1"/>
    <xf numFmtId="0" fontId="62" fillId="54" borderId="0" xfId="2" applyFont="1" applyFill="1" applyBorder="1" applyAlignment="1"/>
    <xf numFmtId="0" fontId="7" fillId="54" borderId="0" xfId="0" applyFont="1" applyFill="1"/>
    <xf numFmtId="166" fontId="3" fillId="0" borderId="0" xfId="1" applyNumberFormat="1" applyFont="1" applyFill="1" applyBorder="1" applyAlignment="1">
      <alignment horizontal="center"/>
    </xf>
    <xf numFmtId="166" fontId="4" fillId="0" borderId="0" xfId="1" applyNumberFormat="1" applyFont="1" applyFill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166" fontId="4" fillId="0" borderId="0" xfId="1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166" fontId="3" fillId="0" borderId="0" xfId="1" applyNumberFormat="1" applyFont="1" applyFill="1" applyAlignment="1">
      <alignment horizontal="center"/>
    </xf>
    <xf numFmtId="166" fontId="3" fillId="54" borderId="0" xfId="1" applyNumberFormat="1" applyFont="1" applyFill="1" applyAlignment="1">
      <alignment horizontal="center"/>
    </xf>
    <xf numFmtId="166" fontId="3" fillId="54" borderId="0" xfId="1" applyNumberFormat="1" applyFont="1" applyFill="1" applyBorder="1" applyAlignment="1">
      <alignment horizontal="center"/>
    </xf>
    <xf numFmtId="166" fontId="4" fillId="54" borderId="0" xfId="1" applyNumberFormat="1" applyFont="1" applyFill="1" applyBorder="1" applyAlignment="1">
      <alignment vertical="center" wrapText="1"/>
    </xf>
    <xf numFmtId="166" fontId="4" fillId="0" borderId="0" xfId="1" applyNumberFormat="1" applyFont="1" applyBorder="1" applyAlignment="1">
      <alignment vertical="center" wrapText="1"/>
    </xf>
  </cellXfs>
  <cellStyles count="337">
    <cellStyle name="20% - Énfasis1 2" xfId="50"/>
    <cellStyle name="20% - Énfasis1 2 2" xfId="232"/>
    <cellStyle name="20% - Énfasis1 3" xfId="51"/>
    <cellStyle name="20% - Énfasis1 3 2" xfId="327"/>
    <cellStyle name="20% - Énfasis2 2" xfId="52"/>
    <cellStyle name="20% - Énfasis2 2 2" xfId="233"/>
    <cellStyle name="20% - Énfasis2 3" xfId="53"/>
    <cellStyle name="20% - Énfasis3 2" xfId="54"/>
    <cellStyle name="20% - Énfasis3 2 2" xfId="234"/>
    <cellStyle name="20% - Énfasis3 3" xfId="55"/>
    <cellStyle name="20% - Énfasis4 2" xfId="56"/>
    <cellStyle name="20% - Énfasis4 2 2" xfId="235"/>
    <cellStyle name="20% - Énfasis4 3" xfId="57"/>
    <cellStyle name="20% - Énfasis5" xfId="43" builtinId="46" customBuiltin="1"/>
    <cellStyle name="20% - Énfasis5 2" xfId="58"/>
    <cellStyle name="20% - Énfasis6" xfId="47" builtinId="50" customBuiltin="1"/>
    <cellStyle name="20% - Énfasis6 2" xfId="59"/>
    <cellStyle name="20% - Énfasis6 2 2" xfId="236"/>
    <cellStyle name="40% - Énfasis1" xfId="34" builtinId="31" customBuiltin="1"/>
    <cellStyle name="40% - Énfasis1 2" xfId="60"/>
    <cellStyle name="40% - Énfasis1 2 2" xfId="237"/>
    <cellStyle name="40% - Énfasis1 3" xfId="328"/>
    <cellStyle name="40% - Énfasis2" xfId="37" builtinId="35" customBuiltin="1"/>
    <cellStyle name="40% - Énfasis2 2" xfId="61"/>
    <cellStyle name="40% - Énfasis3 2" xfId="62"/>
    <cellStyle name="40% - Énfasis3 2 2" xfId="238"/>
    <cellStyle name="40% - Énfasis3 3" xfId="63"/>
    <cellStyle name="40% - Énfasis4" xfId="41" builtinId="43" customBuiltin="1"/>
    <cellStyle name="40% - Énfasis4 2" xfId="64"/>
    <cellStyle name="40% - Énfasis4 2 2" xfId="239"/>
    <cellStyle name="40% - Énfasis5" xfId="44" builtinId="47" customBuiltin="1"/>
    <cellStyle name="40% - Énfasis5 2" xfId="65"/>
    <cellStyle name="40% - Énfasis5 2 2" xfId="240"/>
    <cellStyle name="40% - Énfasis6" xfId="48" builtinId="51" customBuiltin="1"/>
    <cellStyle name="40% - Énfasis6 2" xfId="66"/>
    <cellStyle name="40% - Énfasis6 2 2" xfId="241"/>
    <cellStyle name="60% - Énfasis1" xfId="35" builtinId="32" customBuiltin="1"/>
    <cellStyle name="60% - Énfasis1 2" xfId="67"/>
    <cellStyle name="60% - Énfasis1 2 2" xfId="242"/>
    <cellStyle name="60% - Énfasis2" xfId="38" builtinId="36" customBuiltin="1"/>
    <cellStyle name="60% - Énfasis2 2" xfId="68"/>
    <cellStyle name="60% - Énfasis2 2 2" xfId="243"/>
    <cellStyle name="60% - Énfasis3 2" xfId="69"/>
    <cellStyle name="60% - Énfasis3 2 2" xfId="244"/>
    <cellStyle name="60% - Énfasis3 3" xfId="70"/>
    <cellStyle name="60% - Énfasis4 2" xfId="71"/>
    <cellStyle name="60% - Énfasis4 2 2" xfId="245"/>
    <cellStyle name="60% - Énfasis4 3" xfId="72"/>
    <cellStyle name="60% - Énfasis5" xfId="45" builtinId="48" customBuiltin="1"/>
    <cellStyle name="60% - Énfasis5 2" xfId="73"/>
    <cellStyle name="60% - Énfasis5 2 2" xfId="246"/>
    <cellStyle name="60% - Énfasis6 2" xfId="74"/>
    <cellStyle name="60% - Énfasis6 2 2" xfId="247"/>
    <cellStyle name="60% - Énfasis6 3" xfId="75"/>
    <cellStyle name="Buena 2" xfId="76"/>
    <cellStyle name="Buena 2 2" xfId="248"/>
    <cellStyle name="Cálculo" xfId="27" builtinId="22" customBuiltin="1"/>
    <cellStyle name="Cálculo 2" xfId="77"/>
    <cellStyle name="Cálculo 2 2" xfId="249"/>
    <cellStyle name="Celda de comprobación" xfId="29" builtinId="23" customBuiltin="1"/>
    <cellStyle name="Celda de comprobación 2" xfId="78"/>
    <cellStyle name="Celda vinculada" xfId="28" builtinId="24" customBuiltin="1"/>
    <cellStyle name="Celda vinculada 2" xfId="79"/>
    <cellStyle name="Celda vinculada 2 2" xfId="250"/>
    <cellStyle name="Encabezado 4" xfId="22" builtinId="19" customBuiltin="1"/>
    <cellStyle name="Encabezado 4 2" xfId="80"/>
    <cellStyle name="Encabezado 4 2 2" xfId="251"/>
    <cellStyle name="Énfasis1" xfId="33" builtinId="29" customBuiltin="1"/>
    <cellStyle name="Énfasis1 2" xfId="81"/>
    <cellStyle name="Énfasis1 2 2" xfId="252"/>
    <cellStyle name="Énfasis1 3" xfId="329"/>
    <cellStyle name="Énfasis2" xfId="36" builtinId="33" customBuiltin="1"/>
    <cellStyle name="Énfasis2 2" xfId="82"/>
    <cellStyle name="Énfasis2 2 2" xfId="253"/>
    <cellStyle name="Énfasis3" xfId="39" builtinId="37" customBuiltin="1"/>
    <cellStyle name="Énfasis3 2" xfId="83"/>
    <cellStyle name="Énfasis3 2 2" xfId="254"/>
    <cellStyle name="Énfasis4" xfId="40" builtinId="41" customBuiltin="1"/>
    <cellStyle name="Énfasis4 2" xfId="84"/>
    <cellStyle name="Énfasis4 2 2" xfId="255"/>
    <cellStyle name="Énfasis5" xfId="42" builtinId="45" customBuiltin="1"/>
    <cellStyle name="Énfasis5 2" xfId="85"/>
    <cellStyle name="Énfasis6" xfId="46" builtinId="49" customBuiltin="1"/>
    <cellStyle name="Énfasis6 2" xfId="86"/>
    <cellStyle name="Énfasis6 2 2" xfId="256"/>
    <cellStyle name="Entrada" xfId="25" builtinId="20" customBuiltin="1"/>
    <cellStyle name="Entrada 2" xfId="87"/>
    <cellStyle name="Entrada 2 2" xfId="257"/>
    <cellStyle name="Estilo 1" xfId="5"/>
    <cellStyle name="Euro" xfId="6"/>
    <cellStyle name="Euro 2" xfId="89"/>
    <cellStyle name="Euro 2 2" xfId="259"/>
    <cellStyle name="Euro 2 3" xfId="258"/>
    <cellStyle name="Euro 3" xfId="90"/>
    <cellStyle name="Euro 3 2" xfId="260"/>
    <cellStyle name="Euro 4" xfId="88"/>
    <cellStyle name="Euro 4 2" xfId="261"/>
    <cellStyle name="Euro 5" xfId="262"/>
    <cellStyle name="Hipervínculo 2" xfId="91"/>
    <cellStyle name="Hipervínculo 3" xfId="92"/>
    <cellStyle name="Hipervínculo 4" xfId="93"/>
    <cellStyle name="Hipervínculo 5" xfId="94"/>
    <cellStyle name="Incorrecto" xfId="23" builtinId="27" customBuiltin="1"/>
    <cellStyle name="Incorrecto 2" xfId="95"/>
    <cellStyle name="Incorrecto 2 2" xfId="263"/>
    <cellStyle name="Millares" xfId="1" builtinId="3"/>
    <cellStyle name="Millares [0] 2" xfId="8"/>
    <cellStyle name="Millares [0] 2 2" xfId="264"/>
    <cellStyle name="Millares [0] 3" xfId="265"/>
    <cellStyle name="Millares 10" xfId="97"/>
    <cellStyle name="Millares 10 2" xfId="325"/>
    <cellStyle name="Millares 11" xfId="98"/>
    <cellStyle name="Millares 12" xfId="99"/>
    <cellStyle name="Millares 13" xfId="100"/>
    <cellStyle name="Millares 14" xfId="101"/>
    <cellStyle name="Millares 15" xfId="102"/>
    <cellStyle name="Millares 16" xfId="103"/>
    <cellStyle name="Millares 17" xfId="104"/>
    <cellStyle name="Millares 18" xfId="105"/>
    <cellStyle name="Millares 19" xfId="106"/>
    <cellStyle name="Millares 2" xfId="9"/>
    <cellStyle name="Millares 2 2" xfId="108"/>
    <cellStyle name="Millares 2 2 2" xfId="109"/>
    <cellStyle name="Millares 2 2 3" xfId="267"/>
    <cellStyle name="Millares 2 3" xfId="110"/>
    <cellStyle name="Millares 2 3 2" xfId="268"/>
    <cellStyle name="Millares 2 4" xfId="111"/>
    <cellStyle name="Millares 2 4 2" xfId="269"/>
    <cellStyle name="Millares 2 5" xfId="112"/>
    <cellStyle name="Millares 2 5 2" xfId="270"/>
    <cellStyle name="Millares 2 6" xfId="107"/>
    <cellStyle name="Millares 2 6 2" xfId="271"/>
    <cellStyle name="Millares 2 7" xfId="266"/>
    <cellStyle name="Millares 20" xfId="113"/>
    <cellStyle name="Millares 21" xfId="114"/>
    <cellStyle name="Millares 22" xfId="115"/>
    <cellStyle name="Millares 23" xfId="96"/>
    <cellStyle name="Millares 3" xfId="10"/>
    <cellStyle name="Millares 3 2" xfId="11"/>
    <cellStyle name="Millares 3 2 2" xfId="118"/>
    <cellStyle name="Millares 3 2 3" xfId="117"/>
    <cellStyle name="Millares 3 2 4" xfId="273"/>
    <cellStyle name="Millares 3 3" xfId="119"/>
    <cellStyle name="Millares 3 4" xfId="116"/>
    <cellStyle name="Millares 3 5" xfId="272"/>
    <cellStyle name="Millares 4" xfId="7"/>
    <cellStyle name="Millares 4 2" xfId="120"/>
    <cellStyle name="Millares 5" xfId="18"/>
    <cellStyle name="Millares 5 2" xfId="122"/>
    <cellStyle name="Millares 5 2 2" xfId="123"/>
    <cellStyle name="Millares 5 3" xfId="124"/>
    <cellStyle name="Millares 5 4" xfId="121"/>
    <cellStyle name="Millares 6" xfId="125"/>
    <cellStyle name="Millares 6 2" xfId="126"/>
    <cellStyle name="Millares 6 2 2" xfId="127"/>
    <cellStyle name="Millares 6 3" xfId="128"/>
    <cellStyle name="Millares 6 4" xfId="274"/>
    <cellStyle name="Millares 7" xfId="12"/>
    <cellStyle name="Millares 7 2" xfId="130"/>
    <cellStyle name="Millares 7 3" xfId="131"/>
    <cellStyle name="Millares 7 4" xfId="129"/>
    <cellStyle name="Millares 7 5" xfId="275"/>
    <cellStyle name="Millares 8" xfId="132"/>
    <cellStyle name="Millares 8 2" xfId="133"/>
    <cellStyle name="Millares 9" xfId="13"/>
    <cellStyle name="Millares 9 2" xfId="276"/>
    <cellStyle name="Moneda 2" xfId="134"/>
    <cellStyle name="Moneda 2 2" xfId="135"/>
    <cellStyle name="Moneda 3" xfId="136"/>
    <cellStyle name="Moneda 4" xfId="137"/>
    <cellStyle name="Neutral" xfId="24" builtinId="28" customBuiltin="1"/>
    <cellStyle name="Neutral 2" xfId="138"/>
    <cellStyle name="Neutral 2 2" xfId="277"/>
    <cellStyle name="Normal" xfId="0" builtinId="0"/>
    <cellStyle name="Normal 10" xfId="139"/>
    <cellStyle name="Normal 10 2" xfId="140"/>
    <cellStyle name="Normal 10 2 2" xfId="141"/>
    <cellStyle name="Normal 10 3" xfId="142"/>
    <cellStyle name="Normal 10 4" xfId="278"/>
    <cellStyle name="Normal 11" xfId="143"/>
    <cellStyle name="Normal 11 2" xfId="144"/>
    <cellStyle name="Normal 11 3" xfId="279"/>
    <cellStyle name="Normal 12" xfId="145"/>
    <cellStyle name="Normal 12 2" xfId="146"/>
    <cellStyle name="Normal 12 3" xfId="147"/>
    <cellStyle name="Normal 13" xfId="148"/>
    <cellStyle name="Normal 13 2" xfId="149"/>
    <cellStyle name="Normal 13 3" xfId="280"/>
    <cellStyle name="Normal 14" xfId="150"/>
    <cellStyle name="Normal 14 2" xfId="151"/>
    <cellStyle name="Normal 14 3" xfId="281"/>
    <cellStyle name="Normal 15" xfId="152"/>
    <cellStyle name="Normal 15 2" xfId="153"/>
    <cellStyle name="Normal 15 3" xfId="282"/>
    <cellStyle name="Normal 16" xfId="154"/>
    <cellStyle name="Normal 16 2" xfId="155"/>
    <cellStyle name="Normal 16 3" xfId="283"/>
    <cellStyle name="Normal 17" xfId="156"/>
    <cellStyle name="Normal 17 2" xfId="157"/>
    <cellStyle name="Normal 17 3" xfId="284"/>
    <cellStyle name="Normal 18" xfId="158"/>
    <cellStyle name="Normal 18 2" xfId="159"/>
    <cellStyle name="Normal 18 3" xfId="285"/>
    <cellStyle name="Normal 19" xfId="14"/>
    <cellStyle name="Normal 19 2" xfId="286"/>
    <cellStyle name="Normal 2" xfId="3"/>
    <cellStyle name="Normal 2 10" xfId="287"/>
    <cellStyle name="Normal 2 11" xfId="288"/>
    <cellStyle name="Normal 2 12" xfId="289"/>
    <cellStyle name="Normal 2 13" xfId="290"/>
    <cellStyle name="Normal 2 14" xfId="291"/>
    <cellStyle name="Normal 2 15" xfId="231"/>
    <cellStyle name="Normal 2 2" xfId="161"/>
    <cellStyle name="Normal 2 2 2" xfId="162"/>
    <cellStyle name="Normal 2 2 2 2" xfId="163"/>
    <cellStyle name="Normal 2 2 2 3" xfId="293"/>
    <cellStyle name="Normal 2 2 3" xfId="164"/>
    <cellStyle name="Normal 2 2 3 2" xfId="165"/>
    <cellStyle name="Normal 2 2 4" xfId="292"/>
    <cellStyle name="Normal 2 3" xfId="166"/>
    <cellStyle name="Normal 2 3 2" xfId="295"/>
    <cellStyle name="Normal 2 3 3" xfId="294"/>
    <cellStyle name="Normal 2 4" xfId="167"/>
    <cellStyle name="Normal 2 4 2" xfId="296"/>
    <cellStyle name="Normal 2 5" xfId="168"/>
    <cellStyle name="Normal 2 5 2" xfId="297"/>
    <cellStyle name="Normal 2 6" xfId="169"/>
    <cellStyle name="Normal 2 6 2" xfId="298"/>
    <cellStyle name="Normal 2 7" xfId="170"/>
    <cellStyle name="Normal 2 7 2" xfId="299"/>
    <cellStyle name="Normal 2 8" xfId="160"/>
    <cellStyle name="Normal 2 8 2" xfId="300"/>
    <cellStyle name="Normal 2 9" xfId="301"/>
    <cellStyle name="Normal 20" xfId="171"/>
    <cellStyle name="Normal 20 2" xfId="302"/>
    <cellStyle name="Normal 21" xfId="172"/>
    <cellStyle name="Normal 21 2" xfId="303"/>
    <cellStyle name="Normal 22" xfId="173"/>
    <cellStyle name="Normal 22 2" xfId="304"/>
    <cellStyle name="Normal 23" xfId="174"/>
    <cellStyle name="Normal 23 2" xfId="335"/>
    <cellStyle name="Normal 23 3" xfId="326"/>
    <cellStyle name="Normal 24" xfId="175"/>
    <cellStyle name="Normal 24 2" xfId="330"/>
    <cellStyle name="Normal 25" xfId="176"/>
    <cellStyle name="Normal 26" xfId="177"/>
    <cellStyle name="Normal 27" xfId="178"/>
    <cellStyle name="Normal 28" xfId="179"/>
    <cellStyle name="Normal 29" xfId="49"/>
    <cellStyle name="Normal 3" xfId="2"/>
    <cellStyle name="Normal 3 2" xfId="181"/>
    <cellStyle name="Normal 3 2 2" xfId="182"/>
    <cellStyle name="Normal 3 2 2 2" xfId="183"/>
    <cellStyle name="Normal 3 2 2 3" xfId="305"/>
    <cellStyle name="Normal 3 2 3" xfId="184"/>
    <cellStyle name="Normal 3 2 3 2" xfId="185"/>
    <cellStyle name="Normal 3 2 4" xfId="230"/>
    <cellStyle name="Normal 3 3" xfId="186"/>
    <cellStyle name="Normal 3 3 2" xfId="187"/>
    <cellStyle name="Normal 3 4" xfId="188"/>
    <cellStyle name="Normal 3 5" xfId="189"/>
    <cellStyle name="Normal 3 6" xfId="190"/>
    <cellStyle name="Normal 3 7" xfId="180"/>
    <cellStyle name="Normal 3_Diferencia Pens. Ordinaria" xfId="334"/>
    <cellStyle name="Normal 4" xfId="15"/>
    <cellStyle name="Normal 4 2" xfId="192"/>
    <cellStyle name="Normal 4 2 2" xfId="193"/>
    <cellStyle name="Normal 4 2 3" xfId="307"/>
    <cellStyle name="Normal 4 3" xfId="194"/>
    <cellStyle name="Normal 4 3 2" xfId="195"/>
    <cellStyle name="Normal 4 4" xfId="191"/>
    <cellStyle name="Normal 4 5" xfId="306"/>
    <cellStyle name="Normal 5" xfId="16"/>
    <cellStyle name="Normal 5 2" xfId="197"/>
    <cellStyle name="Normal 5 2 2" xfId="198"/>
    <cellStyle name="Normal 5 3" xfId="199"/>
    <cellStyle name="Normal 5 3 2" xfId="200"/>
    <cellStyle name="Normal 5 4" xfId="196"/>
    <cellStyle name="Normal 5 5" xfId="308"/>
    <cellStyle name="Normal 6" xfId="4"/>
    <cellStyle name="Normal 6 2" xfId="202"/>
    <cellStyle name="Normal 6 2 2" xfId="203"/>
    <cellStyle name="Normal 6 3" xfId="204"/>
    <cellStyle name="Normal 6 3 2" xfId="205"/>
    <cellStyle name="Normal 6 4" xfId="201"/>
    <cellStyle name="Normal 6 5" xfId="309"/>
    <cellStyle name="Normal 7" xfId="206"/>
    <cellStyle name="Normal 7 2" xfId="207"/>
    <cellStyle name="Normal 7 2 2" xfId="208"/>
    <cellStyle name="Normal 7 2 3" xfId="311"/>
    <cellStyle name="Normal 7 3" xfId="209"/>
    <cellStyle name="Normal 7 4" xfId="310"/>
    <cellStyle name="Normal 8" xfId="17"/>
    <cellStyle name="Normal 8 2" xfId="211"/>
    <cellStyle name="Normal 8 2 2" xfId="336"/>
    <cellStyle name="Normal 8 3" xfId="210"/>
    <cellStyle name="Normal 9" xfId="212"/>
    <cellStyle name="Normal 9 2" xfId="213"/>
    <cellStyle name="Normal 9 2 2" xfId="214"/>
    <cellStyle name="Normal 9 3" xfId="215"/>
    <cellStyle name="Normal 9 4" xfId="312"/>
    <cellStyle name="Notas 2" xfId="216"/>
    <cellStyle name="Notas 2 2" xfId="313"/>
    <cellStyle name="Notas 3" xfId="217"/>
    <cellStyle name="Notas 3 2" xfId="331"/>
    <cellStyle name="Porcentaje 2" xfId="219"/>
    <cellStyle name="Porcentaje 2 2" xfId="314"/>
    <cellStyle name="Porcentaje 3" xfId="220"/>
    <cellStyle name="Porcentaje 4" xfId="221"/>
    <cellStyle name="Porcentaje 5" xfId="218"/>
    <cellStyle name="Porcentual 2" xfId="315"/>
    <cellStyle name="Porcentual 3" xfId="316"/>
    <cellStyle name="Porcentual 4" xfId="317"/>
    <cellStyle name="Porcentual 4 2" xfId="318"/>
    <cellStyle name="Salida" xfId="26" builtinId="21" customBuiltin="1"/>
    <cellStyle name="Salida 2" xfId="222"/>
    <cellStyle name="Salida 2 2" xfId="319"/>
    <cellStyle name="Texto de advertencia" xfId="30" builtinId="11" customBuiltin="1"/>
    <cellStyle name="Texto de advertencia 2" xfId="223"/>
    <cellStyle name="Texto explicativo" xfId="31" builtinId="53" customBuiltin="1"/>
    <cellStyle name="Texto explicativo 2" xfId="224"/>
    <cellStyle name="Título" xfId="19" builtinId="15" customBuiltin="1"/>
    <cellStyle name="Título 1 2" xfId="225"/>
    <cellStyle name="Título 1 2 2" xfId="320"/>
    <cellStyle name="Título 2" xfId="20" builtinId="17" customBuiltin="1"/>
    <cellStyle name="Título 2 2" xfId="226"/>
    <cellStyle name="Título 2 2 2" xfId="321"/>
    <cellStyle name="Título 3" xfId="21" builtinId="18" customBuiltin="1"/>
    <cellStyle name="Título 3 2" xfId="227"/>
    <cellStyle name="Título 3 2 2" xfId="322"/>
    <cellStyle name="Título 3 3" xfId="332"/>
    <cellStyle name="Título 4" xfId="228"/>
    <cellStyle name="Título 4 2" xfId="323"/>
    <cellStyle name="Total" xfId="32" builtinId="25" customBuiltin="1"/>
    <cellStyle name="Total 2" xfId="229"/>
    <cellStyle name="Total 2 2" xfId="324"/>
    <cellStyle name="Total 3" xfId="3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U53"/>
  <sheetViews>
    <sheetView workbookViewId="0">
      <selection activeCell="A2" sqref="A2:F2"/>
    </sheetView>
  </sheetViews>
  <sheetFormatPr baseColWidth="10" defaultColWidth="11.5703125" defaultRowHeight="15" customHeight="1" x14ac:dyDescent="0.25"/>
  <cols>
    <col min="1" max="1" width="59.7109375" style="10" customWidth="1"/>
    <col min="2" max="2" width="13" style="1" customWidth="1"/>
    <col min="3" max="4" width="15.140625" style="1" bestFit="1" customWidth="1"/>
    <col min="5" max="5" width="15.28515625" style="1" bestFit="1" customWidth="1"/>
    <col min="6" max="6" width="18.28515625" style="1" bestFit="1" customWidth="1"/>
    <col min="7" max="7" width="12.7109375" style="1" bestFit="1" customWidth="1"/>
    <col min="8" max="10" width="13.7109375" style="1" bestFit="1" customWidth="1"/>
    <col min="11" max="254" width="11.5703125" style="1"/>
    <col min="255" max="255" width="51.140625" style="1" customWidth="1"/>
    <col min="256" max="258" width="13.5703125" style="1" bestFit="1" customWidth="1"/>
    <col min="259" max="259" width="13.7109375" style="1" bestFit="1" customWidth="1"/>
    <col min="260" max="510" width="11.5703125" style="1"/>
    <col min="511" max="511" width="51.140625" style="1" customWidth="1"/>
    <col min="512" max="514" width="13.5703125" style="1" bestFit="1" customWidth="1"/>
    <col min="515" max="515" width="13.7109375" style="1" bestFit="1" customWidth="1"/>
    <col min="516" max="766" width="11.5703125" style="1"/>
    <col min="767" max="767" width="51.140625" style="1" customWidth="1"/>
    <col min="768" max="770" width="13.5703125" style="1" bestFit="1" customWidth="1"/>
    <col min="771" max="771" width="13.7109375" style="1" bestFit="1" customWidth="1"/>
    <col min="772" max="1022" width="11.5703125" style="1"/>
    <col min="1023" max="1023" width="51.140625" style="1" customWidth="1"/>
    <col min="1024" max="1026" width="13.5703125" style="1" bestFit="1" customWidth="1"/>
    <col min="1027" max="1027" width="13.7109375" style="1" bestFit="1" customWidth="1"/>
    <col min="1028" max="1278" width="11.5703125" style="1"/>
    <col min="1279" max="1279" width="51.140625" style="1" customWidth="1"/>
    <col min="1280" max="1282" width="13.5703125" style="1" bestFit="1" customWidth="1"/>
    <col min="1283" max="1283" width="13.7109375" style="1" bestFit="1" customWidth="1"/>
    <col min="1284" max="1534" width="11.5703125" style="1"/>
    <col min="1535" max="1535" width="51.140625" style="1" customWidth="1"/>
    <col min="1536" max="1538" width="13.5703125" style="1" bestFit="1" customWidth="1"/>
    <col min="1539" max="1539" width="13.7109375" style="1" bestFit="1" customWidth="1"/>
    <col min="1540" max="1790" width="11.5703125" style="1"/>
    <col min="1791" max="1791" width="51.140625" style="1" customWidth="1"/>
    <col min="1792" max="1794" width="13.5703125" style="1" bestFit="1" customWidth="1"/>
    <col min="1795" max="1795" width="13.7109375" style="1" bestFit="1" customWidth="1"/>
    <col min="1796" max="2046" width="11.5703125" style="1"/>
    <col min="2047" max="2047" width="51.140625" style="1" customWidth="1"/>
    <col min="2048" max="2050" width="13.5703125" style="1" bestFit="1" customWidth="1"/>
    <col min="2051" max="2051" width="13.7109375" style="1" bestFit="1" customWidth="1"/>
    <col min="2052" max="2302" width="11.5703125" style="1"/>
    <col min="2303" max="2303" width="51.140625" style="1" customWidth="1"/>
    <col min="2304" max="2306" width="13.5703125" style="1" bestFit="1" customWidth="1"/>
    <col min="2307" max="2307" width="13.7109375" style="1" bestFit="1" customWidth="1"/>
    <col min="2308" max="2558" width="11.5703125" style="1"/>
    <col min="2559" max="2559" width="51.140625" style="1" customWidth="1"/>
    <col min="2560" max="2562" width="13.5703125" style="1" bestFit="1" customWidth="1"/>
    <col min="2563" max="2563" width="13.7109375" style="1" bestFit="1" customWidth="1"/>
    <col min="2564" max="2814" width="11.5703125" style="1"/>
    <col min="2815" max="2815" width="51.140625" style="1" customWidth="1"/>
    <col min="2816" max="2818" width="13.5703125" style="1" bestFit="1" customWidth="1"/>
    <col min="2819" max="2819" width="13.7109375" style="1" bestFit="1" customWidth="1"/>
    <col min="2820" max="3070" width="11.5703125" style="1"/>
    <col min="3071" max="3071" width="51.140625" style="1" customWidth="1"/>
    <col min="3072" max="3074" width="13.5703125" style="1" bestFit="1" customWidth="1"/>
    <col min="3075" max="3075" width="13.7109375" style="1" bestFit="1" customWidth="1"/>
    <col min="3076" max="3326" width="11.5703125" style="1"/>
    <col min="3327" max="3327" width="51.140625" style="1" customWidth="1"/>
    <col min="3328" max="3330" width="13.5703125" style="1" bestFit="1" customWidth="1"/>
    <col min="3331" max="3331" width="13.7109375" style="1" bestFit="1" customWidth="1"/>
    <col min="3332" max="3582" width="11.5703125" style="1"/>
    <col min="3583" max="3583" width="51.140625" style="1" customWidth="1"/>
    <col min="3584" max="3586" width="13.5703125" style="1" bestFit="1" customWidth="1"/>
    <col min="3587" max="3587" width="13.7109375" style="1" bestFit="1" customWidth="1"/>
    <col min="3588" max="3838" width="11.5703125" style="1"/>
    <col min="3839" max="3839" width="51.140625" style="1" customWidth="1"/>
    <col min="3840" max="3842" width="13.5703125" style="1" bestFit="1" customWidth="1"/>
    <col min="3843" max="3843" width="13.7109375" style="1" bestFit="1" customWidth="1"/>
    <col min="3844" max="4094" width="11.5703125" style="1"/>
    <col min="4095" max="4095" width="51.140625" style="1" customWidth="1"/>
    <col min="4096" max="4098" width="13.5703125" style="1" bestFit="1" customWidth="1"/>
    <col min="4099" max="4099" width="13.7109375" style="1" bestFit="1" customWidth="1"/>
    <col min="4100" max="4350" width="11.5703125" style="1"/>
    <col min="4351" max="4351" width="51.140625" style="1" customWidth="1"/>
    <col min="4352" max="4354" width="13.5703125" style="1" bestFit="1" customWidth="1"/>
    <col min="4355" max="4355" width="13.7109375" style="1" bestFit="1" customWidth="1"/>
    <col min="4356" max="4606" width="11.5703125" style="1"/>
    <col min="4607" max="4607" width="51.140625" style="1" customWidth="1"/>
    <col min="4608" max="4610" width="13.5703125" style="1" bestFit="1" customWidth="1"/>
    <col min="4611" max="4611" width="13.7109375" style="1" bestFit="1" customWidth="1"/>
    <col min="4612" max="4862" width="11.5703125" style="1"/>
    <col min="4863" max="4863" width="51.140625" style="1" customWidth="1"/>
    <col min="4864" max="4866" width="13.5703125" style="1" bestFit="1" customWidth="1"/>
    <col min="4867" max="4867" width="13.7109375" style="1" bestFit="1" customWidth="1"/>
    <col min="4868" max="5118" width="11.5703125" style="1"/>
    <col min="5119" max="5119" width="51.140625" style="1" customWidth="1"/>
    <col min="5120" max="5122" width="13.5703125" style="1" bestFit="1" customWidth="1"/>
    <col min="5123" max="5123" width="13.7109375" style="1" bestFit="1" customWidth="1"/>
    <col min="5124" max="5374" width="11.5703125" style="1"/>
    <col min="5375" max="5375" width="51.140625" style="1" customWidth="1"/>
    <col min="5376" max="5378" width="13.5703125" style="1" bestFit="1" customWidth="1"/>
    <col min="5379" max="5379" width="13.7109375" style="1" bestFit="1" customWidth="1"/>
    <col min="5380" max="5630" width="11.5703125" style="1"/>
    <col min="5631" max="5631" width="51.140625" style="1" customWidth="1"/>
    <col min="5632" max="5634" width="13.5703125" style="1" bestFit="1" customWidth="1"/>
    <col min="5635" max="5635" width="13.7109375" style="1" bestFit="1" customWidth="1"/>
    <col min="5636" max="5886" width="11.5703125" style="1"/>
    <col min="5887" max="5887" width="51.140625" style="1" customWidth="1"/>
    <col min="5888" max="5890" width="13.5703125" style="1" bestFit="1" customWidth="1"/>
    <col min="5891" max="5891" width="13.7109375" style="1" bestFit="1" customWidth="1"/>
    <col min="5892" max="6142" width="11.5703125" style="1"/>
    <col min="6143" max="6143" width="51.140625" style="1" customWidth="1"/>
    <col min="6144" max="6146" width="13.5703125" style="1" bestFit="1" customWidth="1"/>
    <col min="6147" max="6147" width="13.7109375" style="1" bestFit="1" customWidth="1"/>
    <col min="6148" max="6398" width="11.5703125" style="1"/>
    <col min="6399" max="6399" width="51.140625" style="1" customWidth="1"/>
    <col min="6400" max="6402" width="13.5703125" style="1" bestFit="1" customWidth="1"/>
    <col min="6403" max="6403" width="13.7109375" style="1" bestFit="1" customWidth="1"/>
    <col min="6404" max="6654" width="11.5703125" style="1"/>
    <col min="6655" max="6655" width="51.140625" style="1" customWidth="1"/>
    <col min="6656" max="6658" width="13.5703125" style="1" bestFit="1" customWidth="1"/>
    <col min="6659" max="6659" width="13.7109375" style="1" bestFit="1" customWidth="1"/>
    <col min="6660" max="6910" width="11.5703125" style="1"/>
    <col min="6911" max="6911" width="51.140625" style="1" customWidth="1"/>
    <col min="6912" max="6914" width="13.5703125" style="1" bestFit="1" customWidth="1"/>
    <col min="6915" max="6915" width="13.7109375" style="1" bestFit="1" customWidth="1"/>
    <col min="6916" max="7166" width="11.5703125" style="1"/>
    <col min="7167" max="7167" width="51.140625" style="1" customWidth="1"/>
    <col min="7168" max="7170" width="13.5703125" style="1" bestFit="1" customWidth="1"/>
    <col min="7171" max="7171" width="13.7109375" style="1" bestFit="1" customWidth="1"/>
    <col min="7172" max="7422" width="11.5703125" style="1"/>
    <col min="7423" max="7423" width="51.140625" style="1" customWidth="1"/>
    <col min="7424" max="7426" width="13.5703125" style="1" bestFit="1" customWidth="1"/>
    <col min="7427" max="7427" width="13.7109375" style="1" bestFit="1" customWidth="1"/>
    <col min="7428" max="7678" width="11.5703125" style="1"/>
    <col min="7679" max="7679" width="51.140625" style="1" customWidth="1"/>
    <col min="7680" max="7682" width="13.5703125" style="1" bestFit="1" customWidth="1"/>
    <col min="7683" max="7683" width="13.7109375" style="1" bestFit="1" customWidth="1"/>
    <col min="7684" max="7934" width="11.5703125" style="1"/>
    <col min="7935" max="7935" width="51.140625" style="1" customWidth="1"/>
    <col min="7936" max="7938" width="13.5703125" style="1" bestFit="1" customWidth="1"/>
    <col min="7939" max="7939" width="13.7109375" style="1" bestFit="1" customWidth="1"/>
    <col min="7940" max="8190" width="11.5703125" style="1"/>
    <col min="8191" max="8191" width="51.140625" style="1" customWidth="1"/>
    <col min="8192" max="8194" width="13.5703125" style="1" bestFit="1" customWidth="1"/>
    <col min="8195" max="8195" width="13.7109375" style="1" bestFit="1" customWidth="1"/>
    <col min="8196" max="8446" width="11.5703125" style="1"/>
    <col min="8447" max="8447" width="51.140625" style="1" customWidth="1"/>
    <col min="8448" max="8450" width="13.5703125" style="1" bestFit="1" customWidth="1"/>
    <col min="8451" max="8451" width="13.7109375" style="1" bestFit="1" customWidth="1"/>
    <col min="8452" max="8702" width="11.5703125" style="1"/>
    <col min="8703" max="8703" width="51.140625" style="1" customWidth="1"/>
    <col min="8704" max="8706" width="13.5703125" style="1" bestFit="1" customWidth="1"/>
    <col min="8707" max="8707" width="13.7109375" style="1" bestFit="1" customWidth="1"/>
    <col min="8708" max="8958" width="11.5703125" style="1"/>
    <col min="8959" max="8959" width="51.140625" style="1" customWidth="1"/>
    <col min="8960" max="8962" width="13.5703125" style="1" bestFit="1" customWidth="1"/>
    <col min="8963" max="8963" width="13.7109375" style="1" bestFit="1" customWidth="1"/>
    <col min="8964" max="9214" width="11.5703125" style="1"/>
    <col min="9215" max="9215" width="51.140625" style="1" customWidth="1"/>
    <col min="9216" max="9218" width="13.5703125" style="1" bestFit="1" customWidth="1"/>
    <col min="9219" max="9219" width="13.7109375" style="1" bestFit="1" customWidth="1"/>
    <col min="9220" max="9470" width="11.5703125" style="1"/>
    <col min="9471" max="9471" width="51.140625" style="1" customWidth="1"/>
    <col min="9472" max="9474" width="13.5703125" style="1" bestFit="1" customWidth="1"/>
    <col min="9475" max="9475" width="13.7109375" style="1" bestFit="1" customWidth="1"/>
    <col min="9476" max="9726" width="11.5703125" style="1"/>
    <col min="9727" max="9727" width="51.140625" style="1" customWidth="1"/>
    <col min="9728" max="9730" width="13.5703125" style="1" bestFit="1" customWidth="1"/>
    <col min="9731" max="9731" width="13.7109375" style="1" bestFit="1" customWidth="1"/>
    <col min="9732" max="9982" width="11.5703125" style="1"/>
    <col min="9983" max="9983" width="51.140625" style="1" customWidth="1"/>
    <col min="9984" max="9986" width="13.5703125" style="1" bestFit="1" customWidth="1"/>
    <col min="9987" max="9987" width="13.7109375" style="1" bestFit="1" customWidth="1"/>
    <col min="9988" max="10238" width="11.5703125" style="1"/>
    <col min="10239" max="10239" width="51.140625" style="1" customWidth="1"/>
    <col min="10240" max="10242" width="13.5703125" style="1" bestFit="1" customWidth="1"/>
    <col min="10243" max="10243" width="13.7109375" style="1" bestFit="1" customWidth="1"/>
    <col min="10244" max="10494" width="11.5703125" style="1"/>
    <col min="10495" max="10495" width="51.140625" style="1" customWidth="1"/>
    <col min="10496" max="10498" width="13.5703125" style="1" bestFit="1" customWidth="1"/>
    <col min="10499" max="10499" width="13.7109375" style="1" bestFit="1" customWidth="1"/>
    <col min="10500" max="10750" width="11.5703125" style="1"/>
    <col min="10751" max="10751" width="51.140625" style="1" customWidth="1"/>
    <col min="10752" max="10754" width="13.5703125" style="1" bestFit="1" customWidth="1"/>
    <col min="10755" max="10755" width="13.7109375" style="1" bestFit="1" customWidth="1"/>
    <col min="10756" max="11006" width="11.5703125" style="1"/>
    <col min="11007" max="11007" width="51.140625" style="1" customWidth="1"/>
    <col min="11008" max="11010" width="13.5703125" style="1" bestFit="1" customWidth="1"/>
    <col min="11011" max="11011" width="13.7109375" style="1" bestFit="1" customWidth="1"/>
    <col min="11012" max="11262" width="11.5703125" style="1"/>
    <col min="11263" max="11263" width="51.140625" style="1" customWidth="1"/>
    <col min="11264" max="11266" width="13.5703125" style="1" bestFit="1" customWidth="1"/>
    <col min="11267" max="11267" width="13.7109375" style="1" bestFit="1" customWidth="1"/>
    <col min="11268" max="11518" width="11.5703125" style="1"/>
    <col min="11519" max="11519" width="51.140625" style="1" customWidth="1"/>
    <col min="11520" max="11522" width="13.5703125" style="1" bestFit="1" customWidth="1"/>
    <col min="11523" max="11523" width="13.7109375" style="1" bestFit="1" customWidth="1"/>
    <col min="11524" max="11774" width="11.5703125" style="1"/>
    <col min="11775" max="11775" width="51.140625" style="1" customWidth="1"/>
    <col min="11776" max="11778" width="13.5703125" style="1" bestFit="1" customWidth="1"/>
    <col min="11779" max="11779" width="13.7109375" style="1" bestFit="1" customWidth="1"/>
    <col min="11780" max="12030" width="11.5703125" style="1"/>
    <col min="12031" max="12031" width="51.140625" style="1" customWidth="1"/>
    <col min="12032" max="12034" width="13.5703125" style="1" bestFit="1" customWidth="1"/>
    <col min="12035" max="12035" width="13.7109375" style="1" bestFit="1" customWidth="1"/>
    <col min="12036" max="12286" width="11.5703125" style="1"/>
    <col min="12287" max="12287" width="51.140625" style="1" customWidth="1"/>
    <col min="12288" max="12290" width="13.5703125" style="1" bestFit="1" customWidth="1"/>
    <col min="12291" max="12291" width="13.7109375" style="1" bestFit="1" customWidth="1"/>
    <col min="12292" max="12542" width="11.5703125" style="1"/>
    <col min="12543" max="12543" width="51.140625" style="1" customWidth="1"/>
    <col min="12544" max="12546" width="13.5703125" style="1" bestFit="1" customWidth="1"/>
    <col min="12547" max="12547" width="13.7109375" style="1" bestFit="1" customWidth="1"/>
    <col min="12548" max="12798" width="11.5703125" style="1"/>
    <col min="12799" max="12799" width="51.140625" style="1" customWidth="1"/>
    <col min="12800" max="12802" width="13.5703125" style="1" bestFit="1" customWidth="1"/>
    <col min="12803" max="12803" width="13.7109375" style="1" bestFit="1" customWidth="1"/>
    <col min="12804" max="13054" width="11.5703125" style="1"/>
    <col min="13055" max="13055" width="51.140625" style="1" customWidth="1"/>
    <col min="13056" max="13058" width="13.5703125" style="1" bestFit="1" customWidth="1"/>
    <col min="13059" max="13059" width="13.7109375" style="1" bestFit="1" customWidth="1"/>
    <col min="13060" max="13310" width="11.5703125" style="1"/>
    <col min="13311" max="13311" width="51.140625" style="1" customWidth="1"/>
    <col min="13312" max="13314" width="13.5703125" style="1" bestFit="1" customWidth="1"/>
    <col min="13315" max="13315" width="13.7109375" style="1" bestFit="1" customWidth="1"/>
    <col min="13316" max="13566" width="11.5703125" style="1"/>
    <col min="13567" max="13567" width="51.140625" style="1" customWidth="1"/>
    <col min="13568" max="13570" width="13.5703125" style="1" bestFit="1" customWidth="1"/>
    <col min="13571" max="13571" width="13.7109375" style="1" bestFit="1" customWidth="1"/>
    <col min="13572" max="13822" width="11.5703125" style="1"/>
    <col min="13823" max="13823" width="51.140625" style="1" customWidth="1"/>
    <col min="13824" max="13826" width="13.5703125" style="1" bestFit="1" customWidth="1"/>
    <col min="13827" max="13827" width="13.7109375" style="1" bestFit="1" customWidth="1"/>
    <col min="13828" max="14078" width="11.5703125" style="1"/>
    <col min="14079" max="14079" width="51.140625" style="1" customWidth="1"/>
    <col min="14080" max="14082" width="13.5703125" style="1" bestFit="1" customWidth="1"/>
    <col min="14083" max="14083" width="13.7109375" style="1" bestFit="1" customWidth="1"/>
    <col min="14084" max="14334" width="11.5703125" style="1"/>
    <col min="14335" max="14335" width="51.140625" style="1" customWidth="1"/>
    <col min="14336" max="14338" width="13.5703125" style="1" bestFit="1" customWidth="1"/>
    <col min="14339" max="14339" width="13.7109375" style="1" bestFit="1" customWidth="1"/>
    <col min="14340" max="14590" width="11.5703125" style="1"/>
    <col min="14591" max="14591" width="51.140625" style="1" customWidth="1"/>
    <col min="14592" max="14594" width="13.5703125" style="1" bestFit="1" customWidth="1"/>
    <col min="14595" max="14595" width="13.7109375" style="1" bestFit="1" customWidth="1"/>
    <col min="14596" max="14846" width="11.5703125" style="1"/>
    <col min="14847" max="14847" width="51.140625" style="1" customWidth="1"/>
    <col min="14848" max="14850" width="13.5703125" style="1" bestFit="1" customWidth="1"/>
    <col min="14851" max="14851" width="13.7109375" style="1" bestFit="1" customWidth="1"/>
    <col min="14852" max="15102" width="11.5703125" style="1"/>
    <col min="15103" max="15103" width="51.140625" style="1" customWidth="1"/>
    <col min="15104" max="15106" width="13.5703125" style="1" bestFit="1" customWidth="1"/>
    <col min="15107" max="15107" width="13.7109375" style="1" bestFit="1" customWidth="1"/>
    <col min="15108" max="15358" width="11.5703125" style="1"/>
    <col min="15359" max="15359" width="51.140625" style="1" customWidth="1"/>
    <col min="15360" max="15362" width="13.5703125" style="1" bestFit="1" customWidth="1"/>
    <col min="15363" max="15363" width="13.7109375" style="1" bestFit="1" customWidth="1"/>
    <col min="15364" max="15614" width="11.5703125" style="1"/>
    <col min="15615" max="15615" width="51.140625" style="1" customWidth="1"/>
    <col min="15616" max="15618" width="13.5703125" style="1" bestFit="1" customWidth="1"/>
    <col min="15619" max="15619" width="13.7109375" style="1" bestFit="1" customWidth="1"/>
    <col min="15620" max="15870" width="11.5703125" style="1"/>
    <col min="15871" max="15871" width="51.140625" style="1" customWidth="1"/>
    <col min="15872" max="15874" width="13.5703125" style="1" bestFit="1" customWidth="1"/>
    <col min="15875" max="15875" width="13.7109375" style="1" bestFit="1" customWidth="1"/>
    <col min="15876" max="16126" width="11.5703125" style="1"/>
    <col min="16127" max="16127" width="51.140625" style="1" customWidth="1"/>
    <col min="16128" max="16130" width="13.5703125" style="1" bestFit="1" customWidth="1"/>
    <col min="16131" max="16131" width="13.7109375" style="1" bestFit="1" customWidth="1"/>
    <col min="16132" max="16384" width="11.5703125" style="1"/>
  </cols>
  <sheetData>
    <row r="2" spans="1:7" ht="15" customHeight="1" x14ac:dyDescent="0.25">
      <c r="A2" s="100" t="s">
        <v>44</v>
      </c>
      <c r="B2" s="100"/>
      <c r="C2" s="100"/>
      <c r="D2" s="100"/>
      <c r="E2" s="100"/>
      <c r="F2" s="100"/>
    </row>
    <row r="3" spans="1:7" ht="15" customHeight="1" x14ac:dyDescent="0.25">
      <c r="A3" s="62" t="s">
        <v>2</v>
      </c>
      <c r="B3" s="1" t="s">
        <v>63</v>
      </c>
    </row>
    <row r="4" spans="1:7" ht="15" customHeight="1" x14ac:dyDescent="0.25">
      <c r="A4" s="62" t="s">
        <v>3</v>
      </c>
      <c r="B4" s="1" t="s">
        <v>64</v>
      </c>
    </row>
    <row r="5" spans="1:7" ht="15" customHeight="1" x14ac:dyDescent="0.25">
      <c r="A5" s="62" t="s">
        <v>4</v>
      </c>
      <c r="B5" s="1" t="s">
        <v>65</v>
      </c>
    </row>
    <row r="6" spans="1:7" ht="15" customHeight="1" x14ac:dyDescent="0.25">
      <c r="A6" s="62" t="s">
        <v>19</v>
      </c>
      <c r="B6" s="71">
        <v>2019</v>
      </c>
    </row>
    <row r="7" spans="1:7" ht="15" customHeight="1" x14ac:dyDescent="0.25">
      <c r="A7" s="56"/>
      <c r="B7" s="36"/>
      <c r="C7" s="36"/>
      <c r="D7" s="36"/>
    </row>
    <row r="8" spans="1:7" ht="15" customHeight="1" x14ac:dyDescent="0.25">
      <c r="A8" s="101" t="s">
        <v>45</v>
      </c>
      <c r="B8" s="101"/>
      <c r="C8" s="101"/>
      <c r="D8" s="101"/>
      <c r="E8" s="101"/>
      <c r="F8" s="101"/>
    </row>
    <row r="9" spans="1:7" ht="15" customHeight="1" x14ac:dyDescent="0.25">
      <c r="A9" s="101" t="s">
        <v>46</v>
      </c>
      <c r="B9" s="101"/>
      <c r="C9" s="101"/>
      <c r="D9" s="101"/>
      <c r="E9" s="101"/>
      <c r="F9" s="101"/>
    </row>
    <row r="11" spans="1:7" ht="15" customHeight="1" thickBot="1" x14ac:dyDescent="0.3">
      <c r="A11" s="52" t="s">
        <v>49</v>
      </c>
      <c r="B11" s="53" t="s">
        <v>5</v>
      </c>
      <c r="C11" s="53" t="s">
        <v>6</v>
      </c>
      <c r="D11" s="53" t="s">
        <v>7</v>
      </c>
      <c r="E11" s="53" t="s">
        <v>8</v>
      </c>
      <c r="F11" s="54" t="s">
        <v>9</v>
      </c>
    </row>
    <row r="12" spans="1:7" ht="15" customHeight="1" x14ac:dyDescent="0.25">
      <c r="A12" s="42"/>
      <c r="B12" s="63"/>
      <c r="C12" s="63"/>
      <c r="D12" s="63"/>
      <c r="E12" s="63"/>
      <c r="F12" s="64"/>
    </row>
    <row r="13" spans="1:7" x14ac:dyDescent="0.25">
      <c r="A13" s="103" t="s">
        <v>42</v>
      </c>
      <c r="B13" s="45" t="s">
        <v>37</v>
      </c>
      <c r="C13" s="57">
        <v>554</v>
      </c>
      <c r="D13" s="57">
        <v>515</v>
      </c>
      <c r="E13" s="57">
        <v>533</v>
      </c>
      <c r="F13" s="18">
        <f>SUM(C13:E13)</f>
        <v>1602</v>
      </c>
    </row>
    <row r="14" spans="1:7" ht="15" customHeight="1" x14ac:dyDescent="0.25">
      <c r="A14" s="103"/>
      <c r="B14" s="45" t="s">
        <v>79</v>
      </c>
      <c r="C14" s="57">
        <v>541</v>
      </c>
      <c r="D14" s="57">
        <v>501</v>
      </c>
      <c r="E14" s="57">
        <v>524</v>
      </c>
      <c r="F14" s="18">
        <v>987</v>
      </c>
      <c r="G14" s="72"/>
    </row>
    <row r="15" spans="1:7" ht="15" customHeight="1" x14ac:dyDescent="0.25">
      <c r="A15" s="103"/>
      <c r="B15" s="45" t="s">
        <v>43</v>
      </c>
      <c r="C15" s="57">
        <v>1593</v>
      </c>
      <c r="D15" s="57">
        <v>1543</v>
      </c>
      <c r="E15" s="57">
        <v>1669</v>
      </c>
      <c r="F15" s="18">
        <f t="shared" ref="F15" si="0">SUM(C15:E15)</f>
        <v>4805</v>
      </c>
      <c r="G15" s="72"/>
    </row>
    <row r="16" spans="1:7" ht="15" customHeight="1" x14ac:dyDescent="0.25">
      <c r="A16" s="65"/>
      <c r="B16" s="51"/>
      <c r="C16" s="58"/>
      <c r="D16" s="58"/>
      <c r="E16" s="58"/>
      <c r="F16" s="46"/>
    </row>
    <row r="17" spans="1:9" ht="15" customHeight="1" thickBot="1" x14ac:dyDescent="0.3">
      <c r="A17" s="47"/>
      <c r="B17" s="48"/>
      <c r="C17" s="48"/>
      <c r="D17" s="48"/>
      <c r="E17" s="48"/>
      <c r="F17" s="48"/>
    </row>
    <row r="18" spans="1:9" ht="15" customHeight="1" thickTop="1" x14ac:dyDescent="0.25">
      <c r="A18" s="66" t="s">
        <v>61</v>
      </c>
    </row>
    <row r="19" spans="1:9" ht="15" customHeight="1" x14ac:dyDescent="0.25">
      <c r="A19" s="66" t="s">
        <v>80</v>
      </c>
    </row>
    <row r="21" spans="1:9" ht="15" customHeight="1" x14ac:dyDescent="0.25">
      <c r="A21" s="102" t="s">
        <v>47</v>
      </c>
      <c r="B21" s="102"/>
      <c r="C21" s="102"/>
      <c r="D21" s="102"/>
      <c r="E21" s="102"/>
      <c r="F21" s="102"/>
    </row>
    <row r="22" spans="1:9" ht="15" customHeight="1" x14ac:dyDescent="0.25">
      <c r="A22" s="101" t="s">
        <v>48</v>
      </c>
      <c r="B22" s="101"/>
      <c r="C22" s="101"/>
      <c r="D22" s="101"/>
      <c r="E22" s="101"/>
      <c r="F22" s="101"/>
      <c r="G22" s="34"/>
    </row>
    <row r="23" spans="1:9" ht="15" customHeight="1" x14ac:dyDescent="0.25">
      <c r="A23" s="101" t="s">
        <v>40</v>
      </c>
      <c r="B23" s="101"/>
      <c r="C23" s="101"/>
      <c r="D23" s="101"/>
      <c r="E23" s="101"/>
      <c r="F23" s="101"/>
    </row>
    <row r="25" spans="1:9" ht="15" customHeight="1" thickBot="1" x14ac:dyDescent="0.3">
      <c r="A25" s="52" t="s">
        <v>49</v>
      </c>
      <c r="B25" s="53" t="s">
        <v>6</v>
      </c>
      <c r="C25" s="53" t="s">
        <v>7</v>
      </c>
      <c r="D25" s="53" t="s">
        <v>8</v>
      </c>
      <c r="E25" s="54" t="s">
        <v>9</v>
      </c>
      <c r="F25" s="55" t="s">
        <v>29</v>
      </c>
      <c r="G25" s="34"/>
      <c r="H25" s="34"/>
      <c r="I25" s="34"/>
    </row>
    <row r="27" spans="1:9" ht="31.5" customHeight="1" x14ac:dyDescent="0.25">
      <c r="A27" s="44" t="s">
        <v>42</v>
      </c>
      <c r="B27" s="40">
        <v>294229013.35000002</v>
      </c>
      <c r="C27" s="40">
        <v>254007256.56</v>
      </c>
      <c r="D27" s="40">
        <v>268574414.58999997</v>
      </c>
      <c r="E27" s="40">
        <f>SUM(B27:D27)</f>
        <v>816810684.5</v>
      </c>
      <c r="F27" s="40">
        <f>+E27/3</f>
        <v>272270228.16666669</v>
      </c>
    </row>
    <row r="28" spans="1:9" s="59" customFormat="1" ht="29.25" customHeight="1" x14ac:dyDescent="0.25">
      <c r="A28" s="49" t="s">
        <v>50</v>
      </c>
      <c r="B28" s="50">
        <f>39514897.89+114293.3333</f>
        <v>39629191.223300003</v>
      </c>
      <c r="C28" s="50">
        <f>6145335.13+114293.3333</f>
        <v>6259628.4632999999</v>
      </c>
      <c r="D28" s="50">
        <f>4364035.51+114293.3333</f>
        <v>4478328.8432999998</v>
      </c>
      <c r="E28" s="50">
        <f>SUM(B28:D28)</f>
        <v>50367148.529899999</v>
      </c>
      <c r="F28" s="40">
        <f>+E28/3</f>
        <v>16789049.509966668</v>
      </c>
    </row>
    <row r="29" spans="1:9" ht="15" customHeight="1" x14ac:dyDescent="0.25">
      <c r="A29" s="39"/>
      <c r="B29" s="40"/>
      <c r="C29" s="40"/>
      <c r="D29" s="40"/>
      <c r="E29" s="40"/>
      <c r="F29" s="40"/>
    </row>
    <row r="30" spans="1:9" ht="15" customHeight="1" thickBot="1" x14ac:dyDescent="0.3">
      <c r="A30" s="12" t="s">
        <v>10</v>
      </c>
      <c r="B30" s="41">
        <f>SUM(B27:B29)</f>
        <v>333858204.5733</v>
      </c>
      <c r="C30" s="41">
        <f t="shared" ref="C30:F30" si="1">SUM(C27:C29)</f>
        <v>260266885.02329999</v>
      </c>
      <c r="D30" s="41">
        <f t="shared" si="1"/>
        <v>273052743.43329996</v>
      </c>
      <c r="E30" s="41">
        <f t="shared" si="1"/>
        <v>867177833.02989995</v>
      </c>
      <c r="F30" s="41">
        <f t="shared" si="1"/>
        <v>289059277.67663336</v>
      </c>
    </row>
    <row r="31" spans="1:9" ht="15" customHeight="1" thickTop="1" x14ac:dyDescent="0.25">
      <c r="A31" s="66" t="s">
        <v>52</v>
      </c>
    </row>
    <row r="32" spans="1:9" ht="15" customHeight="1" x14ac:dyDescent="0.25">
      <c r="A32" s="66" t="s">
        <v>39</v>
      </c>
    </row>
    <row r="33" spans="1:18" ht="15" customHeight="1" x14ac:dyDescent="0.25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 spans="1:18" ht="15" customHeight="1" x14ac:dyDescent="0.25">
      <c r="A34" s="101" t="s">
        <v>51</v>
      </c>
      <c r="B34" s="101"/>
      <c r="C34" s="101"/>
      <c r="D34" s="101"/>
      <c r="E34" s="101"/>
    </row>
    <row r="35" spans="1:18" ht="15" customHeight="1" x14ac:dyDescent="0.25">
      <c r="A35" s="101" t="s">
        <v>14</v>
      </c>
      <c r="B35" s="101"/>
      <c r="C35" s="101"/>
      <c r="D35" s="101"/>
      <c r="E35" s="101"/>
    </row>
    <row r="36" spans="1:18" ht="15" customHeight="1" x14ac:dyDescent="0.25">
      <c r="A36" s="101" t="s">
        <v>41</v>
      </c>
      <c r="B36" s="101"/>
      <c r="C36" s="101"/>
      <c r="D36" s="101"/>
      <c r="E36" s="101"/>
    </row>
    <row r="38" spans="1:18" ht="15" customHeight="1" thickBot="1" x14ac:dyDescent="0.3">
      <c r="A38" s="52" t="s">
        <v>13</v>
      </c>
      <c r="B38" s="53" t="s">
        <v>6</v>
      </c>
      <c r="C38" s="53" t="s">
        <v>7</v>
      </c>
      <c r="D38" s="53" t="s">
        <v>8</v>
      </c>
      <c r="E38" s="54" t="s">
        <v>9</v>
      </c>
    </row>
    <row r="40" spans="1:18" ht="15" customHeight="1" x14ac:dyDescent="0.25">
      <c r="A40" s="1" t="s">
        <v>20</v>
      </c>
      <c r="B40" s="10">
        <v>399084148.30000001</v>
      </c>
      <c r="C40" s="1">
        <v>318670471</v>
      </c>
      <c r="D40" s="1">
        <v>238690183.80000001</v>
      </c>
      <c r="E40" s="1">
        <f>SUM(B40:D40)</f>
        <v>956444803.0999999</v>
      </c>
      <c r="G40" s="29"/>
      <c r="H40" s="10"/>
      <c r="I40" s="10"/>
      <c r="J40" s="10"/>
    </row>
    <row r="41" spans="1:18" ht="15" customHeight="1" x14ac:dyDescent="0.25">
      <c r="A41" s="1" t="s">
        <v>15</v>
      </c>
      <c r="B41" s="10">
        <v>251857996.99000001</v>
      </c>
      <c r="C41" s="1">
        <v>178853914.13999999</v>
      </c>
      <c r="D41" s="1">
        <v>266173250.31</v>
      </c>
      <c r="E41" s="1">
        <f t="shared" ref="E41:E44" si="2">SUM(B41:D41)</f>
        <v>696885161.44000006</v>
      </c>
      <c r="G41" s="30"/>
      <c r="H41" s="30"/>
      <c r="I41" s="30"/>
      <c r="J41" s="30"/>
    </row>
    <row r="42" spans="1:18" ht="15" customHeight="1" x14ac:dyDescent="0.25">
      <c r="A42" s="1" t="s">
        <v>16</v>
      </c>
      <c r="B42" s="1">
        <v>652757262.20000005</v>
      </c>
      <c r="C42" s="1">
        <v>498842775.39999998</v>
      </c>
      <c r="D42" s="1">
        <v>505249517.10000002</v>
      </c>
      <c r="E42" s="1">
        <f>+B40+E41</f>
        <v>1095969309.74</v>
      </c>
      <c r="G42" s="10"/>
      <c r="H42" s="10"/>
      <c r="I42" s="10"/>
      <c r="J42" s="10"/>
    </row>
    <row r="43" spans="1:18" ht="15" customHeight="1" x14ac:dyDescent="0.25">
      <c r="A43" s="1" t="s">
        <v>17</v>
      </c>
      <c r="B43" s="1">
        <v>334086791.19999999</v>
      </c>
      <c r="C43" s="1">
        <v>260152591.69999999</v>
      </c>
      <c r="D43" s="1">
        <v>272938450.10000002</v>
      </c>
      <c r="E43" s="1">
        <f t="shared" si="2"/>
        <v>867177833</v>
      </c>
      <c r="F43" s="72"/>
    </row>
    <row r="44" spans="1:18" ht="15" customHeight="1" x14ac:dyDescent="0.25">
      <c r="A44" s="1" t="s">
        <v>18</v>
      </c>
      <c r="B44" s="1">
        <f>+B42-B43</f>
        <v>318670471.00000006</v>
      </c>
      <c r="C44" s="1">
        <v>238690183.80000001</v>
      </c>
      <c r="D44" s="1">
        <v>232311067</v>
      </c>
      <c r="E44" s="1">
        <f t="shared" si="2"/>
        <v>789671721.80000007</v>
      </c>
    </row>
    <row r="45" spans="1:18" ht="15" customHeight="1" x14ac:dyDescent="0.25">
      <c r="A45" s="1"/>
    </row>
    <row r="46" spans="1:18" ht="15" customHeight="1" thickBot="1" x14ac:dyDescent="0.3">
      <c r="A46" s="3"/>
      <c r="B46" s="3"/>
      <c r="C46" s="3"/>
      <c r="D46" s="3"/>
      <c r="E46" s="3"/>
    </row>
    <row r="47" spans="1:18" ht="15" customHeight="1" thickTop="1" x14ac:dyDescent="0.25">
      <c r="A47" s="66" t="s">
        <v>69</v>
      </c>
    </row>
    <row r="48" spans="1:18" x14ac:dyDescent="0.25">
      <c r="A48" s="92" t="s">
        <v>71</v>
      </c>
      <c r="B48" s="92"/>
      <c r="C48" s="92"/>
      <c r="D48" s="92"/>
      <c r="E48" s="92"/>
      <c r="F48" s="14"/>
    </row>
    <row r="49" spans="1:21" ht="15" customHeight="1" x14ac:dyDescent="0.25">
      <c r="A49" s="104" t="s">
        <v>72</v>
      </c>
      <c r="B49" s="104"/>
      <c r="C49" s="104"/>
      <c r="D49" s="104"/>
      <c r="E49" s="104"/>
    </row>
    <row r="50" spans="1:21" ht="15" customHeight="1" x14ac:dyDescent="0.25">
      <c r="A50" s="104"/>
      <c r="B50" s="104"/>
      <c r="C50" s="104"/>
      <c r="D50" s="104"/>
      <c r="E50" s="104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</row>
    <row r="51" spans="1:21" ht="15" customHeight="1" x14ac:dyDescent="0.25">
      <c r="B51" s="36"/>
      <c r="C51" s="36"/>
      <c r="D51" s="36"/>
      <c r="E51" s="36"/>
    </row>
    <row r="52" spans="1:21" ht="15" customHeight="1" x14ac:dyDescent="0.25">
      <c r="A52" s="60"/>
      <c r="B52" s="36"/>
      <c r="C52" s="36"/>
      <c r="D52" s="36"/>
      <c r="E52" s="36"/>
    </row>
    <row r="53" spans="1:21" ht="15" customHeight="1" x14ac:dyDescent="0.25">
      <c r="A53" s="61"/>
    </row>
  </sheetData>
  <mergeCells count="11">
    <mergeCell ref="A49:E50"/>
    <mergeCell ref="A22:F22"/>
    <mergeCell ref="A23:F23"/>
    <mergeCell ref="A34:E34"/>
    <mergeCell ref="A36:E36"/>
    <mergeCell ref="A35:E35"/>
    <mergeCell ref="A2:F2"/>
    <mergeCell ref="A8:F8"/>
    <mergeCell ref="A9:F9"/>
    <mergeCell ref="A21:F21"/>
    <mergeCell ref="A13:A15"/>
  </mergeCells>
  <printOptions horizontalCentered="1" verticalCentered="1"/>
  <pageMargins left="0.70866141732283472" right="1.18" top="0.3" bottom="0.2" header="0.31496062992125984" footer="0.31496062992125984"/>
  <pageSetup scale="65" orientation="portrait" r:id="rId1"/>
  <headerFooter alignWithMargins="0"/>
  <ignoredErrors>
    <ignoredError sqref="E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1"/>
  <sheetViews>
    <sheetView workbookViewId="0">
      <selection activeCell="A2" sqref="A2:F2"/>
    </sheetView>
  </sheetViews>
  <sheetFormatPr baseColWidth="10" defaultRowHeight="15" x14ac:dyDescent="0.25"/>
  <cols>
    <col min="1" max="1" width="59.7109375" style="15" customWidth="1"/>
    <col min="2" max="4" width="15.140625" style="2" bestFit="1" customWidth="1"/>
    <col min="5" max="5" width="15.28515625" style="2" bestFit="1" customWidth="1"/>
    <col min="6" max="6" width="18.5703125" style="2" bestFit="1" customWidth="1"/>
    <col min="7" max="254" width="11.5703125" style="2"/>
    <col min="255" max="255" width="51.140625" style="2" customWidth="1"/>
    <col min="256" max="258" width="13.5703125" style="2" bestFit="1" customWidth="1"/>
    <col min="259" max="259" width="13.7109375" style="2" bestFit="1" customWidth="1"/>
    <col min="260" max="510" width="11.5703125" style="2"/>
    <col min="511" max="511" width="51.140625" style="2" customWidth="1"/>
    <col min="512" max="514" width="13.5703125" style="2" bestFit="1" customWidth="1"/>
    <col min="515" max="515" width="13.7109375" style="2" bestFit="1" customWidth="1"/>
    <col min="516" max="766" width="11.5703125" style="2"/>
    <col min="767" max="767" width="51.140625" style="2" customWidth="1"/>
    <col min="768" max="770" width="13.5703125" style="2" bestFit="1" customWidth="1"/>
    <col min="771" max="771" width="13.7109375" style="2" bestFit="1" customWidth="1"/>
    <col min="772" max="1022" width="11.5703125" style="2"/>
    <col min="1023" max="1023" width="51.140625" style="2" customWidth="1"/>
    <col min="1024" max="1026" width="13.5703125" style="2" bestFit="1" customWidth="1"/>
    <col min="1027" max="1027" width="13.7109375" style="2" bestFit="1" customWidth="1"/>
    <col min="1028" max="1278" width="11.5703125" style="2"/>
    <col min="1279" max="1279" width="51.140625" style="2" customWidth="1"/>
    <col min="1280" max="1282" width="13.5703125" style="2" bestFit="1" customWidth="1"/>
    <col min="1283" max="1283" width="13.7109375" style="2" bestFit="1" customWidth="1"/>
    <col min="1284" max="1534" width="11.5703125" style="2"/>
    <col min="1535" max="1535" width="51.140625" style="2" customWidth="1"/>
    <col min="1536" max="1538" width="13.5703125" style="2" bestFit="1" customWidth="1"/>
    <col min="1539" max="1539" width="13.7109375" style="2" bestFit="1" customWidth="1"/>
    <col min="1540" max="1790" width="11.5703125" style="2"/>
    <col min="1791" max="1791" width="51.140625" style="2" customWidth="1"/>
    <col min="1792" max="1794" width="13.5703125" style="2" bestFit="1" customWidth="1"/>
    <col min="1795" max="1795" width="13.7109375" style="2" bestFit="1" customWidth="1"/>
    <col min="1796" max="2046" width="11.5703125" style="2"/>
    <col min="2047" max="2047" width="51.140625" style="2" customWidth="1"/>
    <col min="2048" max="2050" width="13.5703125" style="2" bestFit="1" customWidth="1"/>
    <col min="2051" max="2051" width="13.7109375" style="2" bestFit="1" customWidth="1"/>
    <col min="2052" max="2302" width="11.5703125" style="2"/>
    <col min="2303" max="2303" width="51.140625" style="2" customWidth="1"/>
    <col min="2304" max="2306" width="13.5703125" style="2" bestFit="1" customWidth="1"/>
    <col min="2307" max="2307" width="13.7109375" style="2" bestFit="1" customWidth="1"/>
    <col min="2308" max="2558" width="11.5703125" style="2"/>
    <col min="2559" max="2559" width="51.140625" style="2" customWidth="1"/>
    <col min="2560" max="2562" width="13.5703125" style="2" bestFit="1" customWidth="1"/>
    <col min="2563" max="2563" width="13.7109375" style="2" bestFit="1" customWidth="1"/>
    <col min="2564" max="2814" width="11.5703125" style="2"/>
    <col min="2815" max="2815" width="51.140625" style="2" customWidth="1"/>
    <col min="2816" max="2818" width="13.5703125" style="2" bestFit="1" customWidth="1"/>
    <col min="2819" max="2819" width="13.7109375" style="2" bestFit="1" customWidth="1"/>
    <col min="2820" max="3070" width="11.5703125" style="2"/>
    <col min="3071" max="3071" width="51.140625" style="2" customWidth="1"/>
    <col min="3072" max="3074" width="13.5703125" style="2" bestFit="1" customWidth="1"/>
    <col min="3075" max="3075" width="13.7109375" style="2" bestFit="1" customWidth="1"/>
    <col min="3076" max="3326" width="11.5703125" style="2"/>
    <col min="3327" max="3327" width="51.140625" style="2" customWidth="1"/>
    <col min="3328" max="3330" width="13.5703125" style="2" bestFit="1" customWidth="1"/>
    <col min="3331" max="3331" width="13.7109375" style="2" bestFit="1" customWidth="1"/>
    <col min="3332" max="3582" width="11.5703125" style="2"/>
    <col min="3583" max="3583" width="51.140625" style="2" customWidth="1"/>
    <col min="3584" max="3586" width="13.5703125" style="2" bestFit="1" customWidth="1"/>
    <col min="3587" max="3587" width="13.7109375" style="2" bestFit="1" customWidth="1"/>
    <col min="3588" max="3838" width="11.5703125" style="2"/>
    <col min="3839" max="3839" width="51.140625" style="2" customWidth="1"/>
    <col min="3840" max="3842" width="13.5703125" style="2" bestFit="1" customWidth="1"/>
    <col min="3843" max="3843" width="13.7109375" style="2" bestFit="1" customWidth="1"/>
    <col min="3844" max="4094" width="11.5703125" style="2"/>
    <col min="4095" max="4095" width="51.140625" style="2" customWidth="1"/>
    <col min="4096" max="4098" width="13.5703125" style="2" bestFit="1" customWidth="1"/>
    <col min="4099" max="4099" width="13.7109375" style="2" bestFit="1" customWidth="1"/>
    <col min="4100" max="4350" width="11.5703125" style="2"/>
    <col min="4351" max="4351" width="51.140625" style="2" customWidth="1"/>
    <col min="4352" max="4354" width="13.5703125" style="2" bestFit="1" customWidth="1"/>
    <col min="4355" max="4355" width="13.7109375" style="2" bestFit="1" customWidth="1"/>
    <col min="4356" max="4606" width="11.5703125" style="2"/>
    <col min="4607" max="4607" width="51.140625" style="2" customWidth="1"/>
    <col min="4608" max="4610" width="13.5703125" style="2" bestFit="1" customWidth="1"/>
    <col min="4611" max="4611" width="13.7109375" style="2" bestFit="1" customWidth="1"/>
    <col min="4612" max="4862" width="11.5703125" style="2"/>
    <col min="4863" max="4863" width="51.140625" style="2" customWidth="1"/>
    <col min="4864" max="4866" width="13.5703125" style="2" bestFit="1" customWidth="1"/>
    <col min="4867" max="4867" width="13.7109375" style="2" bestFit="1" customWidth="1"/>
    <col min="4868" max="5118" width="11.5703125" style="2"/>
    <col min="5119" max="5119" width="51.140625" style="2" customWidth="1"/>
    <col min="5120" max="5122" width="13.5703125" style="2" bestFit="1" customWidth="1"/>
    <col min="5123" max="5123" width="13.7109375" style="2" bestFit="1" customWidth="1"/>
    <col min="5124" max="5374" width="11.5703125" style="2"/>
    <col min="5375" max="5375" width="51.140625" style="2" customWidth="1"/>
    <col min="5376" max="5378" width="13.5703125" style="2" bestFit="1" customWidth="1"/>
    <col min="5379" max="5379" width="13.7109375" style="2" bestFit="1" customWidth="1"/>
    <col min="5380" max="5630" width="11.5703125" style="2"/>
    <col min="5631" max="5631" width="51.140625" style="2" customWidth="1"/>
    <col min="5632" max="5634" width="13.5703125" style="2" bestFit="1" customWidth="1"/>
    <col min="5635" max="5635" width="13.7109375" style="2" bestFit="1" customWidth="1"/>
    <col min="5636" max="5886" width="11.5703125" style="2"/>
    <col min="5887" max="5887" width="51.140625" style="2" customWidth="1"/>
    <col min="5888" max="5890" width="13.5703125" style="2" bestFit="1" customWidth="1"/>
    <col min="5891" max="5891" width="13.7109375" style="2" bestFit="1" customWidth="1"/>
    <col min="5892" max="6142" width="11.5703125" style="2"/>
    <col min="6143" max="6143" width="51.140625" style="2" customWidth="1"/>
    <col min="6144" max="6146" width="13.5703125" style="2" bestFit="1" customWidth="1"/>
    <col min="6147" max="6147" width="13.7109375" style="2" bestFit="1" customWidth="1"/>
    <col min="6148" max="6398" width="11.5703125" style="2"/>
    <col min="6399" max="6399" width="51.140625" style="2" customWidth="1"/>
    <col min="6400" max="6402" width="13.5703125" style="2" bestFit="1" customWidth="1"/>
    <col min="6403" max="6403" width="13.7109375" style="2" bestFit="1" customWidth="1"/>
    <col min="6404" max="6654" width="11.5703125" style="2"/>
    <col min="6655" max="6655" width="51.140625" style="2" customWidth="1"/>
    <col min="6656" max="6658" width="13.5703125" style="2" bestFit="1" customWidth="1"/>
    <col min="6659" max="6659" width="13.7109375" style="2" bestFit="1" customWidth="1"/>
    <col min="6660" max="6910" width="11.5703125" style="2"/>
    <col min="6911" max="6911" width="51.140625" style="2" customWidth="1"/>
    <col min="6912" max="6914" width="13.5703125" style="2" bestFit="1" customWidth="1"/>
    <col min="6915" max="6915" width="13.7109375" style="2" bestFit="1" customWidth="1"/>
    <col min="6916" max="7166" width="11.5703125" style="2"/>
    <col min="7167" max="7167" width="51.140625" style="2" customWidth="1"/>
    <col min="7168" max="7170" width="13.5703125" style="2" bestFit="1" customWidth="1"/>
    <col min="7171" max="7171" width="13.7109375" style="2" bestFit="1" customWidth="1"/>
    <col min="7172" max="7422" width="11.5703125" style="2"/>
    <col min="7423" max="7423" width="51.140625" style="2" customWidth="1"/>
    <col min="7424" max="7426" width="13.5703125" style="2" bestFit="1" customWidth="1"/>
    <col min="7427" max="7427" width="13.7109375" style="2" bestFit="1" customWidth="1"/>
    <col min="7428" max="7678" width="11.5703125" style="2"/>
    <col min="7679" max="7679" width="51.140625" style="2" customWidth="1"/>
    <col min="7680" max="7682" width="13.5703125" style="2" bestFit="1" customWidth="1"/>
    <col min="7683" max="7683" width="13.7109375" style="2" bestFit="1" customWidth="1"/>
    <col min="7684" max="7934" width="11.5703125" style="2"/>
    <col min="7935" max="7935" width="51.140625" style="2" customWidth="1"/>
    <col min="7936" max="7938" width="13.5703125" style="2" bestFit="1" customWidth="1"/>
    <col min="7939" max="7939" width="13.7109375" style="2" bestFit="1" customWidth="1"/>
    <col min="7940" max="8190" width="11.5703125" style="2"/>
    <col min="8191" max="8191" width="51.140625" style="2" customWidth="1"/>
    <col min="8192" max="8194" width="13.5703125" style="2" bestFit="1" customWidth="1"/>
    <col min="8195" max="8195" width="13.7109375" style="2" bestFit="1" customWidth="1"/>
    <col min="8196" max="8446" width="11.5703125" style="2"/>
    <col min="8447" max="8447" width="51.140625" style="2" customWidth="1"/>
    <col min="8448" max="8450" width="13.5703125" style="2" bestFit="1" customWidth="1"/>
    <col min="8451" max="8451" width="13.7109375" style="2" bestFit="1" customWidth="1"/>
    <col min="8452" max="8702" width="11.5703125" style="2"/>
    <col min="8703" max="8703" width="51.140625" style="2" customWidth="1"/>
    <col min="8704" max="8706" width="13.5703125" style="2" bestFit="1" customWidth="1"/>
    <col min="8707" max="8707" width="13.7109375" style="2" bestFit="1" customWidth="1"/>
    <col min="8708" max="8958" width="11.5703125" style="2"/>
    <col min="8959" max="8959" width="51.140625" style="2" customWidth="1"/>
    <col min="8960" max="8962" width="13.5703125" style="2" bestFit="1" customWidth="1"/>
    <col min="8963" max="8963" width="13.7109375" style="2" bestFit="1" customWidth="1"/>
    <col min="8964" max="9214" width="11.5703125" style="2"/>
    <col min="9215" max="9215" width="51.140625" style="2" customWidth="1"/>
    <col min="9216" max="9218" width="13.5703125" style="2" bestFit="1" customWidth="1"/>
    <col min="9219" max="9219" width="13.7109375" style="2" bestFit="1" customWidth="1"/>
    <col min="9220" max="9470" width="11.5703125" style="2"/>
    <col min="9471" max="9471" width="51.140625" style="2" customWidth="1"/>
    <col min="9472" max="9474" width="13.5703125" style="2" bestFit="1" customWidth="1"/>
    <col min="9475" max="9475" width="13.7109375" style="2" bestFit="1" customWidth="1"/>
    <col min="9476" max="9726" width="11.5703125" style="2"/>
    <col min="9727" max="9727" width="51.140625" style="2" customWidth="1"/>
    <col min="9728" max="9730" width="13.5703125" style="2" bestFit="1" customWidth="1"/>
    <col min="9731" max="9731" width="13.7109375" style="2" bestFit="1" customWidth="1"/>
    <col min="9732" max="9982" width="11.5703125" style="2"/>
    <col min="9983" max="9983" width="51.140625" style="2" customWidth="1"/>
    <col min="9984" max="9986" width="13.5703125" style="2" bestFit="1" customWidth="1"/>
    <col min="9987" max="9987" width="13.7109375" style="2" bestFit="1" customWidth="1"/>
    <col min="9988" max="10238" width="11.5703125" style="2"/>
    <col min="10239" max="10239" width="51.140625" style="2" customWidth="1"/>
    <col min="10240" max="10242" width="13.5703125" style="2" bestFit="1" customWidth="1"/>
    <col min="10243" max="10243" width="13.7109375" style="2" bestFit="1" customWidth="1"/>
    <col min="10244" max="10494" width="11.5703125" style="2"/>
    <col min="10495" max="10495" width="51.140625" style="2" customWidth="1"/>
    <col min="10496" max="10498" width="13.5703125" style="2" bestFit="1" customWidth="1"/>
    <col min="10499" max="10499" width="13.7109375" style="2" bestFit="1" customWidth="1"/>
    <col min="10500" max="10750" width="11.5703125" style="2"/>
    <col min="10751" max="10751" width="51.140625" style="2" customWidth="1"/>
    <col min="10752" max="10754" width="13.5703125" style="2" bestFit="1" customWidth="1"/>
    <col min="10755" max="10755" width="13.7109375" style="2" bestFit="1" customWidth="1"/>
    <col min="10756" max="11006" width="11.5703125" style="2"/>
    <col min="11007" max="11007" width="51.140625" style="2" customWidth="1"/>
    <col min="11008" max="11010" width="13.5703125" style="2" bestFit="1" customWidth="1"/>
    <col min="11011" max="11011" width="13.7109375" style="2" bestFit="1" customWidth="1"/>
    <col min="11012" max="11262" width="11.5703125" style="2"/>
    <col min="11263" max="11263" width="51.140625" style="2" customWidth="1"/>
    <col min="11264" max="11266" width="13.5703125" style="2" bestFit="1" customWidth="1"/>
    <col min="11267" max="11267" width="13.7109375" style="2" bestFit="1" customWidth="1"/>
    <col min="11268" max="11518" width="11.5703125" style="2"/>
    <col min="11519" max="11519" width="51.140625" style="2" customWidth="1"/>
    <col min="11520" max="11522" width="13.5703125" style="2" bestFit="1" customWidth="1"/>
    <col min="11523" max="11523" width="13.7109375" style="2" bestFit="1" customWidth="1"/>
    <col min="11524" max="11774" width="11.5703125" style="2"/>
    <col min="11775" max="11775" width="51.140625" style="2" customWidth="1"/>
    <col min="11776" max="11778" width="13.5703125" style="2" bestFit="1" customWidth="1"/>
    <col min="11779" max="11779" width="13.7109375" style="2" bestFit="1" customWidth="1"/>
    <col min="11780" max="12030" width="11.5703125" style="2"/>
    <col min="12031" max="12031" width="51.140625" style="2" customWidth="1"/>
    <col min="12032" max="12034" width="13.5703125" style="2" bestFit="1" customWidth="1"/>
    <col min="12035" max="12035" width="13.7109375" style="2" bestFit="1" customWidth="1"/>
    <col min="12036" max="12286" width="11.5703125" style="2"/>
    <col min="12287" max="12287" width="51.140625" style="2" customWidth="1"/>
    <col min="12288" max="12290" width="13.5703125" style="2" bestFit="1" customWidth="1"/>
    <col min="12291" max="12291" width="13.7109375" style="2" bestFit="1" customWidth="1"/>
    <col min="12292" max="12542" width="11.5703125" style="2"/>
    <col min="12543" max="12543" width="51.140625" style="2" customWidth="1"/>
    <col min="12544" max="12546" width="13.5703125" style="2" bestFit="1" customWidth="1"/>
    <col min="12547" max="12547" width="13.7109375" style="2" bestFit="1" customWidth="1"/>
    <col min="12548" max="12798" width="11.5703125" style="2"/>
    <col min="12799" max="12799" width="51.140625" style="2" customWidth="1"/>
    <col min="12800" max="12802" width="13.5703125" style="2" bestFit="1" customWidth="1"/>
    <col min="12803" max="12803" width="13.7109375" style="2" bestFit="1" customWidth="1"/>
    <col min="12804" max="13054" width="11.5703125" style="2"/>
    <col min="13055" max="13055" width="51.140625" style="2" customWidth="1"/>
    <col min="13056" max="13058" width="13.5703125" style="2" bestFit="1" customWidth="1"/>
    <col min="13059" max="13059" width="13.7109375" style="2" bestFit="1" customWidth="1"/>
    <col min="13060" max="13310" width="11.5703125" style="2"/>
    <col min="13311" max="13311" width="51.140625" style="2" customWidth="1"/>
    <col min="13312" max="13314" width="13.5703125" style="2" bestFit="1" customWidth="1"/>
    <col min="13315" max="13315" width="13.7109375" style="2" bestFit="1" customWidth="1"/>
    <col min="13316" max="13566" width="11.5703125" style="2"/>
    <col min="13567" max="13567" width="51.140625" style="2" customWidth="1"/>
    <col min="13568" max="13570" width="13.5703125" style="2" bestFit="1" customWidth="1"/>
    <col min="13571" max="13571" width="13.7109375" style="2" bestFit="1" customWidth="1"/>
    <col min="13572" max="13822" width="11.5703125" style="2"/>
    <col min="13823" max="13823" width="51.140625" style="2" customWidth="1"/>
    <col min="13824" max="13826" width="13.5703125" style="2" bestFit="1" customWidth="1"/>
    <col min="13827" max="13827" width="13.7109375" style="2" bestFit="1" customWidth="1"/>
    <col min="13828" max="14078" width="11.5703125" style="2"/>
    <col min="14079" max="14079" width="51.140625" style="2" customWidth="1"/>
    <col min="14080" max="14082" width="13.5703125" style="2" bestFit="1" customWidth="1"/>
    <col min="14083" max="14083" width="13.7109375" style="2" bestFit="1" customWidth="1"/>
    <col min="14084" max="14334" width="11.5703125" style="2"/>
    <col min="14335" max="14335" width="51.140625" style="2" customWidth="1"/>
    <col min="14336" max="14338" width="13.5703125" style="2" bestFit="1" customWidth="1"/>
    <col min="14339" max="14339" width="13.7109375" style="2" bestFit="1" customWidth="1"/>
    <col min="14340" max="14590" width="11.5703125" style="2"/>
    <col min="14591" max="14591" width="51.140625" style="2" customWidth="1"/>
    <col min="14592" max="14594" width="13.5703125" style="2" bestFit="1" customWidth="1"/>
    <col min="14595" max="14595" width="13.7109375" style="2" bestFit="1" customWidth="1"/>
    <col min="14596" max="14846" width="11.5703125" style="2"/>
    <col min="14847" max="14847" width="51.140625" style="2" customWidth="1"/>
    <col min="14848" max="14850" width="13.5703125" style="2" bestFit="1" customWidth="1"/>
    <col min="14851" max="14851" width="13.7109375" style="2" bestFit="1" customWidth="1"/>
    <col min="14852" max="15102" width="11.5703125" style="2"/>
    <col min="15103" max="15103" width="51.140625" style="2" customWidth="1"/>
    <col min="15104" max="15106" width="13.5703125" style="2" bestFit="1" customWidth="1"/>
    <col min="15107" max="15107" width="13.7109375" style="2" bestFit="1" customWidth="1"/>
    <col min="15108" max="15358" width="11.5703125" style="2"/>
    <col min="15359" max="15359" width="51.140625" style="2" customWidth="1"/>
    <col min="15360" max="15362" width="13.5703125" style="2" bestFit="1" customWidth="1"/>
    <col min="15363" max="15363" width="13.7109375" style="2" bestFit="1" customWidth="1"/>
    <col min="15364" max="15614" width="11.5703125" style="2"/>
    <col min="15615" max="15615" width="51.140625" style="2" customWidth="1"/>
    <col min="15616" max="15618" width="13.5703125" style="2" bestFit="1" customWidth="1"/>
    <col min="15619" max="15619" width="13.7109375" style="2" bestFit="1" customWidth="1"/>
    <col min="15620" max="15870" width="11.5703125" style="2"/>
    <col min="15871" max="15871" width="51.140625" style="2" customWidth="1"/>
    <col min="15872" max="15874" width="13.5703125" style="2" bestFit="1" customWidth="1"/>
    <col min="15875" max="15875" width="13.7109375" style="2" bestFit="1" customWidth="1"/>
    <col min="15876" max="16126" width="11.5703125" style="2"/>
    <col min="16127" max="16127" width="51.140625" style="2" customWidth="1"/>
    <col min="16128" max="16130" width="13.5703125" style="2" bestFit="1" customWidth="1"/>
    <col min="16131" max="16131" width="13.7109375" style="2" bestFit="1" customWidth="1"/>
    <col min="16132" max="16384" width="11.42578125" style="2"/>
  </cols>
  <sheetData>
    <row r="1" spans="1:6" s="1" customFormat="1" ht="15" customHeight="1" x14ac:dyDescent="0.25">
      <c r="A1" s="10"/>
    </row>
    <row r="2" spans="1:6" s="1" customFormat="1" ht="15" customHeight="1" x14ac:dyDescent="0.25">
      <c r="A2" s="100" t="s">
        <v>44</v>
      </c>
      <c r="B2" s="100"/>
      <c r="C2" s="100"/>
      <c r="D2" s="100"/>
      <c r="E2" s="100"/>
      <c r="F2" s="100"/>
    </row>
    <row r="3" spans="1:6" s="1" customFormat="1" ht="15" customHeight="1" x14ac:dyDescent="0.25">
      <c r="A3" s="62" t="s">
        <v>2</v>
      </c>
      <c r="B3" s="1" t="s">
        <v>63</v>
      </c>
    </row>
    <row r="4" spans="1:6" s="1" customFormat="1" ht="15" customHeight="1" x14ac:dyDescent="0.25">
      <c r="A4" s="62" t="s">
        <v>3</v>
      </c>
      <c r="B4" s="1" t="s">
        <v>64</v>
      </c>
    </row>
    <row r="5" spans="1:6" s="1" customFormat="1" ht="15" customHeight="1" x14ac:dyDescent="0.25">
      <c r="A5" s="62" t="s">
        <v>4</v>
      </c>
      <c r="B5" s="1" t="s">
        <v>65</v>
      </c>
    </row>
    <row r="6" spans="1:6" s="1" customFormat="1" ht="15" customHeight="1" x14ac:dyDescent="0.25">
      <c r="A6" s="62" t="s">
        <v>19</v>
      </c>
      <c r="B6" s="71">
        <v>2019</v>
      </c>
    </row>
    <row r="7" spans="1:6" x14ac:dyDescent="0.25">
      <c r="A7" s="5"/>
      <c r="B7" s="6"/>
      <c r="C7" s="6"/>
      <c r="D7" s="6"/>
    </row>
    <row r="8" spans="1:6" x14ac:dyDescent="0.25">
      <c r="A8" s="105" t="s">
        <v>45</v>
      </c>
      <c r="B8" s="105"/>
      <c r="C8" s="105"/>
      <c r="D8" s="105"/>
      <c r="E8" s="105"/>
      <c r="F8" s="105"/>
    </row>
    <row r="9" spans="1:6" x14ac:dyDescent="0.25">
      <c r="A9" s="105" t="s">
        <v>46</v>
      </c>
      <c r="B9" s="105"/>
      <c r="C9" s="105"/>
      <c r="D9" s="105"/>
      <c r="E9" s="105"/>
      <c r="F9" s="105"/>
    </row>
    <row r="11" spans="1:6" ht="15.75" thickBot="1" x14ac:dyDescent="0.3">
      <c r="A11" s="52" t="s">
        <v>49</v>
      </c>
      <c r="B11" s="8" t="s">
        <v>5</v>
      </c>
      <c r="C11" s="8" t="s">
        <v>21</v>
      </c>
      <c r="D11" s="8" t="s">
        <v>22</v>
      </c>
      <c r="E11" s="8" t="s">
        <v>23</v>
      </c>
      <c r="F11" s="9" t="s">
        <v>24</v>
      </c>
    </row>
    <row r="12" spans="1:6" x14ac:dyDescent="0.25">
      <c r="A12" s="10"/>
      <c r="B12" s="1"/>
      <c r="C12" s="1"/>
      <c r="D12" s="1"/>
      <c r="E12" s="1"/>
      <c r="F12" s="1"/>
    </row>
    <row r="13" spans="1:6" ht="15" customHeight="1" x14ac:dyDescent="0.25">
      <c r="A13" s="103" t="s">
        <v>42</v>
      </c>
      <c r="B13" s="1" t="s">
        <v>37</v>
      </c>
      <c r="C13" s="1">
        <v>513</v>
      </c>
      <c r="D13" s="1">
        <v>557</v>
      </c>
      <c r="E13" s="1">
        <v>892</v>
      </c>
      <c r="F13" s="1">
        <f>SUM(C13:E13)</f>
        <v>1962</v>
      </c>
    </row>
    <row r="14" spans="1:6" x14ac:dyDescent="0.25">
      <c r="A14" s="103"/>
      <c r="B14" s="1" t="s">
        <v>38</v>
      </c>
      <c r="C14" s="1">
        <v>506</v>
      </c>
      <c r="D14" s="1">
        <v>547</v>
      </c>
      <c r="E14" s="1">
        <v>569</v>
      </c>
      <c r="F14" s="1">
        <v>1309</v>
      </c>
    </row>
    <row r="15" spans="1:6" x14ac:dyDescent="0.25">
      <c r="A15" s="103"/>
      <c r="B15" s="1" t="s">
        <v>43</v>
      </c>
      <c r="C15" s="1">
        <v>1557</v>
      </c>
      <c r="D15" s="1">
        <v>1671</v>
      </c>
      <c r="E15" s="1">
        <v>2480</v>
      </c>
      <c r="F15" s="1">
        <f t="shared" ref="F15" si="0">SUM(C15:E15)</f>
        <v>5708</v>
      </c>
    </row>
    <row r="16" spans="1:6" x14ac:dyDescent="0.25">
      <c r="A16" s="17"/>
      <c r="B16" s="1"/>
      <c r="C16" s="1"/>
      <c r="D16" s="1"/>
      <c r="E16" s="1"/>
      <c r="F16" s="1"/>
    </row>
    <row r="17" spans="1:7" ht="15.75" thickBot="1" x14ac:dyDescent="0.3">
      <c r="A17" s="12"/>
      <c r="B17" s="3"/>
      <c r="C17" s="3"/>
      <c r="D17" s="3"/>
      <c r="E17" s="3"/>
      <c r="F17" s="3"/>
    </row>
    <row r="18" spans="1:7" ht="15.75" thickTop="1" x14ac:dyDescent="0.25">
      <c r="A18" s="66" t="s">
        <v>61</v>
      </c>
    </row>
    <row r="19" spans="1:7" x14ac:dyDescent="0.25">
      <c r="A19" s="66" t="s">
        <v>80</v>
      </c>
    </row>
    <row r="20" spans="1:7" x14ac:dyDescent="0.25">
      <c r="A20" s="10"/>
      <c r="B20" s="1"/>
      <c r="C20" s="1"/>
      <c r="D20" s="1"/>
    </row>
    <row r="21" spans="1:7" x14ac:dyDescent="0.25">
      <c r="A21" s="100" t="s">
        <v>47</v>
      </c>
      <c r="B21" s="100"/>
      <c r="C21" s="100"/>
      <c r="D21" s="100"/>
      <c r="E21" s="100"/>
      <c r="F21" s="100"/>
    </row>
    <row r="22" spans="1:7" x14ac:dyDescent="0.25">
      <c r="A22" s="105" t="s">
        <v>48</v>
      </c>
      <c r="B22" s="105"/>
      <c r="C22" s="105"/>
      <c r="D22" s="105"/>
      <c r="E22" s="105"/>
      <c r="F22" s="105"/>
    </row>
    <row r="23" spans="1:7" x14ac:dyDescent="0.25">
      <c r="A23" s="105" t="s">
        <v>41</v>
      </c>
      <c r="B23" s="105"/>
      <c r="C23" s="105"/>
      <c r="D23" s="105"/>
      <c r="E23" s="105"/>
      <c r="F23" s="105"/>
    </row>
    <row r="24" spans="1:7" x14ac:dyDescent="0.25">
      <c r="A24" s="10"/>
      <c r="B24" s="1"/>
      <c r="C24" s="1"/>
      <c r="D24" s="1"/>
    </row>
    <row r="25" spans="1:7" ht="15.75" thickBot="1" x14ac:dyDescent="0.3">
      <c r="A25" s="52" t="s">
        <v>49</v>
      </c>
      <c r="B25" s="8" t="s">
        <v>21</v>
      </c>
      <c r="C25" s="8" t="s">
        <v>22</v>
      </c>
      <c r="D25" s="8" t="s">
        <v>23</v>
      </c>
      <c r="E25" s="9" t="s">
        <v>24</v>
      </c>
      <c r="F25" s="9" t="s">
        <v>29</v>
      </c>
    </row>
    <row r="26" spans="1:7" x14ac:dyDescent="0.25">
      <c r="A26" s="10"/>
      <c r="B26" s="1"/>
      <c r="C26" s="1"/>
      <c r="D26" s="1"/>
      <c r="E26" s="1"/>
    </row>
    <row r="27" spans="1:7" ht="30" x14ac:dyDescent="0.25">
      <c r="A27" s="44" t="s">
        <v>42</v>
      </c>
      <c r="B27" s="1">
        <v>264771250.47999999</v>
      </c>
      <c r="C27" s="1">
        <v>279208375.88</v>
      </c>
      <c r="D27" s="1">
        <v>314117491.64999998</v>
      </c>
      <c r="E27" s="1">
        <f>SUM(B27:D27)</f>
        <v>858097118.00999999</v>
      </c>
      <c r="F27" s="1">
        <f>+E27/3</f>
        <v>286032372.67000002</v>
      </c>
    </row>
    <row r="28" spans="1:7" ht="39" customHeight="1" x14ac:dyDescent="0.25">
      <c r="A28" s="67" t="s">
        <v>50</v>
      </c>
      <c r="B28" s="1">
        <f>6494627.31+128133.33</f>
        <v>6622760.6399999997</v>
      </c>
      <c r="C28" s="1">
        <f>6313098.93+128133.33</f>
        <v>6441232.2599999998</v>
      </c>
      <c r="D28" s="1">
        <f>10460666.37+128133.33</f>
        <v>10588799.699999999</v>
      </c>
      <c r="E28" s="1">
        <f>SUM(B28:D28)</f>
        <v>23652792.599999998</v>
      </c>
      <c r="F28" s="1">
        <f>+E28/3</f>
        <v>7884264.1999999993</v>
      </c>
      <c r="G28" s="38"/>
    </row>
    <row r="29" spans="1:7" x14ac:dyDescent="0.25">
      <c r="A29" s="39"/>
      <c r="B29" s="1"/>
      <c r="C29" s="1"/>
      <c r="D29" s="1"/>
      <c r="E29" s="1"/>
      <c r="F29" s="1"/>
      <c r="G29" s="38"/>
    </row>
    <row r="30" spans="1:7" ht="15.75" thickBot="1" x14ac:dyDescent="0.3">
      <c r="A30" s="12" t="s">
        <v>10</v>
      </c>
      <c r="B30" s="3">
        <f>SUM(B27:B29)</f>
        <v>271394011.12</v>
      </c>
      <c r="C30" s="3">
        <f t="shared" ref="C30:F30" si="1">SUM(C27:C29)</f>
        <v>285649608.13999999</v>
      </c>
      <c r="D30" s="3">
        <f t="shared" si="1"/>
        <v>324706291.34999996</v>
      </c>
      <c r="E30" s="3">
        <f t="shared" si="1"/>
        <v>881749910.61000001</v>
      </c>
      <c r="F30" s="3">
        <f t="shared" si="1"/>
        <v>293916636.87</v>
      </c>
    </row>
    <row r="31" spans="1:7" ht="15.75" thickTop="1" x14ac:dyDescent="0.25">
      <c r="A31" s="66" t="s">
        <v>66</v>
      </c>
      <c r="B31" s="1"/>
      <c r="C31" s="1"/>
      <c r="D31" s="1"/>
    </row>
    <row r="32" spans="1:7" x14ac:dyDescent="0.25">
      <c r="A32" s="66" t="s">
        <v>39</v>
      </c>
      <c r="B32" s="1"/>
      <c r="C32" s="1"/>
      <c r="D32" s="1"/>
    </row>
    <row r="33" spans="1:6" x14ac:dyDescent="0.25">
      <c r="A33" s="10"/>
      <c r="B33" s="1"/>
      <c r="C33" s="1"/>
      <c r="D33" s="1"/>
    </row>
    <row r="34" spans="1:6" x14ac:dyDescent="0.25">
      <c r="A34" s="106" t="s">
        <v>51</v>
      </c>
      <c r="B34" s="106"/>
      <c r="C34" s="106"/>
      <c r="D34" s="106"/>
      <c r="E34" s="73"/>
      <c r="F34" s="74"/>
    </row>
    <row r="35" spans="1:6" x14ac:dyDescent="0.25">
      <c r="A35" s="106" t="s">
        <v>53</v>
      </c>
      <c r="B35" s="106"/>
      <c r="C35" s="106"/>
      <c r="D35" s="106"/>
      <c r="E35" s="73"/>
      <c r="F35" s="74"/>
    </row>
    <row r="36" spans="1:6" x14ac:dyDescent="0.25">
      <c r="A36" s="106" t="s">
        <v>41</v>
      </c>
      <c r="B36" s="106"/>
      <c r="C36" s="106"/>
      <c r="D36" s="106"/>
      <c r="E36" s="73"/>
      <c r="F36" s="74"/>
    </row>
    <row r="37" spans="1:6" x14ac:dyDescent="0.25">
      <c r="A37" s="75"/>
      <c r="B37" s="75"/>
      <c r="C37" s="75"/>
      <c r="D37" s="75"/>
      <c r="E37" s="74"/>
      <c r="F37" s="74"/>
    </row>
    <row r="38" spans="1:6" ht="15.75" thickBot="1" x14ac:dyDescent="0.3">
      <c r="A38" s="76" t="s">
        <v>13</v>
      </c>
      <c r="B38" s="76" t="s">
        <v>21</v>
      </c>
      <c r="C38" s="76" t="s">
        <v>22</v>
      </c>
      <c r="D38" s="76" t="s">
        <v>23</v>
      </c>
      <c r="E38" s="77" t="s">
        <v>24</v>
      </c>
      <c r="F38" s="74"/>
    </row>
    <row r="39" spans="1:6" x14ac:dyDescent="0.25">
      <c r="A39" s="75"/>
      <c r="B39" s="75"/>
      <c r="C39" s="75"/>
      <c r="D39" s="75"/>
      <c r="E39" s="75"/>
      <c r="F39" s="74"/>
    </row>
    <row r="40" spans="1:6" x14ac:dyDescent="0.25">
      <c r="A40" s="75" t="s">
        <v>20</v>
      </c>
      <c r="B40" s="75">
        <v>232311066.90000001</v>
      </c>
      <c r="C40" s="75">
        <v>220535325.69999999</v>
      </c>
      <c r="D40" s="75">
        <v>364040520.89999998</v>
      </c>
      <c r="E40" s="75">
        <f>SUM(B40:D40)</f>
        <v>816886913.5</v>
      </c>
      <c r="F40" s="74"/>
    </row>
    <row r="41" spans="1:6" x14ac:dyDescent="0.25">
      <c r="A41" s="75" t="s">
        <v>15</v>
      </c>
      <c r="B41" s="75">
        <v>258733562.5</v>
      </c>
      <c r="C41" s="75">
        <v>428715834.70999998</v>
      </c>
      <c r="D41" s="75">
        <v>265864311.58000001</v>
      </c>
      <c r="E41" s="75">
        <f>SUM(B41:D41)</f>
        <v>953313708.79000008</v>
      </c>
      <c r="F41" s="74"/>
    </row>
    <row r="42" spans="1:6" x14ac:dyDescent="0.25">
      <c r="A42" s="75" t="s">
        <v>16</v>
      </c>
      <c r="B42" s="75">
        <v>491801203.5</v>
      </c>
      <c r="C42" s="75">
        <v>649946395.70000005</v>
      </c>
      <c r="D42" s="75">
        <v>631046173.39999998</v>
      </c>
      <c r="E42" s="75">
        <f>+B40+E41</f>
        <v>1185624775.6900001</v>
      </c>
      <c r="F42" s="74"/>
    </row>
    <row r="43" spans="1:6" x14ac:dyDescent="0.25">
      <c r="A43" s="75" t="s">
        <v>17</v>
      </c>
      <c r="B43" s="75">
        <v>271265877.80000001</v>
      </c>
      <c r="C43" s="75">
        <v>285905874.80000001</v>
      </c>
      <c r="D43" s="75">
        <v>324578158</v>
      </c>
      <c r="E43" s="75">
        <f t="shared" ref="E43:E44" si="2">SUM(B43:D43)</f>
        <v>881749910.60000002</v>
      </c>
      <c r="F43" s="74"/>
    </row>
    <row r="44" spans="1:6" x14ac:dyDescent="0.25">
      <c r="A44" s="75" t="s">
        <v>18</v>
      </c>
      <c r="B44" s="75">
        <v>220535325.69999999</v>
      </c>
      <c r="C44" s="75">
        <v>364040520.89999998</v>
      </c>
      <c r="D44" s="75">
        <v>306468015.39999998</v>
      </c>
      <c r="E44" s="75">
        <f t="shared" si="2"/>
        <v>891043861.99999988</v>
      </c>
      <c r="F44" s="74"/>
    </row>
    <row r="45" spans="1:6" x14ac:dyDescent="0.25">
      <c r="A45" s="75"/>
      <c r="B45" s="75"/>
      <c r="C45" s="75"/>
      <c r="D45" s="75"/>
      <c r="E45" s="75"/>
      <c r="F45" s="74"/>
    </row>
    <row r="46" spans="1:6" ht="15.75" thickBot="1" x14ac:dyDescent="0.3">
      <c r="A46" s="78"/>
      <c r="B46" s="78"/>
      <c r="C46" s="78"/>
      <c r="D46" s="78"/>
      <c r="E46" s="78"/>
      <c r="F46" s="74"/>
    </row>
    <row r="47" spans="1:6" ht="15.75" thickTop="1" x14ac:dyDescent="0.25">
      <c r="A47" s="79" t="s">
        <v>62</v>
      </c>
      <c r="B47" s="75"/>
      <c r="C47" s="75"/>
      <c r="D47" s="75"/>
      <c r="E47" s="74"/>
      <c r="F47" s="80"/>
    </row>
    <row r="48" spans="1:6" x14ac:dyDescent="0.25">
      <c r="A48" s="79" t="s">
        <v>39</v>
      </c>
      <c r="B48" s="74"/>
      <c r="C48" s="74"/>
      <c r="D48" s="74"/>
      <c r="E48" s="74"/>
      <c r="F48" s="74"/>
    </row>
    <row r="49" spans="1:6" x14ac:dyDescent="0.25">
      <c r="A49" s="79" t="s">
        <v>70</v>
      </c>
      <c r="B49" s="74"/>
      <c r="C49" s="74"/>
      <c r="D49" s="74"/>
      <c r="E49" s="74"/>
      <c r="F49" s="74"/>
    </row>
    <row r="50" spans="1:6" x14ac:dyDescent="0.25">
      <c r="A50" s="104" t="s">
        <v>73</v>
      </c>
      <c r="B50" s="104"/>
      <c r="C50" s="104"/>
      <c r="D50" s="104"/>
      <c r="E50" s="104"/>
    </row>
    <row r="51" spans="1:6" x14ac:dyDescent="0.25">
      <c r="A51" s="104"/>
      <c r="B51" s="104"/>
      <c r="C51" s="104"/>
      <c r="D51" s="104"/>
      <c r="E51" s="104"/>
    </row>
  </sheetData>
  <mergeCells count="11">
    <mergeCell ref="A50:E51"/>
    <mergeCell ref="A23:F23"/>
    <mergeCell ref="A34:D34"/>
    <mergeCell ref="A35:D35"/>
    <mergeCell ref="A36:D36"/>
    <mergeCell ref="A2:F2"/>
    <mergeCell ref="A13:A15"/>
    <mergeCell ref="A22:F22"/>
    <mergeCell ref="A8:F8"/>
    <mergeCell ref="A9:F9"/>
    <mergeCell ref="A21:F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I55"/>
  <sheetViews>
    <sheetView workbookViewId="0">
      <selection activeCell="A2" sqref="A2:F2"/>
    </sheetView>
  </sheetViews>
  <sheetFormatPr baseColWidth="10" defaultColWidth="11.5703125" defaultRowHeight="15" x14ac:dyDescent="0.25"/>
  <cols>
    <col min="1" max="1" width="59.7109375" style="10" customWidth="1"/>
    <col min="2" max="4" width="13.5703125" style="1" bestFit="1" customWidth="1"/>
    <col min="5" max="5" width="17.5703125" style="1" customWidth="1"/>
    <col min="6" max="6" width="17.85546875" style="1" bestFit="1" customWidth="1"/>
    <col min="7" max="7" width="17.5703125" style="1" customWidth="1"/>
    <col min="8" max="8" width="13.7109375" style="1" bestFit="1" customWidth="1"/>
    <col min="9" max="9" width="12.7109375" style="1" bestFit="1" customWidth="1"/>
    <col min="10" max="16384" width="11.5703125" style="1"/>
  </cols>
  <sheetData>
    <row r="1" spans="1:7" ht="15" customHeight="1" x14ac:dyDescent="0.25"/>
    <row r="2" spans="1:7" ht="15" customHeight="1" x14ac:dyDescent="0.25">
      <c r="A2" s="100" t="s">
        <v>44</v>
      </c>
      <c r="B2" s="100"/>
      <c r="C2" s="100"/>
      <c r="D2" s="100"/>
      <c r="E2" s="100"/>
      <c r="F2" s="100"/>
    </row>
    <row r="3" spans="1:7" ht="15" customHeight="1" x14ac:dyDescent="0.25">
      <c r="A3" s="62" t="s">
        <v>2</v>
      </c>
      <c r="B3" s="1" t="s">
        <v>63</v>
      </c>
    </row>
    <row r="4" spans="1:7" ht="15" customHeight="1" x14ac:dyDescent="0.25">
      <c r="A4" s="62" t="s">
        <v>3</v>
      </c>
      <c r="B4" s="1" t="s">
        <v>64</v>
      </c>
    </row>
    <row r="5" spans="1:7" ht="15" customHeight="1" x14ac:dyDescent="0.25">
      <c r="A5" s="62" t="s">
        <v>4</v>
      </c>
      <c r="B5" s="1" t="s">
        <v>65</v>
      </c>
    </row>
    <row r="6" spans="1:7" ht="15" customHeight="1" x14ac:dyDescent="0.25">
      <c r="A6" s="62" t="s">
        <v>19</v>
      </c>
      <c r="B6" s="1">
        <v>2019</v>
      </c>
    </row>
    <row r="7" spans="1:7" x14ac:dyDescent="0.25">
      <c r="A7" s="4"/>
      <c r="B7" s="4"/>
      <c r="C7" s="4"/>
      <c r="D7" s="4"/>
      <c r="E7" s="4"/>
      <c r="F7" s="4"/>
      <c r="G7" s="4"/>
    </row>
    <row r="8" spans="1:7" ht="15" customHeight="1" x14ac:dyDescent="0.25">
      <c r="A8" s="106" t="s">
        <v>45</v>
      </c>
      <c r="B8" s="106"/>
      <c r="C8" s="106"/>
      <c r="D8" s="106"/>
      <c r="E8" s="106"/>
      <c r="F8" s="106"/>
    </row>
    <row r="9" spans="1:7" ht="15" customHeight="1" x14ac:dyDescent="0.25">
      <c r="A9" s="106" t="s">
        <v>46</v>
      </c>
      <c r="B9" s="106"/>
      <c r="C9" s="106"/>
      <c r="D9" s="106"/>
      <c r="E9" s="106"/>
      <c r="F9" s="106"/>
    </row>
    <row r="10" spans="1:7" x14ac:dyDescent="0.25">
      <c r="A10" s="75"/>
      <c r="B10" s="75"/>
      <c r="C10" s="75"/>
      <c r="D10" s="75"/>
      <c r="E10" s="75"/>
      <c r="F10" s="75"/>
    </row>
    <row r="11" spans="1:7" ht="15.75" thickBot="1" x14ac:dyDescent="0.3">
      <c r="A11" s="81" t="s">
        <v>49</v>
      </c>
      <c r="B11" s="82" t="s">
        <v>5</v>
      </c>
      <c r="C11" s="82" t="s">
        <v>25</v>
      </c>
      <c r="D11" s="82" t="s">
        <v>26</v>
      </c>
      <c r="E11" s="82" t="s">
        <v>27</v>
      </c>
      <c r="F11" s="82" t="s">
        <v>28</v>
      </c>
      <c r="G11" s="17"/>
    </row>
    <row r="12" spans="1:7" ht="15" customHeight="1" x14ac:dyDescent="0.25">
      <c r="A12" s="75"/>
      <c r="B12" s="75"/>
      <c r="C12" s="75"/>
      <c r="D12" s="75"/>
      <c r="E12" s="75"/>
      <c r="F12" s="75"/>
      <c r="G12" s="18"/>
    </row>
    <row r="13" spans="1:7" x14ac:dyDescent="0.25">
      <c r="A13" s="108" t="s">
        <v>42</v>
      </c>
      <c r="B13" s="75" t="s">
        <v>37</v>
      </c>
      <c r="C13" s="83">
        <v>928</v>
      </c>
      <c r="D13" s="83">
        <v>602</v>
      </c>
      <c r="E13" s="83">
        <v>638</v>
      </c>
      <c r="F13" s="83">
        <f>SUM(C13:E13)</f>
        <v>2168</v>
      </c>
      <c r="G13" s="18"/>
    </row>
    <row r="14" spans="1:7" x14ac:dyDescent="0.25">
      <c r="A14" s="108"/>
      <c r="B14" s="75" t="s">
        <v>38</v>
      </c>
      <c r="C14" s="83">
        <v>895</v>
      </c>
      <c r="D14" s="83">
        <v>591</v>
      </c>
      <c r="E14" s="83">
        <v>624</v>
      </c>
      <c r="F14" s="83">
        <v>1440</v>
      </c>
      <c r="G14" s="18"/>
    </row>
    <row r="15" spans="1:7" x14ac:dyDescent="0.25">
      <c r="A15" s="108"/>
      <c r="B15" s="75" t="s">
        <v>43</v>
      </c>
      <c r="C15" s="75">
        <v>2665</v>
      </c>
      <c r="D15" s="75">
        <v>1840</v>
      </c>
      <c r="E15" s="75">
        <v>1983</v>
      </c>
      <c r="F15" s="83">
        <f t="shared" ref="F15" si="0">SUM(C15:E15)</f>
        <v>6488</v>
      </c>
      <c r="G15" s="18"/>
    </row>
    <row r="16" spans="1:7" x14ac:dyDescent="0.25">
      <c r="A16" s="84"/>
      <c r="B16" s="75"/>
      <c r="C16" s="75"/>
      <c r="D16" s="75"/>
      <c r="E16" s="75"/>
      <c r="F16" s="75"/>
      <c r="G16" s="18"/>
    </row>
    <row r="17" spans="1:7" ht="15" customHeight="1" thickBot="1" x14ac:dyDescent="0.3">
      <c r="A17" s="78"/>
      <c r="B17" s="78"/>
      <c r="C17" s="78"/>
      <c r="D17" s="78"/>
      <c r="E17" s="78"/>
      <c r="F17" s="78"/>
      <c r="G17" s="18"/>
    </row>
    <row r="18" spans="1:7" ht="15.75" thickTop="1" x14ac:dyDescent="0.25">
      <c r="A18" s="79" t="s">
        <v>61</v>
      </c>
      <c r="B18" s="75"/>
      <c r="C18" s="75"/>
      <c r="D18" s="75"/>
      <c r="E18" s="75"/>
      <c r="F18" s="75"/>
    </row>
    <row r="19" spans="1:7" x14ac:dyDescent="0.25">
      <c r="A19" s="79" t="s">
        <v>80</v>
      </c>
      <c r="B19" s="75"/>
      <c r="C19" s="75"/>
      <c r="D19" s="75"/>
      <c r="E19" s="75"/>
      <c r="F19" s="75"/>
    </row>
    <row r="20" spans="1:7" x14ac:dyDescent="0.25">
      <c r="B20" s="75"/>
      <c r="C20" s="75"/>
      <c r="D20" s="75"/>
      <c r="E20" s="75"/>
      <c r="F20" s="75"/>
    </row>
    <row r="21" spans="1:7" x14ac:dyDescent="0.25">
      <c r="A21" s="107" t="s">
        <v>47</v>
      </c>
      <c r="B21" s="107"/>
      <c r="C21" s="107"/>
      <c r="D21" s="107"/>
      <c r="E21" s="107"/>
      <c r="F21" s="107"/>
    </row>
    <row r="22" spans="1:7" x14ac:dyDescent="0.25">
      <c r="A22" s="106" t="s">
        <v>48</v>
      </c>
      <c r="B22" s="106"/>
      <c r="C22" s="106"/>
      <c r="D22" s="106"/>
      <c r="E22" s="106"/>
      <c r="F22" s="106"/>
    </row>
    <row r="23" spans="1:7" x14ac:dyDescent="0.25">
      <c r="A23" s="106" t="s">
        <v>40</v>
      </c>
      <c r="B23" s="106"/>
      <c r="C23" s="106"/>
      <c r="D23" s="106"/>
      <c r="E23" s="106"/>
      <c r="F23" s="106"/>
    </row>
    <row r="24" spans="1:7" x14ac:dyDescent="0.25">
      <c r="A24" s="75"/>
      <c r="B24" s="75"/>
      <c r="C24" s="75"/>
      <c r="D24" s="75"/>
      <c r="E24" s="75"/>
      <c r="F24" s="75"/>
    </row>
    <row r="25" spans="1:7" ht="15.75" thickBot="1" x14ac:dyDescent="0.3">
      <c r="A25" s="81" t="s">
        <v>49</v>
      </c>
      <c r="B25" s="76" t="s">
        <v>25</v>
      </c>
      <c r="C25" s="76" t="s">
        <v>26</v>
      </c>
      <c r="D25" s="76" t="s">
        <v>27</v>
      </c>
      <c r="E25" s="76" t="s">
        <v>28</v>
      </c>
      <c r="F25" s="76" t="s">
        <v>29</v>
      </c>
    </row>
    <row r="26" spans="1:7" x14ac:dyDescent="0.25">
      <c r="A26" s="75"/>
      <c r="B26" s="75"/>
      <c r="C26" s="75"/>
      <c r="D26" s="75"/>
      <c r="E26" s="75"/>
      <c r="F26" s="75"/>
    </row>
    <row r="27" spans="1:7" ht="32.25" customHeight="1" x14ac:dyDescent="0.25">
      <c r="A27" s="85" t="s">
        <v>42</v>
      </c>
      <c r="B27" s="86">
        <v>349654551.80000001</v>
      </c>
      <c r="C27" s="86">
        <v>294504504.19999999</v>
      </c>
      <c r="D27" s="86">
        <v>303744387.30000001</v>
      </c>
      <c r="E27" s="86">
        <f>SUM(B27:D27)</f>
        <v>947903443.29999995</v>
      </c>
      <c r="F27" s="86">
        <f>+E27/3</f>
        <v>315967814.43333334</v>
      </c>
    </row>
    <row r="28" spans="1:7" ht="39.75" customHeight="1" x14ac:dyDescent="0.25">
      <c r="A28" s="87" t="s">
        <v>50</v>
      </c>
      <c r="B28" s="86">
        <f>6487089.2+456640</f>
        <v>6943729.2000000002</v>
      </c>
      <c r="C28" s="86">
        <v>6276023</v>
      </c>
      <c r="D28" s="86">
        <v>6367549.2000000002</v>
      </c>
      <c r="E28" s="86">
        <f>SUM(B28:D28)</f>
        <v>19587301.399999999</v>
      </c>
      <c r="F28" s="86">
        <f>+E28/3</f>
        <v>6529100.4666666659</v>
      </c>
    </row>
    <row r="29" spans="1:7" ht="15" customHeight="1" x14ac:dyDescent="0.25">
      <c r="A29" s="88"/>
      <c r="B29" s="86"/>
      <c r="C29" s="86"/>
      <c r="D29" s="86"/>
      <c r="E29" s="86"/>
      <c r="F29" s="86"/>
    </row>
    <row r="30" spans="1:7" ht="15.75" customHeight="1" thickBot="1" x14ac:dyDescent="0.3">
      <c r="A30" s="78" t="s">
        <v>54</v>
      </c>
      <c r="B30" s="89"/>
      <c r="C30" s="89"/>
      <c r="D30" s="89"/>
      <c r="E30" s="89"/>
      <c r="F30" s="89"/>
    </row>
    <row r="31" spans="1:7" ht="15.75" thickTop="1" x14ac:dyDescent="0.25">
      <c r="A31" s="79" t="s">
        <v>66</v>
      </c>
      <c r="B31" s="75"/>
      <c r="C31" s="75"/>
      <c r="D31" s="75"/>
      <c r="E31" s="75"/>
      <c r="F31" s="75"/>
    </row>
    <row r="32" spans="1:7" x14ac:dyDescent="0.25">
      <c r="A32" s="66" t="s">
        <v>39</v>
      </c>
    </row>
    <row r="34" spans="1:9" x14ac:dyDescent="0.25">
      <c r="A34" s="105" t="s">
        <v>51</v>
      </c>
      <c r="B34" s="105"/>
      <c r="C34" s="105"/>
      <c r="D34" s="105"/>
      <c r="E34" s="105"/>
    </row>
    <row r="35" spans="1:9" x14ac:dyDescent="0.25">
      <c r="A35" s="105" t="s">
        <v>53</v>
      </c>
      <c r="B35" s="105"/>
      <c r="C35" s="105"/>
      <c r="D35" s="105"/>
      <c r="E35" s="105"/>
    </row>
    <row r="36" spans="1:9" x14ac:dyDescent="0.25">
      <c r="A36" s="105" t="s">
        <v>40</v>
      </c>
      <c r="B36" s="105"/>
      <c r="C36" s="105"/>
      <c r="D36" s="105"/>
      <c r="E36" s="105"/>
    </row>
    <row r="38" spans="1:9" ht="15.75" thickBot="1" x14ac:dyDescent="0.3">
      <c r="A38" s="7" t="s">
        <v>13</v>
      </c>
      <c r="B38" s="7" t="s">
        <v>25</v>
      </c>
      <c r="C38" s="7" t="s">
        <v>26</v>
      </c>
      <c r="D38" s="7" t="s">
        <v>27</v>
      </c>
      <c r="E38" s="7" t="s">
        <v>28</v>
      </c>
    </row>
    <row r="40" spans="1:9" x14ac:dyDescent="0.25">
      <c r="A40" s="1" t="s">
        <v>20</v>
      </c>
      <c r="B40" s="10">
        <v>306468015.39999998</v>
      </c>
      <c r="C40" s="1">
        <v>208152014.19999999</v>
      </c>
      <c r="D40" s="1">
        <v>168853479.40000001</v>
      </c>
      <c r="E40" s="1">
        <f>SUM(B40:D40)</f>
        <v>683473509</v>
      </c>
      <c r="G40" s="29"/>
      <c r="H40" s="10"/>
      <c r="I40" s="10"/>
    </row>
    <row r="41" spans="1:9" x14ac:dyDescent="0.25">
      <c r="A41" s="1" t="s">
        <v>15</v>
      </c>
      <c r="B41" s="1">
        <v>257214055.99000001</v>
      </c>
      <c r="C41" s="1">
        <v>260965129.81</v>
      </c>
      <c r="D41" s="1">
        <v>258241980.52000001</v>
      </c>
      <c r="E41" s="1">
        <f>SUM(B41:D41)</f>
        <v>776421166.32000005</v>
      </c>
      <c r="G41" s="30"/>
      <c r="H41" s="30"/>
      <c r="I41" s="30"/>
    </row>
    <row r="42" spans="1:9" x14ac:dyDescent="0.25">
      <c r="A42" s="1" t="s">
        <v>16</v>
      </c>
      <c r="B42" s="1">
        <v>564750295.20000005</v>
      </c>
      <c r="C42" s="1">
        <v>469634006.60000002</v>
      </c>
      <c r="D42" s="1">
        <v>427731897</v>
      </c>
      <c r="E42" s="1">
        <f>+B40+E41</f>
        <v>1082889181.72</v>
      </c>
    </row>
    <row r="43" spans="1:9" x14ac:dyDescent="0.25">
      <c r="A43" s="1" t="s">
        <v>17</v>
      </c>
      <c r="B43" s="1">
        <v>356598281</v>
      </c>
      <c r="C43" s="1">
        <v>300780527.19999999</v>
      </c>
      <c r="D43" s="1">
        <v>310111936.5</v>
      </c>
      <c r="E43" s="1">
        <f>SUM(B43:D43)</f>
        <v>967490744.70000005</v>
      </c>
    </row>
    <row r="44" spans="1:9" x14ac:dyDescent="0.25">
      <c r="A44" s="1" t="s">
        <v>18</v>
      </c>
      <c r="B44" s="1">
        <f>+B42-B43</f>
        <v>208152014.20000005</v>
      </c>
      <c r="C44" s="1">
        <f t="shared" ref="C44:E44" si="1">+C42-C43</f>
        <v>168853479.40000004</v>
      </c>
      <c r="D44" s="1">
        <f t="shared" si="1"/>
        <v>117619960.5</v>
      </c>
      <c r="E44" s="1">
        <f t="shared" si="1"/>
        <v>115398437.01999998</v>
      </c>
    </row>
    <row r="45" spans="1:9" x14ac:dyDescent="0.25">
      <c r="A45" s="1"/>
      <c r="E45" s="10"/>
    </row>
    <row r="46" spans="1:9" ht="15.75" thickBot="1" x14ac:dyDescent="0.3">
      <c r="A46" s="3"/>
      <c r="B46" s="3"/>
      <c r="C46" s="3"/>
      <c r="D46" s="3"/>
      <c r="E46" s="3"/>
    </row>
    <row r="47" spans="1:9" ht="15.75" thickTop="1" x14ac:dyDescent="0.25">
      <c r="A47" s="66" t="s">
        <v>67</v>
      </c>
    </row>
    <row r="48" spans="1:9" x14ac:dyDescent="0.25">
      <c r="A48" s="20" t="s">
        <v>68</v>
      </c>
      <c r="B48" s="31"/>
      <c r="C48" s="31"/>
      <c r="D48" s="31"/>
      <c r="E48" s="31"/>
    </row>
    <row r="49" spans="1:5" ht="15" customHeight="1" x14ac:dyDescent="0.25">
      <c r="A49" s="104" t="s">
        <v>74</v>
      </c>
      <c r="B49" s="104"/>
      <c r="C49" s="104"/>
      <c r="D49" s="104"/>
      <c r="E49" s="104"/>
    </row>
    <row r="50" spans="1:5" x14ac:dyDescent="0.25">
      <c r="A50" s="104"/>
      <c r="B50" s="104"/>
      <c r="C50" s="104"/>
      <c r="D50" s="104"/>
      <c r="E50" s="104"/>
    </row>
    <row r="51" spans="1:5" x14ac:dyDescent="0.25">
      <c r="A51" s="14"/>
      <c r="B51" s="14"/>
      <c r="C51" s="14"/>
      <c r="D51" s="14"/>
      <c r="E51" s="14"/>
    </row>
    <row r="52" spans="1:5" x14ac:dyDescent="0.25">
      <c r="A52" s="28"/>
      <c r="B52" s="28"/>
      <c r="C52" s="28"/>
      <c r="D52" s="28"/>
    </row>
    <row r="53" spans="1:5" x14ac:dyDescent="0.25">
      <c r="A53" s="28"/>
    </row>
    <row r="55" spans="1:5" x14ac:dyDescent="0.25">
      <c r="A55" s="20"/>
    </row>
  </sheetData>
  <mergeCells count="11">
    <mergeCell ref="A49:E50"/>
    <mergeCell ref="A36:E36"/>
    <mergeCell ref="A23:F23"/>
    <mergeCell ref="A34:E34"/>
    <mergeCell ref="A35:E35"/>
    <mergeCell ref="A22:F22"/>
    <mergeCell ref="A8:F8"/>
    <mergeCell ref="A9:F9"/>
    <mergeCell ref="A21:F21"/>
    <mergeCell ref="A2:F2"/>
    <mergeCell ref="A13:A15"/>
  </mergeCells>
  <pageMargins left="0.7" right="0.7" top="0.75" bottom="0.75" header="0.3" footer="0.3"/>
  <pageSetup orientation="portrait" r:id="rId1"/>
  <ignoredErrors>
    <ignoredError sqref="E4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A2" sqref="A2:F2"/>
    </sheetView>
  </sheetViews>
  <sheetFormatPr baseColWidth="10" defaultColWidth="11.5703125" defaultRowHeight="15" x14ac:dyDescent="0.25"/>
  <cols>
    <col min="1" max="1" width="61.28515625" style="10" customWidth="1"/>
    <col min="2" max="4" width="13.5703125" style="1" bestFit="1" customWidth="1"/>
    <col min="5" max="5" width="16.42578125" style="1" customWidth="1"/>
    <col min="6" max="6" width="19.28515625" style="1" bestFit="1" customWidth="1"/>
    <col min="7" max="7" width="18.5703125" style="1" bestFit="1" customWidth="1"/>
    <col min="8" max="8" width="16.85546875" style="1" customWidth="1"/>
    <col min="9" max="9" width="13.7109375" style="1" bestFit="1" customWidth="1"/>
    <col min="10" max="16384" width="11.5703125" style="1"/>
  </cols>
  <sheetData>
    <row r="1" spans="1:8" ht="15" customHeight="1" x14ac:dyDescent="0.25"/>
    <row r="2" spans="1:8" ht="15" customHeight="1" x14ac:dyDescent="0.25">
      <c r="A2" s="100" t="s">
        <v>44</v>
      </c>
      <c r="B2" s="100"/>
      <c r="C2" s="100"/>
      <c r="D2" s="100"/>
      <c r="E2" s="100"/>
      <c r="F2" s="100"/>
    </row>
    <row r="3" spans="1:8" ht="15" customHeight="1" x14ac:dyDescent="0.25">
      <c r="A3" s="62" t="s">
        <v>2</v>
      </c>
      <c r="B3" s="1" t="s">
        <v>63</v>
      </c>
    </row>
    <row r="4" spans="1:8" ht="15" customHeight="1" x14ac:dyDescent="0.25">
      <c r="A4" s="62" t="s">
        <v>3</v>
      </c>
      <c r="B4" s="1" t="s">
        <v>64</v>
      </c>
    </row>
    <row r="5" spans="1:8" ht="15" customHeight="1" x14ac:dyDescent="0.25">
      <c r="A5" s="62" t="s">
        <v>4</v>
      </c>
      <c r="B5" s="1" t="s">
        <v>65</v>
      </c>
    </row>
    <row r="6" spans="1:8" ht="15" customHeight="1" x14ac:dyDescent="0.25">
      <c r="A6" s="62" t="s">
        <v>19</v>
      </c>
      <c r="B6" s="1">
        <v>2019</v>
      </c>
    </row>
    <row r="8" spans="1:8" ht="15" customHeight="1" x14ac:dyDescent="0.25">
      <c r="A8" s="106" t="s">
        <v>55</v>
      </c>
      <c r="B8" s="106"/>
      <c r="C8" s="106"/>
      <c r="D8" s="106"/>
      <c r="E8" s="106"/>
      <c r="F8" s="106"/>
    </row>
    <row r="9" spans="1:8" ht="15" customHeight="1" x14ac:dyDescent="0.25">
      <c r="A9" s="106" t="s">
        <v>46</v>
      </c>
      <c r="B9" s="106"/>
      <c r="C9" s="106"/>
      <c r="D9" s="106"/>
      <c r="E9" s="106"/>
      <c r="F9" s="106"/>
    </row>
    <row r="10" spans="1:8" x14ac:dyDescent="0.25">
      <c r="A10" s="75"/>
      <c r="B10" s="75"/>
      <c r="C10" s="75"/>
      <c r="D10" s="75"/>
      <c r="E10" s="75"/>
      <c r="F10" s="75"/>
    </row>
    <row r="11" spans="1:8" ht="15.75" thickBot="1" x14ac:dyDescent="0.3">
      <c r="A11" s="81" t="s">
        <v>49</v>
      </c>
      <c r="B11" s="77" t="s">
        <v>5</v>
      </c>
      <c r="C11" s="77" t="s">
        <v>34</v>
      </c>
      <c r="D11" s="77" t="s">
        <v>35</v>
      </c>
      <c r="E11" s="77" t="s">
        <v>36</v>
      </c>
      <c r="F11" s="77" t="s">
        <v>32</v>
      </c>
      <c r="G11" s="22"/>
      <c r="H11" s="17"/>
    </row>
    <row r="12" spans="1:8" ht="15" customHeight="1" x14ac:dyDescent="0.25">
      <c r="A12" s="75"/>
      <c r="B12" s="75"/>
      <c r="C12" s="75"/>
      <c r="D12" s="75"/>
      <c r="E12" s="75"/>
      <c r="F12" s="75"/>
      <c r="G12" s="18"/>
      <c r="H12" s="18"/>
    </row>
    <row r="13" spans="1:8" ht="15" customHeight="1" x14ac:dyDescent="0.25">
      <c r="A13" s="108" t="s">
        <v>42</v>
      </c>
      <c r="B13" s="75" t="s">
        <v>37</v>
      </c>
      <c r="C13" s="97">
        <v>678</v>
      </c>
      <c r="D13" s="97">
        <v>694</v>
      </c>
      <c r="E13" s="97">
        <v>602</v>
      </c>
      <c r="F13" s="97">
        <f>SUM(C13:E13)</f>
        <v>1974</v>
      </c>
      <c r="G13" s="18"/>
      <c r="H13" s="18"/>
    </row>
    <row r="14" spans="1:8" ht="15" customHeight="1" x14ac:dyDescent="0.25">
      <c r="A14" s="108"/>
      <c r="B14" s="75" t="s">
        <v>38</v>
      </c>
      <c r="C14" s="97">
        <v>665</v>
      </c>
      <c r="D14" s="97">
        <v>682</v>
      </c>
      <c r="E14" s="97">
        <v>593</v>
      </c>
      <c r="F14" s="97">
        <v>1198</v>
      </c>
      <c r="G14" s="18"/>
      <c r="H14" s="18"/>
    </row>
    <row r="15" spans="1:8" ht="15" customHeight="1" x14ac:dyDescent="0.25">
      <c r="A15" s="108"/>
      <c r="B15" s="75" t="s">
        <v>57</v>
      </c>
      <c r="C15" s="97">
        <v>2139</v>
      </c>
      <c r="D15" s="97">
        <v>2108</v>
      </c>
      <c r="E15" s="97">
        <v>1808</v>
      </c>
      <c r="F15" s="97">
        <f t="shared" ref="F15" si="0">SUM(C15:E15)</f>
        <v>6055</v>
      </c>
      <c r="G15" s="18"/>
      <c r="H15" s="18"/>
    </row>
    <row r="16" spans="1:8" ht="15" customHeight="1" x14ac:dyDescent="0.25">
      <c r="A16" s="75"/>
      <c r="B16" s="75"/>
      <c r="C16" s="75"/>
      <c r="D16" s="75"/>
      <c r="E16" s="75"/>
      <c r="F16" s="75"/>
      <c r="G16" s="18"/>
      <c r="H16" s="18"/>
    </row>
    <row r="17" spans="1:8" ht="15" customHeight="1" thickBot="1" x14ac:dyDescent="0.3">
      <c r="A17" s="78"/>
      <c r="B17" s="78"/>
      <c r="C17" s="78"/>
      <c r="D17" s="78"/>
      <c r="E17" s="78"/>
      <c r="F17" s="78"/>
      <c r="G17" s="18"/>
      <c r="H17" s="18"/>
    </row>
    <row r="18" spans="1:8" ht="15.75" thickTop="1" x14ac:dyDescent="0.25">
      <c r="A18" s="79" t="s">
        <v>61</v>
      </c>
      <c r="B18" s="75"/>
      <c r="C18" s="75"/>
      <c r="D18" s="75"/>
      <c r="E18" s="75"/>
      <c r="F18" s="75"/>
    </row>
    <row r="19" spans="1:8" ht="14.25" customHeight="1" x14ac:dyDescent="0.25">
      <c r="A19" s="79" t="s">
        <v>80</v>
      </c>
      <c r="B19" s="75"/>
      <c r="C19" s="75"/>
      <c r="D19" s="75"/>
      <c r="E19" s="75"/>
      <c r="F19" s="75"/>
    </row>
    <row r="20" spans="1:8" x14ac:dyDescent="0.25">
      <c r="A20" s="99"/>
      <c r="B20" s="75"/>
      <c r="C20" s="75"/>
      <c r="D20" s="75"/>
      <c r="E20" s="75"/>
      <c r="F20" s="75"/>
    </row>
    <row r="21" spans="1:8" x14ac:dyDescent="0.25">
      <c r="A21" s="107" t="s">
        <v>47</v>
      </c>
      <c r="B21" s="107"/>
      <c r="C21" s="107"/>
      <c r="D21" s="107"/>
      <c r="E21" s="107"/>
      <c r="F21" s="107"/>
    </row>
    <row r="22" spans="1:8" x14ac:dyDescent="0.25">
      <c r="A22" s="106" t="s">
        <v>48</v>
      </c>
      <c r="B22" s="106"/>
      <c r="C22" s="106"/>
      <c r="D22" s="106"/>
      <c r="E22" s="106"/>
      <c r="F22" s="106"/>
    </row>
    <row r="23" spans="1:8" x14ac:dyDescent="0.25">
      <c r="A23" s="106" t="s">
        <v>41</v>
      </c>
      <c r="B23" s="106"/>
      <c r="C23" s="106"/>
      <c r="D23" s="106"/>
      <c r="E23" s="106"/>
      <c r="F23" s="106"/>
    </row>
    <row r="24" spans="1:8" x14ac:dyDescent="0.25">
      <c r="A24" s="75"/>
      <c r="B24" s="75"/>
      <c r="C24" s="75"/>
      <c r="D24" s="75"/>
      <c r="E24" s="75"/>
      <c r="F24" s="75"/>
    </row>
    <row r="25" spans="1:8" ht="15.75" thickBot="1" x14ac:dyDescent="0.3">
      <c r="A25" s="81" t="s">
        <v>49</v>
      </c>
      <c r="B25" s="76" t="s">
        <v>34</v>
      </c>
      <c r="C25" s="76" t="s">
        <v>35</v>
      </c>
      <c r="D25" s="76" t="s">
        <v>36</v>
      </c>
      <c r="E25" s="76" t="s">
        <v>32</v>
      </c>
      <c r="F25" s="76" t="s">
        <v>29</v>
      </c>
    </row>
    <row r="26" spans="1:8" x14ac:dyDescent="0.25">
      <c r="A26" s="75"/>
      <c r="B26" s="75"/>
      <c r="C26" s="75"/>
      <c r="D26" s="75"/>
      <c r="E26" s="75"/>
      <c r="F26" s="75"/>
    </row>
    <row r="27" spans="1:8" ht="31.5" customHeight="1" x14ac:dyDescent="0.25">
      <c r="A27" s="93" t="s">
        <v>42</v>
      </c>
      <c r="B27" s="75">
        <v>308335857.10000002</v>
      </c>
      <c r="C27" s="75">
        <v>312796332.10000002</v>
      </c>
      <c r="D27" s="75">
        <v>262926251</v>
      </c>
      <c r="E27" s="75">
        <f>SUM(B27:D27)</f>
        <v>884058440.20000005</v>
      </c>
      <c r="F27" s="75">
        <f>+E27/3</f>
        <v>294686146.73333335</v>
      </c>
    </row>
    <row r="28" spans="1:8" ht="30" x14ac:dyDescent="0.25">
      <c r="A28" s="87" t="s">
        <v>50</v>
      </c>
      <c r="B28" s="75">
        <v>6820144.2999999998</v>
      </c>
      <c r="C28" s="75">
        <v>9580068.9000000004</v>
      </c>
      <c r="D28" s="75">
        <v>13398536.300000001</v>
      </c>
      <c r="E28" s="75">
        <f>SUM(B28:D28)</f>
        <v>29798749.5</v>
      </c>
      <c r="F28" s="75">
        <f>+E28/3</f>
        <v>9932916.5</v>
      </c>
    </row>
    <row r="29" spans="1:8" x14ac:dyDescent="0.25">
      <c r="A29" s="88"/>
      <c r="B29" s="75"/>
      <c r="C29" s="75"/>
      <c r="D29" s="75"/>
      <c r="E29" s="75"/>
      <c r="F29" s="75"/>
    </row>
    <row r="30" spans="1:8" ht="15.75" thickBot="1" x14ac:dyDescent="0.3">
      <c r="A30" s="78"/>
      <c r="B30" s="78"/>
      <c r="C30" s="78"/>
      <c r="D30" s="78"/>
      <c r="E30" s="78"/>
      <c r="F30" s="78"/>
    </row>
    <row r="31" spans="1:8" ht="15.75" thickTop="1" x14ac:dyDescent="0.25">
      <c r="A31" s="98" t="s">
        <v>75</v>
      </c>
      <c r="B31" s="75"/>
      <c r="C31" s="75"/>
      <c r="D31" s="75"/>
      <c r="E31" s="75"/>
      <c r="F31" s="75"/>
    </row>
    <row r="33" spans="1:9" x14ac:dyDescent="0.25">
      <c r="A33" s="105" t="s">
        <v>56</v>
      </c>
      <c r="B33" s="105"/>
      <c r="C33" s="105"/>
      <c r="D33" s="105"/>
      <c r="E33" s="105"/>
    </row>
    <row r="34" spans="1:9" x14ac:dyDescent="0.25">
      <c r="A34" s="105" t="s">
        <v>53</v>
      </c>
      <c r="B34" s="105"/>
      <c r="C34" s="105"/>
      <c r="D34" s="105"/>
      <c r="E34" s="105"/>
    </row>
    <row r="35" spans="1:9" x14ac:dyDescent="0.25">
      <c r="A35" s="105" t="s">
        <v>40</v>
      </c>
      <c r="B35" s="105"/>
      <c r="C35" s="105"/>
      <c r="D35" s="105"/>
      <c r="E35" s="105"/>
    </row>
    <row r="37" spans="1:9" ht="15.75" thickBot="1" x14ac:dyDescent="0.3">
      <c r="A37" s="7" t="s">
        <v>13</v>
      </c>
      <c r="B37" s="7" t="s">
        <v>34</v>
      </c>
      <c r="C37" s="7" t="s">
        <v>35</v>
      </c>
      <c r="D37" s="7" t="s">
        <v>36</v>
      </c>
      <c r="E37" s="7" t="s">
        <v>32</v>
      </c>
    </row>
    <row r="39" spans="1:9" x14ac:dyDescent="0.25">
      <c r="A39" s="1" t="s">
        <v>20</v>
      </c>
      <c r="B39" s="1">
        <v>117619960.5</v>
      </c>
      <c r="C39" s="1">
        <f>+B43</f>
        <v>195089733.25</v>
      </c>
      <c r="D39" s="1">
        <f>+C43</f>
        <v>176512953.27999997</v>
      </c>
      <c r="E39" s="1">
        <f>+B39</f>
        <v>117619960.5</v>
      </c>
      <c r="G39" s="29"/>
      <c r="H39" s="10"/>
      <c r="I39" s="10"/>
    </row>
    <row r="40" spans="1:9" x14ac:dyDescent="0.25">
      <c r="A40" s="1" t="s">
        <v>77</v>
      </c>
      <c r="B40" s="1">
        <v>392625774.14999998</v>
      </c>
      <c r="C40" s="1">
        <v>303799621.02999997</v>
      </c>
      <c r="D40" s="1">
        <v>220730556.19</v>
      </c>
      <c r="E40" s="1">
        <f t="shared" ref="E40:E42" si="1">SUM(B40:D40)</f>
        <v>917155951.36999989</v>
      </c>
      <c r="G40" s="30"/>
      <c r="H40" s="30"/>
      <c r="I40" s="30"/>
    </row>
    <row r="41" spans="1:9" x14ac:dyDescent="0.25">
      <c r="A41" s="1" t="s">
        <v>16</v>
      </c>
      <c r="B41" s="1">
        <f>SUM(B39:B40)</f>
        <v>510245734.64999998</v>
      </c>
      <c r="C41" s="1">
        <f t="shared" ref="C41:D41" si="2">SUM(C39:C40)</f>
        <v>498889354.27999997</v>
      </c>
      <c r="D41" s="1">
        <f t="shared" si="2"/>
        <v>397243509.46999997</v>
      </c>
      <c r="E41" s="1">
        <f>+E39+E40</f>
        <v>1034775911.8699999</v>
      </c>
      <c r="G41" s="10"/>
      <c r="H41" s="10"/>
      <c r="I41" s="10"/>
    </row>
    <row r="42" spans="1:9" x14ac:dyDescent="0.25">
      <c r="A42" s="1" t="s">
        <v>59</v>
      </c>
      <c r="B42" s="1">
        <v>315156001.39999998</v>
      </c>
      <c r="C42" s="1">
        <v>322376401</v>
      </c>
      <c r="D42" s="1">
        <v>276324787.39999998</v>
      </c>
      <c r="E42" s="1">
        <f t="shared" si="1"/>
        <v>913857189.79999995</v>
      </c>
    </row>
    <row r="43" spans="1:9" x14ac:dyDescent="0.25">
      <c r="A43" s="1" t="s">
        <v>18</v>
      </c>
      <c r="B43" s="1">
        <f>+B41-B42</f>
        <v>195089733.25</v>
      </c>
      <c r="C43" s="1">
        <f>+C41-C42</f>
        <v>176512953.27999997</v>
      </c>
      <c r="D43" s="1">
        <f>+D41-D42</f>
        <v>120918722.06999999</v>
      </c>
      <c r="E43" s="1">
        <f>+E41-E42</f>
        <v>120918722.06999993</v>
      </c>
    </row>
    <row r="44" spans="1:9" x14ac:dyDescent="0.25">
      <c r="A44" s="1"/>
    </row>
    <row r="45" spans="1:9" ht="15.75" thickBot="1" x14ac:dyDescent="0.3">
      <c r="A45" s="3"/>
      <c r="B45" s="3"/>
      <c r="C45" s="3"/>
      <c r="D45" s="3"/>
      <c r="E45" s="3"/>
    </row>
    <row r="46" spans="1:9" ht="15.75" thickTop="1" x14ac:dyDescent="0.25">
      <c r="A46" s="66" t="s">
        <v>75</v>
      </c>
      <c r="B46" s="43"/>
      <c r="C46" s="43"/>
      <c r="D46" s="43"/>
      <c r="E46" s="36"/>
      <c r="H46" s="10"/>
    </row>
    <row r="47" spans="1:9" ht="60" x14ac:dyDescent="0.25">
      <c r="A47" s="94" t="s">
        <v>76</v>
      </c>
      <c r="B47" s="43"/>
      <c r="C47" s="43"/>
      <c r="D47" s="43"/>
      <c r="E47" s="36"/>
      <c r="H47" s="10"/>
    </row>
    <row r="48" spans="1:9" x14ac:dyDescent="0.25">
      <c r="A48" s="43"/>
      <c r="B48" s="43"/>
      <c r="C48" s="43"/>
      <c r="D48" s="43"/>
      <c r="E48" s="36"/>
      <c r="H48" s="10"/>
    </row>
    <row r="49" spans="1:8" x14ac:dyDescent="0.25">
      <c r="A49" s="33"/>
      <c r="B49" s="33"/>
      <c r="C49" s="33"/>
      <c r="D49" s="33"/>
      <c r="E49" s="36"/>
      <c r="H49" s="10"/>
    </row>
    <row r="50" spans="1:8" x14ac:dyDescent="0.25">
      <c r="A50" s="37"/>
      <c r="B50" s="37"/>
      <c r="C50" s="37"/>
      <c r="D50" s="37"/>
      <c r="E50" s="36"/>
    </row>
    <row r="51" spans="1:8" x14ac:dyDescent="0.25">
      <c r="A51" s="37"/>
      <c r="B51" s="37"/>
      <c r="C51" s="37"/>
      <c r="D51" s="37"/>
      <c r="E51" s="36"/>
    </row>
    <row r="52" spans="1:8" x14ac:dyDescent="0.25">
      <c r="A52" s="28"/>
      <c r="B52" s="28"/>
      <c r="C52" s="28"/>
      <c r="D52" s="28"/>
    </row>
    <row r="53" spans="1:8" x14ac:dyDescent="0.25">
      <c r="A53" s="20"/>
    </row>
    <row r="54" spans="1:8" x14ac:dyDescent="0.25">
      <c r="A54" s="20"/>
    </row>
  </sheetData>
  <mergeCells count="10">
    <mergeCell ref="A35:E35"/>
    <mergeCell ref="A23:F23"/>
    <mergeCell ref="A33:E33"/>
    <mergeCell ref="A34:E34"/>
    <mergeCell ref="A2:F2"/>
    <mergeCell ref="A13:A15"/>
    <mergeCell ref="A22:F22"/>
    <mergeCell ref="A8:F8"/>
    <mergeCell ref="A9:F9"/>
    <mergeCell ref="A21:F2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activeCell="A2" sqref="A2:E2"/>
    </sheetView>
  </sheetViews>
  <sheetFormatPr baseColWidth="10" defaultColWidth="11.5703125" defaultRowHeight="15" x14ac:dyDescent="0.25"/>
  <cols>
    <col min="1" max="1" width="59.7109375" style="10" customWidth="1"/>
    <col min="2" max="4" width="15.140625" style="1" bestFit="1" customWidth="1"/>
    <col min="5" max="5" width="19.28515625" style="1" bestFit="1" customWidth="1"/>
    <col min="6" max="6" width="18.5703125" style="1" bestFit="1" customWidth="1"/>
    <col min="7" max="7" width="16.85546875" style="1" customWidth="1"/>
    <col min="8" max="16384" width="11.5703125" style="1"/>
  </cols>
  <sheetData>
    <row r="1" spans="1:7" ht="15" customHeight="1" x14ac:dyDescent="0.25"/>
    <row r="2" spans="1:7" ht="15" customHeight="1" x14ac:dyDescent="0.25">
      <c r="A2" s="100" t="s">
        <v>44</v>
      </c>
      <c r="B2" s="100"/>
      <c r="C2" s="100"/>
      <c r="D2" s="100"/>
      <c r="E2" s="100"/>
      <c r="F2" s="69"/>
    </row>
    <row r="3" spans="1:7" ht="15" customHeight="1" x14ac:dyDescent="0.25">
      <c r="A3" s="62" t="s">
        <v>2</v>
      </c>
      <c r="B3" s="1" t="s">
        <v>63</v>
      </c>
    </row>
    <row r="4" spans="1:7" ht="15" customHeight="1" x14ac:dyDescent="0.25">
      <c r="A4" s="62" t="s">
        <v>3</v>
      </c>
      <c r="B4" s="1" t="s">
        <v>64</v>
      </c>
    </row>
    <row r="5" spans="1:7" ht="15" customHeight="1" x14ac:dyDescent="0.25">
      <c r="A5" s="62" t="s">
        <v>4</v>
      </c>
      <c r="B5" s="1" t="s">
        <v>65</v>
      </c>
    </row>
    <row r="6" spans="1:7" ht="15" customHeight="1" x14ac:dyDescent="0.25">
      <c r="A6" s="62" t="s">
        <v>19</v>
      </c>
      <c r="B6" s="1">
        <v>2019</v>
      </c>
    </row>
    <row r="7" spans="1:7" ht="15" customHeight="1" x14ac:dyDescent="0.25">
      <c r="A7" s="4"/>
      <c r="B7" s="4"/>
      <c r="C7" s="4"/>
      <c r="D7" s="4"/>
      <c r="E7" s="4"/>
    </row>
    <row r="8" spans="1:7" ht="15" customHeight="1" x14ac:dyDescent="0.25">
      <c r="A8" s="105" t="s">
        <v>45</v>
      </c>
      <c r="B8" s="105"/>
      <c r="C8" s="105"/>
      <c r="D8" s="105"/>
      <c r="E8" s="105"/>
    </row>
    <row r="9" spans="1:7" ht="15" customHeight="1" x14ac:dyDescent="0.25">
      <c r="A9" s="105" t="s">
        <v>1</v>
      </c>
      <c r="B9" s="105"/>
      <c r="C9" s="105"/>
      <c r="D9" s="105"/>
      <c r="E9" s="105"/>
    </row>
    <row r="10" spans="1:7" ht="15" customHeight="1" x14ac:dyDescent="0.25"/>
    <row r="11" spans="1:7" ht="15.75" thickBot="1" x14ac:dyDescent="0.3">
      <c r="A11" s="52" t="s">
        <v>49</v>
      </c>
      <c r="B11" s="21" t="s">
        <v>5</v>
      </c>
      <c r="C11" s="21" t="s">
        <v>9</v>
      </c>
      <c r="D11" s="21" t="s">
        <v>24</v>
      </c>
      <c r="E11" s="21" t="s">
        <v>31</v>
      </c>
      <c r="F11" s="22"/>
      <c r="G11" s="17"/>
    </row>
    <row r="12" spans="1:7" ht="15" customHeight="1" x14ac:dyDescent="0.25">
      <c r="F12" s="18"/>
      <c r="G12" s="18"/>
    </row>
    <row r="13" spans="1:7" ht="15" customHeight="1" x14ac:dyDescent="0.25">
      <c r="A13" s="109" t="s">
        <v>42</v>
      </c>
      <c r="B13" s="1" t="s">
        <v>37</v>
      </c>
      <c r="C13" s="23">
        <f>+'1T'!F13</f>
        <v>1602</v>
      </c>
      <c r="D13" s="24">
        <f>+'2T'!F13</f>
        <v>1962</v>
      </c>
      <c r="E13" s="19">
        <f>+C13+D13</f>
        <v>3564</v>
      </c>
      <c r="F13" s="25"/>
      <c r="G13" s="18"/>
    </row>
    <row r="14" spans="1:7" ht="15" customHeight="1" x14ac:dyDescent="0.25">
      <c r="A14" s="109"/>
      <c r="B14" s="1" t="s">
        <v>79</v>
      </c>
      <c r="C14" s="23">
        <f>+'1T'!F14</f>
        <v>987</v>
      </c>
      <c r="D14" s="24">
        <f>+'2T'!F14</f>
        <v>1309</v>
      </c>
      <c r="E14" s="19">
        <v>1941</v>
      </c>
      <c r="F14" s="25"/>
      <c r="G14" s="18"/>
    </row>
    <row r="15" spans="1:7" ht="15" customHeight="1" x14ac:dyDescent="0.25">
      <c r="A15" s="109"/>
      <c r="B15" s="1" t="s">
        <v>43</v>
      </c>
      <c r="C15" s="23">
        <f>+'1T'!F15</f>
        <v>4805</v>
      </c>
      <c r="D15" s="24">
        <f>+'2T'!F15</f>
        <v>5708</v>
      </c>
      <c r="E15" s="19">
        <f t="shared" ref="E15" si="0">+C15+D15</f>
        <v>10513</v>
      </c>
      <c r="F15" s="18"/>
      <c r="G15" s="18"/>
    </row>
    <row r="16" spans="1:7" ht="15" customHeight="1" x14ac:dyDescent="0.25">
      <c r="A16" s="68"/>
      <c r="F16" s="18"/>
      <c r="G16" s="18"/>
    </row>
    <row r="17" spans="1:7" ht="15" customHeight="1" thickBot="1" x14ac:dyDescent="0.3">
      <c r="A17" s="12"/>
      <c r="B17" s="3"/>
      <c r="C17" s="3"/>
      <c r="D17" s="3"/>
      <c r="E17" s="3"/>
      <c r="F17" s="18"/>
      <c r="G17" s="18"/>
    </row>
    <row r="18" spans="1:7" ht="15.75" thickTop="1" x14ac:dyDescent="0.25">
      <c r="A18" s="79" t="s">
        <v>61</v>
      </c>
    </row>
    <row r="19" spans="1:7" x14ac:dyDescent="0.25">
      <c r="A19" s="79" t="s">
        <v>80</v>
      </c>
    </row>
    <row r="21" spans="1:7" x14ac:dyDescent="0.25">
      <c r="A21" s="100" t="s">
        <v>60</v>
      </c>
      <c r="B21" s="100"/>
      <c r="C21" s="100"/>
      <c r="D21" s="100"/>
      <c r="E21" s="100"/>
    </row>
    <row r="22" spans="1:7" x14ac:dyDescent="0.25">
      <c r="A22" s="105" t="s">
        <v>48</v>
      </c>
      <c r="B22" s="105"/>
      <c r="C22" s="105"/>
      <c r="D22" s="105"/>
      <c r="E22" s="105"/>
    </row>
    <row r="23" spans="1:7" x14ac:dyDescent="0.25">
      <c r="A23" s="105" t="s">
        <v>40</v>
      </c>
      <c r="B23" s="105"/>
      <c r="C23" s="105"/>
      <c r="D23" s="105"/>
      <c r="E23" s="105"/>
    </row>
    <row r="25" spans="1:7" ht="15.75" thickBot="1" x14ac:dyDescent="0.3">
      <c r="A25" s="52" t="s">
        <v>49</v>
      </c>
      <c r="B25" s="7" t="s">
        <v>9</v>
      </c>
      <c r="C25" s="7" t="s">
        <v>24</v>
      </c>
      <c r="D25" s="7" t="s">
        <v>31</v>
      </c>
      <c r="E25" s="7" t="s">
        <v>29</v>
      </c>
    </row>
    <row r="27" spans="1:7" ht="30.75" customHeight="1" x14ac:dyDescent="0.25">
      <c r="A27" s="44" t="s">
        <v>42</v>
      </c>
      <c r="B27" s="1">
        <f>+'1T'!E27</f>
        <v>816810684.5</v>
      </c>
      <c r="C27" s="1">
        <f>+'2T'!E27</f>
        <v>858097118.00999999</v>
      </c>
      <c r="D27" s="1">
        <f>+B27+C27</f>
        <v>1674907802.51</v>
      </c>
      <c r="E27" s="1">
        <f>+D27/6</f>
        <v>279151300.41833335</v>
      </c>
    </row>
    <row r="28" spans="1:7" ht="32.25" customHeight="1" x14ac:dyDescent="0.25">
      <c r="A28" s="70" t="s">
        <v>50</v>
      </c>
      <c r="B28" s="1">
        <f>+'1T'!E28</f>
        <v>50367148.529899999</v>
      </c>
      <c r="C28" s="1">
        <f>+'2T'!E28</f>
        <v>23652792.599999998</v>
      </c>
      <c r="D28" s="1">
        <f>+B28+C28</f>
        <v>74019941.129899994</v>
      </c>
      <c r="E28" s="1">
        <f>+D28/6</f>
        <v>12336656.854983332</v>
      </c>
    </row>
    <row r="29" spans="1:7" x14ac:dyDescent="0.25">
      <c r="A29" s="39"/>
    </row>
    <row r="30" spans="1:7" ht="15.75" thickBot="1" x14ac:dyDescent="0.3">
      <c r="A30" s="12" t="s">
        <v>10</v>
      </c>
      <c r="B30" s="3">
        <f>SUM(B27:B29)</f>
        <v>867177833.02989995</v>
      </c>
      <c r="C30" s="3">
        <f t="shared" ref="C30:E30" si="1">SUM(C27:C29)</f>
        <v>881749910.61000001</v>
      </c>
      <c r="D30" s="3">
        <f t="shared" si="1"/>
        <v>1748927743.6399</v>
      </c>
      <c r="E30" s="3">
        <f t="shared" si="1"/>
        <v>291487957.27331668</v>
      </c>
    </row>
    <row r="31" spans="1:7" ht="15.75" thickTop="1" x14ac:dyDescent="0.25">
      <c r="A31" s="66" t="s">
        <v>66</v>
      </c>
    </row>
    <row r="32" spans="1:7" x14ac:dyDescent="0.25">
      <c r="A32" s="66" t="s">
        <v>39</v>
      </c>
    </row>
    <row r="33" spans="1:5" x14ac:dyDescent="0.25">
      <c r="B33" s="10"/>
      <c r="C33" s="10"/>
      <c r="D33" s="10"/>
    </row>
    <row r="34" spans="1:5" s="4" customFormat="1" x14ac:dyDescent="0.25">
      <c r="A34" s="105" t="s">
        <v>51</v>
      </c>
      <c r="B34" s="105"/>
      <c r="C34" s="105"/>
      <c r="D34" s="105"/>
    </row>
    <row r="35" spans="1:5" x14ac:dyDescent="0.25">
      <c r="A35" s="105" t="s">
        <v>53</v>
      </c>
      <c r="B35" s="105"/>
      <c r="C35" s="105"/>
      <c r="D35" s="105"/>
    </row>
    <row r="36" spans="1:5" x14ac:dyDescent="0.25">
      <c r="A36" s="105" t="s">
        <v>40</v>
      </c>
      <c r="B36" s="105"/>
      <c r="C36" s="105"/>
      <c r="D36" s="105"/>
      <c r="E36" s="19"/>
    </row>
    <row r="37" spans="1:5" x14ac:dyDescent="0.25">
      <c r="B37" s="10"/>
      <c r="C37" s="10"/>
      <c r="D37" s="10"/>
    </row>
    <row r="38" spans="1:5" ht="15.75" thickBot="1" x14ac:dyDescent="0.3">
      <c r="A38" s="7" t="s">
        <v>13</v>
      </c>
      <c r="B38" s="7" t="s">
        <v>9</v>
      </c>
      <c r="C38" s="7" t="s">
        <v>24</v>
      </c>
      <c r="D38" s="7" t="s">
        <v>31</v>
      </c>
    </row>
    <row r="39" spans="1:5" x14ac:dyDescent="0.25">
      <c r="B39" s="10"/>
      <c r="C39" s="10"/>
      <c r="D39" s="10"/>
    </row>
    <row r="40" spans="1:5" x14ac:dyDescent="0.25">
      <c r="A40" s="10" t="s">
        <v>20</v>
      </c>
      <c r="B40" s="10">
        <v>399084148.30000001</v>
      </c>
      <c r="C40" s="10">
        <v>232311066.90000001</v>
      </c>
      <c r="D40" s="10">
        <f>+B40+C40</f>
        <v>631395215.20000005</v>
      </c>
    </row>
    <row r="41" spans="1:5" x14ac:dyDescent="0.25">
      <c r="A41" s="10" t="s">
        <v>15</v>
      </c>
      <c r="B41" s="10">
        <f>+'1T'!E41</f>
        <v>696885161.44000006</v>
      </c>
      <c r="C41" s="10">
        <f>+'2T'!E41</f>
        <v>953313708.79000008</v>
      </c>
      <c r="D41" s="10">
        <f t="shared" ref="D41:D44" si="2">+B41+C41</f>
        <v>1650198870.23</v>
      </c>
      <c r="E41" s="1">
        <f>+D41-D43</f>
        <v>-98728873.369999886</v>
      </c>
    </row>
    <row r="42" spans="1:5" x14ac:dyDescent="0.25">
      <c r="A42" s="10" t="s">
        <v>16</v>
      </c>
      <c r="B42" s="10">
        <f>+'1T'!E42</f>
        <v>1095969309.74</v>
      </c>
      <c r="C42" s="10">
        <f>+'2T'!E42</f>
        <v>1185624775.6900001</v>
      </c>
      <c r="D42" s="10">
        <f t="shared" si="2"/>
        <v>2281594085.4300003</v>
      </c>
    </row>
    <row r="43" spans="1:5" x14ac:dyDescent="0.25">
      <c r="A43" s="10" t="s">
        <v>17</v>
      </c>
      <c r="B43" s="10">
        <f>+'1T'!E43</f>
        <v>867177833</v>
      </c>
      <c r="C43" s="10">
        <f>+'2T'!E43</f>
        <v>881749910.60000002</v>
      </c>
      <c r="D43" s="10">
        <f t="shared" si="2"/>
        <v>1748927743.5999999</v>
      </c>
    </row>
    <row r="44" spans="1:5" x14ac:dyDescent="0.25">
      <c r="A44" s="10" t="s">
        <v>18</v>
      </c>
      <c r="B44" s="10">
        <f>+B42-B43</f>
        <v>228791476.74000001</v>
      </c>
      <c r="C44" s="10">
        <f>+C42-C43</f>
        <v>303874865.09000003</v>
      </c>
      <c r="D44" s="10">
        <f t="shared" si="2"/>
        <v>532666341.83000004</v>
      </c>
    </row>
    <row r="45" spans="1:5" x14ac:dyDescent="0.25">
      <c r="B45" s="10"/>
      <c r="C45" s="10"/>
      <c r="D45" s="10"/>
    </row>
    <row r="46" spans="1:5" ht="15.75" thickBot="1" x14ac:dyDescent="0.3">
      <c r="A46" s="12"/>
      <c r="B46" s="12"/>
      <c r="C46" s="12"/>
      <c r="D46" s="12"/>
    </row>
    <row r="47" spans="1:5" ht="15.75" thickTop="1" x14ac:dyDescent="0.25">
      <c r="A47" s="66" t="s">
        <v>62</v>
      </c>
      <c r="B47" s="10"/>
      <c r="C47" s="10"/>
      <c r="D47" s="10"/>
    </row>
    <row r="48" spans="1:5" x14ac:dyDescent="0.25">
      <c r="A48" s="66" t="s">
        <v>39</v>
      </c>
      <c r="B48" s="10"/>
      <c r="C48" s="10"/>
      <c r="D48" s="10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</sheetData>
  <mergeCells count="10">
    <mergeCell ref="A36:D36"/>
    <mergeCell ref="A23:E23"/>
    <mergeCell ref="A8:E8"/>
    <mergeCell ref="A9:E9"/>
    <mergeCell ref="A21:E21"/>
    <mergeCell ref="A2:E2"/>
    <mergeCell ref="A13:A15"/>
    <mergeCell ref="A22:E22"/>
    <mergeCell ref="A34:D34"/>
    <mergeCell ref="A35:D3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activeCell="A2" sqref="A2:F2"/>
    </sheetView>
  </sheetViews>
  <sheetFormatPr baseColWidth="10" defaultColWidth="11.5703125" defaultRowHeight="15" x14ac:dyDescent="0.25"/>
  <cols>
    <col min="1" max="1" width="59.7109375" style="10" customWidth="1"/>
    <col min="2" max="3" width="15.140625" style="1" bestFit="1" customWidth="1"/>
    <col min="4" max="4" width="15.5703125" style="1" customWidth="1"/>
    <col min="5" max="5" width="15.140625" style="1" bestFit="1" customWidth="1"/>
    <col min="6" max="6" width="19.28515625" style="1" bestFit="1" customWidth="1"/>
    <col min="7" max="7" width="18.5703125" style="1" bestFit="1" customWidth="1"/>
    <col min="8" max="8" width="17.140625" style="1" customWidth="1"/>
    <col min="9" max="16384" width="11.5703125" style="1"/>
  </cols>
  <sheetData>
    <row r="1" spans="1:8" ht="15" customHeight="1" x14ac:dyDescent="0.25"/>
    <row r="2" spans="1:8" ht="15" customHeight="1" x14ac:dyDescent="0.25">
      <c r="A2" s="100" t="s">
        <v>44</v>
      </c>
      <c r="B2" s="100"/>
      <c r="C2" s="100"/>
      <c r="D2" s="100"/>
      <c r="E2" s="100"/>
      <c r="F2" s="100"/>
    </row>
    <row r="3" spans="1:8" ht="15" customHeight="1" x14ac:dyDescent="0.25">
      <c r="A3" s="62" t="s">
        <v>2</v>
      </c>
      <c r="B3" s="1" t="s">
        <v>63</v>
      </c>
    </row>
    <row r="4" spans="1:8" ht="15" customHeight="1" x14ac:dyDescent="0.25">
      <c r="A4" s="62" t="s">
        <v>3</v>
      </c>
      <c r="B4" s="1" t="s">
        <v>64</v>
      </c>
    </row>
    <row r="5" spans="1:8" ht="15" customHeight="1" x14ac:dyDescent="0.25">
      <c r="A5" s="62" t="s">
        <v>4</v>
      </c>
      <c r="B5" s="1" t="s">
        <v>65</v>
      </c>
    </row>
    <row r="6" spans="1:8" ht="15" customHeight="1" x14ac:dyDescent="0.25">
      <c r="A6" s="62" t="s">
        <v>19</v>
      </c>
      <c r="B6" s="1">
        <v>2019</v>
      </c>
    </row>
    <row r="7" spans="1:8" ht="15" customHeight="1" x14ac:dyDescent="0.25"/>
    <row r="8" spans="1:8" ht="15" customHeight="1" x14ac:dyDescent="0.25">
      <c r="A8" s="105" t="s">
        <v>45</v>
      </c>
      <c r="B8" s="105"/>
      <c r="C8" s="105"/>
      <c r="D8" s="105"/>
      <c r="E8" s="105"/>
      <c r="F8" s="105"/>
      <c r="G8" s="13"/>
      <c r="H8" s="13"/>
    </row>
    <row r="9" spans="1:8" ht="15" customHeight="1" x14ac:dyDescent="0.25">
      <c r="A9" s="105" t="s">
        <v>46</v>
      </c>
      <c r="B9" s="105"/>
      <c r="C9" s="105"/>
      <c r="D9" s="105"/>
      <c r="E9" s="105"/>
      <c r="F9" s="105"/>
      <c r="G9" s="13"/>
      <c r="H9" s="13"/>
    </row>
    <row r="10" spans="1:8" ht="15" customHeight="1" x14ac:dyDescent="0.25"/>
    <row r="11" spans="1:8" ht="15.75" thickBot="1" x14ac:dyDescent="0.3">
      <c r="A11" s="52" t="s">
        <v>49</v>
      </c>
      <c r="B11" s="21" t="s">
        <v>5</v>
      </c>
      <c r="C11" s="21" t="s">
        <v>9</v>
      </c>
      <c r="D11" s="21" t="s">
        <v>24</v>
      </c>
      <c r="E11" s="21" t="s">
        <v>28</v>
      </c>
      <c r="F11" s="21" t="s">
        <v>30</v>
      </c>
      <c r="G11" s="22"/>
      <c r="H11" s="17"/>
    </row>
    <row r="12" spans="1:8" ht="15" customHeight="1" x14ac:dyDescent="0.25">
      <c r="G12" s="18"/>
      <c r="H12" s="18"/>
    </row>
    <row r="13" spans="1:8" ht="15" customHeight="1" x14ac:dyDescent="0.25">
      <c r="A13" s="109" t="s">
        <v>42</v>
      </c>
      <c r="B13" s="1" t="s">
        <v>37</v>
      </c>
      <c r="C13" s="24">
        <f>+'1T'!F13</f>
        <v>1602</v>
      </c>
      <c r="D13" s="24">
        <f>+'2T'!F13</f>
        <v>1962</v>
      </c>
      <c r="E13" s="24">
        <f>+'3T'!F13</f>
        <v>2168</v>
      </c>
      <c r="F13" s="19">
        <f>SUM(C13:E13)</f>
        <v>5732</v>
      </c>
      <c r="G13" s="25"/>
      <c r="H13" s="18"/>
    </row>
    <row r="14" spans="1:8" ht="15" customHeight="1" x14ac:dyDescent="0.25">
      <c r="A14" s="109"/>
      <c r="B14" s="1" t="s">
        <v>79</v>
      </c>
      <c r="C14" s="24">
        <f>+'1T'!F14</f>
        <v>987</v>
      </c>
      <c r="D14" s="24">
        <f>+'2T'!F14</f>
        <v>1309</v>
      </c>
      <c r="E14" s="24">
        <f>+'3T'!F14</f>
        <v>1440</v>
      </c>
      <c r="F14" s="19">
        <v>1941</v>
      </c>
      <c r="G14" s="25"/>
      <c r="H14" s="18"/>
    </row>
    <row r="15" spans="1:8" ht="15" customHeight="1" x14ac:dyDescent="0.25">
      <c r="A15" s="109"/>
      <c r="B15" s="1" t="s">
        <v>57</v>
      </c>
      <c r="C15" s="24">
        <f>+'1T'!F15</f>
        <v>4805</v>
      </c>
      <c r="D15" s="24">
        <f>+'2T'!F15</f>
        <v>5708</v>
      </c>
      <c r="E15" s="24">
        <f>+'3T'!F15</f>
        <v>6488</v>
      </c>
      <c r="F15" s="19">
        <f t="shared" ref="F15" si="0">SUM(C15:E15)</f>
        <v>17001</v>
      </c>
      <c r="G15" s="25"/>
      <c r="H15" s="18"/>
    </row>
    <row r="16" spans="1:8" ht="15" customHeight="1" x14ac:dyDescent="0.25">
      <c r="C16" s="19"/>
      <c r="D16" s="19"/>
      <c r="E16" s="19"/>
      <c r="F16" s="19"/>
      <c r="G16" s="25"/>
      <c r="H16" s="18"/>
    </row>
    <row r="17" spans="1:8" ht="15" customHeight="1" thickBot="1" x14ac:dyDescent="0.3">
      <c r="A17" s="12"/>
      <c r="B17" s="3"/>
      <c r="C17" s="3"/>
      <c r="D17" s="3"/>
      <c r="E17" s="3"/>
      <c r="F17" s="3"/>
      <c r="G17" s="18"/>
      <c r="H17" s="18"/>
    </row>
    <row r="18" spans="1:8" ht="15.75" thickTop="1" x14ac:dyDescent="0.25">
      <c r="A18" s="79" t="s">
        <v>61</v>
      </c>
    </row>
    <row r="19" spans="1:8" x14ac:dyDescent="0.25">
      <c r="A19" s="79" t="s">
        <v>80</v>
      </c>
      <c r="C19" s="32"/>
      <c r="D19" s="32"/>
      <c r="E19" s="32"/>
      <c r="F19" s="32"/>
    </row>
    <row r="21" spans="1:8" x14ac:dyDescent="0.25">
      <c r="A21" s="100" t="s">
        <v>11</v>
      </c>
      <c r="B21" s="100"/>
      <c r="C21" s="100"/>
      <c r="D21" s="100"/>
      <c r="E21" s="100"/>
      <c r="F21" s="100"/>
    </row>
    <row r="22" spans="1:8" x14ac:dyDescent="0.25">
      <c r="A22" s="105" t="s">
        <v>12</v>
      </c>
      <c r="B22" s="105"/>
      <c r="C22" s="105"/>
      <c r="D22" s="105"/>
      <c r="E22" s="105"/>
      <c r="F22" s="105"/>
    </row>
    <row r="23" spans="1:8" x14ac:dyDescent="0.25">
      <c r="A23" s="105" t="s">
        <v>40</v>
      </c>
      <c r="B23" s="105"/>
      <c r="C23" s="105"/>
      <c r="D23" s="105"/>
      <c r="E23" s="105"/>
      <c r="F23" s="105"/>
    </row>
    <row r="25" spans="1:8" ht="15.75" thickBot="1" x14ac:dyDescent="0.3">
      <c r="A25" s="52" t="s">
        <v>49</v>
      </c>
      <c r="B25" s="7" t="s">
        <v>9</v>
      </c>
      <c r="C25" s="7" t="s">
        <v>24</v>
      </c>
      <c r="D25" s="7" t="s">
        <v>28</v>
      </c>
      <c r="E25" s="7" t="s">
        <v>30</v>
      </c>
      <c r="F25" s="7" t="s">
        <v>29</v>
      </c>
    </row>
    <row r="27" spans="1:8" ht="30" x14ac:dyDescent="0.25">
      <c r="A27" s="44" t="s">
        <v>42</v>
      </c>
      <c r="B27" s="1">
        <f>+'1T'!E27</f>
        <v>816810684.5</v>
      </c>
      <c r="C27" s="1">
        <f>+'2T'!E27</f>
        <v>858097118.00999999</v>
      </c>
      <c r="D27" s="1">
        <f>+'3T'!E27</f>
        <v>947903443.29999995</v>
      </c>
      <c r="E27" s="1">
        <f>SUM(B27:D27)</f>
        <v>2622811245.8099999</v>
      </c>
      <c r="F27" s="1">
        <f>+E27/9</f>
        <v>291423471.75666666</v>
      </c>
    </row>
    <row r="28" spans="1:8" ht="33.75" customHeight="1" x14ac:dyDescent="0.25">
      <c r="A28" s="70" t="s">
        <v>50</v>
      </c>
      <c r="B28" s="1">
        <f>+'1T'!E28</f>
        <v>50367148.529899999</v>
      </c>
      <c r="C28" s="1">
        <f>+'2T'!E28</f>
        <v>23652792.599999998</v>
      </c>
      <c r="D28" s="1">
        <f>+'3T'!E28</f>
        <v>19587301.399999999</v>
      </c>
      <c r="E28" s="1">
        <f>SUM(B28:D28)</f>
        <v>93607242.529899985</v>
      </c>
      <c r="F28" s="1">
        <f>+E28/9</f>
        <v>10400804.725544443</v>
      </c>
    </row>
    <row r="29" spans="1:8" x14ac:dyDescent="0.25">
      <c r="A29" s="39"/>
    </row>
    <row r="30" spans="1:8" ht="15.75" thickBot="1" x14ac:dyDescent="0.3">
      <c r="A30" s="12"/>
      <c r="B30" s="3"/>
      <c r="C30" s="3"/>
      <c r="D30" s="3"/>
      <c r="E30" s="3"/>
      <c r="F30" s="3"/>
    </row>
    <row r="31" spans="1:8" ht="15.75" thickTop="1" x14ac:dyDescent="0.25">
      <c r="A31" s="96" t="s">
        <v>75</v>
      </c>
    </row>
    <row r="32" spans="1:8" x14ac:dyDescent="0.25">
      <c r="A32" s="66" t="s">
        <v>39</v>
      </c>
    </row>
    <row r="34" spans="1:11" x14ac:dyDescent="0.25">
      <c r="A34" s="106" t="s">
        <v>51</v>
      </c>
      <c r="B34" s="106"/>
      <c r="C34" s="106"/>
      <c r="D34" s="106"/>
      <c r="E34" s="106"/>
    </row>
    <row r="35" spans="1:11" x14ac:dyDescent="0.25">
      <c r="A35" s="106" t="s">
        <v>53</v>
      </c>
      <c r="B35" s="106"/>
      <c r="C35" s="106"/>
      <c r="D35" s="106"/>
      <c r="E35" s="106"/>
    </row>
    <row r="36" spans="1:11" x14ac:dyDescent="0.25">
      <c r="A36" s="106" t="s">
        <v>41</v>
      </c>
      <c r="B36" s="106"/>
      <c r="C36" s="106"/>
      <c r="D36" s="106"/>
      <c r="E36" s="106"/>
    </row>
    <row r="37" spans="1:11" x14ac:dyDescent="0.25">
      <c r="A37" s="75"/>
      <c r="B37" s="75"/>
      <c r="C37" s="75"/>
      <c r="D37" s="75"/>
      <c r="E37" s="75"/>
    </row>
    <row r="38" spans="1:11" ht="15.75" thickBot="1" x14ac:dyDescent="0.3">
      <c r="A38" s="76" t="s">
        <v>13</v>
      </c>
      <c r="B38" s="76" t="s">
        <v>9</v>
      </c>
      <c r="C38" s="76" t="s">
        <v>24</v>
      </c>
      <c r="D38" s="76" t="s">
        <v>28</v>
      </c>
      <c r="E38" s="76" t="s">
        <v>30</v>
      </c>
    </row>
    <row r="39" spans="1:11" x14ac:dyDescent="0.25">
      <c r="A39" s="75"/>
      <c r="B39" s="75"/>
      <c r="C39" s="75"/>
      <c r="D39" s="75"/>
      <c r="E39" s="75"/>
    </row>
    <row r="40" spans="1:11" x14ac:dyDescent="0.25">
      <c r="A40" s="75" t="s">
        <v>20</v>
      </c>
      <c r="B40" s="75">
        <f>+'1T'!B40</f>
        <v>399084148.30000001</v>
      </c>
      <c r="C40" s="75">
        <f>+'2T'!B40</f>
        <v>232311066.90000001</v>
      </c>
      <c r="D40" s="75">
        <f>+'3T'!B40</f>
        <v>306468015.39999998</v>
      </c>
      <c r="E40" s="75">
        <f>+B40</f>
        <v>399084148.30000001</v>
      </c>
    </row>
    <row r="41" spans="1:11" x14ac:dyDescent="0.25">
      <c r="A41" s="75" t="s">
        <v>15</v>
      </c>
      <c r="B41" s="75">
        <f>+'1T'!E41</f>
        <v>696885161.44000006</v>
      </c>
      <c r="C41" s="75">
        <f>+'2T'!E41</f>
        <v>953313708.79000008</v>
      </c>
      <c r="D41" s="75">
        <f>+'3T'!E41</f>
        <v>776421166.32000005</v>
      </c>
      <c r="E41" s="75">
        <f>SUM(B41:D41)</f>
        <v>2426620036.5500002</v>
      </c>
    </row>
    <row r="42" spans="1:11" x14ac:dyDescent="0.25">
      <c r="A42" s="75" t="s">
        <v>16</v>
      </c>
      <c r="B42" s="75">
        <f>+'1T'!E42</f>
        <v>1095969309.74</v>
      </c>
      <c r="C42" s="75">
        <f>+'2T'!E42</f>
        <v>1185624775.6900001</v>
      </c>
      <c r="D42" s="75">
        <f>+'3T'!E42</f>
        <v>1082889181.72</v>
      </c>
      <c r="E42" s="75">
        <f>+E40+E41</f>
        <v>2825704184.8500004</v>
      </c>
    </row>
    <row r="43" spans="1:11" x14ac:dyDescent="0.25">
      <c r="A43" s="75" t="s">
        <v>17</v>
      </c>
      <c r="B43" s="75">
        <f>+'1T'!E43</f>
        <v>867177833</v>
      </c>
      <c r="C43" s="75">
        <f>+'2T'!E43</f>
        <v>881749910.60000002</v>
      </c>
      <c r="D43" s="75">
        <f>+'3T'!E43</f>
        <v>967490744.70000005</v>
      </c>
      <c r="E43" s="75">
        <f t="shared" ref="E43" si="1">SUM(B43:D43)</f>
        <v>2716418488.3000002</v>
      </c>
    </row>
    <row r="44" spans="1:11" x14ac:dyDescent="0.25">
      <c r="A44" s="75" t="s">
        <v>18</v>
      </c>
      <c r="B44" s="75">
        <f>+B42-B43</f>
        <v>228791476.74000001</v>
      </c>
      <c r="C44" s="75">
        <f>+C42-C43</f>
        <v>303874865.09000003</v>
      </c>
      <c r="D44" s="75">
        <f>+D42-D43</f>
        <v>115398437.01999998</v>
      </c>
      <c r="E44" s="75">
        <f>+E42-E43</f>
        <v>109285696.55000019</v>
      </c>
      <c r="F44" s="1">
        <f>+E41-E43</f>
        <v>-289798451.75</v>
      </c>
    </row>
    <row r="45" spans="1:11" x14ac:dyDescent="0.25">
      <c r="A45" s="75"/>
      <c r="B45" s="75"/>
      <c r="C45" s="75"/>
      <c r="D45" s="75"/>
      <c r="E45" s="75"/>
    </row>
    <row r="46" spans="1:11" ht="15.75" thickBot="1" x14ac:dyDescent="0.3">
      <c r="A46" s="78"/>
      <c r="B46" s="78"/>
      <c r="C46" s="78"/>
      <c r="D46" s="78"/>
      <c r="E46" s="78"/>
    </row>
    <row r="47" spans="1:11" ht="15.75" thickTop="1" x14ac:dyDescent="0.25">
      <c r="A47" s="90" t="s">
        <v>67</v>
      </c>
      <c r="B47" s="90"/>
      <c r="C47" s="90"/>
      <c r="D47" s="90"/>
      <c r="E47" s="90"/>
      <c r="F47" s="91"/>
      <c r="G47" s="91"/>
      <c r="H47" s="91"/>
      <c r="I47" s="91"/>
      <c r="J47" s="91"/>
      <c r="K47" s="91"/>
    </row>
    <row r="48" spans="1:11" x14ac:dyDescent="0.25">
      <c r="A48" s="66" t="s">
        <v>39</v>
      </c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28"/>
    </row>
    <row r="56" spans="1:1" x14ac:dyDescent="0.25">
      <c r="A56" s="28"/>
    </row>
  </sheetData>
  <mergeCells count="10">
    <mergeCell ref="A2:F2"/>
    <mergeCell ref="A21:F21"/>
    <mergeCell ref="A22:F22"/>
    <mergeCell ref="A36:E36"/>
    <mergeCell ref="A13:A15"/>
    <mergeCell ref="A8:F8"/>
    <mergeCell ref="A9:F9"/>
    <mergeCell ref="A23:F23"/>
    <mergeCell ref="A34:E34"/>
    <mergeCell ref="A35:E3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>
      <selection activeCell="A2" sqref="A2:G2"/>
    </sheetView>
  </sheetViews>
  <sheetFormatPr baseColWidth="10" defaultColWidth="11.5703125" defaultRowHeight="15" x14ac:dyDescent="0.25"/>
  <cols>
    <col min="1" max="1" width="59.7109375" style="10" customWidth="1"/>
    <col min="2" max="4" width="15.140625" style="1" bestFit="1" customWidth="1"/>
    <col min="5" max="5" width="17.85546875" style="1" customWidth="1"/>
    <col min="6" max="6" width="15.42578125" style="1" bestFit="1" customWidth="1"/>
    <col min="7" max="7" width="19.28515625" style="1" bestFit="1" customWidth="1"/>
    <col min="8" max="8" width="18.5703125" style="1" bestFit="1" customWidth="1"/>
    <col min="9" max="9" width="13.85546875" style="1" customWidth="1"/>
    <col min="10" max="16384" width="11.5703125" style="1"/>
  </cols>
  <sheetData>
    <row r="1" spans="1:9" ht="15" customHeight="1" x14ac:dyDescent="0.25"/>
    <row r="2" spans="1:9" ht="15" customHeight="1" x14ac:dyDescent="0.25">
      <c r="A2" s="100" t="s">
        <v>44</v>
      </c>
      <c r="B2" s="100"/>
      <c r="C2" s="100"/>
      <c r="D2" s="100"/>
      <c r="E2" s="100"/>
      <c r="F2" s="100"/>
      <c r="G2" s="100"/>
    </row>
    <row r="3" spans="1:9" ht="15" customHeight="1" x14ac:dyDescent="0.25">
      <c r="A3" s="62" t="s">
        <v>2</v>
      </c>
      <c r="B3" s="1" t="s">
        <v>63</v>
      </c>
    </row>
    <row r="4" spans="1:9" ht="15" customHeight="1" x14ac:dyDescent="0.25">
      <c r="A4" s="62" t="s">
        <v>3</v>
      </c>
      <c r="B4" s="1" t="s">
        <v>64</v>
      </c>
    </row>
    <row r="5" spans="1:9" ht="15" customHeight="1" x14ac:dyDescent="0.25">
      <c r="A5" s="62" t="s">
        <v>4</v>
      </c>
      <c r="B5" s="1" t="s">
        <v>65</v>
      </c>
    </row>
    <row r="6" spans="1:9" ht="15" customHeight="1" x14ac:dyDescent="0.25">
      <c r="A6" s="62" t="s">
        <v>19</v>
      </c>
      <c r="B6" s="1">
        <v>2019</v>
      </c>
    </row>
    <row r="7" spans="1:9" ht="15" customHeight="1" x14ac:dyDescent="0.25">
      <c r="A7" s="4"/>
      <c r="B7" s="4"/>
      <c r="C7" s="4"/>
      <c r="D7" s="4"/>
      <c r="E7" s="4"/>
      <c r="F7" s="4"/>
      <c r="G7" s="4"/>
    </row>
    <row r="8" spans="1:9" ht="15" customHeight="1" x14ac:dyDescent="0.25">
      <c r="A8" s="105" t="s">
        <v>0</v>
      </c>
      <c r="B8" s="105"/>
      <c r="C8" s="105"/>
      <c r="D8" s="105"/>
      <c r="E8" s="105"/>
      <c r="F8" s="105"/>
      <c r="G8" s="105"/>
    </row>
    <row r="9" spans="1:9" ht="15" customHeight="1" x14ac:dyDescent="0.25">
      <c r="A9" s="105" t="s">
        <v>46</v>
      </c>
      <c r="B9" s="105"/>
      <c r="C9" s="105"/>
      <c r="D9" s="105"/>
      <c r="E9" s="105"/>
      <c r="F9" s="105"/>
      <c r="G9" s="105"/>
    </row>
    <row r="10" spans="1:9" ht="15" customHeight="1" x14ac:dyDescent="0.25"/>
    <row r="11" spans="1:9" ht="15.75" thickBot="1" x14ac:dyDescent="0.3">
      <c r="A11" s="52" t="s">
        <v>49</v>
      </c>
      <c r="B11" s="21" t="s">
        <v>5</v>
      </c>
      <c r="C11" s="21" t="s">
        <v>9</v>
      </c>
      <c r="D11" s="21" t="s">
        <v>24</v>
      </c>
      <c r="E11" s="21" t="s">
        <v>28</v>
      </c>
      <c r="F11" s="21" t="s">
        <v>32</v>
      </c>
      <c r="G11" s="21" t="s">
        <v>33</v>
      </c>
      <c r="H11" s="22"/>
      <c r="I11" s="22"/>
    </row>
    <row r="12" spans="1:9" ht="15" customHeight="1" x14ac:dyDescent="0.25">
      <c r="H12" s="18"/>
      <c r="I12" s="18"/>
    </row>
    <row r="13" spans="1:9" ht="15" customHeight="1" x14ac:dyDescent="0.25">
      <c r="A13" s="109" t="s">
        <v>42</v>
      </c>
      <c r="B13" s="1" t="s">
        <v>37</v>
      </c>
      <c r="C13" s="26">
        <v>1602</v>
      </c>
      <c r="D13" s="16">
        <v>1962</v>
      </c>
      <c r="E13" s="16">
        <v>2168</v>
      </c>
      <c r="F13" s="16">
        <f>+'4T'!F13</f>
        <v>1974</v>
      </c>
      <c r="G13" s="1">
        <f>SUM(C13:F13)</f>
        <v>7706</v>
      </c>
      <c r="H13" s="18"/>
      <c r="I13" s="18"/>
    </row>
    <row r="14" spans="1:9" ht="15" customHeight="1" x14ac:dyDescent="0.25">
      <c r="A14" s="109"/>
      <c r="B14" s="1" t="s">
        <v>38</v>
      </c>
      <c r="C14" s="26">
        <f>+'1T'!F14</f>
        <v>987</v>
      </c>
      <c r="D14" s="16">
        <f>+'2T'!F14</f>
        <v>1309</v>
      </c>
      <c r="E14" s="16">
        <f>+'3T'!F14</f>
        <v>1440</v>
      </c>
      <c r="F14" s="16">
        <f>+'4T'!F14</f>
        <v>1198</v>
      </c>
      <c r="G14" s="1">
        <v>3726</v>
      </c>
      <c r="H14" s="35"/>
      <c r="I14" s="18"/>
    </row>
    <row r="15" spans="1:9" ht="15" customHeight="1" x14ac:dyDescent="0.25">
      <c r="A15" s="109"/>
      <c r="B15" s="1" t="s">
        <v>57</v>
      </c>
      <c r="C15" s="26">
        <v>4805</v>
      </c>
      <c r="D15" s="16">
        <v>5708</v>
      </c>
      <c r="E15" s="16">
        <v>6488</v>
      </c>
      <c r="F15" s="16">
        <f>+'4T'!F15</f>
        <v>6055</v>
      </c>
      <c r="G15" s="1">
        <f t="shared" ref="G15" si="0">SUM(C15:F15)</f>
        <v>23056</v>
      </c>
      <c r="H15" s="35"/>
      <c r="I15" s="18"/>
    </row>
    <row r="16" spans="1:9" ht="15" customHeight="1" x14ac:dyDescent="0.25">
      <c r="A16" s="11"/>
      <c r="C16" s="26"/>
      <c r="D16" s="16"/>
      <c r="E16" s="16"/>
      <c r="F16" s="16"/>
      <c r="H16" s="18"/>
      <c r="I16" s="18"/>
    </row>
    <row r="17" spans="1:9" ht="15" customHeight="1" thickBot="1" x14ac:dyDescent="0.3">
      <c r="A17" s="12"/>
      <c r="B17" s="3"/>
      <c r="C17" s="3"/>
      <c r="D17" s="3"/>
      <c r="E17" s="3"/>
      <c r="F17" s="3"/>
      <c r="G17" s="3"/>
      <c r="H17" s="18"/>
      <c r="I17" s="18"/>
    </row>
    <row r="18" spans="1:9" ht="15.75" thickTop="1" x14ac:dyDescent="0.25">
      <c r="A18" s="79" t="s">
        <v>61</v>
      </c>
    </row>
    <row r="19" spans="1:9" x14ac:dyDescent="0.25">
      <c r="A19" s="66" t="s">
        <v>39</v>
      </c>
    </row>
    <row r="21" spans="1:9" x14ac:dyDescent="0.25">
      <c r="A21" s="100" t="s">
        <v>47</v>
      </c>
      <c r="B21" s="100"/>
      <c r="C21" s="100"/>
      <c r="D21" s="100"/>
      <c r="E21" s="100"/>
      <c r="F21" s="100"/>
      <c r="G21" s="100"/>
    </row>
    <row r="22" spans="1:9" x14ac:dyDescent="0.25">
      <c r="A22" s="105" t="s">
        <v>48</v>
      </c>
      <c r="B22" s="105"/>
      <c r="C22" s="105"/>
      <c r="D22" s="105"/>
      <c r="E22" s="105"/>
      <c r="F22" s="105"/>
      <c r="G22" s="105"/>
    </row>
    <row r="23" spans="1:9" x14ac:dyDescent="0.25">
      <c r="A23" s="105" t="s">
        <v>41</v>
      </c>
      <c r="B23" s="105"/>
      <c r="C23" s="105"/>
      <c r="D23" s="105"/>
      <c r="E23" s="105"/>
      <c r="F23" s="105"/>
      <c r="G23" s="105"/>
    </row>
    <row r="25" spans="1:9" ht="15.75" thickBot="1" x14ac:dyDescent="0.3">
      <c r="A25" s="52" t="s">
        <v>49</v>
      </c>
      <c r="B25" s="7" t="s">
        <v>9</v>
      </c>
      <c r="C25" s="7" t="s">
        <v>24</v>
      </c>
      <c r="D25" s="7" t="s">
        <v>28</v>
      </c>
      <c r="E25" s="7" t="s">
        <v>32</v>
      </c>
      <c r="F25" s="7" t="s">
        <v>33</v>
      </c>
      <c r="G25" s="7" t="s">
        <v>29</v>
      </c>
    </row>
    <row r="27" spans="1:9" ht="30" x14ac:dyDescent="0.25">
      <c r="A27" s="44" t="s">
        <v>42</v>
      </c>
      <c r="B27" s="1">
        <v>816810684.5</v>
      </c>
      <c r="C27" s="1">
        <v>858097118.00999999</v>
      </c>
      <c r="D27" s="1">
        <v>947903443.29999995</v>
      </c>
      <c r="E27" s="1">
        <f>+'4T'!E27</f>
        <v>884058440.20000005</v>
      </c>
      <c r="F27" s="1">
        <f>SUM(B27:E27)</f>
        <v>3506869686.0100002</v>
      </c>
      <c r="G27" s="1">
        <f>+F27/12</f>
        <v>292239140.50083333</v>
      </c>
    </row>
    <row r="28" spans="1:9" ht="30" customHeight="1" x14ac:dyDescent="0.25">
      <c r="A28" s="49" t="s">
        <v>50</v>
      </c>
      <c r="B28" s="1">
        <v>50367148.529899999</v>
      </c>
      <c r="C28" s="1">
        <v>23652792.599999998</v>
      </c>
      <c r="D28" s="1">
        <v>19587301.399999999</v>
      </c>
      <c r="E28" s="1">
        <f>+'4T'!E28</f>
        <v>29798749.5</v>
      </c>
      <c r="F28" s="1">
        <f>SUM(B28:E28)</f>
        <v>123405992.02989998</v>
      </c>
      <c r="G28" s="1">
        <f>+F28/12</f>
        <v>10283832.669158332</v>
      </c>
    </row>
    <row r="29" spans="1:9" x14ac:dyDescent="0.25">
      <c r="A29" s="39"/>
    </row>
    <row r="30" spans="1:9" ht="15.75" thickBot="1" x14ac:dyDescent="0.3">
      <c r="A30" s="12"/>
      <c r="B30" s="3"/>
      <c r="C30" s="3"/>
      <c r="D30" s="3"/>
      <c r="E30" s="3"/>
      <c r="F30" s="3"/>
      <c r="G30" s="3"/>
    </row>
    <row r="31" spans="1:9" ht="15.75" thickTop="1" x14ac:dyDescent="0.25">
      <c r="A31" s="66" t="s">
        <v>78</v>
      </c>
    </row>
    <row r="32" spans="1:9" x14ac:dyDescent="0.25">
      <c r="A32" s="66" t="s">
        <v>39</v>
      </c>
    </row>
    <row r="34" spans="1:6" x14ac:dyDescent="0.25">
      <c r="A34" s="105" t="s">
        <v>51</v>
      </c>
      <c r="B34" s="105"/>
      <c r="C34" s="105"/>
      <c r="D34" s="105"/>
      <c r="E34" s="105"/>
      <c r="F34" s="105"/>
    </row>
    <row r="35" spans="1:6" x14ac:dyDescent="0.25">
      <c r="A35" s="105" t="s">
        <v>53</v>
      </c>
      <c r="B35" s="105"/>
      <c r="C35" s="105"/>
      <c r="D35" s="105"/>
      <c r="E35" s="105"/>
      <c r="F35" s="105"/>
    </row>
    <row r="36" spans="1:6" x14ac:dyDescent="0.25">
      <c r="A36" s="105" t="s">
        <v>40</v>
      </c>
      <c r="B36" s="105"/>
      <c r="C36" s="105"/>
      <c r="D36" s="105"/>
      <c r="E36" s="105"/>
      <c r="F36" s="105"/>
    </row>
    <row r="38" spans="1:6" ht="15.75" thickBot="1" x14ac:dyDescent="0.3">
      <c r="A38" s="7" t="s">
        <v>13</v>
      </c>
      <c r="B38" s="7" t="s">
        <v>9</v>
      </c>
      <c r="C38" s="7" t="s">
        <v>24</v>
      </c>
      <c r="D38" s="7" t="s">
        <v>28</v>
      </c>
      <c r="E38" s="7" t="s">
        <v>32</v>
      </c>
      <c r="F38" s="7" t="s">
        <v>30</v>
      </c>
    </row>
    <row r="40" spans="1:6" x14ac:dyDescent="0.25">
      <c r="A40" s="1" t="s">
        <v>20</v>
      </c>
      <c r="B40" s="1">
        <v>399084148.30000001</v>
      </c>
      <c r="C40" s="1">
        <v>232311066.90000001</v>
      </c>
      <c r="D40" s="1">
        <f>+C44</f>
        <v>303874865.09000003</v>
      </c>
      <c r="E40" s="1">
        <f>+D44</f>
        <v>117619960.5999999</v>
      </c>
      <c r="F40" s="1">
        <f>+B40</f>
        <v>399084148.30000001</v>
      </c>
    </row>
    <row r="41" spans="1:6" x14ac:dyDescent="0.25">
      <c r="A41" s="1" t="s">
        <v>58</v>
      </c>
      <c r="B41" s="1">
        <v>696885161.44000006</v>
      </c>
      <c r="C41" s="1">
        <v>953313708.79000008</v>
      </c>
      <c r="D41" s="1">
        <v>776421166.32000005</v>
      </c>
      <c r="E41" s="1">
        <f>+'4T'!E40</f>
        <v>917155951.36999989</v>
      </c>
      <c r="F41" s="1">
        <f>SUM(B41:E41)</f>
        <v>3343775987.9200001</v>
      </c>
    </row>
    <row r="42" spans="1:6" x14ac:dyDescent="0.25">
      <c r="A42" s="1" t="s">
        <v>16</v>
      </c>
      <c r="B42" s="1">
        <v>1099488900</v>
      </c>
      <c r="C42" s="1">
        <v>1185624775.6900001</v>
      </c>
      <c r="D42" s="1">
        <f>+D40+D41</f>
        <v>1080296031.4100001</v>
      </c>
      <c r="E42" s="1">
        <f>+E40+E41</f>
        <v>1034775911.9699998</v>
      </c>
      <c r="F42" s="1">
        <f>+F40+F41</f>
        <v>3742860136.2200003</v>
      </c>
    </row>
    <row r="43" spans="1:6" x14ac:dyDescent="0.25">
      <c r="A43" s="1" t="s">
        <v>59</v>
      </c>
      <c r="B43" s="1">
        <v>867177833</v>
      </c>
      <c r="C43" s="1">
        <v>881749910.60000002</v>
      </c>
      <c r="D43" s="1">
        <v>967490744.70000005</v>
      </c>
      <c r="E43" s="1">
        <f>+'4T'!E42</f>
        <v>913857189.79999995</v>
      </c>
      <c r="F43" s="1">
        <f>SUM(B43:E43)</f>
        <v>3630275678.1000004</v>
      </c>
    </row>
    <row r="44" spans="1:6" x14ac:dyDescent="0.25">
      <c r="A44" s="1" t="s">
        <v>18</v>
      </c>
      <c r="B44" s="1">
        <v>232311067</v>
      </c>
      <c r="C44" s="1">
        <v>303874865.09000003</v>
      </c>
      <c r="D44" s="1">
        <v>117619960.5999999</v>
      </c>
      <c r="E44" s="1">
        <f>+E42-E43</f>
        <v>120918722.16999984</v>
      </c>
      <c r="F44" s="1">
        <f>+F42-F43</f>
        <v>112584458.11999989</v>
      </c>
    </row>
    <row r="45" spans="1:6" x14ac:dyDescent="0.25">
      <c r="A45" s="1"/>
    </row>
    <row r="46" spans="1:6" ht="15.75" thickBot="1" x14ac:dyDescent="0.3">
      <c r="A46" s="3"/>
      <c r="B46" s="3"/>
      <c r="C46" s="3"/>
      <c r="D46" s="3"/>
      <c r="E46" s="3"/>
      <c r="F46" s="3"/>
    </row>
    <row r="47" spans="1:6" ht="15.75" thickTop="1" x14ac:dyDescent="0.25">
      <c r="A47" s="95" t="s">
        <v>75</v>
      </c>
    </row>
    <row r="48" spans="1:6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</sheetData>
  <mergeCells count="10">
    <mergeCell ref="A34:F34"/>
    <mergeCell ref="A35:F35"/>
    <mergeCell ref="A22:G22"/>
    <mergeCell ref="A36:F36"/>
    <mergeCell ref="A23:G23"/>
    <mergeCell ref="A8:G8"/>
    <mergeCell ref="A9:G9"/>
    <mergeCell ref="A21:G21"/>
    <mergeCell ref="A13:A15"/>
    <mergeCell ref="A2:G2"/>
  </mergeCells>
  <pageMargins left="0.7" right="0.7" top="0.75" bottom="0.75" header="0.3" footer="0.3"/>
  <ignoredErrors>
    <ignoredError sqref="F4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1T</vt:lpstr>
      <vt:lpstr>2T</vt:lpstr>
      <vt:lpstr>3T</vt:lpstr>
      <vt:lpstr>4T</vt:lpstr>
      <vt:lpstr>Semestral</vt:lpstr>
      <vt:lpstr>3T Acumulado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 Alberto García Gordon</dc:creator>
  <cp:lastModifiedBy>Stephanie Tatiana Salas Soto</cp:lastModifiedBy>
  <dcterms:created xsi:type="dcterms:W3CDTF">2012-04-19T13:38:14Z</dcterms:created>
  <dcterms:modified xsi:type="dcterms:W3CDTF">2020-03-18T19:24:32Z</dcterms:modified>
</cp:coreProperties>
</file>