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odo\2016\Indicadores 2016\PANEA\Informes trimestrales\I trimestre\"/>
    </mc:Choice>
  </mc:AlternateContent>
  <bookViews>
    <workbookView xWindow="0" yWindow="0" windowWidth="7470" windowHeight="2760" activeTab="6"/>
  </bookViews>
  <sheets>
    <sheet name="1T " sheetId="1" r:id="rId1"/>
    <sheet name="2T" sheetId="2" r:id="rId2"/>
    <sheet name="3T" sheetId="4" r:id="rId3"/>
    <sheet name="4T" sheetId="6" r:id="rId4"/>
    <sheet name="Semestral" sheetId="3" r:id="rId5"/>
    <sheet name="3T Acumulado" sheetId="5" r:id="rId6"/>
    <sheet name="Anual" sheetId="7" r:id="rId7"/>
  </sheets>
  <calcPr calcId="152511" concurrentCalc="0"/>
</workbook>
</file>

<file path=xl/calcChain.xml><?xml version="1.0" encoding="utf-8"?>
<calcChain xmlns="http://schemas.openxmlformats.org/spreadsheetml/2006/main">
  <c r="D76" i="2" l="1"/>
  <c r="D66" i="6"/>
  <c r="E63" i="1"/>
  <c r="B66" i="1"/>
  <c r="B79" i="1"/>
  <c r="B46" i="1"/>
  <c r="C46" i="1"/>
  <c r="D46" i="1"/>
  <c r="B42" i="1"/>
  <c r="C42" i="1"/>
  <c r="D42" i="1"/>
  <c r="B38" i="1"/>
  <c r="C38" i="1"/>
  <c r="D38" i="1"/>
  <c r="B34" i="1"/>
  <c r="C34" i="1"/>
  <c r="D34" i="1"/>
  <c r="C30" i="1"/>
  <c r="D30" i="1"/>
  <c r="B30" i="1"/>
  <c r="C19" i="1"/>
  <c r="B46" i="6"/>
  <c r="C46" i="6"/>
  <c r="D46" i="6"/>
  <c r="B42" i="6"/>
  <c r="C42" i="6"/>
  <c r="D42" i="6"/>
  <c r="B38" i="6"/>
  <c r="C38" i="6"/>
  <c r="D38" i="6"/>
  <c r="B34" i="6"/>
  <c r="C34" i="6"/>
  <c r="C51" i="6"/>
  <c r="D34" i="6"/>
  <c r="B30" i="6"/>
  <c r="C30" i="6"/>
  <c r="D30" i="6"/>
  <c r="D51" i="6"/>
  <c r="B51" i="1"/>
  <c r="B46" i="4"/>
  <c r="C46" i="4"/>
  <c r="D46" i="4"/>
  <c r="B42" i="4"/>
  <c r="C42" i="4"/>
  <c r="D42" i="4"/>
  <c r="B38" i="4"/>
  <c r="C38" i="4"/>
  <c r="D38" i="4"/>
  <c r="B34" i="4"/>
  <c r="C34" i="4"/>
  <c r="D34" i="4"/>
  <c r="B30" i="4"/>
  <c r="C30" i="4"/>
  <c r="D30" i="4"/>
  <c r="E62" i="1"/>
  <c r="B62" i="7"/>
  <c r="E61" i="1"/>
  <c r="B61" i="7"/>
  <c r="B46" i="2"/>
  <c r="C46" i="2"/>
  <c r="D46" i="2"/>
  <c r="B42" i="2"/>
  <c r="C42" i="2"/>
  <c r="D42" i="2"/>
  <c r="B38" i="2"/>
  <c r="C38" i="2"/>
  <c r="D38" i="2"/>
  <c r="B34" i="2"/>
  <c r="C34" i="2"/>
  <c r="D34" i="2"/>
  <c r="B30" i="2"/>
  <c r="C30" i="2"/>
  <c r="D30" i="2"/>
  <c r="E31" i="2"/>
  <c r="C51" i="4"/>
  <c r="D51" i="4"/>
  <c r="B51" i="4"/>
  <c r="D51" i="1"/>
  <c r="C51" i="1"/>
  <c r="E63" i="7"/>
  <c r="E64" i="7"/>
  <c r="E65" i="7"/>
  <c r="E33" i="7"/>
  <c r="E37" i="7"/>
  <c r="E41" i="7"/>
  <c r="E45" i="7"/>
  <c r="E49" i="7"/>
  <c r="F14" i="6"/>
  <c r="F14" i="7"/>
  <c r="G14" i="7"/>
  <c r="F15" i="6"/>
  <c r="F15" i="7"/>
  <c r="G15" i="7"/>
  <c r="F16" i="6"/>
  <c r="F16" i="7"/>
  <c r="G16" i="7"/>
  <c r="F17" i="6"/>
  <c r="F17" i="7"/>
  <c r="G17" i="7"/>
  <c r="F13" i="6"/>
  <c r="F13" i="7"/>
  <c r="F14" i="4"/>
  <c r="F15" i="4"/>
  <c r="F16" i="4"/>
  <c r="F17" i="4"/>
  <c r="F13" i="4"/>
  <c r="F14" i="2"/>
  <c r="F15" i="2"/>
  <c r="F16" i="2"/>
  <c r="F17" i="2"/>
  <c r="F13" i="2"/>
  <c r="F14" i="1"/>
  <c r="F15" i="1"/>
  <c r="F16" i="1"/>
  <c r="F17" i="1"/>
  <c r="F13" i="1"/>
  <c r="E35" i="6"/>
  <c r="E34" i="6"/>
  <c r="E32" i="6"/>
  <c r="E32" i="7"/>
  <c r="F32" i="7"/>
  <c r="E36" i="6"/>
  <c r="E36" i="7"/>
  <c r="E39" i="6"/>
  <c r="E38" i="6"/>
  <c r="E40" i="6"/>
  <c r="E40" i="7"/>
  <c r="F40" i="7"/>
  <c r="E43" i="6"/>
  <c r="E44" i="6"/>
  <c r="E42" i="6"/>
  <c r="E44" i="7"/>
  <c r="F44" i="7"/>
  <c r="E47" i="6"/>
  <c r="E46" i="6"/>
  <c r="E48" i="6"/>
  <c r="E48" i="7"/>
  <c r="F48" i="7"/>
  <c r="E31" i="6"/>
  <c r="E30" i="6"/>
  <c r="E31" i="7"/>
  <c r="E30" i="7"/>
  <c r="E43" i="7"/>
  <c r="E42" i="7"/>
  <c r="C49" i="7"/>
  <c r="B49" i="7"/>
  <c r="C45" i="7"/>
  <c r="B45" i="7"/>
  <c r="C41" i="7"/>
  <c r="B41" i="7"/>
  <c r="C37" i="7"/>
  <c r="B37" i="7"/>
  <c r="C33" i="7"/>
  <c r="B33" i="7"/>
  <c r="E17" i="7"/>
  <c r="D17" i="7"/>
  <c r="C17" i="7"/>
  <c r="E16" i="7"/>
  <c r="D16" i="7"/>
  <c r="C16" i="7"/>
  <c r="E15" i="7"/>
  <c r="D15" i="7"/>
  <c r="C15" i="7"/>
  <c r="E14" i="7"/>
  <c r="D14" i="7"/>
  <c r="C14" i="7"/>
  <c r="E13" i="7"/>
  <c r="D13" i="7"/>
  <c r="C13" i="7"/>
  <c r="K62" i="7"/>
  <c r="J62" i="7"/>
  <c r="E77" i="6"/>
  <c r="E77" i="7"/>
  <c r="D79" i="6"/>
  <c r="C66" i="6"/>
  <c r="C79" i="6"/>
  <c r="B66" i="6"/>
  <c r="B79" i="6"/>
  <c r="B80" i="6"/>
  <c r="C76" i="6"/>
  <c r="C78" i="6"/>
  <c r="E62" i="6"/>
  <c r="E62" i="7"/>
  <c r="E61" i="6"/>
  <c r="E61" i="7"/>
  <c r="F61" i="7"/>
  <c r="E19" i="6"/>
  <c r="D19" i="6"/>
  <c r="C19" i="6"/>
  <c r="F19" i="6"/>
  <c r="E19" i="7"/>
  <c r="D19" i="7"/>
  <c r="C19" i="7"/>
  <c r="C49" i="5"/>
  <c r="B49" i="5"/>
  <c r="C45" i="5"/>
  <c r="B45" i="5"/>
  <c r="C41" i="5"/>
  <c r="B41" i="5"/>
  <c r="C37" i="5"/>
  <c r="B37" i="5"/>
  <c r="C33" i="5"/>
  <c r="B33" i="5"/>
  <c r="D14" i="5"/>
  <c r="D15" i="5"/>
  <c r="D16" i="5"/>
  <c r="D17" i="5"/>
  <c r="C17" i="5"/>
  <c r="C16" i="5"/>
  <c r="C15" i="5"/>
  <c r="C14" i="5"/>
  <c r="D13" i="5"/>
  <c r="C13" i="5"/>
  <c r="E32" i="4"/>
  <c r="E33" i="4"/>
  <c r="E35" i="4"/>
  <c r="E36" i="4"/>
  <c r="E37" i="4"/>
  <c r="E39" i="4"/>
  <c r="E40" i="4"/>
  <c r="E41" i="4"/>
  <c r="E43" i="4"/>
  <c r="E44" i="4"/>
  <c r="E45" i="4"/>
  <c r="E47" i="4"/>
  <c r="E48" i="4"/>
  <c r="E49" i="4"/>
  <c r="E31" i="4"/>
  <c r="E14" i="5"/>
  <c r="E15" i="5"/>
  <c r="E16" i="5"/>
  <c r="E17" i="5"/>
  <c r="E13" i="5"/>
  <c r="D49" i="5"/>
  <c r="E49" i="5"/>
  <c r="D49" i="7"/>
  <c r="F49" i="7"/>
  <c r="F15" i="5"/>
  <c r="F17" i="5"/>
  <c r="F14" i="5"/>
  <c r="F16" i="5"/>
  <c r="F13" i="5"/>
  <c r="D31" i="5"/>
  <c r="E30" i="4"/>
  <c r="D31" i="7"/>
  <c r="D47" i="5"/>
  <c r="E46" i="4"/>
  <c r="D47" i="7"/>
  <c r="D44" i="5"/>
  <c r="D44" i="7"/>
  <c r="D41" i="5"/>
  <c r="E41" i="5"/>
  <c r="D41" i="7"/>
  <c r="F41" i="7"/>
  <c r="D39" i="5"/>
  <c r="E38" i="4"/>
  <c r="D39" i="7"/>
  <c r="D36" i="5"/>
  <c r="D36" i="7"/>
  <c r="D33" i="5"/>
  <c r="E33" i="5"/>
  <c r="D33" i="7"/>
  <c r="F33" i="7"/>
  <c r="D48" i="5"/>
  <c r="D48" i="7"/>
  <c r="D45" i="5"/>
  <c r="D45" i="7"/>
  <c r="F45" i="7"/>
  <c r="D43" i="5"/>
  <c r="E42" i="4"/>
  <c r="D43" i="7"/>
  <c r="D40" i="5"/>
  <c r="D40" i="7"/>
  <c r="D37" i="5"/>
  <c r="E37" i="5"/>
  <c r="D37" i="7"/>
  <c r="F37" i="7"/>
  <c r="D35" i="5"/>
  <c r="E34" i="4"/>
  <c r="D35" i="7"/>
  <c r="D32" i="5"/>
  <c r="D32" i="7"/>
  <c r="E19" i="5"/>
  <c r="C19" i="5"/>
  <c r="E45" i="5"/>
  <c r="D19" i="5"/>
  <c r="E77" i="4"/>
  <c r="D66" i="4"/>
  <c r="D79" i="4"/>
  <c r="C66" i="4"/>
  <c r="C79" i="4"/>
  <c r="B66" i="4"/>
  <c r="B79" i="4"/>
  <c r="E62" i="4"/>
  <c r="D62" i="7"/>
  <c r="E61" i="4"/>
  <c r="D61" i="7"/>
  <c r="D66" i="7"/>
  <c r="E19" i="4"/>
  <c r="D19" i="4"/>
  <c r="C19" i="4"/>
  <c r="D34" i="5"/>
  <c r="D42" i="5"/>
  <c r="D42" i="7"/>
  <c r="F19" i="4"/>
  <c r="D34" i="7"/>
  <c r="F19" i="5"/>
  <c r="D62" i="5"/>
  <c r="D46" i="7"/>
  <c r="D46" i="5"/>
  <c r="E51" i="4"/>
  <c r="D38" i="7"/>
  <c r="D38" i="5"/>
  <c r="D30" i="7"/>
  <c r="D30" i="5"/>
  <c r="D77" i="5"/>
  <c r="D77" i="7"/>
  <c r="E66" i="4"/>
  <c r="E79" i="4"/>
  <c r="D61" i="5"/>
  <c r="D51" i="7"/>
  <c r="D51" i="5"/>
  <c r="D79" i="5"/>
  <c r="D79" i="7"/>
  <c r="D66" i="5"/>
  <c r="B78" i="1"/>
  <c r="E77" i="2"/>
  <c r="E77" i="1"/>
  <c r="E76" i="1"/>
  <c r="B76" i="3"/>
  <c r="D76" i="3"/>
  <c r="B80" i="1"/>
  <c r="C76" i="1"/>
  <c r="C78" i="1"/>
  <c r="C33" i="3"/>
  <c r="C37" i="3"/>
  <c r="C41" i="3"/>
  <c r="C45" i="3"/>
  <c r="C49" i="3"/>
  <c r="B33" i="3"/>
  <c r="D33" i="3"/>
  <c r="B37" i="3"/>
  <c r="D37" i="3"/>
  <c r="B41" i="3"/>
  <c r="B45" i="3"/>
  <c r="B49" i="3"/>
  <c r="D41" i="3"/>
  <c r="D45" i="3"/>
  <c r="D49" i="3"/>
  <c r="B76" i="7"/>
  <c r="F76" i="7"/>
  <c r="B76" i="5"/>
  <c r="E76" i="5"/>
  <c r="B77" i="3"/>
  <c r="B77" i="7"/>
  <c r="B77" i="5"/>
  <c r="C77" i="3"/>
  <c r="C77" i="7"/>
  <c r="C77" i="5"/>
  <c r="E78" i="1"/>
  <c r="D14" i="3"/>
  <c r="D15" i="3"/>
  <c r="D16" i="3"/>
  <c r="D17" i="3"/>
  <c r="D13" i="3"/>
  <c r="C14" i="3"/>
  <c r="C15" i="3"/>
  <c r="E15" i="3"/>
  <c r="C16" i="3"/>
  <c r="C17" i="3"/>
  <c r="C13" i="3"/>
  <c r="E16" i="3"/>
  <c r="E17" i="3"/>
  <c r="E13" i="3"/>
  <c r="E77" i="5"/>
  <c r="E78" i="5"/>
  <c r="D77" i="3"/>
  <c r="D78" i="3"/>
  <c r="D19" i="3"/>
  <c r="E14" i="3"/>
  <c r="B78" i="7"/>
  <c r="B78" i="5"/>
  <c r="F77" i="7"/>
  <c r="F78" i="7"/>
  <c r="C19" i="3"/>
  <c r="B78" i="3"/>
  <c r="E19" i="3"/>
  <c r="E48" i="2"/>
  <c r="E47" i="2"/>
  <c r="E44" i="2"/>
  <c r="E43" i="2"/>
  <c r="E40" i="2"/>
  <c r="E39" i="2"/>
  <c r="E36" i="2"/>
  <c r="E35" i="2"/>
  <c r="E32" i="2"/>
  <c r="E30" i="2"/>
  <c r="E19" i="2"/>
  <c r="D19" i="2"/>
  <c r="C19" i="2"/>
  <c r="E62" i="2"/>
  <c r="C62" i="7"/>
  <c r="F19" i="2"/>
  <c r="E34" i="2"/>
  <c r="C35" i="7"/>
  <c r="C35" i="5"/>
  <c r="C35" i="3"/>
  <c r="E42" i="2"/>
  <c r="C43" i="7"/>
  <c r="C43" i="5"/>
  <c r="C43" i="3"/>
  <c r="C32" i="7"/>
  <c r="C32" i="5"/>
  <c r="C32" i="3"/>
  <c r="C36" i="7"/>
  <c r="C36" i="5"/>
  <c r="C36" i="3"/>
  <c r="C40" i="7"/>
  <c r="C40" i="5"/>
  <c r="C40" i="3"/>
  <c r="C44" i="7"/>
  <c r="C44" i="5"/>
  <c r="C44" i="3"/>
  <c r="C48" i="7"/>
  <c r="C48" i="5"/>
  <c r="C48" i="3"/>
  <c r="E38" i="2"/>
  <c r="C39" i="7"/>
  <c r="C39" i="5"/>
  <c r="C39" i="3"/>
  <c r="E46" i="2"/>
  <c r="C47" i="7"/>
  <c r="C46" i="7"/>
  <c r="C47" i="5"/>
  <c r="C47" i="3"/>
  <c r="C46" i="3"/>
  <c r="C66" i="2"/>
  <c r="C79" i="2"/>
  <c r="C51" i="2"/>
  <c r="B66" i="2"/>
  <c r="B79" i="2"/>
  <c r="B51" i="2"/>
  <c r="D66" i="2"/>
  <c r="D79" i="2"/>
  <c r="D51" i="2"/>
  <c r="C31" i="7"/>
  <c r="C31" i="5"/>
  <c r="C31" i="3"/>
  <c r="C30" i="5"/>
  <c r="C46" i="5"/>
  <c r="C38" i="7"/>
  <c r="C38" i="3"/>
  <c r="E51" i="2"/>
  <c r="C38" i="5"/>
  <c r="C30" i="3"/>
  <c r="C30" i="7"/>
  <c r="C62" i="5"/>
  <c r="C42" i="3"/>
  <c r="C42" i="7"/>
  <c r="C34" i="3"/>
  <c r="C34" i="7"/>
  <c r="C62" i="3"/>
  <c r="C42" i="5"/>
  <c r="C34" i="5"/>
  <c r="E61" i="2"/>
  <c r="C61" i="5"/>
  <c r="C61" i="3"/>
  <c r="D66" i="1"/>
  <c r="D79" i="1"/>
  <c r="C66" i="1"/>
  <c r="C79" i="1"/>
  <c r="E66" i="2"/>
  <c r="E79" i="2"/>
  <c r="C79" i="3"/>
  <c r="C61" i="7"/>
  <c r="C66" i="7"/>
  <c r="C51" i="3"/>
  <c r="C51" i="7"/>
  <c r="C66" i="3"/>
  <c r="C51" i="5"/>
  <c r="C80" i="1"/>
  <c r="D76" i="1"/>
  <c r="D78" i="1"/>
  <c r="D80" i="1"/>
  <c r="C66" i="5"/>
  <c r="C79" i="7"/>
  <c r="C79" i="5"/>
  <c r="E64" i="1"/>
  <c r="E48" i="1"/>
  <c r="E47" i="1"/>
  <c r="E44" i="1"/>
  <c r="E43" i="1"/>
  <c r="E39" i="1"/>
  <c r="E36" i="1"/>
  <c r="E32" i="1"/>
  <c r="E31" i="1"/>
  <c r="E30" i="1"/>
  <c r="B31" i="7"/>
  <c r="B31" i="5"/>
  <c r="B31" i="3"/>
  <c r="B32" i="7"/>
  <c r="B32" i="5"/>
  <c r="B32" i="3"/>
  <c r="B39" i="7"/>
  <c r="B39" i="5"/>
  <c r="B39" i="3"/>
  <c r="B44" i="7"/>
  <c r="B44" i="5"/>
  <c r="E44" i="5"/>
  <c r="B44" i="3"/>
  <c r="D44" i="3"/>
  <c r="B48" i="7"/>
  <c r="B48" i="5"/>
  <c r="E48" i="5"/>
  <c r="B48" i="3"/>
  <c r="D48" i="3"/>
  <c r="B36" i="7"/>
  <c r="F36" i="7"/>
  <c r="B36" i="5"/>
  <c r="E36" i="5"/>
  <c r="B36" i="3"/>
  <c r="D36" i="3"/>
  <c r="E42" i="1"/>
  <c r="B43" i="7"/>
  <c r="B43" i="5"/>
  <c r="B43" i="3"/>
  <c r="E46" i="1"/>
  <c r="B47" i="7"/>
  <c r="B47" i="5"/>
  <c r="B47" i="3"/>
  <c r="E66" i="1"/>
  <c r="E79" i="1"/>
  <c r="E19" i="1"/>
  <c r="D19" i="1"/>
  <c r="E40" i="1"/>
  <c r="E80" i="1"/>
  <c r="B79" i="3"/>
  <c r="D79" i="3"/>
  <c r="D80" i="3"/>
  <c r="B79" i="5"/>
  <c r="E79" i="5"/>
  <c r="E80" i="5"/>
  <c r="B79" i="7"/>
  <c r="F19" i="1"/>
  <c r="B40" i="7"/>
  <c r="B40" i="5"/>
  <c r="E40" i="5"/>
  <c r="B40" i="3"/>
  <c r="D40" i="3"/>
  <c r="B42" i="3"/>
  <c r="D43" i="3"/>
  <c r="D42" i="3"/>
  <c r="E39" i="5"/>
  <c r="E38" i="1"/>
  <c r="E32" i="5"/>
  <c r="B30" i="3"/>
  <c r="D31" i="3"/>
  <c r="B30" i="7"/>
  <c r="B46" i="3"/>
  <c r="D47" i="3"/>
  <c r="D46" i="3"/>
  <c r="B46" i="7"/>
  <c r="B42" i="7"/>
  <c r="F43" i="7"/>
  <c r="B46" i="5"/>
  <c r="E47" i="5"/>
  <c r="E46" i="5"/>
  <c r="B42" i="5"/>
  <c r="E43" i="5"/>
  <c r="E42" i="5"/>
  <c r="D39" i="3"/>
  <c r="D32" i="3"/>
  <c r="B30" i="5"/>
  <c r="E31" i="5"/>
  <c r="E30" i="5"/>
  <c r="E35" i="1"/>
  <c r="B38" i="7"/>
  <c r="B76" i="2"/>
  <c r="B80" i="3"/>
  <c r="B80" i="5"/>
  <c r="B80" i="7"/>
  <c r="B38" i="5"/>
  <c r="D62" i="3"/>
  <c r="B38" i="3"/>
  <c r="B62" i="3"/>
  <c r="D38" i="3"/>
  <c r="B62" i="5"/>
  <c r="E62" i="5"/>
  <c r="E38" i="5"/>
  <c r="E34" i="1"/>
  <c r="E51" i="1"/>
  <c r="B35" i="7"/>
  <c r="B35" i="5"/>
  <c r="B35" i="3"/>
  <c r="D30" i="3"/>
  <c r="B78" i="2"/>
  <c r="B80" i="2"/>
  <c r="E76" i="2"/>
  <c r="B34" i="5"/>
  <c r="B51" i="5"/>
  <c r="E35" i="5"/>
  <c r="E34" i="5"/>
  <c r="E51" i="5"/>
  <c r="B61" i="5"/>
  <c r="B34" i="3"/>
  <c r="B51" i="3"/>
  <c r="D35" i="3"/>
  <c r="B61" i="3"/>
  <c r="B66" i="3"/>
  <c r="D66" i="3"/>
  <c r="B34" i="7"/>
  <c r="B51" i="7"/>
  <c r="C76" i="2"/>
  <c r="C78" i="2"/>
  <c r="C80" i="2"/>
  <c r="D78" i="2"/>
  <c r="D80" i="2"/>
  <c r="C76" i="7"/>
  <c r="E78" i="2"/>
  <c r="C76" i="5"/>
  <c r="C76" i="3"/>
  <c r="B66" i="7"/>
  <c r="D34" i="3"/>
  <c r="D51" i="3"/>
  <c r="D61" i="3"/>
  <c r="B66" i="5"/>
  <c r="E61" i="5"/>
  <c r="E66" i="5"/>
  <c r="E80" i="2"/>
  <c r="C78" i="3"/>
  <c r="C78" i="5"/>
  <c r="C78" i="7"/>
  <c r="B76" i="4"/>
  <c r="C80" i="7"/>
  <c r="C80" i="5"/>
  <c r="C80" i="3"/>
  <c r="E76" i="4"/>
  <c r="B78" i="4"/>
  <c r="B80" i="4"/>
  <c r="C76" i="4"/>
  <c r="C78" i="4"/>
  <c r="C80" i="4"/>
  <c r="D76" i="4"/>
  <c r="D78" i="4"/>
  <c r="D80" i="4"/>
  <c r="E78" i="4"/>
  <c r="D76" i="5"/>
  <c r="D76" i="7"/>
  <c r="D78" i="5"/>
  <c r="D78" i="7"/>
  <c r="E80" i="4"/>
  <c r="B76" i="6"/>
  <c r="D80" i="7"/>
  <c r="D80" i="5"/>
  <c r="B78" i="6"/>
  <c r="E76" i="6"/>
  <c r="E76" i="7"/>
  <c r="E78" i="6"/>
  <c r="E78" i="7"/>
  <c r="F62" i="7"/>
  <c r="E66" i="7"/>
  <c r="E66" i="6"/>
  <c r="F66" i="7"/>
  <c r="E79" i="6"/>
  <c r="E79" i="7"/>
  <c r="F79" i="7"/>
  <c r="F80" i="7"/>
  <c r="E80" i="6"/>
  <c r="E80" i="7"/>
  <c r="C80" i="6"/>
  <c r="D76" i="6"/>
  <c r="D78" i="6"/>
  <c r="D80" i="6"/>
  <c r="E47" i="7"/>
  <c r="F42" i="7"/>
  <c r="B51" i="6"/>
  <c r="E39" i="7"/>
  <c r="E51" i="6"/>
  <c r="E35" i="7"/>
  <c r="F31" i="7"/>
  <c r="F30" i="7"/>
  <c r="F19" i="7"/>
  <c r="G19" i="7"/>
  <c r="G13" i="7"/>
  <c r="F47" i="7"/>
  <c r="F46" i="7"/>
  <c r="E46" i="7"/>
  <c r="F39" i="7"/>
  <c r="F38" i="7"/>
  <c r="E38" i="7"/>
  <c r="E34" i="7"/>
  <c r="E51" i="7"/>
  <c r="F35" i="7"/>
  <c r="F34" i="7"/>
  <c r="F51" i="7"/>
</calcChain>
</file>

<file path=xl/sharedStrings.xml><?xml version="1.0" encoding="utf-8"?>
<sst xmlns="http://schemas.openxmlformats.org/spreadsheetml/2006/main" count="673" uniqueCount="105">
  <si>
    <t xml:space="preserve">Programa: </t>
  </si>
  <si>
    <t>Institución:</t>
  </si>
  <si>
    <t>Unidad</t>
  </si>
  <si>
    <t>Personas</t>
  </si>
  <si>
    <t xml:space="preserve">4. </t>
  </si>
  <si>
    <t xml:space="preserve">5. </t>
  </si>
  <si>
    <t>Cuadro 1</t>
  </si>
  <si>
    <t xml:space="preserve">Unidad: </t>
  </si>
  <si>
    <t>Colones</t>
  </si>
  <si>
    <t>Rubro por objeto de gasto</t>
  </si>
  <si>
    <t>Unidad Ejecutora:</t>
  </si>
  <si>
    <t>Reporte de beneficiarios efectivos financiados por el Fondo de Desarrollo Social y Asignaciones Familiares</t>
  </si>
  <si>
    <t>Total</t>
  </si>
  <si>
    <t>Cuadro 2</t>
  </si>
  <si>
    <t>Cuadro 3</t>
  </si>
  <si>
    <t>FODESAF</t>
  </si>
  <si>
    <t>Ministerio de Educación Pública (MEP)</t>
  </si>
  <si>
    <t xml:space="preserve">      Alimentos</t>
  </si>
  <si>
    <t xml:space="preserve">     Servicios de preparación</t>
  </si>
  <si>
    <t xml:space="preserve">    Equipamiento y mejoras </t>
  </si>
  <si>
    <t>1.Transferencias a Juntas de Educacion y Administrativas para adquisicion de alimentos.</t>
  </si>
  <si>
    <t>2.Transferencias a Juntas de Educacion y Administrativas para la contratacion de servicios para preparacion de alimentos.</t>
  </si>
  <si>
    <t>Enero</t>
  </si>
  <si>
    <t>Febrero</t>
  </si>
  <si>
    <t>Marzo</t>
  </si>
  <si>
    <t>I Trimestre</t>
  </si>
  <si>
    <t>Programa de Alimentación y Nutrición del Escolar y el Adolescente (PANEA)</t>
  </si>
  <si>
    <t>Dirección Programas de Equidad</t>
  </si>
  <si>
    <t>Periodo:</t>
  </si>
  <si>
    <t>Cuadro 4</t>
  </si>
  <si>
    <t>Reporte de ingresos efectivos girados por el Fondo de Desarrollo Social y Asignaciones Familiares</t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</si>
  <si>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 xml:space="preserve">t-1) </t>
    </r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</si>
  <si>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</si>
  <si>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</si>
  <si>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</si>
  <si>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</si>
  <si>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2. Servicios de alimentación para colegiales de centros académicos</t>
  </si>
  <si>
    <t>3, Servicios de alimentación para colegiales de centros técnicos</t>
  </si>
  <si>
    <t>4. Servicios de alimentación para estudiantes educación especial</t>
  </si>
  <si>
    <t>5. Servicios de alimentación para estudiantes de educación de adultos</t>
  </si>
  <si>
    <t>Reporte de gastos efectivos por producto financiados por el Fondo de Desarrollo Social y Asignaciones Familiares</t>
  </si>
  <si>
    <t>Unidad: Colones</t>
  </si>
  <si>
    <t>3. Servicios de alimentación para colegiales de centros técnicos</t>
  </si>
  <si>
    <t>Reporte de gastos efectivos por rubro financiados por el Fondo de Desarrollo Social y Asignaciones Familiares</t>
  </si>
  <si>
    <t>3. Transferencias para equipamiento y mejoras</t>
  </si>
  <si>
    <t>3. Servicios de alimentación para colegiales de centros académicos</t>
  </si>
  <si>
    <t>4. Servicios de alimentación para colegiales de centros técnicos</t>
  </si>
  <si>
    <t>5. Servicios de alimentación para estudiantes educación especial</t>
  </si>
  <si>
    <t>6. Servicios de alimentación para estudiantes de educación de adultos</t>
  </si>
  <si>
    <t>Abril</t>
  </si>
  <si>
    <t>Mayo</t>
  </si>
  <si>
    <t>Junio</t>
  </si>
  <si>
    <t>II Trimestre</t>
  </si>
  <si>
    <t xml:space="preserve">3. </t>
  </si>
  <si>
    <t>I Semestre</t>
  </si>
  <si>
    <t>Nota: El grueso de los beneficiarios son las mismas personas todos los meses de acuerdo a las listas de matrícula; sin embargo, puede variar duarnte el año debido a revisiones sobre cambios en dichas listas.</t>
  </si>
  <si>
    <t xml:space="preserve">                   Área de Presupuesto, Desaf (parte de ingresos)</t>
  </si>
  <si>
    <t>Julio</t>
  </si>
  <si>
    <t>Agosto</t>
  </si>
  <si>
    <t>Setiembre</t>
  </si>
  <si>
    <t>III Trimestre</t>
  </si>
  <si>
    <t>Reporte de gastos efectivos financiados por el Fondo de Desarrollo Social y Asignaciones Familiares</t>
  </si>
  <si>
    <t xml:space="preserve">Setiembre </t>
  </si>
  <si>
    <t>Promedio Anual</t>
  </si>
  <si>
    <t>Acumulado</t>
  </si>
  <si>
    <r>
      <rPr>
        <b/>
        <sz val="11"/>
        <color theme="1"/>
        <rFont val="Calibri"/>
        <family val="2"/>
        <scheme val="minor"/>
      </rPr>
      <t>Fuentes:</t>
    </r>
    <r>
      <rPr>
        <sz val="11"/>
        <color theme="1"/>
        <rFont val="Calibri"/>
        <family val="2"/>
        <scheme val="minor"/>
      </rPr>
      <t xml:space="preserve"> Departamento de Planificación y Evaluación de Impacto de la Dirección de Programas de Equidad (parte de gasto)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</si>
  <si>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Departamento de Planificación y Evaluación de Impacto de la Dirección de Programas de Equidad</t>
    </r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</si>
  <si>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Departamento de Planificación y Evaluación de Impacto de la Dirección de Programas de Equidad</t>
    </r>
  </si>
  <si>
    <r>
      <rPr>
        <b/>
        <sz val="11"/>
        <color theme="1"/>
        <rFont val="Calibri"/>
        <family val="2"/>
        <scheme val="minor"/>
      </rPr>
      <t>Fuentes</t>
    </r>
    <r>
      <rPr>
        <sz val="11"/>
        <color theme="1"/>
        <rFont val="Calibri"/>
        <family val="2"/>
        <scheme val="minor"/>
      </rPr>
      <t>: Departamento de Planificación y Evaluación de Impacto de la Dirección de Programas de Equidad (parte de gasto)</t>
    </r>
  </si>
  <si>
    <t>Nota: El grueso de los beneficiarios son las mismas personas todos los meses de acuerdo a las listas de matrícula; sin embargo, puede variar durante el año debido a revisiones sobre cambios en dichas listas.</t>
  </si>
  <si>
    <t>Octubre</t>
  </si>
  <si>
    <t>Noviembre</t>
  </si>
  <si>
    <t>Diciembre</t>
  </si>
  <si>
    <t>IV trimestre</t>
  </si>
  <si>
    <t>Fuente: Departamento de Planificación y Evaluación de Impacto de la Dirección de Programas de Equidad</t>
  </si>
  <si>
    <t>IV Trimestre</t>
  </si>
  <si>
    <t>Fuentes: Departamento de Planificación y Evaluación de Impacto de la Dirección de Programas de Equidad (parte de gasto)</t>
  </si>
  <si>
    <t>Anual</t>
  </si>
  <si>
    <t>Período:</t>
  </si>
  <si>
    <t>Beneficio</t>
  </si>
  <si>
    <t>Promedio</t>
  </si>
  <si>
    <t>Nota: El giro de recursos a PANEA no se hace directamente. Es Hacienda quien paga a las Juntas de Educación de acuerdo a información remitida por PANEA, y posteriormente Hacienda cobra al Fondo tales recursos. Por esta razón se da un desfase entre la ejecución de los recursos y la salida de estos del Fondo.</t>
  </si>
  <si>
    <t>1. Servicios de alimentación para preescolares y escolares</t>
  </si>
  <si>
    <t>1. Servicios de alimentación para preescolares y escolares*</t>
  </si>
  <si>
    <t>* En servicios de alimentación para escolares, esta incluido en  los recursos del centro Javillos Cod: 1994; los recursos del Colegio Virtual Marco Tulio  Fallas.</t>
  </si>
  <si>
    <t>Primer  Trimestre 2016</t>
  </si>
  <si>
    <t>Segundo Trimestre 2016</t>
  </si>
  <si>
    <t>Tercer Trimestre 2016</t>
  </si>
  <si>
    <t>Cuarto Trimestre 2016</t>
  </si>
  <si>
    <t>Primer Semestre 2016</t>
  </si>
  <si>
    <t>Tercer Trimestre Acumulado 2016</t>
  </si>
  <si>
    <t>Los Servicios de alimentación para preescolares esta incluido en escolares(Primaria)</t>
  </si>
  <si>
    <t>Nota: Los recursos de Servicios de alimentación para preescolares esta incluido en escolares(Primaria)</t>
  </si>
  <si>
    <t xml:space="preserve">* En servicios de alimentación para escolares, esta incluido  los recursos del centro Javillos Cod: 1994( Colegio Virtual Marco Tulio  Fallas) con los siguientes montos : ¢891.234,00  (Febrero) ¢1.479.796,20 (Marzo) </t>
  </si>
  <si>
    <t>1. Servicios de alimentación para preescolares y escolares *</t>
  </si>
  <si>
    <t>Fecha de actualización: 28/06/2016</t>
  </si>
  <si>
    <t>* En servicios de alimentación para escolares, esta incluido  los recursos del centro Javillos Cod: 1994( Colegio Virtual Marco Tulio  Fallas) con los siguientes montos :
 ¢1530.241,50  (Abril); ¢1580.686,80(Mayo); ¢1580.686,80(Junio)</t>
  </si>
  <si>
    <t>**En servicios de preparación de alimentos para escolares, esta incluido  los recursos del centro Javillos Cod: 1994( Colegio Virtual Marco Tulio  Fallas)siguientes montos: ¢375,500.00 para los meses  de  abril a junio.</t>
  </si>
  <si>
    <t>Fecha de actualización: 04/08/2016</t>
  </si>
  <si>
    <t>* En servicios de alimentación para escolares, esta incluido  los recursos del centro Javillos Cod: 1994( Colegio Virtual Marco Tulio  Fallas) con los siguientes montos : ¢799.313,70 (Julio); ¢1.521.271,20(Agosto); ¢1.518.218,55(Setiembre). **En servicios de preparación de alimentos para escolares, esta incluido  los recursos del centro Javillos Cod: 1994( Colegio Virtual Marco Tulio  Fallas) siguientes montos: ¢375,500.00 para los meses  de  Julio a Setiembre.</t>
  </si>
  <si>
    <t>Fecha de actualización: 28/11/2016</t>
  </si>
  <si>
    <t>Nota: Los Servicios de alimentación para preescolares esta incluido en escolares(Primaria)</t>
  </si>
  <si>
    <t>* En servicios de alimentación para escolares, esta incluido  los recursos del centro Javillos Cod: 1994( Colegio Virtual Marco Tulio  Fallas)con los siguientes montos : ¢1.460.576,55 (Octubre); ¢1.541.667,60(Noviembre); ¢655.549,80(Diciembre)</t>
  </si>
  <si>
    <t>**En servicios de preparación de alimentos para escolares, esta incluido  los recursos del centro Javillos Cod: 1994( Colegio Virtual Marco Tulio  Fallas) siguientes montos: ¢375,500.00 para los meses  de  Octubre a Noviembre y ¢178 750.00 en Diciembre</t>
  </si>
  <si>
    <t>Fecha de actualización: 10/01/2017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</si>
</sst>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Times New Roman"/>
      <family val="1"/>
    </font>
    <font>
      <sz val="11"/>
      <color theme="9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91">
    <xf numFmtId="0" fontId="0" fillId="0" borderId="0" xfId="0"/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Border="1" applyAlignment="1">
      <alignment vertical="top"/>
    </xf>
    <xf numFmtId="3" fontId="3" fillId="0" borderId="0" xfId="0" applyNumberFormat="1" applyFont="1"/>
    <xf numFmtId="3" fontId="3" fillId="0" borderId="0" xfId="0" applyNumberFormat="1" applyFont="1" applyFill="1" applyBorder="1"/>
    <xf numFmtId="3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/>
    </xf>
    <xf numFmtId="3" fontId="0" fillId="0" borderId="0" xfId="0" applyNumberFormat="1" applyFont="1" applyFill="1" applyAlignment="1">
      <alignment horizontal="left"/>
    </xf>
    <xf numFmtId="3" fontId="0" fillId="0" borderId="1" xfId="0" applyNumberFormat="1" applyFont="1" applyFill="1" applyBorder="1" applyAlignment="1">
      <alignment horizontal="left"/>
    </xf>
    <xf numFmtId="3" fontId="0" fillId="0" borderId="1" xfId="0" applyNumberFormat="1" applyFont="1" applyBorder="1" applyAlignment="1">
      <alignment horizontal="center"/>
    </xf>
    <xf numFmtId="3" fontId="0" fillId="0" borderId="0" xfId="0" applyNumberFormat="1" applyFont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Alignment="1">
      <alignment horizontal="right"/>
    </xf>
    <xf numFmtId="164" fontId="0" fillId="0" borderId="2" xfId="1" applyNumberFormat="1" applyFont="1" applyBorder="1" applyAlignment="1">
      <alignment horizontal="center"/>
    </xf>
    <xf numFmtId="164" fontId="0" fillId="0" borderId="2" xfId="1" applyNumberFormat="1" applyFont="1" applyBorder="1"/>
    <xf numFmtId="164" fontId="0" fillId="0" borderId="0" xfId="1" applyNumberFormat="1" applyFont="1" applyBorder="1" applyAlignment="1">
      <alignment horizontal="center"/>
    </xf>
    <xf numFmtId="164" fontId="0" fillId="0" borderId="0" xfId="1" applyNumberFormat="1" applyFont="1" applyBorder="1"/>
    <xf numFmtId="3" fontId="0" fillId="0" borderId="0" xfId="1" applyNumberFormat="1" applyFont="1"/>
    <xf numFmtId="3" fontId="5" fillId="0" borderId="0" xfId="0" applyNumberFormat="1" applyFont="1" applyFill="1" applyAlignment="1">
      <alignment horizontal="left"/>
    </xf>
    <xf numFmtId="3" fontId="6" fillId="0" borderId="0" xfId="0" applyNumberFormat="1" applyFont="1" applyAlignment="1">
      <alignment horizontal="left"/>
    </xf>
    <xf numFmtId="3" fontId="0" fillId="0" borderId="2" xfId="0" applyNumberFormat="1" applyFont="1" applyFill="1" applyBorder="1" applyAlignment="1">
      <alignment horizontal="left"/>
    </xf>
    <xf numFmtId="3" fontId="0" fillId="0" borderId="2" xfId="1" applyNumberFormat="1" applyFont="1" applyBorder="1"/>
    <xf numFmtId="3" fontId="0" fillId="0" borderId="0" xfId="0" applyNumberFormat="1" applyFont="1" applyAlignment="1">
      <alignment horizontal="left" wrapText="1"/>
    </xf>
    <xf numFmtId="3" fontId="3" fillId="0" borderId="0" xfId="0" applyNumberFormat="1" applyFont="1" applyFill="1" applyAlignment="1">
      <alignment horizontal="center"/>
    </xf>
    <xf numFmtId="3" fontId="0" fillId="0" borderId="0" xfId="0" applyNumberFormat="1" applyFont="1"/>
    <xf numFmtId="3" fontId="0" fillId="0" borderId="0" xfId="0" applyNumberFormat="1" applyFont="1" applyFill="1" applyAlignment="1">
      <alignment horizontal="center"/>
    </xf>
    <xf numFmtId="3" fontId="0" fillId="0" borderId="1" xfId="1" applyNumberFormat="1" applyFont="1" applyBorder="1" applyAlignment="1">
      <alignment horizontal="center"/>
    </xf>
    <xf numFmtId="3" fontId="0" fillId="0" borderId="0" xfId="0" applyNumberFormat="1" applyFont="1" applyAlignment="1">
      <alignment horizontal="right" indent="3"/>
    </xf>
    <xf numFmtId="3" fontId="0" fillId="0" borderId="0" xfId="1" applyNumberFormat="1" applyFont="1" applyAlignment="1">
      <alignment horizontal="right" indent="3"/>
    </xf>
    <xf numFmtId="3" fontId="0" fillId="0" borderId="2" xfId="0" applyNumberFormat="1" applyFont="1" applyBorder="1" applyAlignment="1">
      <alignment horizontal="right" indent="3"/>
    </xf>
    <xf numFmtId="3" fontId="0" fillId="0" borderId="0" xfId="0" applyNumberFormat="1" applyFont="1" applyAlignment="1">
      <alignment horizontal="center"/>
    </xf>
    <xf numFmtId="164" fontId="0" fillId="0" borderId="0" xfId="1" applyNumberFormat="1" applyFont="1" applyFill="1" applyAlignment="1">
      <alignment horizontal="right" indent="3"/>
    </xf>
    <xf numFmtId="164" fontId="0" fillId="0" borderId="0" xfId="1" applyNumberFormat="1" applyFont="1" applyAlignment="1">
      <alignment horizontal="right" indent="3"/>
    </xf>
    <xf numFmtId="3" fontId="3" fillId="0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 applyBorder="1" applyAlignment="1">
      <alignment vertical="top"/>
    </xf>
    <xf numFmtId="164" fontId="3" fillId="0" borderId="0" xfId="1" applyNumberFormat="1" applyFont="1"/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 applyBorder="1"/>
    <xf numFmtId="164" fontId="3" fillId="0" borderId="0" xfId="1" applyNumberFormat="1" applyFont="1" applyAlignment="1">
      <alignment horizontal="left"/>
    </xf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Border="1" applyAlignment="1">
      <alignment vertical="top"/>
    </xf>
    <xf numFmtId="164" fontId="0" fillId="0" borderId="0" xfId="1" applyNumberFormat="1" applyFont="1" applyFill="1" applyBorder="1"/>
    <xf numFmtId="164" fontId="0" fillId="0" borderId="0" xfId="1" applyNumberFormat="1" applyFont="1" applyFill="1"/>
    <xf numFmtId="164" fontId="0" fillId="0" borderId="1" xfId="1" applyNumberFormat="1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5" fillId="0" borderId="0" xfId="1" applyNumberFormat="1" applyFont="1" applyAlignment="1">
      <alignment horizontal="left"/>
    </xf>
    <xf numFmtId="164" fontId="5" fillId="0" borderId="0" xfId="1" applyNumberFormat="1" applyFont="1" applyFill="1" applyAlignment="1">
      <alignment horizontal="left"/>
    </xf>
    <xf numFmtId="164" fontId="2" fillId="0" borderId="0" xfId="1" applyNumberFormat="1" applyFont="1" applyFill="1" applyAlignment="1">
      <alignment horizontal="left"/>
    </xf>
    <xf numFmtId="164" fontId="0" fillId="0" borderId="2" xfId="1" applyNumberFormat="1" applyFont="1" applyFill="1" applyBorder="1"/>
    <xf numFmtId="164" fontId="0" fillId="0" borderId="0" xfId="1" applyNumberFormat="1" applyFont="1" applyFill="1" applyAlignment="1">
      <alignment horizontal="left"/>
    </xf>
    <xf numFmtId="164" fontId="7" fillId="0" borderId="0" xfId="1" applyNumberFormat="1" applyFont="1" applyFill="1" applyAlignment="1">
      <alignment horizontal="left" vertical="center" wrapText="1"/>
    </xf>
    <xf numFmtId="164" fontId="0" fillId="0" borderId="1" xfId="1" applyNumberFormat="1" applyFont="1" applyFill="1" applyBorder="1" applyAlignment="1">
      <alignment horizontal="left"/>
    </xf>
    <xf numFmtId="164" fontId="6" fillId="0" borderId="0" xfId="1" applyNumberFormat="1" applyFont="1" applyAlignment="1">
      <alignment horizontal="left"/>
    </xf>
    <xf numFmtId="164" fontId="0" fillId="0" borderId="2" xfId="1" applyNumberFormat="1" applyFont="1" applyFill="1" applyBorder="1" applyAlignment="1">
      <alignment horizontal="left"/>
    </xf>
    <xf numFmtId="164" fontId="3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left" wrapText="1"/>
    </xf>
    <xf numFmtId="164" fontId="0" fillId="0" borderId="0" xfId="1" applyNumberFormat="1" applyFont="1" applyAlignment="1">
      <alignment horizontal="left"/>
    </xf>
    <xf numFmtId="164" fontId="0" fillId="0" borderId="2" xfId="1" applyNumberFormat="1" applyFont="1" applyBorder="1" applyAlignment="1">
      <alignment horizontal="left"/>
    </xf>
    <xf numFmtId="164" fontId="0" fillId="0" borderId="0" xfId="1" applyNumberFormat="1" applyFont="1" applyFill="1" applyAlignment="1">
      <alignment horizontal="center"/>
    </xf>
    <xf numFmtId="164" fontId="0" fillId="0" borderId="2" xfId="1" applyNumberFormat="1" applyFont="1" applyBorder="1" applyAlignment="1">
      <alignment horizontal="right" indent="3"/>
    </xf>
    <xf numFmtId="3" fontId="0" fillId="0" borderId="0" xfId="0" applyNumberFormat="1" applyFont="1" applyBorder="1"/>
    <xf numFmtId="3" fontId="0" fillId="0" borderId="0" xfId="1" applyNumberFormat="1" applyFont="1" applyBorder="1"/>
    <xf numFmtId="1" fontId="3" fillId="0" borderId="0" xfId="1" applyNumberFormat="1" applyFont="1" applyAlignment="1">
      <alignment horizontal="left"/>
    </xf>
    <xf numFmtId="164" fontId="0" fillId="0" borderId="0" xfId="2" applyNumberFormat="1" applyFont="1" applyFill="1"/>
    <xf numFmtId="43" fontId="0" fillId="0" borderId="0" xfId="1" applyFont="1"/>
    <xf numFmtId="3" fontId="0" fillId="0" borderId="0" xfId="0" applyNumberFormat="1" applyFont="1" applyFill="1"/>
    <xf numFmtId="164" fontId="5" fillId="2" borderId="0" xfId="1" applyNumberFormat="1" applyFont="1" applyFill="1" applyAlignment="1">
      <alignment horizontal="left"/>
    </xf>
    <xf numFmtId="164" fontId="0" fillId="2" borderId="0" xfId="1" applyNumberFormat="1" applyFont="1" applyFill="1"/>
    <xf numFmtId="3" fontId="5" fillId="2" borderId="0" xfId="0" applyNumberFormat="1" applyFont="1" applyFill="1" applyAlignment="1">
      <alignment horizontal="left"/>
    </xf>
    <xf numFmtId="3" fontId="0" fillId="2" borderId="0" xfId="1" applyNumberFormat="1" applyFont="1" applyFill="1"/>
    <xf numFmtId="0" fontId="9" fillId="0" borderId="0" xfId="0" applyFont="1"/>
    <xf numFmtId="164" fontId="2" fillId="0" borderId="0" xfId="1" applyNumberFormat="1" applyFont="1"/>
    <xf numFmtId="164" fontId="10" fillId="0" borderId="0" xfId="1" applyNumberFormat="1" applyFont="1"/>
    <xf numFmtId="3" fontId="2" fillId="0" borderId="0" xfId="0" applyNumberFormat="1" applyFont="1"/>
    <xf numFmtId="164" fontId="1" fillId="0" borderId="2" xfId="1" applyNumberFormat="1" applyFont="1" applyBorder="1" applyAlignment="1">
      <alignment horizontal="right" indent="3"/>
    </xf>
    <xf numFmtId="164" fontId="7" fillId="0" borderId="0" xfId="1" applyNumberFormat="1" applyFont="1" applyFill="1" applyAlignment="1">
      <alignment horizontal="left" vertical="center" wrapText="1"/>
    </xf>
    <xf numFmtId="0" fontId="11" fillId="0" borderId="0" xfId="0" applyFont="1" applyFill="1"/>
    <xf numFmtId="0" fontId="8" fillId="0" borderId="0" xfId="1" applyNumberFormat="1" applyFont="1" applyAlignment="1">
      <alignment horizontal="left" wrapText="1"/>
    </xf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7" fillId="0" borderId="0" xfId="1" applyNumberFormat="1" applyFont="1" applyFill="1" applyAlignment="1">
      <alignment horizontal="left" vertical="center" wrapText="1"/>
    </xf>
    <xf numFmtId="164" fontId="0" fillId="0" borderId="0" xfId="1" applyNumberFormat="1" applyFont="1" applyFill="1" applyAlignment="1">
      <alignment horizontal="left" wrapText="1"/>
    </xf>
    <xf numFmtId="0" fontId="8" fillId="0" borderId="0" xfId="1" applyNumberFormat="1" applyFont="1" applyAlignment="1">
      <alignment horizontal="center" wrapText="1"/>
    </xf>
    <xf numFmtId="3" fontId="3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left" vertical="top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workbookViewId="0">
      <selection activeCell="A23" sqref="A23:D23"/>
    </sheetView>
  </sheetViews>
  <sheetFormatPr baseColWidth="10" defaultColWidth="11.42578125" defaultRowHeight="15" customHeight="1" x14ac:dyDescent="0.25"/>
  <cols>
    <col min="1" max="1" width="62.85546875" style="46" customWidth="1"/>
    <col min="2" max="2" width="19.7109375" style="14" customWidth="1"/>
    <col min="3" max="3" width="19.42578125" style="14" customWidth="1"/>
    <col min="4" max="4" width="18.28515625" style="14" customWidth="1"/>
    <col min="5" max="5" width="19.28515625" style="14" customWidth="1"/>
    <col min="6" max="6" width="14.42578125" style="14" customWidth="1"/>
    <col min="7" max="7" width="16.42578125" style="14" bestFit="1" customWidth="1"/>
    <col min="8" max="16384" width="11.42578125" style="14"/>
  </cols>
  <sheetData>
    <row r="1" spans="1:6" ht="15" customHeight="1" x14ac:dyDescent="0.25">
      <c r="A1" s="82" t="s">
        <v>15</v>
      </c>
      <c r="B1" s="82"/>
      <c r="C1" s="82"/>
      <c r="D1" s="82"/>
      <c r="E1" s="82"/>
      <c r="F1" s="82"/>
    </row>
    <row r="2" spans="1:6" ht="15" customHeight="1" x14ac:dyDescent="0.25">
      <c r="A2" s="37" t="s">
        <v>0</v>
      </c>
      <c r="B2" s="38" t="s">
        <v>26</v>
      </c>
      <c r="C2" s="39"/>
      <c r="D2" s="40"/>
      <c r="E2" s="40"/>
      <c r="F2" s="40"/>
    </row>
    <row r="3" spans="1:6" ht="15" customHeight="1" x14ac:dyDescent="0.25">
      <c r="A3" s="37" t="s">
        <v>1</v>
      </c>
      <c r="B3" s="38" t="s">
        <v>16</v>
      </c>
      <c r="C3" s="41"/>
      <c r="D3" s="40"/>
      <c r="E3" s="40"/>
      <c r="F3" s="40"/>
    </row>
    <row r="4" spans="1:6" ht="15" customHeight="1" x14ac:dyDescent="0.25">
      <c r="A4" s="37" t="s">
        <v>10</v>
      </c>
      <c r="B4" s="41" t="s">
        <v>27</v>
      </c>
      <c r="C4" s="41"/>
      <c r="D4" s="40"/>
      <c r="E4" s="40"/>
      <c r="F4" s="40"/>
    </row>
    <row r="5" spans="1:6" ht="15" customHeight="1" x14ac:dyDescent="0.25">
      <c r="A5" s="37" t="s">
        <v>28</v>
      </c>
      <c r="B5" s="42" t="s">
        <v>85</v>
      </c>
      <c r="C5" s="41"/>
      <c r="D5" s="40"/>
      <c r="E5" s="40"/>
      <c r="F5" s="40"/>
    </row>
    <row r="6" spans="1:6" ht="15" customHeight="1" x14ac:dyDescent="0.25">
      <c r="A6" s="43"/>
      <c r="B6" s="44"/>
      <c r="C6" s="45"/>
    </row>
    <row r="7" spans="1:6" ht="15" customHeight="1" x14ac:dyDescent="0.25">
      <c r="A7" s="43"/>
      <c r="B7" s="45"/>
      <c r="C7" s="45"/>
    </row>
    <row r="8" spans="1:6" ht="15" customHeight="1" x14ac:dyDescent="0.25">
      <c r="A8" s="82" t="s">
        <v>6</v>
      </c>
      <c r="B8" s="82"/>
      <c r="C8" s="82"/>
      <c r="D8" s="82"/>
      <c r="E8" s="82"/>
      <c r="F8" s="82"/>
    </row>
    <row r="9" spans="1:6" ht="15" customHeight="1" x14ac:dyDescent="0.25">
      <c r="A9" s="82" t="s">
        <v>11</v>
      </c>
      <c r="B9" s="82"/>
      <c r="C9" s="82"/>
      <c r="D9" s="82"/>
      <c r="E9" s="82"/>
      <c r="F9" s="82"/>
    </row>
    <row r="10" spans="1:6" ht="15" customHeight="1" x14ac:dyDescent="0.25">
      <c r="B10" s="45"/>
      <c r="C10" s="45"/>
    </row>
    <row r="11" spans="1:6" ht="15" customHeight="1" thickBot="1" x14ac:dyDescent="0.3">
      <c r="A11" s="47" t="s">
        <v>79</v>
      </c>
      <c r="B11" s="48" t="s">
        <v>2</v>
      </c>
      <c r="C11" s="48" t="s">
        <v>22</v>
      </c>
      <c r="D11" s="48" t="s">
        <v>23</v>
      </c>
      <c r="E11" s="48" t="s">
        <v>24</v>
      </c>
      <c r="F11" s="48" t="s">
        <v>25</v>
      </c>
    </row>
    <row r="13" spans="1:6" ht="15" customHeight="1" x14ac:dyDescent="0.25">
      <c r="A13" s="49" t="s">
        <v>82</v>
      </c>
      <c r="B13" s="14" t="s">
        <v>3</v>
      </c>
      <c r="C13" s="13"/>
      <c r="D13" s="14">
        <v>498829</v>
      </c>
      <c r="E13" s="14">
        <v>498829</v>
      </c>
      <c r="F13" s="13">
        <f>AVERAGE(D13:E13)</f>
        <v>498829</v>
      </c>
    </row>
    <row r="14" spans="1:6" ht="15" customHeight="1" x14ac:dyDescent="0.25">
      <c r="A14" s="50" t="s">
        <v>36</v>
      </c>
      <c r="B14" s="14" t="s">
        <v>3</v>
      </c>
      <c r="C14" s="13"/>
      <c r="D14" s="15">
        <v>125423</v>
      </c>
      <c r="E14" s="15">
        <v>125423</v>
      </c>
      <c r="F14" s="13">
        <f t="shared" ref="F14:F19" si="0">AVERAGE(D14:E14)</f>
        <v>125423</v>
      </c>
    </row>
    <row r="15" spans="1:6" ht="15" customHeight="1" x14ac:dyDescent="0.25">
      <c r="A15" s="50" t="s">
        <v>37</v>
      </c>
      <c r="B15" s="14" t="s">
        <v>3</v>
      </c>
      <c r="C15" s="13"/>
      <c r="D15" s="15">
        <v>67804</v>
      </c>
      <c r="E15" s="15">
        <v>67804</v>
      </c>
      <c r="F15" s="13">
        <f t="shared" si="0"/>
        <v>67804</v>
      </c>
    </row>
    <row r="16" spans="1:6" ht="15" customHeight="1" x14ac:dyDescent="0.25">
      <c r="A16" s="50" t="s">
        <v>38</v>
      </c>
      <c r="B16" s="14" t="s">
        <v>3</v>
      </c>
      <c r="C16" s="13"/>
      <c r="D16" s="15">
        <v>4274</v>
      </c>
      <c r="E16" s="15">
        <v>4274</v>
      </c>
      <c r="F16" s="13">
        <f t="shared" si="0"/>
        <v>4274</v>
      </c>
    </row>
    <row r="17" spans="1:6" ht="15" customHeight="1" x14ac:dyDescent="0.25">
      <c r="A17" s="50" t="s">
        <v>39</v>
      </c>
      <c r="B17" s="14" t="s">
        <v>3</v>
      </c>
      <c r="C17" s="13"/>
      <c r="D17" s="15">
        <v>27583</v>
      </c>
      <c r="E17" s="15">
        <v>27583</v>
      </c>
      <c r="F17" s="13">
        <f t="shared" si="0"/>
        <v>27583</v>
      </c>
    </row>
    <row r="18" spans="1:6" ht="15" customHeight="1" x14ac:dyDescent="0.25">
      <c r="A18" s="51"/>
      <c r="D18" s="13"/>
      <c r="E18" s="13"/>
      <c r="F18" s="13"/>
    </row>
    <row r="19" spans="1:6" ht="15" customHeight="1" thickBot="1" x14ac:dyDescent="0.3">
      <c r="A19" s="52" t="s">
        <v>12</v>
      </c>
      <c r="B19" s="17"/>
      <c r="C19" s="17">
        <f>SUM(C13:C18)</f>
        <v>0</v>
      </c>
      <c r="D19" s="17">
        <f>SUM(D13:D18)</f>
        <v>723913</v>
      </c>
      <c r="E19" s="17">
        <f>SUM(E13:E18)</f>
        <v>723913</v>
      </c>
      <c r="F19" s="17">
        <f t="shared" si="0"/>
        <v>723913</v>
      </c>
    </row>
    <row r="20" spans="1:6" ht="15" customHeight="1" thickTop="1" x14ac:dyDescent="0.25">
      <c r="A20" s="53" t="s">
        <v>67</v>
      </c>
      <c r="B20" s="19"/>
      <c r="C20" s="18"/>
      <c r="D20" s="19"/>
      <c r="E20" s="19"/>
      <c r="F20" s="19"/>
    </row>
    <row r="21" spans="1:6" ht="15" customHeight="1" x14ac:dyDescent="0.25">
      <c r="A21" s="84" t="s">
        <v>69</v>
      </c>
      <c r="B21" s="84"/>
      <c r="C21" s="84"/>
      <c r="D21" s="84"/>
      <c r="E21" s="84"/>
      <c r="F21" s="84"/>
    </row>
    <row r="22" spans="1:6" ht="15" customHeight="1" x14ac:dyDescent="0.25">
      <c r="A22" s="84"/>
      <c r="B22" s="84"/>
      <c r="C22" s="84"/>
      <c r="D22" s="84"/>
      <c r="E22" s="84"/>
      <c r="F22" s="84"/>
    </row>
    <row r="23" spans="1:6" ht="15" customHeight="1" x14ac:dyDescent="0.25">
      <c r="A23" s="84" t="s">
        <v>91</v>
      </c>
      <c r="B23" s="84"/>
      <c r="C23" s="84"/>
      <c r="D23" s="84"/>
      <c r="E23" s="79"/>
      <c r="F23" s="79"/>
    </row>
    <row r="24" spans="1:6" ht="15" customHeight="1" x14ac:dyDescent="0.25">
      <c r="A24" s="83" t="s">
        <v>13</v>
      </c>
      <c r="B24" s="83"/>
      <c r="C24" s="83"/>
      <c r="D24" s="83"/>
      <c r="E24" s="83"/>
    </row>
    <row r="25" spans="1:6" ht="15" customHeight="1" x14ac:dyDescent="0.25">
      <c r="A25" s="82" t="s">
        <v>40</v>
      </c>
      <c r="B25" s="82"/>
      <c r="C25" s="82"/>
      <c r="D25" s="82"/>
      <c r="E25" s="82"/>
    </row>
    <row r="26" spans="1:6" ht="15" customHeight="1" x14ac:dyDescent="0.25">
      <c r="A26" s="82" t="s">
        <v>41</v>
      </c>
      <c r="B26" s="82"/>
      <c r="C26" s="82"/>
      <c r="D26" s="82"/>
      <c r="E26" s="82"/>
    </row>
    <row r="28" spans="1:6" ht="15" customHeight="1" thickBot="1" x14ac:dyDescent="0.3">
      <c r="A28" s="47" t="s">
        <v>79</v>
      </c>
      <c r="B28" s="48" t="s">
        <v>22</v>
      </c>
      <c r="C28" s="48" t="s">
        <v>23</v>
      </c>
      <c r="D28" s="48" t="s">
        <v>24</v>
      </c>
      <c r="E28" s="48" t="s">
        <v>25</v>
      </c>
    </row>
    <row r="29" spans="1:6" ht="15" customHeight="1" x14ac:dyDescent="0.25">
      <c r="A29" s="53"/>
    </row>
    <row r="30" spans="1:6" ht="15" customHeight="1" x14ac:dyDescent="0.25">
      <c r="A30" s="70" t="s">
        <v>94</v>
      </c>
      <c r="B30" s="71">
        <f>+B31+B32+B33</f>
        <v>0</v>
      </c>
      <c r="C30" s="71">
        <f t="shared" ref="C30:D30" si="1">+C31+C32+C33</f>
        <v>3419337199.0199986</v>
      </c>
      <c r="D30" s="71">
        <f t="shared" si="1"/>
        <v>4318619409.5199986</v>
      </c>
      <c r="E30" s="71">
        <f t="shared" ref="E30" si="2">SUM(E31:E33)</f>
        <v>7737956608.5399971</v>
      </c>
    </row>
    <row r="31" spans="1:6" ht="15" customHeight="1" x14ac:dyDescent="0.25">
      <c r="A31" s="56" t="s">
        <v>17</v>
      </c>
      <c r="B31" s="14">
        <v>0</v>
      </c>
      <c r="C31" s="14">
        <v>3088782707.0999985</v>
      </c>
      <c r="D31" s="14">
        <v>3707651909.5199986</v>
      </c>
      <c r="E31" s="14">
        <f>SUM(C31:D31)</f>
        <v>6796434616.619997</v>
      </c>
    </row>
    <row r="32" spans="1:6" ht="15" customHeight="1" x14ac:dyDescent="0.25">
      <c r="A32" s="56" t="s">
        <v>18</v>
      </c>
      <c r="B32" s="14">
        <v>0</v>
      </c>
      <c r="C32" s="14">
        <v>330554491.9200002</v>
      </c>
      <c r="D32" s="14">
        <v>610967500</v>
      </c>
      <c r="E32" s="14">
        <f>SUM(C32:D32)</f>
        <v>941521991.9200002</v>
      </c>
    </row>
    <row r="33" spans="1:5" ht="15" customHeight="1" x14ac:dyDescent="0.25">
      <c r="A33" s="56" t="s">
        <v>19</v>
      </c>
    </row>
    <row r="34" spans="1:5" ht="15" customHeight="1" x14ac:dyDescent="0.25">
      <c r="A34" s="70" t="s">
        <v>36</v>
      </c>
      <c r="B34" s="71">
        <f t="shared" ref="B34:D34" si="3">SUM(B35:B37)</f>
        <v>0</v>
      </c>
      <c r="C34" s="71">
        <f t="shared" si="3"/>
        <v>816179585.43000042</v>
      </c>
      <c r="D34" s="71">
        <f t="shared" si="3"/>
        <v>1058855379.3000004</v>
      </c>
      <c r="E34" s="71">
        <f t="shared" ref="E34" si="4">SUM(E35:E37)</f>
        <v>1875034964.730001</v>
      </c>
    </row>
    <row r="35" spans="1:5" ht="15" customHeight="1" x14ac:dyDescent="0.25">
      <c r="A35" s="56" t="s">
        <v>17</v>
      </c>
      <c r="B35" s="14">
        <v>0</v>
      </c>
      <c r="C35" s="14">
        <v>727303372.95000041</v>
      </c>
      <c r="D35" s="14">
        <v>869022879.30000043</v>
      </c>
      <c r="E35" s="14">
        <f>SUM(C35:D35)</f>
        <v>1596326252.250001</v>
      </c>
    </row>
    <row r="36" spans="1:5" ht="15" customHeight="1" x14ac:dyDescent="0.25">
      <c r="A36" s="56" t="s">
        <v>18</v>
      </c>
      <c r="B36" s="14">
        <v>0</v>
      </c>
      <c r="C36" s="14">
        <v>88876212.480000004</v>
      </c>
      <c r="D36" s="14">
        <v>189832500</v>
      </c>
      <c r="E36" s="14">
        <f>SUM(C36:D36)</f>
        <v>278708712.48000002</v>
      </c>
    </row>
    <row r="37" spans="1:5" ht="15" customHeight="1" x14ac:dyDescent="0.25">
      <c r="A37" s="56" t="s">
        <v>19</v>
      </c>
    </row>
    <row r="38" spans="1:5" ht="15" customHeight="1" x14ac:dyDescent="0.25">
      <c r="A38" s="70" t="s">
        <v>42</v>
      </c>
      <c r="B38" s="71">
        <f t="shared" ref="B38:D38" si="5">SUM(B39:B41)</f>
        <v>0</v>
      </c>
      <c r="C38" s="71">
        <f t="shared" si="5"/>
        <v>424784793.83000004</v>
      </c>
      <c r="D38" s="71">
        <f t="shared" si="5"/>
        <v>563297311.88</v>
      </c>
      <c r="E38" s="71">
        <f t="shared" ref="E38" si="6">SUM(E39:E41)</f>
        <v>988082105.71000004</v>
      </c>
    </row>
    <row r="39" spans="1:5" ht="15" customHeight="1" x14ac:dyDescent="0.25">
      <c r="A39" s="56" t="s">
        <v>17</v>
      </c>
      <c r="B39" s="14">
        <v>0</v>
      </c>
      <c r="C39" s="14">
        <v>381958362.15000004</v>
      </c>
      <c r="D39" s="14">
        <v>462929186.88</v>
      </c>
      <c r="E39" s="14">
        <f>SUM(C39:D39)</f>
        <v>844887549.02999997</v>
      </c>
    </row>
    <row r="40" spans="1:5" ht="15" customHeight="1" x14ac:dyDescent="0.25">
      <c r="A40" s="56" t="s">
        <v>18</v>
      </c>
      <c r="B40" s="14">
        <v>0</v>
      </c>
      <c r="C40" s="14">
        <v>42826431.68</v>
      </c>
      <c r="D40" s="14">
        <v>100368125</v>
      </c>
      <c r="E40" s="14">
        <f>SUM(C40:D40)</f>
        <v>143194556.68000001</v>
      </c>
    </row>
    <row r="41" spans="1:5" ht="15" customHeight="1" x14ac:dyDescent="0.25">
      <c r="A41" s="56" t="s">
        <v>19</v>
      </c>
    </row>
    <row r="42" spans="1:5" ht="15" customHeight="1" x14ac:dyDescent="0.25">
      <c r="A42" s="70" t="s">
        <v>38</v>
      </c>
      <c r="B42" s="71">
        <f t="shared" ref="B42:D42" si="7">SUM(B43:B45)</f>
        <v>0</v>
      </c>
      <c r="C42" s="71">
        <f t="shared" si="7"/>
        <v>27441747.400000002</v>
      </c>
      <c r="D42" s="71">
        <f t="shared" si="7"/>
        <v>37041346.879999995</v>
      </c>
      <c r="E42" s="71">
        <f t="shared" ref="E42" si="8">SUM(E43:E45)</f>
        <v>64483094.280000001</v>
      </c>
    </row>
    <row r="43" spans="1:5" ht="15" customHeight="1" x14ac:dyDescent="0.25">
      <c r="A43" s="56" t="s">
        <v>17</v>
      </c>
      <c r="B43" s="14">
        <v>0</v>
      </c>
      <c r="C43" s="14">
        <v>22972997.400000002</v>
      </c>
      <c r="D43" s="14">
        <v>27567596.879999995</v>
      </c>
      <c r="E43" s="14">
        <f>SUM(C43:D43)</f>
        <v>50540594.280000001</v>
      </c>
    </row>
    <row r="44" spans="1:5" ht="15" customHeight="1" x14ac:dyDescent="0.25">
      <c r="A44" s="56" t="s">
        <v>18</v>
      </c>
      <c r="B44" s="14">
        <v>0</v>
      </c>
      <c r="C44" s="14">
        <v>4468750</v>
      </c>
      <c r="D44" s="14">
        <v>9473750</v>
      </c>
      <c r="E44" s="14">
        <f>SUM(C44:D44)</f>
        <v>13942500</v>
      </c>
    </row>
    <row r="45" spans="1:5" ht="15" customHeight="1" x14ac:dyDescent="0.25">
      <c r="A45" s="56" t="s">
        <v>19</v>
      </c>
    </row>
    <row r="46" spans="1:5" ht="15" customHeight="1" x14ac:dyDescent="0.25">
      <c r="A46" s="70" t="s">
        <v>39</v>
      </c>
      <c r="B46" s="71">
        <f t="shared" ref="B46:D46" si="9">SUM(B47:B49)</f>
        <v>0</v>
      </c>
      <c r="C46" s="71">
        <f t="shared" si="9"/>
        <v>164862330.40000001</v>
      </c>
      <c r="D46" s="71">
        <f t="shared" si="9"/>
        <v>220417949.09999993</v>
      </c>
      <c r="E46" s="71">
        <f t="shared" ref="E46" si="10">SUM(E47:E49)</f>
        <v>385280279.49999994</v>
      </c>
    </row>
    <row r="47" spans="1:5" ht="15" customHeight="1" x14ac:dyDescent="0.25">
      <c r="A47" s="56" t="s">
        <v>17</v>
      </c>
      <c r="B47" s="14">
        <v>0</v>
      </c>
      <c r="C47" s="14">
        <v>154494830.40000001</v>
      </c>
      <c r="D47" s="14">
        <v>195750449.09999993</v>
      </c>
      <c r="E47" s="14">
        <f>SUM(C47:D47)</f>
        <v>350245279.49999994</v>
      </c>
    </row>
    <row r="48" spans="1:5" ht="15" customHeight="1" x14ac:dyDescent="0.25">
      <c r="A48" s="56" t="s">
        <v>18</v>
      </c>
      <c r="B48" s="14">
        <v>0</v>
      </c>
      <c r="C48" s="14">
        <v>10367500</v>
      </c>
      <c r="D48" s="14">
        <v>24667500</v>
      </c>
      <c r="E48" s="14">
        <f>SUM(C48:D48)</f>
        <v>35035000</v>
      </c>
    </row>
    <row r="49" spans="1:5" ht="15" customHeight="1" x14ac:dyDescent="0.25">
      <c r="A49" s="56" t="s">
        <v>19</v>
      </c>
    </row>
    <row r="50" spans="1:5" ht="15" customHeight="1" x14ac:dyDescent="0.25">
      <c r="A50" s="50"/>
    </row>
    <row r="51" spans="1:5" ht="15" customHeight="1" thickBot="1" x14ac:dyDescent="0.3">
      <c r="A51" s="57" t="s">
        <v>12</v>
      </c>
      <c r="B51" s="17">
        <f>+B30+B34+B38+B42+B46</f>
        <v>0</v>
      </c>
      <c r="C51" s="17">
        <f>+C30+C34+C38+C42+C46</f>
        <v>4852605656.079998</v>
      </c>
      <c r="D51" s="17">
        <f t="shared" ref="D51:E51" si="11">+D30+D34+D38+D42+D46</f>
        <v>6198231396.6799994</v>
      </c>
      <c r="E51" s="17">
        <f t="shared" si="11"/>
        <v>11050837052.76</v>
      </c>
    </row>
    <row r="52" spans="1:5" ht="15" customHeight="1" thickTop="1" x14ac:dyDescent="0.25">
      <c r="A52" s="53" t="s">
        <v>67</v>
      </c>
    </row>
    <row r="53" spans="1:5" ht="15" customHeight="1" x14ac:dyDescent="0.25">
      <c r="A53" s="53" t="s">
        <v>92</v>
      </c>
    </row>
    <row r="54" spans="1:5" ht="15" customHeight="1" x14ac:dyDescent="0.25">
      <c r="A54" s="14" t="s">
        <v>93</v>
      </c>
    </row>
    <row r="55" spans="1:5" ht="15" customHeight="1" x14ac:dyDescent="0.25">
      <c r="A55" s="82" t="s">
        <v>14</v>
      </c>
      <c r="B55" s="82"/>
      <c r="C55" s="82"/>
      <c r="D55" s="82"/>
      <c r="E55" s="82"/>
    </row>
    <row r="56" spans="1:5" ht="15" customHeight="1" x14ac:dyDescent="0.25">
      <c r="A56" s="82" t="s">
        <v>43</v>
      </c>
      <c r="B56" s="82"/>
      <c r="C56" s="82"/>
      <c r="D56" s="82"/>
      <c r="E56" s="82"/>
    </row>
    <row r="57" spans="1:5" ht="15" customHeight="1" x14ac:dyDescent="0.25">
      <c r="A57" s="37" t="s">
        <v>7</v>
      </c>
      <c r="B57" s="39" t="s">
        <v>8</v>
      </c>
      <c r="C57" s="58"/>
      <c r="D57" s="58"/>
      <c r="E57" s="58"/>
    </row>
    <row r="59" spans="1:5" ht="15" customHeight="1" thickBot="1" x14ac:dyDescent="0.3">
      <c r="A59" s="55" t="s">
        <v>9</v>
      </c>
      <c r="B59" s="48" t="s">
        <v>22</v>
      </c>
      <c r="C59" s="48" t="s">
        <v>23</v>
      </c>
      <c r="D59" s="48" t="s">
        <v>24</v>
      </c>
      <c r="E59" s="48" t="s">
        <v>25</v>
      </c>
    </row>
    <row r="60" spans="1:5" ht="15" customHeight="1" x14ac:dyDescent="0.25">
      <c r="A60" s="53"/>
    </row>
    <row r="61" spans="1:5" ht="32.25" customHeight="1" x14ac:dyDescent="0.25">
      <c r="A61" s="59" t="s">
        <v>20</v>
      </c>
      <c r="B61" s="14">
        <v>0</v>
      </c>
      <c r="C61" s="14">
        <v>4375512269.999999</v>
      </c>
      <c r="D61" s="14">
        <v>5262922021.6799994</v>
      </c>
      <c r="E61" s="14">
        <f>SUM(B61:D61)</f>
        <v>9638434291.6799984</v>
      </c>
    </row>
    <row r="62" spans="1:5" ht="42.75" customHeight="1" x14ac:dyDescent="0.25">
      <c r="A62" s="59" t="s">
        <v>21</v>
      </c>
      <c r="B62" s="14">
        <v>0</v>
      </c>
      <c r="C62" s="14">
        <v>477093386.08000022</v>
      </c>
      <c r="D62" s="14">
        <v>935309375</v>
      </c>
      <c r="E62" s="14">
        <f>SUM(B62:D62)</f>
        <v>1412402761.0800002</v>
      </c>
    </row>
    <row r="63" spans="1:5" ht="15" customHeight="1" x14ac:dyDescent="0.25">
      <c r="A63" s="59" t="s">
        <v>44</v>
      </c>
      <c r="E63" s="14">
        <f>SUM(B63:D63)</f>
        <v>0</v>
      </c>
    </row>
    <row r="64" spans="1:5" ht="15" customHeight="1" x14ac:dyDescent="0.25">
      <c r="A64" s="53" t="s">
        <v>4</v>
      </c>
      <c r="E64" s="14">
        <f>SUM(C64:D64)</f>
        <v>0</v>
      </c>
    </row>
    <row r="65" spans="1:5" ht="15" customHeight="1" x14ac:dyDescent="0.25">
      <c r="A65" s="53" t="s">
        <v>5</v>
      </c>
    </row>
    <row r="66" spans="1:5" ht="15" customHeight="1" thickBot="1" x14ac:dyDescent="0.3">
      <c r="A66" s="57" t="s">
        <v>12</v>
      </c>
      <c r="B66" s="17">
        <f>SUM(B61:B64)</f>
        <v>0</v>
      </c>
      <c r="C66" s="17">
        <f>SUM(C61:C64)</f>
        <v>4852605656.079999</v>
      </c>
      <c r="D66" s="17">
        <f>SUM(D61:D63)</f>
        <v>6198231396.6799994</v>
      </c>
      <c r="E66" s="17">
        <f>SUM(E61:E64)</f>
        <v>11050837052.759998</v>
      </c>
    </row>
    <row r="67" spans="1:5" ht="15" customHeight="1" thickTop="1" x14ac:dyDescent="0.25">
      <c r="A67" s="53" t="s">
        <v>66</v>
      </c>
    </row>
    <row r="70" spans="1:5" ht="15" customHeight="1" x14ac:dyDescent="0.25">
      <c r="A70" s="82" t="s">
        <v>29</v>
      </c>
      <c r="B70" s="82"/>
      <c r="C70" s="82"/>
      <c r="D70" s="82"/>
      <c r="E70" s="82"/>
    </row>
    <row r="71" spans="1:5" ht="15" customHeight="1" x14ac:dyDescent="0.25">
      <c r="A71" s="82" t="s">
        <v>30</v>
      </c>
      <c r="B71" s="82"/>
      <c r="C71" s="82"/>
      <c r="D71" s="82"/>
      <c r="E71" s="82"/>
    </row>
    <row r="72" spans="1:5" ht="15" customHeight="1" x14ac:dyDescent="0.25">
      <c r="A72" s="37" t="s">
        <v>7</v>
      </c>
      <c r="B72" s="42" t="s">
        <v>8</v>
      </c>
      <c r="C72" s="58"/>
      <c r="D72" s="58"/>
      <c r="E72" s="58"/>
    </row>
    <row r="73" spans="1:5" ht="15" customHeight="1" x14ac:dyDescent="0.25">
      <c r="A73" s="53"/>
    </row>
    <row r="74" spans="1:5" ht="15" customHeight="1" thickBot="1" x14ac:dyDescent="0.3">
      <c r="A74" s="55" t="s">
        <v>9</v>
      </c>
      <c r="B74" s="48" t="s">
        <v>22</v>
      </c>
      <c r="C74" s="48" t="s">
        <v>23</v>
      </c>
      <c r="D74" s="48" t="s">
        <v>24</v>
      </c>
      <c r="E74" s="48" t="s">
        <v>25</v>
      </c>
    </row>
    <row r="75" spans="1:5" ht="15" customHeight="1" x14ac:dyDescent="0.25">
      <c r="A75" s="53"/>
    </row>
    <row r="76" spans="1:5" ht="15" customHeight="1" x14ac:dyDescent="0.25">
      <c r="A76" s="60" t="s">
        <v>31</v>
      </c>
      <c r="B76" s="68">
        <v>-29716696087.349991</v>
      </c>
      <c r="C76" s="68">
        <f>B80</f>
        <v>-29716696087.349991</v>
      </c>
      <c r="D76" s="68">
        <f>C80</f>
        <v>-34569301743.429993</v>
      </c>
      <c r="E76" s="68">
        <f>B76</f>
        <v>-29716696087.349991</v>
      </c>
    </row>
    <row r="77" spans="1:5" ht="15" customHeight="1" x14ac:dyDescent="0.25">
      <c r="A77" s="60" t="s">
        <v>32</v>
      </c>
      <c r="B77" s="68">
        <v>0</v>
      </c>
      <c r="C77" s="68">
        <v>0</v>
      </c>
      <c r="D77" s="68">
        <v>4852605656.0799999</v>
      </c>
      <c r="E77" s="68">
        <f>SUM(B77:D77)</f>
        <v>4852605656.0799999</v>
      </c>
    </row>
    <row r="78" spans="1:5" ht="18" customHeight="1" x14ac:dyDescent="0.25">
      <c r="A78" s="60" t="s">
        <v>33</v>
      </c>
      <c r="B78" s="68">
        <f t="shared" ref="B78:D78" si="12">SUM(B76:B77)</f>
        <v>-29716696087.349991</v>
      </c>
      <c r="C78" s="68">
        <f t="shared" si="12"/>
        <v>-29716696087.349991</v>
      </c>
      <c r="D78" s="68">
        <f t="shared" si="12"/>
        <v>-29716696087.349991</v>
      </c>
      <c r="E78" s="68">
        <f>SUM(E76:E77)</f>
        <v>-24864090431.269989</v>
      </c>
    </row>
    <row r="79" spans="1:5" ht="15" customHeight="1" x14ac:dyDescent="0.25">
      <c r="A79" s="60" t="s">
        <v>34</v>
      </c>
      <c r="B79" s="68">
        <f>B66</f>
        <v>0</v>
      </c>
      <c r="C79" s="68">
        <f t="shared" ref="C79:E79" si="13">C66</f>
        <v>4852605656.079999</v>
      </c>
      <c r="D79" s="68">
        <f t="shared" si="13"/>
        <v>6198231396.6799994</v>
      </c>
      <c r="E79" s="68">
        <f t="shared" si="13"/>
        <v>11050837052.759998</v>
      </c>
    </row>
    <row r="80" spans="1:5" ht="15" customHeight="1" x14ac:dyDescent="0.25">
      <c r="A80" s="60" t="s">
        <v>35</v>
      </c>
      <c r="B80" s="68">
        <f t="shared" ref="B80:D80" si="14">B78-B79</f>
        <v>-29716696087.349991</v>
      </c>
      <c r="C80" s="68">
        <f t="shared" si="14"/>
        <v>-34569301743.429993</v>
      </c>
      <c r="D80" s="68">
        <f t="shared" si="14"/>
        <v>-35914927484.029991</v>
      </c>
      <c r="E80" s="68">
        <f>E78-E79</f>
        <v>-35914927484.029984</v>
      </c>
    </row>
    <row r="81" spans="1:5" ht="15" customHeight="1" thickBot="1" x14ac:dyDescent="0.3">
      <c r="A81" s="61"/>
      <c r="B81" s="17"/>
      <c r="C81" s="17"/>
      <c r="D81" s="17"/>
      <c r="E81" s="17"/>
    </row>
    <row r="82" spans="1:5" ht="15" customHeight="1" thickTop="1" x14ac:dyDescent="0.25">
      <c r="A82" s="53" t="s">
        <v>65</v>
      </c>
    </row>
    <row r="83" spans="1:5" ht="15" customHeight="1" x14ac:dyDescent="0.25">
      <c r="A83" s="60" t="s">
        <v>56</v>
      </c>
    </row>
    <row r="84" spans="1:5" ht="15" customHeight="1" x14ac:dyDescent="0.25">
      <c r="A84" s="81" t="s">
        <v>81</v>
      </c>
      <c r="B84" s="81"/>
      <c r="C84" s="81"/>
      <c r="D84" s="81"/>
      <c r="E84" s="81"/>
    </row>
    <row r="85" spans="1:5" ht="15" customHeight="1" x14ac:dyDescent="0.25">
      <c r="A85" s="81"/>
      <c r="B85" s="81"/>
      <c r="C85" s="81"/>
      <c r="D85" s="81"/>
      <c r="E85" s="81"/>
    </row>
    <row r="86" spans="1:5" ht="15" customHeight="1" x14ac:dyDescent="0.25">
      <c r="A86" s="67"/>
    </row>
    <row r="87" spans="1:5" ht="15" customHeight="1" x14ac:dyDescent="0.25">
      <c r="A87" s="67" t="s">
        <v>95</v>
      </c>
    </row>
    <row r="88" spans="1:5" ht="15" customHeight="1" x14ac:dyDescent="0.25">
      <c r="A88" s="67"/>
    </row>
  </sheetData>
  <mergeCells count="13">
    <mergeCell ref="A84:E85"/>
    <mergeCell ref="A71:E71"/>
    <mergeCell ref="A1:F1"/>
    <mergeCell ref="A24:E24"/>
    <mergeCell ref="A25:E25"/>
    <mergeCell ref="A26:E26"/>
    <mergeCell ref="A55:E55"/>
    <mergeCell ref="A56:E56"/>
    <mergeCell ref="A70:E70"/>
    <mergeCell ref="A8:F8"/>
    <mergeCell ref="A9:F9"/>
    <mergeCell ref="A21:F22"/>
    <mergeCell ref="A23:D23"/>
  </mergeCells>
  <printOptions horizontalCentered="1" verticalCentered="1"/>
  <pageMargins left="0.70866141732283472" right="1.18" top="0.3" bottom="0.2" header="0.31496062992125984" footer="0.31496062992125984"/>
  <pageSetup scale="35" orientation="landscape" r:id="rId1"/>
  <ignoredErrors>
    <ignoredError sqref="F13:F17 E31:E4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topLeftCell="A61" workbookViewId="0">
      <selection activeCell="A23" sqref="A23:D23"/>
    </sheetView>
  </sheetViews>
  <sheetFormatPr baseColWidth="10" defaultColWidth="11.42578125" defaultRowHeight="15" customHeight="1" x14ac:dyDescent="0.25"/>
  <cols>
    <col min="1" max="1" width="64.85546875" style="46" customWidth="1"/>
    <col min="2" max="2" width="16.7109375" style="14" customWidth="1"/>
    <col min="3" max="4" width="17.5703125" style="14" bestFit="1" customWidth="1"/>
    <col min="5" max="5" width="18.5703125" style="14" bestFit="1" customWidth="1"/>
    <col min="6" max="6" width="14.7109375" style="14" customWidth="1"/>
    <col min="7" max="7" width="15.42578125" style="14" customWidth="1"/>
    <col min="8" max="8" width="14.85546875" style="14" customWidth="1"/>
    <col min="9" max="9" width="5.5703125" style="14" customWidth="1"/>
    <col min="10" max="10" width="15.7109375" style="14" customWidth="1"/>
    <col min="11" max="16384" width="11.42578125" style="14"/>
  </cols>
  <sheetData>
    <row r="1" spans="1:6" ht="15" customHeight="1" x14ac:dyDescent="0.25">
      <c r="A1" s="82" t="s">
        <v>15</v>
      </c>
      <c r="B1" s="82"/>
      <c r="C1" s="82"/>
      <c r="D1" s="82"/>
      <c r="E1" s="82"/>
      <c r="F1" s="82"/>
    </row>
    <row r="2" spans="1:6" ht="15" customHeight="1" x14ac:dyDescent="0.25">
      <c r="A2" s="37" t="s">
        <v>0</v>
      </c>
      <c r="B2" s="38" t="s">
        <v>26</v>
      </c>
      <c r="C2" s="39"/>
      <c r="D2" s="40"/>
      <c r="E2" s="40"/>
      <c r="F2" s="40"/>
    </row>
    <row r="3" spans="1:6" ht="15" customHeight="1" x14ac:dyDescent="0.25">
      <c r="A3" s="37" t="s">
        <v>1</v>
      </c>
      <c r="B3" s="38" t="s">
        <v>16</v>
      </c>
      <c r="C3" s="41"/>
      <c r="D3" s="40"/>
      <c r="E3" s="40"/>
      <c r="F3" s="40"/>
    </row>
    <row r="4" spans="1:6" ht="15" customHeight="1" x14ac:dyDescent="0.25">
      <c r="A4" s="37" t="s">
        <v>10</v>
      </c>
      <c r="B4" s="41" t="s">
        <v>27</v>
      </c>
      <c r="C4" s="41"/>
      <c r="D4" s="40"/>
      <c r="E4" s="40"/>
      <c r="F4" s="40"/>
    </row>
    <row r="5" spans="1:6" ht="15" customHeight="1" x14ac:dyDescent="0.25">
      <c r="A5" s="37" t="s">
        <v>28</v>
      </c>
      <c r="B5" s="42" t="s">
        <v>86</v>
      </c>
      <c r="C5" s="41"/>
      <c r="D5" s="40"/>
      <c r="E5" s="40"/>
      <c r="F5" s="40"/>
    </row>
    <row r="6" spans="1:6" ht="15" customHeight="1" x14ac:dyDescent="0.25">
      <c r="A6" s="43"/>
      <c r="B6" s="44"/>
      <c r="C6" s="45"/>
    </row>
    <row r="7" spans="1:6" ht="15" customHeight="1" x14ac:dyDescent="0.25">
      <c r="A7" s="43"/>
      <c r="B7" s="45"/>
      <c r="C7" s="45"/>
    </row>
    <row r="8" spans="1:6" ht="15" customHeight="1" x14ac:dyDescent="0.25">
      <c r="A8" s="82" t="s">
        <v>6</v>
      </c>
      <c r="B8" s="82"/>
      <c r="C8" s="82"/>
      <c r="D8" s="82"/>
      <c r="E8" s="82"/>
      <c r="F8" s="82"/>
    </row>
    <row r="9" spans="1:6" ht="15" customHeight="1" x14ac:dyDescent="0.25">
      <c r="A9" s="82" t="s">
        <v>11</v>
      </c>
      <c r="B9" s="82"/>
      <c r="C9" s="82"/>
      <c r="D9" s="82"/>
      <c r="E9" s="82"/>
      <c r="F9" s="82"/>
    </row>
    <row r="10" spans="1:6" ht="15" customHeight="1" x14ac:dyDescent="0.25">
      <c r="B10" s="45"/>
      <c r="C10" s="45"/>
    </row>
    <row r="11" spans="1:6" ht="15" customHeight="1" thickBot="1" x14ac:dyDescent="0.3">
      <c r="A11" s="47" t="s">
        <v>79</v>
      </c>
      <c r="B11" s="48" t="s">
        <v>2</v>
      </c>
      <c r="C11" s="48" t="s">
        <v>49</v>
      </c>
      <c r="D11" s="48" t="s">
        <v>50</v>
      </c>
      <c r="E11" s="48" t="s">
        <v>51</v>
      </c>
      <c r="F11" s="48" t="s">
        <v>52</v>
      </c>
    </row>
    <row r="13" spans="1:6" ht="15" customHeight="1" x14ac:dyDescent="0.25">
      <c r="A13" s="49" t="s">
        <v>82</v>
      </c>
      <c r="B13" s="14" t="s">
        <v>3</v>
      </c>
      <c r="C13" s="13">
        <v>499723</v>
      </c>
      <c r="D13" s="13">
        <v>499723</v>
      </c>
      <c r="E13" s="13">
        <v>499723</v>
      </c>
      <c r="F13" s="13">
        <f>AVERAGE(C13:E13)</f>
        <v>499723</v>
      </c>
    </row>
    <row r="14" spans="1:6" ht="15" customHeight="1" x14ac:dyDescent="0.25">
      <c r="A14" s="50" t="s">
        <v>36</v>
      </c>
      <c r="B14" s="14" t="s">
        <v>3</v>
      </c>
      <c r="C14" s="13">
        <v>126131</v>
      </c>
      <c r="D14" s="13">
        <v>126131</v>
      </c>
      <c r="E14" s="13">
        <v>126131</v>
      </c>
      <c r="F14" s="13">
        <f t="shared" ref="F14:F19" si="0">AVERAGE(C14:E14)</f>
        <v>126131</v>
      </c>
    </row>
    <row r="15" spans="1:6" ht="15" customHeight="1" x14ac:dyDescent="0.25">
      <c r="A15" s="50" t="s">
        <v>42</v>
      </c>
      <c r="B15" s="14" t="s">
        <v>3</v>
      </c>
      <c r="C15" s="13">
        <v>67804</v>
      </c>
      <c r="D15" s="13">
        <v>67804</v>
      </c>
      <c r="E15" s="13">
        <v>67804</v>
      </c>
      <c r="F15" s="13">
        <f t="shared" si="0"/>
        <v>67804</v>
      </c>
    </row>
    <row r="16" spans="1:6" ht="15" customHeight="1" x14ac:dyDescent="0.25">
      <c r="A16" s="50" t="s">
        <v>38</v>
      </c>
      <c r="B16" s="14" t="s">
        <v>3</v>
      </c>
      <c r="C16" s="13">
        <v>4274</v>
      </c>
      <c r="D16" s="13">
        <v>4274</v>
      </c>
      <c r="E16" s="13">
        <v>4274</v>
      </c>
      <c r="F16" s="13">
        <f t="shared" si="0"/>
        <v>4274</v>
      </c>
    </row>
    <row r="17" spans="1:6" ht="15" customHeight="1" x14ac:dyDescent="0.25">
      <c r="A17" s="50" t="s">
        <v>39</v>
      </c>
      <c r="B17" s="14" t="s">
        <v>3</v>
      </c>
      <c r="C17" s="13">
        <v>29005</v>
      </c>
      <c r="D17" s="13">
        <v>29005</v>
      </c>
      <c r="E17" s="13">
        <v>29005</v>
      </c>
      <c r="F17" s="13">
        <f t="shared" si="0"/>
        <v>29005</v>
      </c>
    </row>
    <row r="18" spans="1:6" ht="15" customHeight="1" x14ac:dyDescent="0.25">
      <c r="A18" s="51"/>
      <c r="D18" s="13"/>
      <c r="E18" s="13"/>
      <c r="F18" s="13"/>
    </row>
    <row r="19" spans="1:6" ht="15" customHeight="1" thickBot="1" x14ac:dyDescent="0.3">
      <c r="A19" s="52" t="s">
        <v>12</v>
      </c>
      <c r="B19" s="17"/>
      <c r="C19" s="16">
        <f>SUM(C13:C17)</f>
        <v>726937</v>
      </c>
      <c r="D19" s="17">
        <f>SUM(D13:D17)</f>
        <v>726937</v>
      </c>
      <c r="E19" s="17">
        <f>SUM(E13:E18)</f>
        <v>726937</v>
      </c>
      <c r="F19" s="17">
        <f t="shared" si="0"/>
        <v>726937</v>
      </c>
    </row>
    <row r="20" spans="1:6" ht="15" customHeight="1" thickTop="1" x14ac:dyDescent="0.25">
      <c r="A20" s="53" t="s">
        <v>67</v>
      </c>
    </row>
    <row r="21" spans="1:6" ht="15" customHeight="1" x14ac:dyDescent="0.25">
      <c r="A21" s="84" t="s">
        <v>69</v>
      </c>
      <c r="B21" s="84"/>
      <c r="C21" s="84"/>
      <c r="D21" s="84"/>
      <c r="E21" s="84"/>
      <c r="F21" s="84"/>
    </row>
    <row r="22" spans="1:6" ht="15" customHeight="1" x14ac:dyDescent="0.25">
      <c r="A22" s="84"/>
      <c r="B22" s="84"/>
      <c r="C22" s="84"/>
      <c r="D22" s="84"/>
      <c r="E22" s="84"/>
      <c r="F22" s="84"/>
    </row>
    <row r="23" spans="1:6" ht="15" customHeight="1" x14ac:dyDescent="0.25">
      <c r="A23" s="84" t="s">
        <v>91</v>
      </c>
      <c r="B23" s="84"/>
      <c r="C23" s="84"/>
      <c r="D23" s="84"/>
      <c r="E23" s="54"/>
      <c r="F23" s="54"/>
    </row>
    <row r="24" spans="1:6" ht="15" customHeight="1" x14ac:dyDescent="0.25">
      <c r="A24" s="83" t="s">
        <v>13</v>
      </c>
      <c r="B24" s="83"/>
      <c r="C24" s="83"/>
      <c r="D24" s="83"/>
      <c r="E24" s="83"/>
    </row>
    <row r="25" spans="1:6" ht="15" customHeight="1" x14ac:dyDescent="0.25">
      <c r="A25" s="82" t="s">
        <v>40</v>
      </c>
      <c r="B25" s="82"/>
      <c r="C25" s="82"/>
      <c r="D25" s="82"/>
      <c r="E25" s="82"/>
    </row>
    <row r="26" spans="1:6" ht="15" customHeight="1" x14ac:dyDescent="0.25">
      <c r="A26" s="82" t="s">
        <v>41</v>
      </c>
      <c r="B26" s="82"/>
      <c r="C26" s="82"/>
      <c r="D26" s="82"/>
      <c r="E26" s="82"/>
    </row>
    <row r="28" spans="1:6" ht="15" customHeight="1" thickBot="1" x14ac:dyDescent="0.3">
      <c r="A28" s="47" t="s">
        <v>79</v>
      </c>
      <c r="B28" s="48" t="s">
        <v>49</v>
      </c>
      <c r="C28" s="48" t="s">
        <v>50</v>
      </c>
      <c r="D28" s="48" t="s">
        <v>51</v>
      </c>
      <c r="E28" s="48" t="s">
        <v>52</v>
      </c>
    </row>
    <row r="29" spans="1:6" ht="15" customHeight="1" x14ac:dyDescent="0.25">
      <c r="A29" s="53"/>
    </row>
    <row r="30" spans="1:6" ht="15" customHeight="1" x14ac:dyDescent="0.25">
      <c r="A30" s="70" t="s">
        <v>83</v>
      </c>
      <c r="B30" s="71">
        <f t="shared" ref="B30:D30" si="1">SUM(B31:B33)</f>
        <v>4723724614.2999992</v>
      </c>
      <c r="C30" s="71">
        <f t="shared" si="1"/>
        <v>5134865368.3799992</v>
      </c>
      <c r="D30" s="71">
        <f t="shared" si="1"/>
        <v>5143389087.3199997</v>
      </c>
      <c r="E30" s="71">
        <f t="shared" ref="E30" si="2">SUM(E31:E33)</f>
        <v>15001979069.999998</v>
      </c>
    </row>
    <row r="31" spans="1:6" ht="15" customHeight="1" x14ac:dyDescent="0.25">
      <c r="A31" s="56" t="s">
        <v>17</v>
      </c>
      <c r="B31" s="46">
        <v>4122767114.2999997</v>
      </c>
      <c r="C31" s="14">
        <v>4538376618.3799992</v>
      </c>
      <c r="D31" s="14">
        <v>4541895337.3199997</v>
      </c>
      <c r="E31" s="14">
        <f>+SUM(B31:D31)</f>
        <v>13203039069.999998</v>
      </c>
    </row>
    <row r="32" spans="1:6" ht="15" customHeight="1" x14ac:dyDescent="0.25">
      <c r="A32" s="56" t="s">
        <v>18</v>
      </c>
      <c r="B32" s="14">
        <v>600957500</v>
      </c>
      <c r="C32" s="14">
        <v>596488750</v>
      </c>
      <c r="D32" s="14">
        <v>601493750</v>
      </c>
      <c r="E32" s="14">
        <f>SUM(B32:D32)</f>
        <v>1798940000</v>
      </c>
    </row>
    <row r="33" spans="1:5" ht="15" customHeight="1" x14ac:dyDescent="0.25">
      <c r="A33" s="56" t="s">
        <v>19</v>
      </c>
    </row>
    <row r="34" spans="1:5" ht="15" customHeight="1" x14ac:dyDescent="0.25">
      <c r="A34" s="70" t="s">
        <v>36</v>
      </c>
      <c r="B34" s="71">
        <f t="shared" ref="B34:D34" si="3">SUM(B35:B37)</f>
        <v>1168827066.4000001</v>
      </c>
      <c r="C34" s="71">
        <f t="shared" si="3"/>
        <v>1259149951.4000001</v>
      </c>
      <c r="D34" s="71">
        <f t="shared" si="3"/>
        <v>1267278142.9000003</v>
      </c>
      <c r="E34" s="71">
        <f t="shared" ref="E34" si="4">SUM(E35:E37)</f>
        <v>3695255160.7000008</v>
      </c>
    </row>
    <row r="35" spans="1:5" ht="15" customHeight="1" x14ac:dyDescent="0.25">
      <c r="A35" s="56" t="s">
        <v>17</v>
      </c>
      <c r="B35" s="14">
        <v>979888316.40000021</v>
      </c>
      <c r="C35" s="14">
        <v>1071104951.4</v>
      </c>
      <c r="D35" s="14">
        <v>1076373142.9000003</v>
      </c>
      <c r="E35" s="14">
        <f>SUM(B35:D35)</f>
        <v>3127366410.7000008</v>
      </c>
    </row>
    <row r="36" spans="1:5" ht="15" customHeight="1" x14ac:dyDescent="0.25">
      <c r="A36" s="56" t="s">
        <v>18</v>
      </c>
      <c r="B36" s="14">
        <v>188938750</v>
      </c>
      <c r="C36" s="14">
        <v>188045000</v>
      </c>
      <c r="D36" s="14">
        <v>190905000</v>
      </c>
      <c r="E36" s="14">
        <f>SUM(B36:D36)</f>
        <v>567888750</v>
      </c>
    </row>
    <row r="37" spans="1:5" ht="15" customHeight="1" x14ac:dyDescent="0.25">
      <c r="A37" s="56" t="s">
        <v>19</v>
      </c>
    </row>
    <row r="38" spans="1:5" ht="15" customHeight="1" x14ac:dyDescent="0.25">
      <c r="A38" s="70" t="s">
        <v>42</v>
      </c>
      <c r="B38" s="71">
        <f t="shared" ref="B38:D38" si="5">SUM(B39:B41)</f>
        <v>609460763.20000005</v>
      </c>
      <c r="C38" s="71">
        <f t="shared" si="5"/>
        <v>660182339.51999974</v>
      </c>
      <c r="D38" s="71">
        <f t="shared" si="5"/>
        <v>661612339.51999974</v>
      </c>
      <c r="E38" s="71">
        <f t="shared" ref="E38" si="6">SUM(E39:E41)</f>
        <v>1931255442.2399995</v>
      </c>
    </row>
    <row r="39" spans="1:5" ht="15" customHeight="1" x14ac:dyDescent="0.25">
      <c r="A39" s="56" t="s">
        <v>17</v>
      </c>
      <c r="B39" s="14">
        <v>514365763.20000005</v>
      </c>
      <c r="C39" s="14">
        <v>565802339.51999974</v>
      </c>
      <c r="D39" s="14">
        <v>565802339.51999974</v>
      </c>
      <c r="E39" s="14">
        <f>SUM(B39:D39)</f>
        <v>1645970442.2399995</v>
      </c>
    </row>
    <row r="40" spans="1:5" ht="15" customHeight="1" x14ac:dyDescent="0.25">
      <c r="A40" s="56" t="s">
        <v>18</v>
      </c>
      <c r="B40" s="14">
        <v>95095000</v>
      </c>
      <c r="C40" s="14">
        <v>94380000</v>
      </c>
      <c r="D40" s="14">
        <v>95810000</v>
      </c>
      <c r="E40" s="14">
        <f>SUM(B40:D40)</f>
        <v>285285000</v>
      </c>
    </row>
    <row r="41" spans="1:5" ht="15" customHeight="1" x14ac:dyDescent="0.25">
      <c r="A41" s="56" t="s">
        <v>19</v>
      </c>
    </row>
    <row r="42" spans="1:5" ht="15" customHeight="1" x14ac:dyDescent="0.25">
      <c r="A42" s="70" t="s">
        <v>38</v>
      </c>
      <c r="B42" s="71">
        <f t="shared" ref="B42:D42" si="7">SUM(B43:B45)</f>
        <v>40819413.199999996</v>
      </c>
      <c r="C42" s="71">
        <f t="shared" si="7"/>
        <v>43346229.519999996</v>
      </c>
      <c r="D42" s="71">
        <f t="shared" si="7"/>
        <v>43346229.519999996</v>
      </c>
      <c r="E42" s="71">
        <f t="shared" ref="E42" si="8">SUM(E43:E45)</f>
        <v>127511872.23999998</v>
      </c>
    </row>
    <row r="43" spans="1:5" ht="15" customHeight="1" x14ac:dyDescent="0.25">
      <c r="A43" s="56" t="s">
        <v>17</v>
      </c>
      <c r="B43" s="14">
        <v>30630663.199999996</v>
      </c>
      <c r="C43" s="14">
        <v>33693729.519999996</v>
      </c>
      <c r="D43" s="14">
        <v>33693729.519999996</v>
      </c>
      <c r="E43" s="14">
        <f>SUM(B43:D43)</f>
        <v>98018122.23999998</v>
      </c>
    </row>
    <row r="44" spans="1:5" ht="15" customHeight="1" x14ac:dyDescent="0.25">
      <c r="A44" s="56" t="s">
        <v>18</v>
      </c>
      <c r="B44" s="14">
        <v>10188750</v>
      </c>
      <c r="C44" s="14">
        <v>9652500</v>
      </c>
      <c r="D44" s="14">
        <v>9652500</v>
      </c>
      <c r="E44" s="14">
        <f>SUM(B44:D44)</f>
        <v>29493750</v>
      </c>
    </row>
    <row r="45" spans="1:5" ht="15" customHeight="1" x14ac:dyDescent="0.25">
      <c r="A45" s="56" t="s">
        <v>19</v>
      </c>
    </row>
    <row r="46" spans="1:5" ht="15" customHeight="1" x14ac:dyDescent="0.25">
      <c r="A46" s="70" t="s">
        <v>39</v>
      </c>
      <c r="B46" s="71">
        <f t="shared" ref="B46:D46" si="9">SUM(B47:B49)</f>
        <v>256399187.09999999</v>
      </c>
      <c r="C46" s="71">
        <f t="shared" si="9"/>
        <v>275754756.20000017</v>
      </c>
      <c r="D46" s="71">
        <f t="shared" si="9"/>
        <v>279528707.70000017</v>
      </c>
      <c r="E46" s="71">
        <f t="shared" ref="E46" si="10">SUM(E47:E49)</f>
        <v>811682651.00000036</v>
      </c>
    </row>
    <row r="47" spans="1:5" ht="15" customHeight="1" x14ac:dyDescent="0.25">
      <c r="A47" s="56" t="s">
        <v>17</v>
      </c>
      <c r="B47" s="14">
        <v>231374187.09999999</v>
      </c>
      <c r="C47" s="14">
        <v>251087256.20000017</v>
      </c>
      <c r="D47" s="14">
        <v>253431207.70000017</v>
      </c>
      <c r="E47" s="14">
        <f>SUM(B47:D47)</f>
        <v>735892651.00000036</v>
      </c>
    </row>
    <row r="48" spans="1:5" ht="15" customHeight="1" x14ac:dyDescent="0.25">
      <c r="A48" s="56" t="s">
        <v>18</v>
      </c>
      <c r="B48" s="14">
        <v>25025000</v>
      </c>
      <c r="C48" s="14">
        <v>24667500</v>
      </c>
      <c r="D48" s="14">
        <v>26097500</v>
      </c>
      <c r="E48" s="14">
        <f>SUM(B48:D48)</f>
        <v>75790000</v>
      </c>
    </row>
    <row r="49" spans="1:6" ht="15" customHeight="1" x14ac:dyDescent="0.25">
      <c r="A49" s="56" t="s">
        <v>19</v>
      </c>
    </row>
    <row r="50" spans="1:6" ht="15" customHeight="1" x14ac:dyDescent="0.25">
      <c r="A50" s="50"/>
    </row>
    <row r="51" spans="1:6" ht="15" customHeight="1" thickBot="1" x14ac:dyDescent="0.3">
      <c r="A51" s="57" t="s">
        <v>12</v>
      </c>
      <c r="B51" s="17">
        <f>+B30+B34+B38+B42+B46</f>
        <v>6799231044.1999989</v>
      </c>
      <c r="C51" s="17">
        <f t="shared" ref="C51:E51" si="11">+C30+C34+C38+C42+C46</f>
        <v>7373298645.0199986</v>
      </c>
      <c r="D51" s="17">
        <f t="shared" si="11"/>
        <v>7395154506.96</v>
      </c>
      <c r="E51" s="17">
        <f t="shared" si="11"/>
        <v>21567684196.179996</v>
      </c>
    </row>
    <row r="52" spans="1:6" ht="15" customHeight="1" thickTop="1" x14ac:dyDescent="0.25">
      <c r="A52" s="53" t="s">
        <v>67</v>
      </c>
    </row>
    <row r="53" spans="1:6" ht="32.25" customHeight="1" x14ac:dyDescent="0.25">
      <c r="A53" s="85" t="s">
        <v>96</v>
      </c>
      <c r="B53" s="85"/>
      <c r="C53" s="85"/>
      <c r="D53" s="85"/>
      <c r="E53" s="85"/>
      <c r="F53" s="85"/>
    </row>
    <row r="54" spans="1:6" ht="32.25" customHeight="1" x14ac:dyDescent="0.25">
      <c r="A54" s="85" t="s">
        <v>97</v>
      </c>
      <c r="B54" s="85"/>
      <c r="C54" s="85"/>
      <c r="D54" s="85"/>
      <c r="E54" s="85"/>
      <c r="F54" s="85"/>
    </row>
    <row r="55" spans="1:6" ht="15" customHeight="1" x14ac:dyDescent="0.25">
      <c r="A55" s="82" t="s">
        <v>14</v>
      </c>
      <c r="B55" s="82"/>
      <c r="C55" s="82"/>
      <c r="D55" s="82"/>
      <c r="E55" s="82"/>
    </row>
    <row r="56" spans="1:6" ht="15" customHeight="1" x14ac:dyDescent="0.25">
      <c r="A56" s="82" t="s">
        <v>43</v>
      </c>
      <c r="B56" s="82"/>
      <c r="C56" s="82"/>
      <c r="D56" s="82"/>
      <c r="E56" s="82"/>
    </row>
    <row r="57" spans="1:6" ht="15" customHeight="1" x14ac:dyDescent="0.25">
      <c r="A57" s="37" t="s">
        <v>7</v>
      </c>
      <c r="B57" s="39" t="s">
        <v>8</v>
      </c>
      <c r="C57" s="58"/>
      <c r="D57" s="58"/>
      <c r="E57" s="58"/>
    </row>
    <row r="59" spans="1:6" ht="15" customHeight="1" thickBot="1" x14ac:dyDescent="0.3">
      <c r="A59" s="55" t="s">
        <v>9</v>
      </c>
      <c r="B59" s="48" t="s">
        <v>49</v>
      </c>
      <c r="C59" s="48" t="s">
        <v>50</v>
      </c>
      <c r="D59" s="48" t="s">
        <v>51</v>
      </c>
      <c r="E59" s="48" t="s">
        <v>52</v>
      </c>
    </row>
    <row r="60" spans="1:6" ht="15" customHeight="1" x14ac:dyDescent="0.25">
      <c r="A60" s="53"/>
    </row>
    <row r="61" spans="1:6" ht="32.25" customHeight="1" x14ac:dyDescent="0.25">
      <c r="A61" s="59" t="s">
        <v>20</v>
      </c>
      <c r="B61" s="14">
        <v>5879026044.1999998</v>
      </c>
      <c r="C61" s="14">
        <v>6460064895.0199986</v>
      </c>
      <c r="D61" s="14">
        <v>6471195756.96</v>
      </c>
      <c r="E61" s="14">
        <f>SUM(B61:D61)</f>
        <v>18810286696.179996</v>
      </c>
    </row>
    <row r="62" spans="1:6" ht="42.75" customHeight="1" x14ac:dyDescent="0.25">
      <c r="A62" s="59" t="s">
        <v>21</v>
      </c>
      <c r="B62" s="14">
        <v>920205000</v>
      </c>
      <c r="C62" s="14">
        <v>913233750</v>
      </c>
      <c r="D62" s="14">
        <v>923958750</v>
      </c>
      <c r="E62" s="14">
        <f>SUM(B62:D62)</f>
        <v>2757397500</v>
      </c>
    </row>
    <row r="63" spans="1:6" ht="15" customHeight="1" x14ac:dyDescent="0.25">
      <c r="A63" s="59" t="s">
        <v>53</v>
      </c>
    </row>
    <row r="64" spans="1:6" ht="15" customHeight="1" x14ac:dyDescent="0.25">
      <c r="A64" s="53" t="s">
        <v>4</v>
      </c>
    </row>
    <row r="65" spans="1:5" ht="15" customHeight="1" x14ac:dyDescent="0.25">
      <c r="A65" s="53" t="s">
        <v>5</v>
      </c>
    </row>
    <row r="66" spans="1:5" ht="15" customHeight="1" thickBot="1" x14ac:dyDescent="0.3">
      <c r="A66" s="57" t="s">
        <v>12</v>
      </c>
      <c r="B66" s="17">
        <f>SUM(B61:B65)</f>
        <v>6799231044.1999998</v>
      </c>
      <c r="C66" s="17">
        <f>SUM(C61:C65)</f>
        <v>7373298645.0199986</v>
      </c>
      <c r="D66" s="17">
        <f>SUM(D61:D65)</f>
        <v>7395154506.96</v>
      </c>
      <c r="E66" s="17">
        <f>SUM(E61:E65)</f>
        <v>21567684196.179996</v>
      </c>
    </row>
    <row r="67" spans="1:5" ht="15" customHeight="1" thickTop="1" x14ac:dyDescent="0.25">
      <c r="A67" s="53" t="s">
        <v>67</v>
      </c>
    </row>
    <row r="70" spans="1:5" ht="15" customHeight="1" x14ac:dyDescent="0.25">
      <c r="A70" s="82" t="s">
        <v>29</v>
      </c>
      <c r="B70" s="82"/>
      <c r="C70" s="82"/>
      <c r="D70" s="82"/>
      <c r="E70" s="82"/>
    </row>
    <row r="71" spans="1:5" ht="15" customHeight="1" x14ac:dyDescent="0.25">
      <c r="A71" s="82" t="s">
        <v>30</v>
      </c>
      <c r="B71" s="82"/>
      <c r="C71" s="82"/>
      <c r="D71" s="82"/>
      <c r="E71" s="82"/>
    </row>
    <row r="72" spans="1:5" ht="15" customHeight="1" x14ac:dyDescent="0.25">
      <c r="A72" s="37" t="s">
        <v>7</v>
      </c>
      <c r="B72" s="42" t="s">
        <v>8</v>
      </c>
      <c r="C72" s="58"/>
      <c r="D72" s="58"/>
      <c r="E72" s="58"/>
    </row>
    <row r="73" spans="1:5" ht="15" customHeight="1" x14ac:dyDescent="0.25">
      <c r="A73" s="53"/>
    </row>
    <row r="74" spans="1:5" ht="15" customHeight="1" thickBot="1" x14ac:dyDescent="0.3">
      <c r="A74" s="55" t="s">
        <v>9</v>
      </c>
      <c r="B74" s="48" t="s">
        <v>49</v>
      </c>
      <c r="C74" s="48" t="s">
        <v>50</v>
      </c>
      <c r="D74" s="48" t="s">
        <v>51</v>
      </c>
      <c r="E74" s="48" t="s">
        <v>52</v>
      </c>
    </row>
    <row r="75" spans="1:5" ht="15" customHeight="1" x14ac:dyDescent="0.25">
      <c r="A75" s="53"/>
    </row>
    <row r="76" spans="1:5" ht="15" customHeight="1" x14ac:dyDescent="0.25">
      <c r="A76" s="60" t="s">
        <v>31</v>
      </c>
      <c r="B76" s="14">
        <f>'1T '!E80</f>
        <v>-35914927484.029984</v>
      </c>
      <c r="C76" s="14">
        <f>B80</f>
        <v>-42714158528.22998</v>
      </c>
      <c r="D76" s="14">
        <f>C80</f>
        <v>-37089994732.36998</v>
      </c>
      <c r="E76" s="14">
        <f>B76</f>
        <v>-35914927484.029984</v>
      </c>
    </row>
    <row r="77" spans="1:5" ht="15" customHeight="1" x14ac:dyDescent="0.25">
      <c r="A77" s="60" t="s">
        <v>32</v>
      </c>
      <c r="B77" s="46"/>
      <c r="C77" s="46">
        <v>12997462440.879999</v>
      </c>
      <c r="D77" s="46"/>
      <c r="E77" s="46">
        <f>SUM(B77:D77)</f>
        <v>12997462440.879999</v>
      </c>
    </row>
    <row r="78" spans="1:5" ht="18" customHeight="1" x14ac:dyDescent="0.25">
      <c r="A78" s="60" t="s">
        <v>33</v>
      </c>
      <c r="B78" s="14">
        <f t="shared" ref="B78:D78" si="12">SUM(B76:B77)</f>
        <v>-35914927484.029984</v>
      </c>
      <c r="C78" s="14">
        <f t="shared" si="12"/>
        <v>-29716696087.349983</v>
      </c>
      <c r="D78" s="14">
        <f t="shared" si="12"/>
        <v>-37089994732.36998</v>
      </c>
      <c r="E78" s="14">
        <f>SUM(E76:E77)</f>
        <v>-22917465043.149986</v>
      </c>
    </row>
    <row r="79" spans="1:5" ht="15" customHeight="1" x14ac:dyDescent="0.25">
      <c r="A79" s="60" t="s">
        <v>34</v>
      </c>
      <c r="B79" s="14">
        <f>B66</f>
        <v>6799231044.1999998</v>
      </c>
      <c r="C79" s="14">
        <f t="shared" ref="C79:E79" si="13">C66</f>
        <v>7373298645.0199986</v>
      </c>
      <c r="D79" s="14">
        <f t="shared" si="13"/>
        <v>7395154506.96</v>
      </c>
      <c r="E79" s="14">
        <f t="shared" si="13"/>
        <v>21567684196.179996</v>
      </c>
    </row>
    <row r="80" spans="1:5" ht="15" customHeight="1" x14ac:dyDescent="0.25">
      <c r="A80" s="60" t="s">
        <v>35</v>
      </c>
      <c r="B80" s="14">
        <f t="shared" ref="B80:D80" si="14">B78-B79</f>
        <v>-42714158528.22998</v>
      </c>
      <c r="C80" s="14">
        <f t="shared" si="14"/>
        <v>-37089994732.36998</v>
      </c>
      <c r="D80" s="14">
        <f t="shared" si="14"/>
        <v>-44485149239.329979</v>
      </c>
      <c r="E80" s="14">
        <f>E78-E79</f>
        <v>-44485149239.329987</v>
      </c>
    </row>
    <row r="81" spans="1:5" ht="15" customHeight="1" thickBot="1" x14ac:dyDescent="0.3">
      <c r="A81" s="61"/>
      <c r="B81" s="17"/>
      <c r="C81" s="17"/>
      <c r="D81" s="17"/>
      <c r="E81" s="17"/>
    </row>
    <row r="82" spans="1:5" ht="15" customHeight="1" thickTop="1" x14ac:dyDescent="0.25">
      <c r="A82" s="53" t="s">
        <v>68</v>
      </c>
    </row>
    <row r="83" spans="1:5" ht="15" customHeight="1" x14ac:dyDescent="0.25">
      <c r="A83" s="60" t="s">
        <v>56</v>
      </c>
    </row>
    <row r="84" spans="1:5" ht="15" customHeight="1" x14ac:dyDescent="0.25">
      <c r="A84" s="81" t="s">
        <v>81</v>
      </c>
      <c r="B84" s="81"/>
      <c r="C84" s="81"/>
      <c r="D84" s="81"/>
      <c r="E84" s="81"/>
    </row>
    <row r="85" spans="1:5" ht="15" customHeight="1" x14ac:dyDescent="0.25">
      <c r="A85" s="81"/>
      <c r="B85" s="81"/>
      <c r="C85" s="81"/>
      <c r="D85" s="81"/>
      <c r="E85" s="81"/>
    </row>
    <row r="86" spans="1:5" ht="15" customHeight="1" x14ac:dyDescent="0.25">
      <c r="A86" s="67"/>
    </row>
    <row r="87" spans="1:5" ht="15" customHeight="1" x14ac:dyDescent="0.25">
      <c r="A87" s="67" t="s">
        <v>98</v>
      </c>
    </row>
    <row r="88" spans="1:5" ht="15" customHeight="1" x14ac:dyDescent="0.25">
      <c r="A88" s="67"/>
    </row>
    <row r="89" spans="1:5" ht="15" customHeight="1" x14ac:dyDescent="0.25">
      <c r="A89" s="14"/>
    </row>
    <row r="90" spans="1:5" ht="15" customHeight="1" x14ac:dyDescent="0.25">
      <c r="A90" s="14"/>
    </row>
  </sheetData>
  <mergeCells count="15">
    <mergeCell ref="A84:E85"/>
    <mergeCell ref="A1:F1"/>
    <mergeCell ref="A8:F8"/>
    <mergeCell ref="A9:F9"/>
    <mergeCell ref="A24:E24"/>
    <mergeCell ref="A25:E25"/>
    <mergeCell ref="A55:E55"/>
    <mergeCell ref="A56:E56"/>
    <mergeCell ref="A70:E70"/>
    <mergeCell ref="A71:E71"/>
    <mergeCell ref="A21:F22"/>
    <mergeCell ref="A26:E26"/>
    <mergeCell ref="A53:F53"/>
    <mergeCell ref="A54:F54"/>
    <mergeCell ref="A23:D23"/>
  </mergeCells>
  <printOptions horizontalCentered="1" verticalCentered="1"/>
  <pageMargins left="0.70866141732283472" right="1.18" top="0.3" bottom="0.2" header="0.31496062992125984" footer="0.31496062992125984"/>
  <pageSetup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topLeftCell="A70" zoomScale="90" zoomScaleNormal="90" workbookViewId="0">
      <selection activeCell="A54" sqref="A54:E54"/>
    </sheetView>
  </sheetViews>
  <sheetFormatPr baseColWidth="10" defaultColWidth="11.42578125" defaultRowHeight="15" x14ac:dyDescent="0.25"/>
  <cols>
    <col min="1" max="1" width="63.140625" style="7" customWidth="1"/>
    <col min="2" max="3" width="16.7109375" style="27" customWidth="1"/>
    <col min="4" max="5" width="16.7109375" style="27" bestFit="1" customWidth="1"/>
    <col min="6" max="6" width="14.42578125" style="20" customWidth="1"/>
    <col min="7" max="7" width="4.140625" style="27" customWidth="1"/>
    <col min="8" max="8" width="9" style="27" customWidth="1"/>
    <col min="9" max="9" width="13.85546875" style="27" customWidth="1"/>
    <col min="10" max="16384" width="11.42578125" style="27"/>
  </cols>
  <sheetData>
    <row r="1" spans="1:8" x14ac:dyDescent="0.25">
      <c r="A1" s="87" t="s">
        <v>15</v>
      </c>
      <c r="B1" s="87"/>
      <c r="C1" s="87"/>
      <c r="D1" s="87"/>
      <c r="E1" s="87"/>
      <c r="F1" s="87"/>
    </row>
    <row r="2" spans="1:8" x14ac:dyDescent="0.25">
      <c r="A2" s="1" t="s">
        <v>0</v>
      </c>
      <c r="B2" s="2" t="s">
        <v>26</v>
      </c>
      <c r="C2" s="3"/>
      <c r="D2" s="26"/>
      <c r="E2" s="26"/>
      <c r="F2" s="26"/>
    </row>
    <row r="3" spans="1:8" x14ac:dyDescent="0.25">
      <c r="A3" s="1" t="s">
        <v>1</v>
      </c>
      <c r="B3" s="2" t="s">
        <v>16</v>
      </c>
      <c r="C3" s="4"/>
      <c r="D3" s="26"/>
      <c r="E3" s="26"/>
      <c r="F3" s="26"/>
    </row>
    <row r="4" spans="1:8" x14ac:dyDescent="0.25">
      <c r="A4" s="1" t="s">
        <v>10</v>
      </c>
      <c r="B4" s="4" t="s">
        <v>27</v>
      </c>
      <c r="C4" s="4"/>
      <c r="D4" s="26"/>
      <c r="E4" s="26"/>
      <c r="F4" s="26"/>
    </row>
    <row r="5" spans="1:8" x14ac:dyDescent="0.25">
      <c r="A5" s="1" t="s">
        <v>28</v>
      </c>
      <c r="B5" s="5" t="s">
        <v>87</v>
      </c>
      <c r="C5" s="4"/>
      <c r="D5" s="26"/>
      <c r="E5" s="26"/>
      <c r="F5" s="26"/>
    </row>
    <row r="6" spans="1:8" x14ac:dyDescent="0.25">
      <c r="A6" s="1"/>
      <c r="B6" s="5"/>
      <c r="C6" s="4"/>
      <c r="D6" s="26"/>
      <c r="E6" s="26"/>
      <c r="F6" s="26"/>
    </row>
    <row r="7" spans="1:8" x14ac:dyDescent="0.25">
      <c r="A7" s="28"/>
      <c r="B7" s="28"/>
      <c r="C7" s="28"/>
      <c r="D7" s="28"/>
      <c r="E7" s="28"/>
      <c r="F7" s="28"/>
    </row>
    <row r="8" spans="1:8" x14ac:dyDescent="0.25">
      <c r="A8" s="87" t="s">
        <v>6</v>
      </c>
      <c r="B8" s="87"/>
      <c r="C8" s="87"/>
      <c r="D8" s="87"/>
      <c r="E8" s="87"/>
      <c r="F8" s="87"/>
    </row>
    <row r="9" spans="1:8" x14ac:dyDescent="0.25">
      <c r="A9" s="87" t="s">
        <v>11</v>
      </c>
      <c r="B9" s="87"/>
      <c r="C9" s="87"/>
      <c r="D9" s="87"/>
      <c r="E9" s="87"/>
      <c r="F9" s="87"/>
    </row>
    <row r="10" spans="1:8" x14ac:dyDescent="0.25">
      <c r="A10" s="27"/>
    </row>
    <row r="11" spans="1:8" ht="15.75" thickBot="1" x14ac:dyDescent="0.3">
      <c r="A11" s="47" t="s">
        <v>79</v>
      </c>
      <c r="B11" s="9" t="s">
        <v>2</v>
      </c>
      <c r="C11" s="9" t="s">
        <v>57</v>
      </c>
      <c r="D11" s="9" t="s">
        <v>58</v>
      </c>
      <c r="E11" s="9" t="s">
        <v>59</v>
      </c>
      <c r="F11" s="29" t="s">
        <v>60</v>
      </c>
    </row>
    <row r="13" spans="1:8" x14ac:dyDescent="0.25">
      <c r="A13" s="49" t="s">
        <v>82</v>
      </c>
      <c r="B13" s="27" t="s">
        <v>3</v>
      </c>
      <c r="C13" s="30">
        <v>497657</v>
      </c>
      <c r="D13" s="30">
        <v>497657</v>
      </c>
      <c r="E13" s="30">
        <v>497657</v>
      </c>
      <c r="F13" s="31">
        <f>AVERAGE(C13:E13)</f>
        <v>497657</v>
      </c>
      <c r="G13" s="30"/>
      <c r="H13" s="74"/>
    </row>
    <row r="14" spans="1:8" x14ac:dyDescent="0.25">
      <c r="A14" s="21" t="s">
        <v>36</v>
      </c>
      <c r="B14" s="27" t="s">
        <v>3</v>
      </c>
      <c r="C14" s="30">
        <v>127237</v>
      </c>
      <c r="D14" s="30">
        <v>127237</v>
      </c>
      <c r="E14" s="30">
        <v>127237</v>
      </c>
      <c r="F14" s="31">
        <f t="shared" ref="F14:F19" si="0">AVERAGE(C14:E14)</f>
        <v>127237</v>
      </c>
      <c r="G14" s="30"/>
      <c r="H14" s="74"/>
    </row>
    <row r="15" spans="1:8" x14ac:dyDescent="0.25">
      <c r="A15" s="21" t="s">
        <v>42</v>
      </c>
      <c r="B15" s="27" t="s">
        <v>3</v>
      </c>
      <c r="C15" s="30">
        <v>68877</v>
      </c>
      <c r="D15" s="30">
        <v>68877</v>
      </c>
      <c r="E15" s="30">
        <v>68877</v>
      </c>
      <c r="F15" s="31">
        <f t="shared" si="0"/>
        <v>68877</v>
      </c>
      <c r="G15" s="30"/>
      <c r="H15" s="74"/>
    </row>
    <row r="16" spans="1:8" x14ac:dyDescent="0.25">
      <c r="A16" s="21" t="s">
        <v>38</v>
      </c>
      <c r="B16" s="27" t="s">
        <v>3</v>
      </c>
      <c r="C16" s="30">
        <v>4459</v>
      </c>
      <c r="D16" s="30">
        <v>4459</v>
      </c>
      <c r="E16" s="30">
        <v>4459</v>
      </c>
      <c r="F16" s="31">
        <f t="shared" si="0"/>
        <v>4459</v>
      </c>
      <c r="G16" s="30"/>
      <c r="H16" s="74"/>
    </row>
    <row r="17" spans="1:8" x14ac:dyDescent="0.25">
      <c r="A17" s="21" t="s">
        <v>39</v>
      </c>
      <c r="B17" s="27" t="s">
        <v>3</v>
      </c>
      <c r="C17" s="30">
        <v>33633</v>
      </c>
      <c r="D17" s="30">
        <v>33633</v>
      </c>
      <c r="E17" s="30">
        <v>33633</v>
      </c>
      <c r="F17" s="31">
        <f t="shared" si="0"/>
        <v>33633</v>
      </c>
      <c r="G17" s="30"/>
      <c r="H17" s="74"/>
    </row>
    <row r="18" spans="1:8" x14ac:dyDescent="0.25">
      <c r="A18" s="21"/>
      <c r="C18" s="30"/>
      <c r="D18" s="30"/>
      <c r="E18" s="30"/>
      <c r="F18" s="31"/>
      <c r="G18" s="30"/>
    </row>
    <row r="19" spans="1:8" ht="15.75" thickBot="1" x14ac:dyDescent="0.3">
      <c r="A19" s="23" t="s">
        <v>12</v>
      </c>
      <c r="B19" s="12"/>
      <c r="C19" s="32">
        <f>SUM(C13:C17)</f>
        <v>731863</v>
      </c>
      <c r="D19" s="32">
        <f>SUM(D13:D17)</f>
        <v>731863</v>
      </c>
      <c r="E19" s="32">
        <f>SUM(E13:E17)</f>
        <v>731863</v>
      </c>
      <c r="F19" s="32">
        <f t="shared" si="0"/>
        <v>731863</v>
      </c>
      <c r="G19" s="30"/>
    </row>
    <row r="20" spans="1:8" ht="15.75" thickTop="1" x14ac:dyDescent="0.25">
      <c r="A20" s="7" t="s">
        <v>67</v>
      </c>
    </row>
    <row r="21" spans="1:8" x14ac:dyDescent="0.25">
      <c r="A21" s="88" t="s">
        <v>55</v>
      </c>
      <c r="B21" s="88"/>
      <c r="C21" s="88"/>
      <c r="D21" s="88"/>
      <c r="E21" s="88"/>
      <c r="F21" s="88"/>
    </row>
    <row r="22" spans="1:8" x14ac:dyDescent="0.25">
      <c r="A22" s="88"/>
      <c r="B22" s="88"/>
      <c r="C22" s="88"/>
      <c r="D22" s="88"/>
      <c r="E22" s="88"/>
      <c r="F22" s="88"/>
    </row>
    <row r="23" spans="1:8" x14ac:dyDescent="0.25">
      <c r="A23" s="84" t="s">
        <v>91</v>
      </c>
      <c r="B23" s="84"/>
      <c r="C23" s="84"/>
      <c r="D23" s="84"/>
    </row>
    <row r="24" spans="1:8" x14ac:dyDescent="0.25">
      <c r="A24" s="89" t="s">
        <v>13</v>
      </c>
      <c r="B24" s="89"/>
      <c r="C24" s="89"/>
      <c r="D24" s="89"/>
      <c r="E24" s="89"/>
    </row>
    <row r="25" spans="1:8" x14ac:dyDescent="0.25">
      <c r="A25" s="87" t="s">
        <v>61</v>
      </c>
      <c r="B25" s="87"/>
      <c r="C25" s="87"/>
      <c r="D25" s="87"/>
      <c r="E25" s="87"/>
    </row>
    <row r="26" spans="1:8" x14ac:dyDescent="0.25">
      <c r="A26" s="87" t="s">
        <v>41</v>
      </c>
      <c r="B26" s="87"/>
      <c r="C26" s="87"/>
      <c r="D26" s="87"/>
      <c r="E26" s="87"/>
      <c r="F26" s="27"/>
    </row>
    <row r="27" spans="1:8" x14ac:dyDescent="0.25">
      <c r="B27" s="10"/>
      <c r="C27" s="33"/>
      <c r="D27" s="33"/>
      <c r="E27" s="33"/>
      <c r="F27" s="27"/>
    </row>
    <row r="28" spans="1:8" ht="15.75" thickBot="1" x14ac:dyDescent="0.3">
      <c r="A28" s="47" t="s">
        <v>79</v>
      </c>
      <c r="B28" s="9" t="s">
        <v>57</v>
      </c>
      <c r="C28" s="9" t="s">
        <v>58</v>
      </c>
      <c r="D28" s="9" t="s">
        <v>59</v>
      </c>
      <c r="E28" s="9" t="s">
        <v>60</v>
      </c>
      <c r="F28" s="27"/>
    </row>
    <row r="29" spans="1:8" x14ac:dyDescent="0.25">
      <c r="B29" s="20"/>
      <c r="C29" s="20"/>
      <c r="D29" s="20"/>
      <c r="E29" s="20"/>
      <c r="F29" s="27"/>
    </row>
    <row r="30" spans="1:8" x14ac:dyDescent="0.25">
      <c r="A30" s="70" t="s">
        <v>83</v>
      </c>
      <c r="B30" s="73">
        <f t="shared" ref="B30:D30" si="1">SUM(B31:B33)</f>
        <v>2678417916.6599998</v>
      </c>
      <c r="C30" s="73">
        <f t="shared" si="1"/>
        <v>4950179981.9000092</v>
      </c>
      <c r="D30" s="73">
        <f t="shared" si="1"/>
        <v>5158381528.4600029</v>
      </c>
      <c r="E30" s="73">
        <f t="shared" ref="E30" si="2">SUM(E31:E33)</f>
        <v>12786979427.02001</v>
      </c>
      <c r="F30" s="27"/>
    </row>
    <row r="31" spans="1:8" x14ac:dyDescent="0.25">
      <c r="A31" s="22" t="s">
        <v>17</v>
      </c>
      <c r="B31" s="14">
        <v>2069416666.6600001</v>
      </c>
      <c r="C31" s="14">
        <v>4340642481.9000092</v>
      </c>
      <c r="D31" s="14">
        <v>4498361684.2400026</v>
      </c>
      <c r="E31" s="14">
        <f>+SUM(B31:D31)</f>
        <v>10908420832.800011</v>
      </c>
      <c r="F31" s="27"/>
    </row>
    <row r="32" spans="1:8" x14ac:dyDescent="0.25">
      <c r="A32" s="22" t="s">
        <v>18</v>
      </c>
      <c r="B32" s="14">
        <v>609001250</v>
      </c>
      <c r="C32" s="14">
        <v>609537500</v>
      </c>
      <c r="D32" s="14">
        <v>660019844.22000003</v>
      </c>
      <c r="E32" s="14">
        <f t="shared" ref="E32:E49" si="3">+SUM(B32:D32)</f>
        <v>1878558594.22</v>
      </c>
      <c r="F32" s="27"/>
    </row>
    <row r="33" spans="1:6" x14ac:dyDescent="0.25">
      <c r="A33" s="22" t="s">
        <v>19</v>
      </c>
      <c r="B33" s="14"/>
      <c r="C33" s="14"/>
      <c r="D33" s="14"/>
      <c r="E33" s="14">
        <f t="shared" si="3"/>
        <v>0</v>
      </c>
      <c r="F33" s="27"/>
    </row>
    <row r="34" spans="1:6" x14ac:dyDescent="0.25">
      <c r="A34" s="72" t="s">
        <v>36</v>
      </c>
      <c r="B34" s="71">
        <f t="shared" ref="B34:D34" si="4">SUM(B35:B37)</f>
        <v>682190958.02000022</v>
      </c>
      <c r="C34" s="71">
        <f t="shared" si="4"/>
        <v>1225395439.8399992</v>
      </c>
      <c r="D34" s="71">
        <f t="shared" si="4"/>
        <v>1265894703.9900007</v>
      </c>
      <c r="E34" s="71">
        <f t="shared" ref="E34" si="5">SUM(E35:E37)</f>
        <v>3173481101.8499999</v>
      </c>
      <c r="F34" s="27"/>
    </row>
    <row r="35" spans="1:6" x14ac:dyDescent="0.25">
      <c r="A35" s="22" t="s">
        <v>17</v>
      </c>
      <c r="B35" s="27">
        <v>488783458.02000016</v>
      </c>
      <c r="C35" s="27">
        <v>1031630439.8399991</v>
      </c>
      <c r="D35" s="27">
        <v>1058723453.9900007</v>
      </c>
      <c r="E35" s="14">
        <f t="shared" si="3"/>
        <v>2579137351.8499999</v>
      </c>
      <c r="F35" s="27"/>
    </row>
    <row r="36" spans="1:6" x14ac:dyDescent="0.25">
      <c r="A36" s="22" t="s">
        <v>18</v>
      </c>
      <c r="B36" s="14">
        <v>193407500</v>
      </c>
      <c r="C36" s="14">
        <v>193765000</v>
      </c>
      <c r="D36" s="14">
        <v>207171250</v>
      </c>
      <c r="E36" s="14">
        <f t="shared" si="3"/>
        <v>594343750</v>
      </c>
      <c r="F36" s="27"/>
    </row>
    <row r="37" spans="1:6" x14ac:dyDescent="0.25">
      <c r="A37" s="22" t="s">
        <v>19</v>
      </c>
      <c r="B37" s="14"/>
      <c r="C37" s="14"/>
      <c r="D37" s="14"/>
      <c r="E37" s="14">
        <f t="shared" si="3"/>
        <v>0</v>
      </c>
      <c r="F37" s="27"/>
    </row>
    <row r="38" spans="1:6" x14ac:dyDescent="0.25">
      <c r="A38" s="72" t="s">
        <v>42</v>
      </c>
      <c r="B38" s="71">
        <f t="shared" ref="B38:D38" si="6">SUM(B39:B41)</f>
        <v>356415673.84000003</v>
      </c>
      <c r="C38" s="71">
        <f t="shared" si="6"/>
        <v>640834662.24000013</v>
      </c>
      <c r="D38" s="71">
        <f t="shared" si="6"/>
        <v>650604945.28999972</v>
      </c>
      <c r="E38" s="71">
        <f t="shared" ref="E38" si="7">SUM(E39:E41)</f>
        <v>1647855281.3699999</v>
      </c>
      <c r="F38" s="27"/>
    </row>
    <row r="39" spans="1:6" x14ac:dyDescent="0.25">
      <c r="A39" s="22" t="s">
        <v>17</v>
      </c>
      <c r="B39" s="14">
        <v>257566923.84000003</v>
      </c>
      <c r="C39" s="14">
        <v>541092162.24000013</v>
      </c>
      <c r="D39" s="14">
        <v>549789945.28999972</v>
      </c>
      <c r="E39" s="14">
        <f t="shared" si="3"/>
        <v>1348449031.3699999</v>
      </c>
      <c r="F39" s="27"/>
    </row>
    <row r="40" spans="1:6" x14ac:dyDescent="0.25">
      <c r="A40" s="22" t="s">
        <v>18</v>
      </c>
      <c r="B40" s="14">
        <v>98848750</v>
      </c>
      <c r="C40" s="14">
        <v>99742500</v>
      </c>
      <c r="D40" s="14">
        <v>100815000</v>
      </c>
      <c r="E40" s="14">
        <f t="shared" si="3"/>
        <v>299406250</v>
      </c>
      <c r="F40" s="27"/>
    </row>
    <row r="41" spans="1:6" x14ac:dyDescent="0.25">
      <c r="A41" s="22" t="s">
        <v>19</v>
      </c>
      <c r="B41" s="14"/>
      <c r="C41" s="14"/>
      <c r="D41" s="14"/>
      <c r="E41" s="14">
        <f t="shared" si="3"/>
        <v>0</v>
      </c>
      <c r="F41" s="27"/>
    </row>
    <row r="42" spans="1:6" x14ac:dyDescent="0.25">
      <c r="A42" s="72" t="s">
        <v>38</v>
      </c>
      <c r="B42" s="71">
        <f t="shared" ref="B42:D42" si="8">SUM(B43:B45)</f>
        <v>24967831.599999998</v>
      </c>
      <c r="C42" s="71">
        <f t="shared" si="8"/>
        <v>41814696.359999999</v>
      </c>
      <c r="D42" s="71">
        <f t="shared" si="8"/>
        <v>42978466.170000002</v>
      </c>
      <c r="E42" s="71">
        <f t="shared" ref="E42" si="9">SUM(E43:E45)</f>
        <v>109760994.13</v>
      </c>
      <c r="F42" s="27"/>
    </row>
    <row r="43" spans="1:6" x14ac:dyDescent="0.25">
      <c r="A43" s="22" t="s">
        <v>17</v>
      </c>
      <c r="B43" s="14">
        <v>15315331.599999998</v>
      </c>
      <c r="C43" s="14">
        <v>32162196.359999999</v>
      </c>
      <c r="D43" s="14">
        <v>33325966.170000002</v>
      </c>
      <c r="E43" s="14">
        <f t="shared" si="3"/>
        <v>80803494.129999995</v>
      </c>
      <c r="F43" s="27"/>
    </row>
    <row r="44" spans="1:6" x14ac:dyDescent="0.25">
      <c r="A44" s="22" t="s">
        <v>18</v>
      </c>
      <c r="B44" s="14">
        <v>9652500</v>
      </c>
      <c r="C44" s="14">
        <v>9652500</v>
      </c>
      <c r="D44" s="14">
        <v>9652500</v>
      </c>
      <c r="E44" s="14">
        <f t="shared" si="3"/>
        <v>28957500</v>
      </c>
      <c r="F44" s="27"/>
    </row>
    <row r="45" spans="1:6" x14ac:dyDescent="0.25">
      <c r="A45" s="22" t="s">
        <v>19</v>
      </c>
      <c r="B45" s="14"/>
      <c r="C45" s="14"/>
      <c r="D45" s="14"/>
      <c r="E45" s="14">
        <f t="shared" si="3"/>
        <v>0</v>
      </c>
      <c r="F45" s="27"/>
    </row>
    <row r="46" spans="1:6" x14ac:dyDescent="0.25">
      <c r="A46" s="72" t="s">
        <v>39</v>
      </c>
      <c r="B46" s="71">
        <f t="shared" ref="B46:D46" si="10">SUM(B47:B49)</f>
        <v>144444455.5</v>
      </c>
      <c r="C46" s="71">
        <f t="shared" si="10"/>
        <v>284436784.54999989</v>
      </c>
      <c r="D46" s="71">
        <f t="shared" si="10"/>
        <v>328004471.92000002</v>
      </c>
      <c r="E46" s="71">
        <f t="shared" ref="E46" si="11">SUM(E47:E49)</f>
        <v>756885711.96999991</v>
      </c>
      <c r="F46" s="27"/>
    </row>
    <row r="47" spans="1:6" x14ac:dyDescent="0.25">
      <c r="A47" s="22" t="s">
        <v>17</v>
      </c>
      <c r="B47" s="14">
        <v>117810705.5</v>
      </c>
      <c r="C47" s="14">
        <v>256730534.54999989</v>
      </c>
      <c r="D47" s="14">
        <v>293684471.92000002</v>
      </c>
      <c r="E47" s="14">
        <f t="shared" si="3"/>
        <v>668225711.96999991</v>
      </c>
      <c r="F47" s="27"/>
    </row>
    <row r="48" spans="1:6" x14ac:dyDescent="0.25">
      <c r="A48" s="22" t="s">
        <v>18</v>
      </c>
      <c r="B48" s="14">
        <v>26633750</v>
      </c>
      <c r="C48" s="14">
        <v>27706250</v>
      </c>
      <c r="D48" s="14">
        <v>34320000</v>
      </c>
      <c r="E48" s="14">
        <f t="shared" si="3"/>
        <v>88660000</v>
      </c>
      <c r="F48" s="27"/>
    </row>
    <row r="49" spans="1:6" x14ac:dyDescent="0.25">
      <c r="A49" s="22" t="s">
        <v>19</v>
      </c>
      <c r="B49" s="14"/>
      <c r="C49" s="14"/>
      <c r="D49" s="14"/>
      <c r="E49" s="14">
        <f t="shared" si="3"/>
        <v>0</v>
      </c>
      <c r="F49" s="27"/>
    </row>
    <row r="50" spans="1:6" x14ac:dyDescent="0.25">
      <c r="A50" s="21"/>
      <c r="B50" s="20"/>
      <c r="C50" s="20"/>
      <c r="D50" s="20"/>
      <c r="E50" s="20"/>
      <c r="F50" s="27"/>
    </row>
    <row r="51" spans="1:6" ht="15.75" thickBot="1" x14ac:dyDescent="0.3">
      <c r="A51" s="23" t="s">
        <v>12</v>
      </c>
      <c r="B51" s="24">
        <f>+B30+B34+B38+B42+B46</f>
        <v>3886436835.6200004</v>
      </c>
      <c r="C51" s="24">
        <f t="shared" ref="C51:E51" si="12">+C30+C34+C38+C42+C46</f>
        <v>7142661564.890008</v>
      </c>
      <c r="D51" s="24">
        <f t="shared" si="12"/>
        <v>7445864115.8300037</v>
      </c>
      <c r="E51" s="24">
        <f t="shared" si="12"/>
        <v>18474962516.340012</v>
      </c>
      <c r="F51" s="27"/>
    </row>
    <row r="52" spans="1:6" ht="15.75" thickTop="1" x14ac:dyDescent="0.25">
      <c r="A52" s="7" t="s">
        <v>67</v>
      </c>
    </row>
    <row r="53" spans="1:6" x14ac:dyDescent="0.25">
      <c r="A53" s="7" t="s">
        <v>92</v>
      </c>
      <c r="F53" s="27"/>
    </row>
    <row r="54" spans="1:6" ht="45" customHeight="1" x14ac:dyDescent="0.25">
      <c r="A54" s="90" t="s">
        <v>99</v>
      </c>
      <c r="B54" s="90"/>
      <c r="C54" s="90"/>
      <c r="D54" s="90"/>
      <c r="E54" s="90"/>
      <c r="F54" s="27"/>
    </row>
    <row r="55" spans="1:6" x14ac:dyDescent="0.25">
      <c r="A55" s="87" t="s">
        <v>14</v>
      </c>
      <c r="B55" s="87"/>
      <c r="C55" s="87"/>
      <c r="D55" s="87"/>
      <c r="E55" s="87"/>
      <c r="F55" s="27"/>
    </row>
    <row r="56" spans="1:6" x14ac:dyDescent="0.25">
      <c r="A56" s="87" t="s">
        <v>61</v>
      </c>
      <c r="B56" s="87"/>
      <c r="C56" s="87"/>
      <c r="D56" s="87"/>
      <c r="E56" s="87"/>
      <c r="F56" s="27"/>
    </row>
    <row r="57" spans="1:6" x14ac:dyDescent="0.25">
      <c r="A57" s="1" t="s">
        <v>7</v>
      </c>
      <c r="B57" s="3" t="s">
        <v>8</v>
      </c>
      <c r="C57" s="6"/>
      <c r="D57" s="6"/>
      <c r="E57" s="6"/>
      <c r="F57" s="27"/>
    </row>
    <row r="59" spans="1:6" ht="15.75" thickBot="1" x14ac:dyDescent="0.3">
      <c r="A59" s="8" t="s">
        <v>9</v>
      </c>
      <c r="B59" s="9" t="s">
        <v>57</v>
      </c>
      <c r="C59" s="9" t="s">
        <v>58</v>
      </c>
      <c r="D59" s="9" t="s">
        <v>62</v>
      </c>
      <c r="E59" s="9" t="s">
        <v>60</v>
      </c>
      <c r="F59" s="27"/>
    </row>
    <row r="61" spans="1:6" ht="30" x14ac:dyDescent="0.25">
      <c r="A61" s="25" t="s">
        <v>20</v>
      </c>
      <c r="B61" s="27">
        <v>2948893085.6200004</v>
      </c>
      <c r="C61" s="27">
        <v>6202257814.890008</v>
      </c>
      <c r="D61" s="27">
        <v>6433885521.6100035</v>
      </c>
      <c r="E61" s="27">
        <f>SUM(B61:D61)</f>
        <v>15585036422.12001</v>
      </c>
      <c r="F61" s="27"/>
    </row>
    <row r="62" spans="1:6" ht="30" x14ac:dyDescent="0.25">
      <c r="A62" s="25" t="s">
        <v>21</v>
      </c>
      <c r="B62" s="27">
        <v>937543750</v>
      </c>
      <c r="C62" s="27">
        <v>940403750</v>
      </c>
      <c r="D62" s="27">
        <v>1011978594.22</v>
      </c>
      <c r="E62" s="27">
        <f>SUM(B62:D62)</f>
        <v>2889926094.2200003</v>
      </c>
      <c r="F62" s="27"/>
    </row>
    <row r="63" spans="1:6" x14ac:dyDescent="0.25">
      <c r="A63" s="25" t="s">
        <v>53</v>
      </c>
      <c r="F63" s="27"/>
    </row>
    <row r="64" spans="1:6" x14ac:dyDescent="0.25">
      <c r="A64" s="7" t="s">
        <v>4</v>
      </c>
      <c r="F64" s="27"/>
    </row>
    <row r="65" spans="1:6" x14ac:dyDescent="0.25">
      <c r="A65" s="7" t="s">
        <v>5</v>
      </c>
      <c r="F65" s="27"/>
    </row>
    <row r="66" spans="1:6" ht="15.75" thickBot="1" x14ac:dyDescent="0.3">
      <c r="A66" s="23" t="s">
        <v>12</v>
      </c>
      <c r="B66" s="12">
        <f>SUM(B61:B65)</f>
        <v>3886436835.6200004</v>
      </c>
      <c r="C66" s="12">
        <f>SUM(C61:C65)</f>
        <v>7142661564.890008</v>
      </c>
      <c r="D66" s="12">
        <f>SUM(D61:D62)</f>
        <v>7445864115.8300037</v>
      </c>
      <c r="E66" s="12">
        <f>SUM(E61:E65)</f>
        <v>18474962516.340012</v>
      </c>
      <c r="F66" s="27"/>
    </row>
    <row r="67" spans="1:6" ht="15.75" thickTop="1" x14ac:dyDescent="0.25">
      <c r="A67" s="7" t="s">
        <v>67</v>
      </c>
      <c r="F67" s="27"/>
    </row>
    <row r="68" spans="1:6" x14ac:dyDescent="0.25">
      <c r="F68" s="27"/>
    </row>
    <row r="70" spans="1:6" x14ac:dyDescent="0.25">
      <c r="A70" s="87" t="s">
        <v>29</v>
      </c>
      <c r="B70" s="87"/>
      <c r="C70" s="87"/>
      <c r="D70" s="87"/>
      <c r="E70" s="87"/>
      <c r="F70" s="27"/>
    </row>
    <row r="71" spans="1:6" x14ac:dyDescent="0.25">
      <c r="A71" s="87" t="s">
        <v>30</v>
      </c>
      <c r="B71" s="87"/>
      <c r="C71" s="87"/>
      <c r="D71" s="87"/>
      <c r="E71" s="87"/>
      <c r="F71" s="27"/>
    </row>
    <row r="72" spans="1:6" x14ac:dyDescent="0.25">
      <c r="A72" s="1" t="s">
        <v>7</v>
      </c>
      <c r="B72" s="5" t="s">
        <v>8</v>
      </c>
      <c r="C72" s="6"/>
      <c r="D72" s="6"/>
      <c r="E72" s="6"/>
      <c r="F72" s="27"/>
    </row>
    <row r="74" spans="1:6" ht="15.75" thickBot="1" x14ac:dyDescent="0.3">
      <c r="A74" s="8" t="s">
        <v>9</v>
      </c>
      <c r="B74" s="9" t="s">
        <v>57</v>
      </c>
      <c r="C74" s="9" t="s">
        <v>58</v>
      </c>
      <c r="D74" s="9" t="s">
        <v>62</v>
      </c>
      <c r="E74" s="9" t="s">
        <v>60</v>
      </c>
      <c r="F74" s="27"/>
    </row>
    <row r="76" spans="1:6" x14ac:dyDescent="0.25">
      <c r="A76" s="10" t="s">
        <v>31</v>
      </c>
      <c r="B76" s="27">
        <f>+'2T'!E80</f>
        <v>-44485149239.329987</v>
      </c>
      <c r="C76" s="27">
        <f>+B80</f>
        <v>-29725546869.729988</v>
      </c>
      <c r="D76" s="27">
        <f>+C80</f>
        <v>-29725546869.729988</v>
      </c>
      <c r="E76" s="27">
        <f>B76</f>
        <v>-44485149239.329987</v>
      </c>
      <c r="F76" s="27"/>
    </row>
    <row r="77" spans="1:6" x14ac:dyDescent="0.25">
      <c r="A77" s="10" t="s">
        <v>32</v>
      </c>
      <c r="B77" s="69">
        <v>14759602369.6</v>
      </c>
      <c r="C77" s="69">
        <v>0</v>
      </c>
      <c r="D77" s="69">
        <v>11029098400.540001</v>
      </c>
      <c r="E77" s="27">
        <f>SUM(B77:D77)</f>
        <v>25788700770.139999</v>
      </c>
      <c r="F77" s="27"/>
    </row>
    <row r="78" spans="1:6" x14ac:dyDescent="0.25">
      <c r="A78" s="10" t="s">
        <v>33</v>
      </c>
      <c r="B78" s="27">
        <f>+B76+B77</f>
        <v>-29725546869.729988</v>
      </c>
      <c r="C78" s="27">
        <f t="shared" ref="C78:D78" si="13">+C76+C77</f>
        <v>-29725546869.729988</v>
      </c>
      <c r="D78" s="27">
        <f t="shared" si="13"/>
        <v>-18696448469.189987</v>
      </c>
      <c r="E78" s="27">
        <f t="shared" ref="E78" si="14">E77+E76</f>
        <v>-18696448469.189987</v>
      </c>
      <c r="F78" s="27"/>
    </row>
    <row r="79" spans="1:6" x14ac:dyDescent="0.25">
      <c r="A79" s="10" t="s">
        <v>34</v>
      </c>
      <c r="B79" s="27">
        <f>B66</f>
        <v>3886436835.6200004</v>
      </c>
      <c r="C79" s="27">
        <f t="shared" ref="C79:E79" si="15">C66</f>
        <v>7142661564.890008</v>
      </c>
      <c r="D79" s="27">
        <f t="shared" si="15"/>
        <v>7445864115.8300037</v>
      </c>
      <c r="E79" s="27">
        <f t="shared" si="15"/>
        <v>18474962516.340012</v>
      </c>
      <c r="F79" s="27"/>
    </row>
    <row r="80" spans="1:6" x14ac:dyDescent="0.25">
      <c r="A80" s="10" t="s">
        <v>35</v>
      </c>
      <c r="B80" s="27">
        <f>+B78</f>
        <v>-29725546869.729988</v>
      </c>
      <c r="C80" s="27">
        <f>+C78</f>
        <v>-29725546869.729988</v>
      </c>
      <c r="D80" s="27">
        <f>+D78</f>
        <v>-18696448469.189987</v>
      </c>
      <c r="E80" s="27">
        <f t="shared" ref="E80" si="16">E78-E79</f>
        <v>-37171410985.529999</v>
      </c>
      <c r="F80" s="27"/>
    </row>
    <row r="81" spans="1:6" ht="15.75" thickBot="1" x14ac:dyDescent="0.3">
      <c r="A81" s="11"/>
      <c r="B81" s="12"/>
      <c r="C81" s="12"/>
      <c r="D81" s="12"/>
      <c r="E81" s="12"/>
      <c r="F81" s="27"/>
    </row>
    <row r="82" spans="1:6" ht="15.75" thickTop="1" x14ac:dyDescent="0.25">
      <c r="A82" s="7" t="s">
        <v>65</v>
      </c>
      <c r="F82" s="27"/>
    </row>
    <row r="83" spans="1:6" x14ac:dyDescent="0.25">
      <c r="A83" s="10" t="s">
        <v>56</v>
      </c>
      <c r="F83" s="27"/>
    </row>
    <row r="84" spans="1:6" x14ac:dyDescent="0.25">
      <c r="A84" s="86" t="s">
        <v>81</v>
      </c>
      <c r="B84" s="86"/>
      <c r="C84" s="86"/>
      <c r="D84" s="86"/>
      <c r="E84" s="86"/>
      <c r="F84" s="27"/>
    </row>
    <row r="85" spans="1:6" x14ac:dyDescent="0.25">
      <c r="A85" s="86"/>
      <c r="B85" s="86"/>
      <c r="C85" s="86"/>
      <c r="D85" s="86"/>
      <c r="E85" s="86"/>
    </row>
    <row r="86" spans="1:6" x14ac:dyDescent="0.25">
      <c r="A86" s="67"/>
    </row>
    <row r="87" spans="1:6" ht="15" customHeight="1" x14ac:dyDescent="0.25">
      <c r="A87" s="67" t="s">
        <v>100</v>
      </c>
    </row>
    <row r="88" spans="1:6" x14ac:dyDescent="0.25">
      <c r="A88" s="67"/>
    </row>
    <row r="90" spans="1:6" x14ac:dyDescent="0.25">
      <c r="A90" s="67"/>
    </row>
    <row r="92" spans="1:6" x14ac:dyDescent="0.25">
      <c r="A92" s="27"/>
      <c r="F92" s="27"/>
    </row>
    <row r="93" spans="1:6" x14ac:dyDescent="0.25">
      <c r="A93" s="27"/>
      <c r="F93" s="27"/>
    </row>
    <row r="94" spans="1:6" x14ac:dyDescent="0.25">
      <c r="A94" s="27"/>
      <c r="F94" s="27"/>
    </row>
    <row r="95" spans="1:6" x14ac:dyDescent="0.25">
      <c r="A95" s="27"/>
      <c r="F95" s="27"/>
    </row>
    <row r="96" spans="1:6" x14ac:dyDescent="0.25">
      <c r="A96" s="27"/>
      <c r="F96" s="27"/>
    </row>
    <row r="97" spans="1:6" x14ac:dyDescent="0.25">
      <c r="A97" s="27"/>
      <c r="F97" s="27"/>
    </row>
    <row r="98" spans="1:6" x14ac:dyDescent="0.25">
      <c r="A98" s="27"/>
      <c r="F98" s="27"/>
    </row>
    <row r="99" spans="1:6" x14ac:dyDescent="0.25">
      <c r="A99" s="27"/>
      <c r="F99" s="27"/>
    </row>
    <row r="100" spans="1:6" x14ac:dyDescent="0.25">
      <c r="A100" s="27"/>
      <c r="F100" s="27"/>
    </row>
    <row r="101" spans="1:6" x14ac:dyDescent="0.25">
      <c r="A101" s="27"/>
      <c r="F101" s="27"/>
    </row>
    <row r="102" spans="1:6" x14ac:dyDescent="0.25">
      <c r="A102" s="27"/>
      <c r="F102" s="27"/>
    </row>
    <row r="103" spans="1:6" x14ac:dyDescent="0.25">
      <c r="A103" s="27"/>
      <c r="F103" s="27"/>
    </row>
    <row r="104" spans="1:6" x14ac:dyDescent="0.25">
      <c r="A104" s="27"/>
      <c r="F104" s="27"/>
    </row>
    <row r="105" spans="1:6" x14ac:dyDescent="0.25">
      <c r="A105" s="27"/>
      <c r="F105" s="27"/>
    </row>
    <row r="106" spans="1:6" x14ac:dyDescent="0.25">
      <c r="A106" s="27"/>
      <c r="F106" s="27"/>
    </row>
    <row r="107" spans="1:6" x14ac:dyDescent="0.25">
      <c r="A107" s="27"/>
      <c r="F107" s="27"/>
    </row>
    <row r="108" spans="1:6" x14ac:dyDescent="0.25">
      <c r="A108" s="27"/>
      <c r="F108" s="27"/>
    </row>
    <row r="109" spans="1:6" x14ac:dyDescent="0.25">
      <c r="A109" s="27"/>
      <c r="F109" s="27"/>
    </row>
    <row r="110" spans="1:6" x14ac:dyDescent="0.25">
      <c r="A110" s="27"/>
      <c r="F110" s="27"/>
    </row>
    <row r="111" spans="1:6" x14ac:dyDescent="0.25">
      <c r="A111" s="27"/>
      <c r="F111" s="27"/>
    </row>
    <row r="112" spans="1:6" x14ac:dyDescent="0.25">
      <c r="A112" s="27"/>
      <c r="F112" s="27"/>
    </row>
  </sheetData>
  <mergeCells count="14">
    <mergeCell ref="A84:E85"/>
    <mergeCell ref="A1:F1"/>
    <mergeCell ref="A9:F9"/>
    <mergeCell ref="A56:E56"/>
    <mergeCell ref="A70:E70"/>
    <mergeCell ref="A71:E71"/>
    <mergeCell ref="A26:E26"/>
    <mergeCell ref="A8:F8"/>
    <mergeCell ref="A21:F22"/>
    <mergeCell ref="A24:E24"/>
    <mergeCell ref="A25:E25"/>
    <mergeCell ref="A55:E55"/>
    <mergeCell ref="A23:D23"/>
    <mergeCell ref="A54:E5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topLeftCell="A70" zoomScale="95" zoomScaleNormal="95" workbookViewId="0">
      <selection activeCell="E77" sqref="E77"/>
    </sheetView>
  </sheetViews>
  <sheetFormatPr baseColWidth="10" defaultColWidth="11.42578125" defaultRowHeight="15" x14ac:dyDescent="0.25"/>
  <cols>
    <col min="1" max="1" width="63.140625" style="7" customWidth="1"/>
    <col min="2" max="5" width="16.7109375" style="27" bestFit="1" customWidth="1"/>
    <col min="6" max="6" width="14.42578125" style="20" customWidth="1"/>
    <col min="7" max="7" width="11.5703125" style="27" bestFit="1" customWidth="1"/>
    <col min="8" max="16384" width="11.42578125" style="27"/>
  </cols>
  <sheetData>
    <row r="1" spans="1:7" x14ac:dyDescent="0.25">
      <c r="A1" s="87" t="s">
        <v>15</v>
      </c>
      <c r="B1" s="87"/>
      <c r="C1" s="87"/>
      <c r="D1" s="87"/>
      <c r="E1" s="87"/>
      <c r="F1" s="87"/>
    </row>
    <row r="2" spans="1:7" x14ac:dyDescent="0.25">
      <c r="A2" s="1" t="s">
        <v>0</v>
      </c>
      <c r="B2" s="2" t="s">
        <v>26</v>
      </c>
      <c r="C2" s="3"/>
      <c r="D2" s="36"/>
      <c r="E2" s="36"/>
      <c r="F2" s="36"/>
    </row>
    <row r="3" spans="1:7" x14ac:dyDescent="0.25">
      <c r="A3" s="1" t="s">
        <v>1</v>
      </c>
      <c r="B3" s="2" t="s">
        <v>16</v>
      </c>
      <c r="C3" s="4"/>
      <c r="D3" s="36"/>
      <c r="E3" s="36"/>
      <c r="F3" s="36"/>
    </row>
    <row r="4" spans="1:7" x14ac:dyDescent="0.25">
      <c r="A4" s="1" t="s">
        <v>10</v>
      </c>
      <c r="B4" s="4" t="s">
        <v>27</v>
      </c>
      <c r="C4" s="4"/>
      <c r="D4" s="36"/>
      <c r="E4" s="36"/>
      <c r="F4" s="36"/>
    </row>
    <row r="5" spans="1:7" x14ac:dyDescent="0.25">
      <c r="A5" s="1" t="s">
        <v>78</v>
      </c>
      <c r="B5" s="5" t="s">
        <v>88</v>
      </c>
      <c r="C5" s="4"/>
      <c r="D5" s="36"/>
      <c r="E5" s="36"/>
      <c r="F5" s="36"/>
    </row>
    <row r="6" spans="1:7" x14ac:dyDescent="0.25">
      <c r="A6" s="1"/>
      <c r="B6" s="5"/>
      <c r="C6" s="4"/>
      <c r="D6" s="36"/>
      <c r="E6" s="36"/>
      <c r="F6" s="36"/>
    </row>
    <row r="7" spans="1:7" x14ac:dyDescent="0.25">
      <c r="A7" s="28"/>
      <c r="B7" s="28"/>
      <c r="C7" s="28"/>
      <c r="D7" s="28"/>
      <c r="E7" s="28"/>
      <c r="F7" s="28"/>
    </row>
    <row r="8" spans="1:7" x14ac:dyDescent="0.25">
      <c r="A8" s="87" t="s">
        <v>6</v>
      </c>
      <c r="B8" s="87"/>
      <c r="C8" s="87"/>
      <c r="D8" s="87"/>
      <c r="E8" s="87"/>
      <c r="F8" s="87"/>
    </row>
    <row r="9" spans="1:7" x14ac:dyDescent="0.25">
      <c r="A9" s="87" t="s">
        <v>11</v>
      </c>
      <c r="B9" s="87"/>
      <c r="C9" s="87"/>
      <c r="D9" s="87"/>
      <c r="E9" s="87"/>
      <c r="F9" s="87"/>
    </row>
    <row r="10" spans="1:7" x14ac:dyDescent="0.25">
      <c r="A10" s="27"/>
    </row>
    <row r="11" spans="1:7" ht="15.75" thickBot="1" x14ac:dyDescent="0.3">
      <c r="A11" s="47" t="s">
        <v>79</v>
      </c>
      <c r="B11" s="9" t="s">
        <v>2</v>
      </c>
      <c r="C11" s="9" t="s">
        <v>70</v>
      </c>
      <c r="D11" s="9" t="s">
        <v>71</v>
      </c>
      <c r="E11" s="9" t="s">
        <v>72</v>
      </c>
      <c r="F11" s="29" t="s">
        <v>73</v>
      </c>
    </row>
    <row r="13" spans="1:7" x14ac:dyDescent="0.25">
      <c r="A13" s="49" t="s">
        <v>82</v>
      </c>
      <c r="B13" s="27" t="s">
        <v>3</v>
      </c>
      <c r="C13" s="30">
        <v>498353</v>
      </c>
      <c r="D13" s="30">
        <v>498353</v>
      </c>
      <c r="E13" s="30">
        <v>498353</v>
      </c>
      <c r="F13" s="31">
        <f>AVERAGE(C13:E13)</f>
        <v>498353</v>
      </c>
      <c r="G13" s="30"/>
    </row>
    <row r="14" spans="1:7" x14ac:dyDescent="0.25">
      <c r="A14" s="21" t="s">
        <v>36</v>
      </c>
      <c r="B14" s="27" t="s">
        <v>3</v>
      </c>
      <c r="C14" s="30">
        <v>127594</v>
      </c>
      <c r="D14" s="30">
        <v>127594</v>
      </c>
      <c r="E14" s="30">
        <v>127594</v>
      </c>
      <c r="F14" s="31">
        <f t="shared" ref="F14:F19" si="0">AVERAGE(C14:E14)</f>
        <v>127594</v>
      </c>
      <c r="G14" s="30"/>
    </row>
    <row r="15" spans="1:7" x14ac:dyDescent="0.25">
      <c r="A15" s="21" t="s">
        <v>42</v>
      </c>
      <c r="B15" s="27" t="s">
        <v>3</v>
      </c>
      <c r="C15" s="30">
        <v>68877</v>
      </c>
      <c r="D15" s="30">
        <v>68877</v>
      </c>
      <c r="E15" s="30">
        <v>68877</v>
      </c>
      <c r="F15" s="31">
        <f t="shared" si="0"/>
        <v>68877</v>
      </c>
      <c r="G15" s="30"/>
    </row>
    <row r="16" spans="1:7" x14ac:dyDescent="0.25">
      <c r="A16" s="21" t="s">
        <v>38</v>
      </c>
      <c r="B16" s="27" t="s">
        <v>3</v>
      </c>
      <c r="C16" s="30">
        <v>4459</v>
      </c>
      <c r="D16" s="30">
        <v>4459</v>
      </c>
      <c r="E16" s="30">
        <v>4459</v>
      </c>
      <c r="F16" s="31">
        <f t="shared" si="0"/>
        <v>4459</v>
      </c>
      <c r="G16" s="30"/>
    </row>
    <row r="17" spans="1:7" x14ac:dyDescent="0.25">
      <c r="A17" s="21" t="s">
        <v>39</v>
      </c>
      <c r="B17" s="27" t="s">
        <v>3</v>
      </c>
      <c r="C17" s="30">
        <v>39331</v>
      </c>
      <c r="D17" s="30">
        <v>39331</v>
      </c>
      <c r="E17" s="30">
        <v>39331</v>
      </c>
      <c r="F17" s="31">
        <f t="shared" si="0"/>
        <v>39331</v>
      </c>
      <c r="G17" s="30"/>
    </row>
    <row r="18" spans="1:7" x14ac:dyDescent="0.25">
      <c r="A18" s="21"/>
      <c r="C18" s="30"/>
      <c r="D18" s="30"/>
      <c r="E18" s="30"/>
      <c r="F18" s="31"/>
      <c r="G18" s="30"/>
    </row>
    <row r="19" spans="1:7" ht="15.75" thickBot="1" x14ac:dyDescent="0.3">
      <c r="A19" s="23" t="s">
        <v>12</v>
      </c>
      <c r="B19" s="12"/>
      <c r="C19" s="32">
        <f>SUM(C13:C17)</f>
        <v>738614</v>
      </c>
      <c r="D19" s="32">
        <f>SUM(D13:D17)</f>
        <v>738614</v>
      </c>
      <c r="E19" s="32">
        <f>SUM(E13:E17)</f>
        <v>738614</v>
      </c>
      <c r="F19" s="32">
        <f t="shared" si="0"/>
        <v>738614</v>
      </c>
      <c r="G19" s="30"/>
    </row>
    <row r="20" spans="1:7" ht="15.75" thickTop="1" x14ac:dyDescent="0.25">
      <c r="A20" s="7" t="s">
        <v>74</v>
      </c>
      <c r="B20" s="64"/>
      <c r="C20" s="64"/>
      <c r="D20" s="64"/>
      <c r="E20" s="64"/>
      <c r="F20" s="65"/>
    </row>
    <row r="21" spans="1:7" ht="15" customHeight="1" x14ac:dyDescent="0.25">
      <c r="A21" s="88" t="s">
        <v>55</v>
      </c>
      <c r="B21" s="88"/>
      <c r="C21" s="88"/>
      <c r="D21" s="88"/>
      <c r="E21" s="88"/>
      <c r="F21" s="88"/>
    </row>
    <row r="22" spans="1:7" ht="15" customHeight="1" x14ac:dyDescent="0.25">
      <c r="A22" s="88"/>
      <c r="B22" s="88"/>
      <c r="C22" s="88"/>
      <c r="D22" s="88"/>
      <c r="E22" s="88"/>
      <c r="F22" s="88"/>
    </row>
    <row r="23" spans="1:7" ht="14.45" customHeight="1" x14ac:dyDescent="0.25">
      <c r="A23" s="80" t="s">
        <v>101</v>
      </c>
    </row>
    <row r="24" spans="1:7" x14ac:dyDescent="0.25">
      <c r="A24" s="89" t="s">
        <v>13</v>
      </c>
      <c r="B24" s="89"/>
      <c r="C24" s="89"/>
      <c r="D24" s="89"/>
      <c r="E24" s="89"/>
    </row>
    <row r="25" spans="1:7" x14ac:dyDescent="0.25">
      <c r="A25" s="87" t="s">
        <v>61</v>
      </c>
      <c r="B25" s="87"/>
      <c r="C25" s="87"/>
      <c r="D25" s="87"/>
      <c r="E25" s="87"/>
    </row>
    <row r="26" spans="1:7" x14ac:dyDescent="0.25">
      <c r="A26" s="1" t="s">
        <v>7</v>
      </c>
      <c r="B26" s="5" t="s">
        <v>8</v>
      </c>
      <c r="C26" s="6"/>
      <c r="D26" s="6"/>
      <c r="E26" s="6"/>
      <c r="F26" s="27"/>
    </row>
    <row r="27" spans="1:7" x14ac:dyDescent="0.25">
      <c r="B27" s="10"/>
      <c r="C27" s="33"/>
      <c r="D27" s="33"/>
      <c r="E27" s="33"/>
      <c r="F27" s="27"/>
    </row>
    <row r="28" spans="1:7" ht="15.75" thickBot="1" x14ac:dyDescent="0.3">
      <c r="A28" s="47" t="s">
        <v>79</v>
      </c>
      <c r="B28" s="9" t="s">
        <v>70</v>
      </c>
      <c r="C28" s="9" t="s">
        <v>71</v>
      </c>
      <c r="D28" s="9" t="s">
        <v>72</v>
      </c>
      <c r="E28" s="9" t="s">
        <v>75</v>
      </c>
      <c r="F28" s="27"/>
    </row>
    <row r="29" spans="1:7" x14ac:dyDescent="0.25">
      <c r="B29" s="20"/>
      <c r="C29" s="20"/>
      <c r="D29" s="20"/>
      <c r="E29" s="20"/>
      <c r="F29" s="27"/>
    </row>
    <row r="30" spans="1:7" x14ac:dyDescent="0.25">
      <c r="A30" s="70" t="s">
        <v>83</v>
      </c>
      <c r="B30" s="73">
        <f t="shared" ref="B30:D30" si="1">SUM(B31:B33)</f>
        <v>4750011307.4300003</v>
      </c>
      <c r="C30" s="73">
        <f t="shared" si="1"/>
        <v>5141588334.3000021</v>
      </c>
      <c r="D30" s="73">
        <f t="shared" si="1"/>
        <v>2270942385.8900023</v>
      </c>
      <c r="E30" s="73">
        <f t="shared" ref="E30" si="2">SUM(E31:E33)</f>
        <v>12162542027.620007</v>
      </c>
      <c r="F30" s="27"/>
    </row>
    <row r="31" spans="1:7" x14ac:dyDescent="0.25">
      <c r="A31" s="22" t="s">
        <v>17</v>
      </c>
      <c r="B31" s="20">
        <v>4116163807.4300008</v>
      </c>
      <c r="C31" s="20">
        <v>4506489584.3000021</v>
      </c>
      <c r="D31" s="20">
        <v>1857635899.9800012</v>
      </c>
      <c r="E31" s="20">
        <f>+SUM(B31:D31)</f>
        <v>10480289291.710005</v>
      </c>
      <c r="F31" s="27"/>
    </row>
    <row r="32" spans="1:7" x14ac:dyDescent="0.25">
      <c r="A32" s="22" t="s">
        <v>18</v>
      </c>
      <c r="B32" s="20">
        <v>633847500</v>
      </c>
      <c r="C32" s="20">
        <v>635098750</v>
      </c>
      <c r="D32" s="20">
        <v>413306485.91000086</v>
      </c>
      <c r="E32" s="20">
        <f t="shared" ref="E32:E48" si="3">+SUM(B32:D32)</f>
        <v>1682252735.9100008</v>
      </c>
      <c r="F32" s="27"/>
    </row>
    <row r="33" spans="1:6" x14ac:dyDescent="0.25">
      <c r="A33" s="22" t="s">
        <v>19</v>
      </c>
      <c r="B33" s="20"/>
      <c r="C33" s="20"/>
      <c r="D33" s="20"/>
      <c r="E33" s="20"/>
      <c r="F33" s="27"/>
    </row>
    <row r="34" spans="1:6" x14ac:dyDescent="0.25">
      <c r="A34" s="72" t="s">
        <v>36</v>
      </c>
      <c r="B34" s="73">
        <f t="shared" ref="B34:D34" si="4">SUM(B35:B37)</f>
        <v>1200834395.8999999</v>
      </c>
      <c r="C34" s="73">
        <f t="shared" si="4"/>
        <v>1295854050.26</v>
      </c>
      <c r="D34" s="73">
        <f t="shared" si="4"/>
        <v>553433765.98000014</v>
      </c>
      <c r="E34" s="73">
        <f t="shared" ref="E34" si="5">SUM(E35:E37)</f>
        <v>3050122212.1400003</v>
      </c>
      <c r="F34" s="27"/>
    </row>
    <row r="35" spans="1:6" x14ac:dyDescent="0.25">
      <c r="A35" s="22" t="s">
        <v>17</v>
      </c>
      <c r="B35" s="20">
        <v>990445645.89999986</v>
      </c>
      <c r="C35" s="20">
        <v>1087431550.26</v>
      </c>
      <c r="D35" s="20">
        <v>444858361.47000021</v>
      </c>
      <c r="E35" s="20">
        <f>+SUM(B35:D35)</f>
        <v>2522735557.6300001</v>
      </c>
      <c r="F35" s="27"/>
    </row>
    <row r="36" spans="1:6" x14ac:dyDescent="0.25">
      <c r="A36" s="22" t="s">
        <v>18</v>
      </c>
      <c r="B36" s="20">
        <v>210388750</v>
      </c>
      <c r="C36" s="20">
        <v>208422500</v>
      </c>
      <c r="D36" s="20">
        <v>108575404.50999998</v>
      </c>
      <c r="E36" s="20">
        <f t="shared" si="3"/>
        <v>527386654.50999999</v>
      </c>
      <c r="F36" s="27"/>
    </row>
    <row r="37" spans="1:6" x14ac:dyDescent="0.25">
      <c r="A37" s="22" t="s">
        <v>19</v>
      </c>
      <c r="B37" s="20"/>
      <c r="C37" s="20"/>
      <c r="D37" s="20"/>
      <c r="E37" s="20"/>
      <c r="F37" s="27"/>
    </row>
    <row r="38" spans="1:6" x14ac:dyDescent="0.25">
      <c r="A38" s="72" t="s">
        <v>42</v>
      </c>
      <c r="B38" s="73">
        <f t="shared" ref="B38:D38" si="6">SUM(B39:B41)</f>
        <v>630782928.4000001</v>
      </c>
      <c r="C38" s="73">
        <f t="shared" si="6"/>
        <v>681820095.44000018</v>
      </c>
      <c r="D38" s="73">
        <f t="shared" si="6"/>
        <v>252827911.35000005</v>
      </c>
      <c r="E38" s="73">
        <f t="shared" ref="E38" si="7">SUM(E39:E41)</f>
        <v>1565430935.1900001</v>
      </c>
      <c r="F38" s="27"/>
    </row>
    <row r="39" spans="1:6" x14ac:dyDescent="0.25">
      <c r="A39" s="22" t="s">
        <v>17</v>
      </c>
      <c r="B39" s="20">
        <v>523890428.40000004</v>
      </c>
      <c r="C39" s="20">
        <v>574927595.44000018</v>
      </c>
      <c r="D39" s="20">
        <v>199085194.26000005</v>
      </c>
      <c r="E39" s="20">
        <f t="shared" si="3"/>
        <v>1297903218.1000001</v>
      </c>
      <c r="F39" s="27"/>
    </row>
    <row r="40" spans="1:6" x14ac:dyDescent="0.25">
      <c r="A40" s="22" t="s">
        <v>18</v>
      </c>
      <c r="B40" s="20">
        <v>106892500</v>
      </c>
      <c r="C40" s="20">
        <v>106892500</v>
      </c>
      <c r="D40" s="20">
        <v>53742717.090000004</v>
      </c>
      <c r="E40" s="20">
        <f t="shared" si="3"/>
        <v>267527717.09</v>
      </c>
      <c r="F40" s="27"/>
    </row>
    <row r="41" spans="1:6" x14ac:dyDescent="0.25">
      <c r="A41" s="22" t="s">
        <v>19</v>
      </c>
      <c r="B41" s="20"/>
      <c r="C41" s="20"/>
      <c r="D41" s="20"/>
      <c r="E41" s="20"/>
      <c r="F41" s="27"/>
    </row>
    <row r="42" spans="1:6" x14ac:dyDescent="0.25">
      <c r="A42" s="72" t="s">
        <v>38</v>
      </c>
      <c r="B42" s="73">
        <f t="shared" ref="B42:D42" si="8">SUM(B43:B45)</f>
        <v>41391515.400000006</v>
      </c>
      <c r="C42" s="73">
        <f t="shared" si="8"/>
        <v>44565416.939999998</v>
      </c>
      <c r="D42" s="73">
        <f t="shared" si="8"/>
        <v>19108806.93</v>
      </c>
      <c r="E42" s="73">
        <f t="shared" ref="E42" si="9">SUM(E43:E45)</f>
        <v>105065739.27000001</v>
      </c>
      <c r="F42" s="27"/>
    </row>
    <row r="43" spans="1:6" x14ac:dyDescent="0.25">
      <c r="A43" s="22" t="s">
        <v>17</v>
      </c>
      <c r="B43" s="20">
        <v>31739015.40000001</v>
      </c>
      <c r="C43" s="20">
        <v>34912916.939999998</v>
      </c>
      <c r="D43" s="20">
        <v>14282556.93</v>
      </c>
      <c r="E43" s="20">
        <f t="shared" si="3"/>
        <v>80934489.270000011</v>
      </c>
      <c r="F43" s="27"/>
    </row>
    <row r="44" spans="1:6" x14ac:dyDescent="0.25">
      <c r="A44" s="22" t="s">
        <v>18</v>
      </c>
      <c r="B44" s="20">
        <v>9652500</v>
      </c>
      <c r="C44" s="20">
        <v>9652500</v>
      </c>
      <c r="D44" s="20">
        <v>4826250</v>
      </c>
      <c r="E44" s="20">
        <f t="shared" si="3"/>
        <v>24131250</v>
      </c>
      <c r="F44" s="27"/>
    </row>
    <row r="45" spans="1:6" x14ac:dyDescent="0.25">
      <c r="A45" s="22" t="s">
        <v>19</v>
      </c>
      <c r="B45" s="20"/>
      <c r="C45" s="20"/>
      <c r="D45" s="20"/>
      <c r="E45" s="20"/>
      <c r="F45" s="27"/>
    </row>
    <row r="46" spans="1:6" x14ac:dyDescent="0.25">
      <c r="A46" s="72" t="s">
        <v>39</v>
      </c>
      <c r="B46" s="73">
        <f t="shared" ref="B46:D46" si="10">SUM(B47:B49)</f>
        <v>363940953.5</v>
      </c>
      <c r="C46" s="73">
        <f t="shared" si="10"/>
        <v>387068327.14000022</v>
      </c>
      <c r="D46" s="73">
        <f t="shared" si="10"/>
        <v>161994068.01999998</v>
      </c>
      <c r="E46" s="73">
        <f t="shared" ref="E46" si="11">SUM(E47:E49)</f>
        <v>913003348.66000032</v>
      </c>
      <c r="F46" s="27"/>
    </row>
    <row r="47" spans="1:6" x14ac:dyDescent="0.25">
      <c r="A47" s="22" t="s">
        <v>17</v>
      </c>
      <c r="B47" s="20">
        <v>328012203.5</v>
      </c>
      <c r="C47" s="20">
        <v>353463327.14000022</v>
      </c>
      <c r="D47" s="20">
        <v>144598633.82999998</v>
      </c>
      <c r="E47" s="20">
        <f t="shared" si="3"/>
        <v>826074164.47000027</v>
      </c>
      <c r="F47" s="27"/>
    </row>
    <row r="48" spans="1:6" x14ac:dyDescent="0.25">
      <c r="A48" s="22" t="s">
        <v>18</v>
      </c>
      <c r="B48" s="20">
        <v>35928750</v>
      </c>
      <c r="C48" s="20">
        <v>33605000</v>
      </c>
      <c r="D48" s="20">
        <v>17395434.190000001</v>
      </c>
      <c r="E48" s="20">
        <f t="shared" si="3"/>
        <v>86929184.189999998</v>
      </c>
      <c r="F48" s="27"/>
    </row>
    <row r="49" spans="1:6" x14ac:dyDescent="0.25">
      <c r="A49" s="22" t="s">
        <v>19</v>
      </c>
      <c r="B49" s="20"/>
      <c r="C49" s="20"/>
      <c r="D49" s="20"/>
      <c r="E49" s="20"/>
      <c r="F49" s="27"/>
    </row>
    <row r="50" spans="1:6" x14ac:dyDescent="0.25">
      <c r="A50" s="21"/>
      <c r="B50" s="20"/>
      <c r="C50" s="20"/>
      <c r="D50" s="20"/>
      <c r="E50" s="20"/>
      <c r="F50" s="27"/>
    </row>
    <row r="51" spans="1:6" ht="15.75" thickBot="1" x14ac:dyDescent="0.3">
      <c r="A51" s="23" t="s">
        <v>12</v>
      </c>
      <c r="B51" s="24">
        <f>+B30+B34+B38+B42+B46</f>
        <v>6986961100.6299992</v>
      </c>
      <c r="C51" s="24">
        <f t="shared" ref="C51:E51" si="12">+C30+C34+C38+C42+C46</f>
        <v>7550896224.0800028</v>
      </c>
      <c r="D51" s="24">
        <f t="shared" si="12"/>
        <v>3258306938.170002</v>
      </c>
      <c r="E51" s="24">
        <f t="shared" si="12"/>
        <v>17796164262.880009</v>
      </c>
      <c r="F51" s="27"/>
    </row>
    <row r="52" spans="1:6" ht="15.75" thickTop="1" x14ac:dyDescent="0.25">
      <c r="A52" s="7" t="s">
        <v>74</v>
      </c>
      <c r="F52" s="27"/>
    </row>
    <row r="53" spans="1:6" x14ac:dyDescent="0.25">
      <c r="A53" s="7" t="s">
        <v>102</v>
      </c>
      <c r="F53" s="27"/>
    </row>
    <row r="54" spans="1:6" x14ac:dyDescent="0.25">
      <c r="A54" s="7" t="s">
        <v>103</v>
      </c>
    </row>
    <row r="55" spans="1:6" x14ac:dyDescent="0.25">
      <c r="A55" s="87" t="s">
        <v>14</v>
      </c>
      <c r="B55" s="87"/>
      <c r="C55" s="87"/>
      <c r="D55" s="87"/>
      <c r="E55" s="87"/>
      <c r="F55" s="27"/>
    </row>
    <row r="56" spans="1:6" x14ac:dyDescent="0.25">
      <c r="A56" s="87" t="s">
        <v>61</v>
      </c>
      <c r="B56" s="87"/>
      <c r="C56" s="87"/>
      <c r="D56" s="87"/>
      <c r="E56" s="87"/>
      <c r="F56" s="27"/>
    </row>
    <row r="57" spans="1:6" x14ac:dyDescent="0.25">
      <c r="A57" s="1" t="s">
        <v>7</v>
      </c>
      <c r="B57" s="3" t="s">
        <v>8</v>
      </c>
      <c r="C57" s="6"/>
      <c r="D57" s="6"/>
      <c r="E57" s="6"/>
      <c r="F57" s="27"/>
    </row>
    <row r="59" spans="1:6" ht="15.75" thickBot="1" x14ac:dyDescent="0.3">
      <c r="A59" s="8" t="s">
        <v>9</v>
      </c>
      <c r="B59" s="9" t="s">
        <v>70</v>
      </c>
      <c r="C59" s="9" t="s">
        <v>71</v>
      </c>
      <c r="D59" s="9" t="s">
        <v>72</v>
      </c>
      <c r="E59" s="9" t="s">
        <v>75</v>
      </c>
      <c r="F59" s="27"/>
    </row>
    <row r="61" spans="1:6" ht="30" x14ac:dyDescent="0.25">
      <c r="A61" s="25" t="s">
        <v>20</v>
      </c>
      <c r="B61" s="27">
        <v>5990251100.6300001</v>
      </c>
      <c r="C61" s="20">
        <v>6557224974.0799999</v>
      </c>
      <c r="D61" s="27">
        <v>2660460646.4699998</v>
      </c>
      <c r="E61" s="27">
        <f>SUM(B61:D61)</f>
        <v>15207936721.179998</v>
      </c>
      <c r="F61" s="27"/>
    </row>
    <row r="62" spans="1:6" ht="30" x14ac:dyDescent="0.25">
      <c r="A62" s="25" t="s">
        <v>21</v>
      </c>
      <c r="B62" s="27">
        <v>996710000</v>
      </c>
      <c r="C62" s="27">
        <v>993671250</v>
      </c>
      <c r="D62" s="27">
        <v>597846291.70000005</v>
      </c>
      <c r="E62" s="27">
        <f>SUM(B62:D62)</f>
        <v>2588227541.6999998</v>
      </c>
      <c r="F62" s="27"/>
    </row>
    <row r="63" spans="1:6" x14ac:dyDescent="0.25">
      <c r="A63" s="25" t="s">
        <v>44</v>
      </c>
      <c r="F63" s="27"/>
    </row>
    <row r="64" spans="1:6" x14ac:dyDescent="0.25">
      <c r="A64" s="7" t="s">
        <v>4</v>
      </c>
      <c r="F64" s="27"/>
    </row>
    <row r="65" spans="1:6" x14ac:dyDescent="0.25">
      <c r="A65" s="7" t="s">
        <v>5</v>
      </c>
      <c r="F65" s="27"/>
    </row>
    <row r="66" spans="1:6" ht="15.75" thickBot="1" x14ac:dyDescent="0.3">
      <c r="A66" s="23" t="s">
        <v>12</v>
      </c>
      <c r="B66" s="12">
        <f>SUM(B61:B65)</f>
        <v>6986961100.6300001</v>
      </c>
      <c r="C66" s="12">
        <f>SUM(C61:C65)</f>
        <v>7550896224.0799999</v>
      </c>
      <c r="D66" s="12">
        <f>SUM(D61:D65)</f>
        <v>3258306938.1700001</v>
      </c>
      <c r="E66" s="12">
        <f>SUM(E61:E65)</f>
        <v>17796164262.879997</v>
      </c>
      <c r="F66" s="77"/>
    </row>
    <row r="67" spans="1:6" ht="15.75" thickTop="1" x14ac:dyDescent="0.25">
      <c r="A67" s="7" t="s">
        <v>74</v>
      </c>
      <c r="F67" s="27"/>
    </row>
    <row r="68" spans="1:6" x14ac:dyDescent="0.25">
      <c r="F68" s="27"/>
    </row>
    <row r="70" spans="1:6" x14ac:dyDescent="0.25">
      <c r="A70" s="87" t="s">
        <v>29</v>
      </c>
      <c r="B70" s="87"/>
      <c r="C70" s="87"/>
      <c r="D70" s="87"/>
      <c r="E70" s="87"/>
      <c r="F70" s="27"/>
    </row>
    <row r="71" spans="1:6" x14ac:dyDescent="0.25">
      <c r="A71" s="87" t="s">
        <v>30</v>
      </c>
      <c r="B71" s="87"/>
      <c r="C71" s="87"/>
      <c r="D71" s="87"/>
      <c r="E71" s="87"/>
      <c r="F71" s="27"/>
    </row>
    <row r="72" spans="1:6" x14ac:dyDescent="0.25">
      <c r="A72" s="1" t="s">
        <v>7</v>
      </c>
      <c r="B72" s="5" t="s">
        <v>8</v>
      </c>
      <c r="C72" s="6"/>
      <c r="D72" s="6"/>
      <c r="E72" s="6"/>
      <c r="F72" s="27"/>
    </row>
    <row r="74" spans="1:6" ht="15.75" thickBot="1" x14ac:dyDescent="0.3">
      <c r="A74" s="8" t="s">
        <v>9</v>
      </c>
      <c r="B74" s="9" t="s">
        <v>70</v>
      </c>
      <c r="C74" s="9" t="s">
        <v>71</v>
      </c>
      <c r="D74" s="9" t="s">
        <v>72</v>
      </c>
      <c r="E74" s="9" t="s">
        <v>75</v>
      </c>
      <c r="F74" s="27"/>
    </row>
    <row r="76" spans="1:6" x14ac:dyDescent="0.25">
      <c r="A76" s="10" t="s">
        <v>31</v>
      </c>
      <c r="B76" s="27">
        <f>+'3T'!E80</f>
        <v>-37171410985.529999</v>
      </c>
      <c r="C76" s="27">
        <f>+B80</f>
        <v>-44158372086.159996</v>
      </c>
      <c r="D76" s="27">
        <f>+C80</f>
        <v>-48110289677.419998</v>
      </c>
      <c r="E76" s="27">
        <f>B76</f>
        <v>-37171410985.529999</v>
      </c>
      <c r="F76" s="27"/>
    </row>
    <row r="77" spans="1:6" x14ac:dyDescent="0.25">
      <c r="A77" s="10" t="s">
        <v>32</v>
      </c>
      <c r="B77" s="27">
        <v>0</v>
      </c>
      <c r="C77" s="27">
        <v>3598978632.8200002</v>
      </c>
      <c r="D77" s="27">
        <v>882050097.70000005</v>
      </c>
      <c r="E77" s="27">
        <f>SUM(B77:D77)</f>
        <v>4481028730.5200005</v>
      </c>
      <c r="F77" s="27"/>
    </row>
    <row r="78" spans="1:6" x14ac:dyDescent="0.25">
      <c r="A78" s="10" t="s">
        <v>33</v>
      </c>
      <c r="B78" s="27">
        <f>+B76+B77</f>
        <v>-37171410985.529999</v>
      </c>
      <c r="C78" s="27">
        <f t="shared" ref="C78:D78" si="13">+C76+C77</f>
        <v>-40559393453.339996</v>
      </c>
      <c r="D78" s="27">
        <f t="shared" si="13"/>
        <v>-47228239579.720001</v>
      </c>
      <c r="E78" s="27">
        <f t="shared" ref="E78" si="14">E77+E76</f>
        <v>-32690382255.009998</v>
      </c>
      <c r="F78" s="27"/>
    </row>
    <row r="79" spans="1:6" x14ac:dyDescent="0.25">
      <c r="A79" s="10" t="s">
        <v>34</v>
      </c>
      <c r="B79" s="27">
        <f>B66</f>
        <v>6986961100.6300001</v>
      </c>
      <c r="C79" s="27">
        <f>C66</f>
        <v>7550896224.0799999</v>
      </c>
      <c r="D79" s="27">
        <f t="shared" ref="D79" si="15">D66</f>
        <v>3258306938.1700001</v>
      </c>
      <c r="E79" s="27">
        <f>SUM(B79:D79)</f>
        <v>17796164262.879997</v>
      </c>
      <c r="F79" s="27"/>
    </row>
    <row r="80" spans="1:6" x14ac:dyDescent="0.25">
      <c r="A80" s="10" t="s">
        <v>35</v>
      </c>
      <c r="B80" s="27">
        <f>+B78-B79</f>
        <v>-44158372086.159996</v>
      </c>
      <c r="C80" s="27">
        <f t="shared" ref="C80:D80" si="16">+C78-C79</f>
        <v>-48110289677.419998</v>
      </c>
      <c r="D80" s="27">
        <f t="shared" si="16"/>
        <v>-50486546517.889999</v>
      </c>
      <c r="E80" s="27">
        <f t="shared" ref="E80" si="17">E78-E79</f>
        <v>-50486546517.889999</v>
      </c>
      <c r="F80" s="27"/>
    </row>
    <row r="81" spans="1:6" ht="15.75" thickBot="1" x14ac:dyDescent="0.3">
      <c r="A81" s="11"/>
      <c r="B81" s="12"/>
      <c r="C81" s="12"/>
      <c r="D81" s="12"/>
      <c r="E81" s="12"/>
      <c r="F81" s="27"/>
    </row>
    <row r="82" spans="1:6" ht="15.75" thickTop="1" x14ac:dyDescent="0.25">
      <c r="A82" s="7" t="s">
        <v>76</v>
      </c>
      <c r="F82" s="27"/>
    </row>
    <row r="83" spans="1:6" x14ac:dyDescent="0.25">
      <c r="A83" s="10" t="s">
        <v>56</v>
      </c>
      <c r="F83" s="27"/>
    </row>
    <row r="84" spans="1:6" x14ac:dyDescent="0.25">
      <c r="A84" s="86" t="s">
        <v>81</v>
      </c>
      <c r="B84" s="86"/>
      <c r="C84" s="86"/>
      <c r="D84" s="86"/>
      <c r="E84" s="86"/>
      <c r="F84" s="27"/>
    </row>
    <row r="85" spans="1:6" x14ac:dyDescent="0.25">
      <c r="A85" s="86"/>
      <c r="B85" s="86"/>
      <c r="C85" s="86"/>
      <c r="D85" s="86"/>
      <c r="E85" s="86"/>
    </row>
    <row r="86" spans="1:6" x14ac:dyDescent="0.25">
      <c r="A86" s="67"/>
    </row>
    <row r="87" spans="1:6" x14ac:dyDescent="0.25">
      <c r="A87" s="67" t="s">
        <v>104</v>
      </c>
    </row>
    <row r="88" spans="1:6" x14ac:dyDescent="0.25">
      <c r="A88" s="67"/>
    </row>
    <row r="92" spans="1:6" x14ac:dyDescent="0.25">
      <c r="A92" s="27"/>
      <c r="F92" s="27"/>
    </row>
    <row r="93" spans="1:6" x14ac:dyDescent="0.25">
      <c r="A93" s="27"/>
      <c r="F93" s="27"/>
    </row>
    <row r="94" spans="1:6" x14ac:dyDescent="0.25">
      <c r="A94" s="27"/>
      <c r="F94" s="27"/>
    </row>
    <row r="95" spans="1:6" x14ac:dyDescent="0.25">
      <c r="A95" s="27"/>
      <c r="F95" s="27"/>
    </row>
    <row r="96" spans="1:6" x14ac:dyDescent="0.25">
      <c r="A96" s="27"/>
      <c r="F96" s="27"/>
    </row>
    <row r="97" spans="1:6" x14ac:dyDescent="0.25">
      <c r="A97" s="27"/>
      <c r="F97" s="27"/>
    </row>
    <row r="98" spans="1:6" x14ac:dyDescent="0.25">
      <c r="A98" s="27"/>
      <c r="F98" s="27"/>
    </row>
    <row r="99" spans="1:6" x14ac:dyDescent="0.25">
      <c r="A99" s="27"/>
      <c r="F99" s="27"/>
    </row>
    <row r="100" spans="1:6" x14ac:dyDescent="0.25">
      <c r="A100" s="27"/>
      <c r="F100" s="27"/>
    </row>
    <row r="101" spans="1:6" x14ac:dyDescent="0.25">
      <c r="A101" s="27"/>
      <c r="F101" s="27"/>
    </row>
    <row r="102" spans="1:6" x14ac:dyDescent="0.25">
      <c r="A102" s="27"/>
      <c r="F102" s="27"/>
    </row>
    <row r="103" spans="1:6" x14ac:dyDescent="0.25">
      <c r="A103" s="27"/>
      <c r="F103" s="27"/>
    </row>
    <row r="104" spans="1:6" x14ac:dyDescent="0.25">
      <c r="A104" s="27"/>
      <c r="F104" s="27"/>
    </row>
    <row r="105" spans="1:6" x14ac:dyDescent="0.25">
      <c r="A105" s="27"/>
      <c r="F105" s="27"/>
    </row>
    <row r="106" spans="1:6" x14ac:dyDescent="0.25">
      <c r="A106" s="27"/>
      <c r="F106" s="27"/>
    </row>
    <row r="107" spans="1:6" x14ac:dyDescent="0.25">
      <c r="A107" s="27"/>
      <c r="F107" s="27"/>
    </row>
    <row r="108" spans="1:6" x14ac:dyDescent="0.25">
      <c r="A108" s="27"/>
      <c r="F108" s="27"/>
    </row>
    <row r="109" spans="1:6" x14ac:dyDescent="0.25">
      <c r="A109" s="27"/>
      <c r="F109" s="27"/>
    </row>
    <row r="110" spans="1:6" x14ac:dyDescent="0.25">
      <c r="A110" s="27"/>
      <c r="F110" s="27"/>
    </row>
    <row r="111" spans="1:6" x14ac:dyDescent="0.25">
      <c r="A111" s="27"/>
      <c r="F111" s="27"/>
    </row>
    <row r="112" spans="1:6" x14ac:dyDescent="0.25">
      <c r="A112" s="27"/>
      <c r="F112" s="27"/>
    </row>
  </sheetData>
  <mergeCells count="11">
    <mergeCell ref="A84:E85"/>
    <mergeCell ref="A55:E55"/>
    <mergeCell ref="A56:E56"/>
    <mergeCell ref="A70:E70"/>
    <mergeCell ref="A71:E71"/>
    <mergeCell ref="A25:E25"/>
    <mergeCell ref="A1:F1"/>
    <mergeCell ref="A8:F8"/>
    <mergeCell ref="A9:F9"/>
    <mergeCell ref="A21:F22"/>
    <mergeCell ref="A24:E2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74" workbookViewId="0">
      <selection activeCell="D54" sqref="D54"/>
    </sheetView>
  </sheetViews>
  <sheetFormatPr baseColWidth="10" defaultColWidth="11.42578125" defaultRowHeight="15" x14ac:dyDescent="0.25"/>
  <cols>
    <col min="1" max="1" width="64.85546875" style="46" customWidth="1"/>
    <col min="2" max="2" width="16.7109375" style="14" customWidth="1"/>
    <col min="3" max="4" width="18.5703125" style="14" bestFit="1" customWidth="1"/>
    <col min="5" max="5" width="17.5703125" style="14" bestFit="1" customWidth="1"/>
    <col min="6" max="6" width="14.42578125" style="14" customWidth="1"/>
    <col min="7" max="7" width="15.42578125" style="14" customWidth="1"/>
    <col min="8" max="8" width="14.28515625" style="14" customWidth="1"/>
    <col min="9" max="9" width="15.42578125" style="14" customWidth="1"/>
    <col min="10" max="16384" width="11.42578125" style="14"/>
  </cols>
  <sheetData>
    <row r="1" spans="1:6" x14ac:dyDescent="0.25">
      <c r="A1" s="82" t="s">
        <v>15</v>
      </c>
      <c r="B1" s="82"/>
      <c r="C1" s="82"/>
      <c r="D1" s="82"/>
      <c r="E1" s="82"/>
      <c r="F1" s="82"/>
    </row>
    <row r="2" spans="1:6" x14ac:dyDescent="0.25">
      <c r="A2" s="37" t="s">
        <v>0</v>
      </c>
      <c r="B2" s="38" t="s">
        <v>26</v>
      </c>
      <c r="C2" s="39"/>
      <c r="D2" s="40"/>
      <c r="E2" s="40"/>
      <c r="F2" s="40"/>
    </row>
    <row r="3" spans="1:6" x14ac:dyDescent="0.25">
      <c r="A3" s="37" t="s">
        <v>1</v>
      </c>
      <c r="B3" s="38" t="s">
        <v>16</v>
      </c>
      <c r="C3" s="41"/>
      <c r="D3" s="40"/>
      <c r="E3" s="40"/>
      <c r="F3" s="40"/>
    </row>
    <row r="4" spans="1:6" x14ac:dyDescent="0.25">
      <c r="A4" s="37" t="s">
        <v>10</v>
      </c>
      <c r="B4" s="41" t="s">
        <v>27</v>
      </c>
      <c r="C4" s="41"/>
      <c r="D4" s="40"/>
      <c r="E4" s="40"/>
      <c r="F4" s="40"/>
    </row>
    <row r="5" spans="1:6" x14ac:dyDescent="0.25">
      <c r="A5" s="37" t="s">
        <v>28</v>
      </c>
      <c r="B5" s="42" t="s">
        <v>89</v>
      </c>
      <c r="C5" s="41"/>
      <c r="D5" s="40"/>
      <c r="E5" s="40"/>
      <c r="F5" s="40"/>
    </row>
    <row r="6" spans="1:6" x14ac:dyDescent="0.25">
      <c r="A6" s="43"/>
      <c r="B6" s="44"/>
      <c r="C6" s="45"/>
    </row>
    <row r="7" spans="1:6" x14ac:dyDescent="0.25">
      <c r="A7" s="43"/>
      <c r="B7" s="45"/>
      <c r="C7" s="45"/>
    </row>
    <row r="8" spans="1:6" x14ac:dyDescent="0.25">
      <c r="A8" s="82" t="s">
        <v>6</v>
      </c>
      <c r="B8" s="82"/>
      <c r="C8" s="82"/>
      <c r="D8" s="82"/>
      <c r="E8" s="82"/>
      <c r="F8" s="82"/>
    </row>
    <row r="9" spans="1:6" x14ac:dyDescent="0.25">
      <c r="A9" s="82" t="s">
        <v>11</v>
      </c>
      <c r="B9" s="82"/>
      <c r="C9" s="82"/>
      <c r="D9" s="82"/>
      <c r="E9" s="82"/>
      <c r="F9" s="82"/>
    </row>
    <row r="10" spans="1:6" x14ac:dyDescent="0.25">
      <c r="B10" s="45"/>
      <c r="C10" s="45"/>
    </row>
    <row r="11" spans="1:6" ht="15.75" thickBot="1" x14ac:dyDescent="0.3">
      <c r="A11" s="47" t="s">
        <v>79</v>
      </c>
      <c r="B11" s="48" t="s">
        <v>2</v>
      </c>
      <c r="C11" s="48" t="s">
        <v>25</v>
      </c>
      <c r="D11" s="48" t="s">
        <v>52</v>
      </c>
      <c r="E11" s="48" t="s">
        <v>54</v>
      </c>
    </row>
    <row r="13" spans="1:6" x14ac:dyDescent="0.25">
      <c r="A13" s="49" t="s">
        <v>82</v>
      </c>
      <c r="B13" s="14" t="s">
        <v>3</v>
      </c>
      <c r="C13" s="13">
        <f>'1T '!F13</f>
        <v>498829</v>
      </c>
      <c r="D13" s="13">
        <f>'2T'!F13</f>
        <v>499723</v>
      </c>
      <c r="E13" s="13">
        <f>AVERAGE(C13:D13)</f>
        <v>499276</v>
      </c>
    </row>
    <row r="14" spans="1:6" x14ac:dyDescent="0.25">
      <c r="A14" s="21" t="s">
        <v>36</v>
      </c>
      <c r="B14" s="14" t="s">
        <v>3</v>
      </c>
      <c r="C14" s="13">
        <f>'1T '!F14</f>
        <v>125423</v>
      </c>
      <c r="D14" s="13">
        <f>'2T'!F14</f>
        <v>126131</v>
      </c>
      <c r="E14" s="13">
        <f t="shared" ref="E14:E19" si="0">AVERAGE(C14:D14)</f>
        <v>125777</v>
      </c>
    </row>
    <row r="15" spans="1:6" x14ac:dyDescent="0.25">
      <c r="A15" s="21" t="s">
        <v>42</v>
      </c>
      <c r="B15" s="14" t="s">
        <v>3</v>
      </c>
      <c r="C15" s="13">
        <f>'1T '!F15</f>
        <v>67804</v>
      </c>
      <c r="D15" s="13">
        <f>'2T'!F15</f>
        <v>67804</v>
      </c>
      <c r="E15" s="13">
        <f t="shared" si="0"/>
        <v>67804</v>
      </c>
    </row>
    <row r="16" spans="1:6" x14ac:dyDescent="0.25">
      <c r="A16" s="21" t="s">
        <v>38</v>
      </c>
      <c r="B16" s="14" t="s">
        <v>3</v>
      </c>
      <c r="C16" s="13">
        <f>'1T '!F16</f>
        <v>4274</v>
      </c>
      <c r="D16" s="13">
        <f>'2T'!F16</f>
        <v>4274</v>
      </c>
      <c r="E16" s="13">
        <f t="shared" si="0"/>
        <v>4274</v>
      </c>
    </row>
    <row r="17" spans="1:6" x14ac:dyDescent="0.25">
      <c r="A17" s="21" t="s">
        <v>39</v>
      </c>
      <c r="B17" s="14" t="s">
        <v>3</v>
      </c>
      <c r="C17" s="13">
        <f>'1T '!F17</f>
        <v>27583</v>
      </c>
      <c r="D17" s="13">
        <f>'2T'!F17</f>
        <v>29005</v>
      </c>
      <c r="E17" s="13">
        <f t="shared" si="0"/>
        <v>28294</v>
      </c>
    </row>
    <row r="18" spans="1:6" x14ac:dyDescent="0.25">
      <c r="A18" s="51"/>
      <c r="D18" s="13"/>
      <c r="E18" s="13"/>
    </row>
    <row r="19" spans="1:6" ht="15.75" thickBot="1" x14ac:dyDescent="0.3">
      <c r="A19" s="52" t="s">
        <v>12</v>
      </c>
      <c r="B19" s="17"/>
      <c r="C19" s="16">
        <f>SUM(C13:C17)</f>
        <v>723913</v>
      </c>
      <c r="D19" s="17">
        <f>SUM(D13:D17)</f>
        <v>726937</v>
      </c>
      <c r="E19" s="17">
        <f t="shared" si="0"/>
        <v>725425</v>
      </c>
    </row>
    <row r="20" spans="1:6" ht="15.75" thickTop="1" x14ac:dyDescent="0.25">
      <c r="A20" s="53" t="s">
        <v>67</v>
      </c>
    </row>
    <row r="21" spans="1:6" x14ac:dyDescent="0.25">
      <c r="A21" s="84" t="s">
        <v>69</v>
      </c>
      <c r="B21" s="84"/>
      <c r="C21" s="84"/>
      <c r="D21" s="84"/>
      <c r="E21" s="84"/>
      <c r="F21" s="84"/>
    </row>
    <row r="22" spans="1:6" x14ac:dyDescent="0.25">
      <c r="A22" s="84"/>
      <c r="B22" s="84"/>
      <c r="C22" s="84"/>
      <c r="D22" s="84"/>
      <c r="E22" s="84"/>
      <c r="F22" s="84"/>
    </row>
    <row r="23" spans="1:6" x14ac:dyDescent="0.25">
      <c r="A23" s="54"/>
      <c r="B23" s="54"/>
      <c r="C23" s="54"/>
      <c r="D23" s="54"/>
      <c r="E23" s="54"/>
      <c r="F23" s="54"/>
    </row>
    <row r="24" spans="1:6" x14ac:dyDescent="0.25">
      <c r="A24" s="83" t="s">
        <v>13</v>
      </c>
      <c r="B24" s="83"/>
      <c r="C24" s="83"/>
      <c r="D24" s="83"/>
      <c r="E24" s="83"/>
    </row>
    <row r="25" spans="1:6" x14ac:dyDescent="0.25">
      <c r="A25" s="82" t="s">
        <v>40</v>
      </c>
      <c r="B25" s="82"/>
      <c r="C25" s="82"/>
      <c r="D25" s="82"/>
      <c r="E25" s="82"/>
    </row>
    <row r="26" spans="1:6" x14ac:dyDescent="0.25">
      <c r="A26" s="82" t="s">
        <v>41</v>
      </c>
      <c r="B26" s="82"/>
      <c r="C26" s="82"/>
      <c r="D26" s="82"/>
      <c r="E26" s="82"/>
    </row>
    <row r="28" spans="1:6" ht="15.75" thickBot="1" x14ac:dyDescent="0.3">
      <c r="A28" s="47" t="s">
        <v>79</v>
      </c>
      <c r="B28" s="48" t="s">
        <v>25</v>
      </c>
      <c r="C28" s="48" t="s">
        <v>52</v>
      </c>
      <c r="D28" s="48" t="s">
        <v>54</v>
      </c>
    </row>
    <row r="29" spans="1:6" x14ac:dyDescent="0.25">
      <c r="A29" s="53"/>
    </row>
    <row r="30" spans="1:6" x14ac:dyDescent="0.25">
      <c r="A30" s="70" t="s">
        <v>83</v>
      </c>
      <c r="B30" s="71">
        <f>SUM(B31:B33)</f>
        <v>7737956608.5399971</v>
      </c>
      <c r="C30" s="71">
        <f t="shared" ref="C30:D30" si="1">SUM(C31:C33)</f>
        <v>15001979069.999998</v>
      </c>
      <c r="D30" s="71">
        <f t="shared" si="1"/>
        <v>22739935678.539993</v>
      </c>
    </row>
    <row r="31" spans="1:6" x14ac:dyDescent="0.25">
      <c r="A31" s="56" t="s">
        <v>17</v>
      </c>
      <c r="B31" s="14">
        <f>'1T '!E31</f>
        <v>6796434616.619997</v>
      </c>
      <c r="C31" s="14">
        <f>'2T'!E31</f>
        <v>13203039069.999998</v>
      </c>
      <c r="D31" s="14">
        <f>SUM(B31:C31)</f>
        <v>19999473686.619995</v>
      </c>
    </row>
    <row r="32" spans="1:6" x14ac:dyDescent="0.25">
      <c r="A32" s="56" t="s">
        <v>18</v>
      </c>
      <c r="B32" s="14">
        <f>'1T '!E32</f>
        <v>941521991.9200002</v>
      </c>
      <c r="C32" s="14">
        <f>'2T'!E32</f>
        <v>1798940000</v>
      </c>
      <c r="D32" s="14">
        <f t="shared" ref="D32:D49" si="2">SUM(B32:C32)</f>
        <v>2740461991.9200001</v>
      </c>
    </row>
    <row r="33" spans="1:4" x14ac:dyDescent="0.25">
      <c r="A33" s="56" t="s">
        <v>19</v>
      </c>
      <c r="B33" s="14">
        <f>'1T '!E33</f>
        <v>0</v>
      </c>
      <c r="C33" s="14">
        <f>'2T'!E33</f>
        <v>0</v>
      </c>
      <c r="D33" s="14">
        <f t="shared" si="2"/>
        <v>0</v>
      </c>
    </row>
    <row r="34" spans="1:4" ht="15" customHeight="1" x14ac:dyDescent="0.25">
      <c r="A34" s="70" t="s">
        <v>45</v>
      </c>
      <c r="B34" s="71">
        <f>SUM(B35:B37)</f>
        <v>1875034964.730001</v>
      </c>
      <c r="C34" s="71">
        <f t="shared" ref="C34:D34" si="3">SUM(C35:C37)</f>
        <v>3695255160.7000008</v>
      </c>
      <c r="D34" s="71">
        <f t="shared" si="3"/>
        <v>5570290125.4300022</v>
      </c>
    </row>
    <row r="35" spans="1:4" ht="15" customHeight="1" x14ac:dyDescent="0.25">
      <c r="A35" s="56" t="s">
        <v>17</v>
      </c>
      <c r="B35" s="14">
        <f>'1T '!E35</f>
        <v>1596326252.250001</v>
      </c>
      <c r="C35" s="14">
        <f>'2T'!E35</f>
        <v>3127366410.7000008</v>
      </c>
      <c r="D35" s="14">
        <f t="shared" si="2"/>
        <v>4723692662.9500017</v>
      </c>
    </row>
    <row r="36" spans="1:4" ht="15" customHeight="1" x14ac:dyDescent="0.25">
      <c r="A36" s="56" t="s">
        <v>18</v>
      </c>
      <c r="B36" s="14">
        <f>'1T '!E36</f>
        <v>278708712.48000002</v>
      </c>
      <c r="C36" s="14">
        <f>'2T'!E36</f>
        <v>567888750</v>
      </c>
      <c r="D36" s="14">
        <f t="shared" si="2"/>
        <v>846597462.48000002</v>
      </c>
    </row>
    <row r="37" spans="1:4" ht="15" customHeight="1" x14ac:dyDescent="0.25">
      <c r="A37" s="56" t="s">
        <v>19</v>
      </c>
      <c r="B37" s="14">
        <f>'1T '!E37</f>
        <v>0</v>
      </c>
      <c r="C37" s="14">
        <f>'2T'!E37</f>
        <v>0</v>
      </c>
      <c r="D37" s="14">
        <f t="shared" si="2"/>
        <v>0</v>
      </c>
    </row>
    <row r="38" spans="1:4" ht="15" customHeight="1" x14ac:dyDescent="0.25">
      <c r="A38" s="70" t="s">
        <v>46</v>
      </c>
      <c r="B38" s="71">
        <f>SUM(B39:B41)</f>
        <v>988082105.71000004</v>
      </c>
      <c r="C38" s="71">
        <f t="shared" ref="C38:D38" si="4">SUM(C39:C41)</f>
        <v>1931255442.2399995</v>
      </c>
      <c r="D38" s="71">
        <f t="shared" si="4"/>
        <v>2919337547.9499993</v>
      </c>
    </row>
    <row r="39" spans="1:4" ht="15" customHeight="1" x14ac:dyDescent="0.25">
      <c r="A39" s="56" t="s">
        <v>17</v>
      </c>
      <c r="B39" s="14">
        <f>'1T '!E39</f>
        <v>844887549.02999997</v>
      </c>
      <c r="C39" s="14">
        <f>'2T'!E39</f>
        <v>1645970442.2399995</v>
      </c>
      <c r="D39" s="14">
        <f t="shared" si="2"/>
        <v>2490857991.2699995</v>
      </c>
    </row>
    <row r="40" spans="1:4" ht="15" customHeight="1" x14ac:dyDescent="0.25">
      <c r="A40" s="56" t="s">
        <v>18</v>
      </c>
      <c r="B40" s="14">
        <f>'1T '!E40</f>
        <v>143194556.68000001</v>
      </c>
      <c r="C40" s="14">
        <f>'2T'!E40</f>
        <v>285285000</v>
      </c>
      <c r="D40" s="14">
        <f t="shared" si="2"/>
        <v>428479556.68000001</v>
      </c>
    </row>
    <row r="41" spans="1:4" ht="15" customHeight="1" x14ac:dyDescent="0.25">
      <c r="A41" s="56" t="s">
        <v>19</v>
      </c>
      <c r="B41" s="14">
        <f>'1T '!E41</f>
        <v>0</v>
      </c>
      <c r="C41" s="14">
        <f>'2T'!E41</f>
        <v>0</v>
      </c>
      <c r="D41" s="14">
        <f t="shared" si="2"/>
        <v>0</v>
      </c>
    </row>
    <row r="42" spans="1:4" ht="15" customHeight="1" x14ac:dyDescent="0.25">
      <c r="A42" s="70" t="s">
        <v>47</v>
      </c>
      <c r="B42" s="71">
        <f>SUM(B43:B45)</f>
        <v>64483094.280000001</v>
      </c>
      <c r="C42" s="71">
        <f t="shared" ref="C42:D42" si="5">SUM(C43:C45)</f>
        <v>127511872.23999998</v>
      </c>
      <c r="D42" s="71">
        <f t="shared" si="5"/>
        <v>191994966.51999998</v>
      </c>
    </row>
    <row r="43" spans="1:4" ht="15" customHeight="1" x14ac:dyDescent="0.25">
      <c r="A43" s="56" t="s">
        <v>17</v>
      </c>
      <c r="B43" s="14">
        <f>'1T '!E43</f>
        <v>50540594.280000001</v>
      </c>
      <c r="C43" s="14">
        <f>'2T'!E43</f>
        <v>98018122.23999998</v>
      </c>
      <c r="D43" s="14">
        <f t="shared" si="2"/>
        <v>148558716.51999998</v>
      </c>
    </row>
    <row r="44" spans="1:4" ht="15" customHeight="1" x14ac:dyDescent="0.25">
      <c r="A44" s="56" t="s">
        <v>18</v>
      </c>
      <c r="B44" s="14">
        <f>'1T '!E44</f>
        <v>13942500</v>
      </c>
      <c r="C44" s="14">
        <f>'2T'!E44</f>
        <v>29493750</v>
      </c>
      <c r="D44" s="14">
        <f t="shared" si="2"/>
        <v>43436250</v>
      </c>
    </row>
    <row r="45" spans="1:4" ht="15" customHeight="1" x14ac:dyDescent="0.25">
      <c r="A45" s="56" t="s">
        <v>19</v>
      </c>
      <c r="B45" s="14">
        <f>'1T '!E45</f>
        <v>0</v>
      </c>
      <c r="C45" s="14">
        <f>'2T'!E45</f>
        <v>0</v>
      </c>
      <c r="D45" s="14">
        <f t="shared" si="2"/>
        <v>0</v>
      </c>
    </row>
    <row r="46" spans="1:4" ht="15" customHeight="1" x14ac:dyDescent="0.25">
      <c r="A46" s="70" t="s">
        <v>48</v>
      </c>
      <c r="B46" s="71">
        <f>SUM(B47:B49)</f>
        <v>385280279.49999994</v>
      </c>
      <c r="C46" s="71">
        <f t="shared" ref="C46:D46" si="6">SUM(C47:C49)</f>
        <v>811682651.00000036</v>
      </c>
      <c r="D46" s="71">
        <f t="shared" si="6"/>
        <v>1196962930.5000002</v>
      </c>
    </row>
    <row r="47" spans="1:4" ht="15" customHeight="1" x14ac:dyDescent="0.25">
      <c r="A47" s="56" t="s">
        <v>17</v>
      </c>
      <c r="B47" s="14">
        <f>'1T '!E47</f>
        <v>350245279.49999994</v>
      </c>
      <c r="C47" s="14">
        <f>'2T'!E47</f>
        <v>735892651.00000036</v>
      </c>
      <c r="D47" s="14">
        <f t="shared" si="2"/>
        <v>1086137930.5000002</v>
      </c>
    </row>
    <row r="48" spans="1:4" ht="15" customHeight="1" x14ac:dyDescent="0.25">
      <c r="A48" s="56" t="s">
        <v>18</v>
      </c>
      <c r="B48" s="14">
        <f>'1T '!E48</f>
        <v>35035000</v>
      </c>
      <c r="C48" s="14">
        <f>'2T'!E48</f>
        <v>75790000</v>
      </c>
      <c r="D48" s="14">
        <f t="shared" si="2"/>
        <v>110825000</v>
      </c>
    </row>
    <row r="49" spans="1:5" ht="15" customHeight="1" x14ac:dyDescent="0.25">
      <c r="A49" s="56" t="s">
        <v>19</v>
      </c>
      <c r="B49" s="14">
        <f>'1T '!E49</f>
        <v>0</v>
      </c>
      <c r="C49" s="14">
        <f>'2T'!E49</f>
        <v>0</v>
      </c>
      <c r="D49" s="14">
        <f t="shared" si="2"/>
        <v>0</v>
      </c>
    </row>
    <row r="50" spans="1:5" x14ac:dyDescent="0.25">
      <c r="A50" s="50"/>
    </row>
    <row r="51" spans="1:5" ht="15.75" thickBot="1" x14ac:dyDescent="0.3">
      <c r="A51" s="57" t="s">
        <v>12</v>
      </c>
      <c r="B51" s="17">
        <f>+B30+B34+B38+B42+B46</f>
        <v>11050837052.76</v>
      </c>
      <c r="C51" s="17">
        <f t="shared" ref="C51:D51" si="7">+C30+C34+C38+C42+C46</f>
        <v>21567684196.179996</v>
      </c>
      <c r="D51" s="17">
        <f t="shared" si="7"/>
        <v>32618521248.939995</v>
      </c>
    </row>
    <row r="52" spans="1:5" ht="15.75" thickTop="1" x14ac:dyDescent="0.25">
      <c r="A52" s="53" t="s">
        <v>66</v>
      </c>
    </row>
    <row r="53" spans="1:5" x14ac:dyDescent="0.25">
      <c r="A53" s="53" t="s">
        <v>84</v>
      </c>
    </row>
    <row r="54" spans="1:5" x14ac:dyDescent="0.25">
      <c r="A54" s="53"/>
    </row>
    <row r="55" spans="1:5" x14ac:dyDescent="0.25">
      <c r="A55" s="82" t="s">
        <v>14</v>
      </c>
      <c r="B55" s="82"/>
      <c r="C55" s="82"/>
      <c r="D55" s="82"/>
      <c r="E55" s="82"/>
    </row>
    <row r="56" spans="1:5" x14ac:dyDescent="0.25">
      <c r="A56" s="82" t="s">
        <v>43</v>
      </c>
      <c r="B56" s="82"/>
      <c r="C56" s="82"/>
      <c r="D56" s="82"/>
      <c r="E56" s="82"/>
    </row>
    <row r="57" spans="1:5" x14ac:dyDescent="0.25">
      <c r="A57" s="37" t="s">
        <v>7</v>
      </c>
      <c r="B57" s="39" t="s">
        <v>8</v>
      </c>
      <c r="C57" s="58"/>
      <c r="D57" s="58"/>
      <c r="E57" s="58"/>
    </row>
    <row r="59" spans="1:5" ht="15.75" thickBot="1" x14ac:dyDescent="0.3">
      <c r="A59" s="55" t="s">
        <v>9</v>
      </c>
      <c r="B59" s="48" t="s">
        <v>25</v>
      </c>
      <c r="C59" s="48" t="s">
        <v>52</v>
      </c>
      <c r="D59" s="48" t="s">
        <v>54</v>
      </c>
    </row>
    <row r="60" spans="1:5" x14ac:dyDescent="0.25">
      <c r="A60" s="53"/>
    </row>
    <row r="61" spans="1:5" ht="30" x14ac:dyDescent="0.25">
      <c r="A61" s="59" t="s">
        <v>20</v>
      </c>
      <c r="B61" s="14">
        <f t="shared" ref="B61:D62" si="8">SUM(B31+B35+B39+B43+B47)</f>
        <v>9638434291.6799984</v>
      </c>
      <c r="C61" s="14">
        <f t="shared" si="8"/>
        <v>18810286696.18</v>
      </c>
      <c r="D61" s="14">
        <f t="shared" si="8"/>
        <v>28448720987.859997</v>
      </c>
    </row>
    <row r="62" spans="1:5" ht="30" x14ac:dyDescent="0.25">
      <c r="A62" s="59" t="s">
        <v>21</v>
      </c>
      <c r="B62" s="14">
        <f t="shared" si="8"/>
        <v>1412402761.0800002</v>
      </c>
      <c r="C62" s="14">
        <f t="shared" si="8"/>
        <v>2757397500</v>
      </c>
      <c r="D62" s="14">
        <f t="shared" si="8"/>
        <v>4169800261.0799999</v>
      </c>
    </row>
    <row r="63" spans="1:5" x14ac:dyDescent="0.25">
      <c r="A63" s="59" t="s">
        <v>53</v>
      </c>
    </row>
    <row r="64" spans="1:5" x14ac:dyDescent="0.25">
      <c r="A64" s="53" t="s">
        <v>4</v>
      </c>
    </row>
    <row r="65" spans="1:5" x14ac:dyDescent="0.25">
      <c r="A65" s="53" t="s">
        <v>5</v>
      </c>
    </row>
    <row r="66" spans="1:5" ht="15.75" thickBot="1" x14ac:dyDescent="0.3">
      <c r="A66" s="57" t="s">
        <v>12</v>
      </c>
      <c r="B66" s="17">
        <f>SUM(B61:B65)</f>
        <v>11050837052.759998</v>
      </c>
      <c r="C66" s="17">
        <f>SUM(C61:C65)</f>
        <v>21567684196.18</v>
      </c>
      <c r="D66" s="17">
        <f>SUM(B66:C66)</f>
        <v>32618521248.939999</v>
      </c>
    </row>
    <row r="67" spans="1:5" ht="15.75" thickTop="1" x14ac:dyDescent="0.25">
      <c r="A67" s="53" t="s">
        <v>66</v>
      </c>
    </row>
    <row r="70" spans="1:5" x14ac:dyDescent="0.25">
      <c r="A70" s="82" t="s">
        <v>29</v>
      </c>
      <c r="B70" s="82"/>
      <c r="C70" s="82"/>
      <c r="D70" s="82"/>
      <c r="E70" s="82"/>
    </row>
    <row r="71" spans="1:5" x14ac:dyDescent="0.25">
      <c r="A71" s="82" t="s">
        <v>30</v>
      </c>
      <c r="B71" s="82"/>
      <c r="C71" s="82"/>
      <c r="D71" s="82"/>
      <c r="E71" s="82"/>
    </row>
    <row r="72" spans="1:5" x14ac:dyDescent="0.25">
      <c r="A72" s="37" t="s">
        <v>7</v>
      </c>
      <c r="B72" s="42" t="s">
        <v>8</v>
      </c>
      <c r="C72" s="58"/>
      <c r="D72" s="58"/>
      <c r="E72" s="58"/>
    </row>
    <row r="73" spans="1:5" x14ac:dyDescent="0.25">
      <c r="A73" s="53"/>
    </row>
    <row r="74" spans="1:5" ht="15.75" thickBot="1" x14ac:dyDescent="0.3">
      <c r="A74" s="55" t="s">
        <v>9</v>
      </c>
      <c r="B74" s="48" t="s">
        <v>25</v>
      </c>
      <c r="C74" s="48" t="s">
        <v>52</v>
      </c>
      <c r="D74" s="48" t="s">
        <v>54</v>
      </c>
    </row>
    <row r="75" spans="1:5" x14ac:dyDescent="0.25">
      <c r="A75" s="53"/>
    </row>
    <row r="76" spans="1:5" x14ac:dyDescent="0.25">
      <c r="A76" s="60" t="s">
        <v>31</v>
      </c>
      <c r="B76" s="14">
        <f>'1T '!E76</f>
        <v>-29716696087.349991</v>
      </c>
      <c r="C76" s="14">
        <f>'2T'!E76</f>
        <v>-35914927484.029984</v>
      </c>
      <c r="D76" s="14">
        <f>B76</f>
        <v>-29716696087.349991</v>
      </c>
    </row>
    <row r="77" spans="1:5" x14ac:dyDescent="0.25">
      <c r="A77" s="60" t="s">
        <v>32</v>
      </c>
      <c r="B77" s="14">
        <f>'1T '!E77</f>
        <v>4852605656.0799999</v>
      </c>
      <c r="C77" s="14">
        <f>'2T'!E77</f>
        <v>12997462440.879999</v>
      </c>
      <c r="D77" s="14">
        <f>SUM(B77:C77)</f>
        <v>17850068096.959999</v>
      </c>
    </row>
    <row r="78" spans="1:5" x14ac:dyDescent="0.25">
      <c r="A78" s="60" t="s">
        <v>33</v>
      </c>
      <c r="B78" s="14">
        <f>'1T '!E78</f>
        <v>-24864090431.269989</v>
      </c>
      <c r="C78" s="14">
        <f>'2T'!E78</f>
        <v>-22917465043.149986</v>
      </c>
      <c r="D78" s="14">
        <f>SUM(D76:D77)</f>
        <v>-11866627990.389992</v>
      </c>
    </row>
    <row r="79" spans="1:5" x14ac:dyDescent="0.25">
      <c r="A79" s="60" t="s">
        <v>34</v>
      </c>
      <c r="B79" s="14">
        <f>'1T '!E79</f>
        <v>11050837052.759998</v>
      </c>
      <c r="C79" s="14">
        <f>'2T'!E79</f>
        <v>21567684196.179996</v>
      </c>
      <c r="D79" s="14">
        <f>SUM(B79:C79)</f>
        <v>32618521248.939995</v>
      </c>
    </row>
    <row r="80" spans="1:5" x14ac:dyDescent="0.25">
      <c r="A80" s="60" t="s">
        <v>35</v>
      </c>
      <c r="B80" s="14">
        <f>'1T '!E80</f>
        <v>-35914927484.029984</v>
      </c>
      <c r="C80" s="14">
        <f>'2T'!E80</f>
        <v>-44485149239.329987</v>
      </c>
      <c r="D80" s="14">
        <f>+D78-D79</f>
        <v>-44485149239.329987</v>
      </c>
    </row>
    <row r="81" spans="1:5" ht="15.75" thickBot="1" x14ac:dyDescent="0.3">
      <c r="A81" s="61"/>
      <c r="B81" s="17"/>
      <c r="C81" s="17"/>
      <c r="D81" s="17"/>
    </row>
    <row r="82" spans="1:5" ht="15.75" thickTop="1" x14ac:dyDescent="0.25">
      <c r="A82" s="53" t="s">
        <v>65</v>
      </c>
    </row>
    <row r="83" spans="1:5" x14ac:dyDescent="0.25">
      <c r="A83" s="60" t="s">
        <v>56</v>
      </c>
    </row>
    <row r="84" spans="1:5" x14ac:dyDescent="0.25">
      <c r="A84" s="81" t="s">
        <v>81</v>
      </c>
      <c r="B84" s="81"/>
      <c r="C84" s="81"/>
      <c r="D84" s="81"/>
      <c r="E84" s="81"/>
    </row>
    <row r="85" spans="1:5" x14ac:dyDescent="0.25">
      <c r="A85" s="81"/>
      <c r="B85" s="81"/>
      <c r="C85" s="81"/>
      <c r="D85" s="81"/>
      <c r="E85" s="81"/>
    </row>
    <row r="86" spans="1:5" x14ac:dyDescent="0.25">
      <c r="A86" s="67"/>
    </row>
    <row r="87" spans="1:5" x14ac:dyDescent="0.25">
      <c r="A87" s="67" t="s">
        <v>98</v>
      </c>
    </row>
    <row r="88" spans="1:5" x14ac:dyDescent="0.25">
      <c r="A88" s="67"/>
    </row>
    <row r="89" spans="1:5" x14ac:dyDescent="0.25">
      <c r="A89" s="14"/>
    </row>
    <row r="90" spans="1:5" x14ac:dyDescent="0.25">
      <c r="A90" s="14"/>
    </row>
  </sheetData>
  <mergeCells count="12">
    <mergeCell ref="A84:E85"/>
    <mergeCell ref="A1:F1"/>
    <mergeCell ref="A8:F8"/>
    <mergeCell ref="A9:F9"/>
    <mergeCell ref="A24:E24"/>
    <mergeCell ref="A25:E25"/>
    <mergeCell ref="A55:E55"/>
    <mergeCell ref="A56:E56"/>
    <mergeCell ref="A70:E70"/>
    <mergeCell ref="A71:E71"/>
    <mergeCell ref="A21:F22"/>
    <mergeCell ref="A26:E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topLeftCell="A18" workbookViewId="0">
      <selection activeCell="A88" sqref="A88"/>
    </sheetView>
  </sheetViews>
  <sheetFormatPr baseColWidth="10" defaultColWidth="11.42578125" defaultRowHeight="15" x14ac:dyDescent="0.25"/>
  <cols>
    <col min="1" max="1" width="63.140625" style="53" customWidth="1"/>
    <col min="2" max="2" width="17.5703125" style="14" bestFit="1" customWidth="1"/>
    <col min="3" max="5" width="18.5703125" style="14" bestFit="1" customWidth="1"/>
    <col min="6" max="6" width="16.42578125" style="14" customWidth="1"/>
    <col min="7" max="16384" width="11.42578125" style="14"/>
  </cols>
  <sheetData>
    <row r="1" spans="1:6" x14ac:dyDescent="0.25">
      <c r="A1" s="82" t="s">
        <v>15</v>
      </c>
      <c r="B1" s="82"/>
      <c r="C1" s="82"/>
      <c r="D1" s="82"/>
      <c r="E1" s="82"/>
      <c r="F1" s="82"/>
    </row>
    <row r="2" spans="1:6" x14ac:dyDescent="0.25">
      <c r="A2" s="37" t="s">
        <v>0</v>
      </c>
      <c r="B2" s="38" t="s">
        <v>26</v>
      </c>
      <c r="C2" s="39"/>
      <c r="D2" s="40"/>
      <c r="E2" s="40"/>
      <c r="F2" s="40"/>
    </row>
    <row r="3" spans="1:6" x14ac:dyDescent="0.25">
      <c r="A3" s="37" t="s">
        <v>1</v>
      </c>
      <c r="B3" s="38" t="s">
        <v>16</v>
      </c>
      <c r="C3" s="41"/>
      <c r="D3" s="40"/>
      <c r="E3" s="40"/>
      <c r="F3" s="40"/>
    </row>
    <row r="4" spans="1:6" x14ac:dyDescent="0.25">
      <c r="A4" s="37" t="s">
        <v>10</v>
      </c>
      <c r="B4" s="41" t="s">
        <v>27</v>
      </c>
      <c r="C4" s="41"/>
      <c r="D4" s="40"/>
      <c r="E4" s="40"/>
      <c r="F4" s="40"/>
    </row>
    <row r="5" spans="1:6" x14ac:dyDescent="0.25">
      <c r="A5" s="37" t="s">
        <v>28</v>
      </c>
      <c r="B5" s="42" t="s">
        <v>90</v>
      </c>
      <c r="C5" s="41"/>
      <c r="D5" s="40"/>
      <c r="E5" s="40"/>
      <c r="F5" s="40"/>
    </row>
    <row r="6" spans="1:6" x14ac:dyDescent="0.25">
      <c r="A6" s="37"/>
      <c r="B6" s="42"/>
      <c r="C6" s="41"/>
      <c r="D6" s="40"/>
      <c r="E6" s="40"/>
      <c r="F6" s="40"/>
    </row>
    <row r="7" spans="1:6" x14ac:dyDescent="0.25">
      <c r="A7" s="62"/>
      <c r="B7" s="62"/>
      <c r="C7" s="62"/>
      <c r="D7" s="62"/>
      <c r="E7" s="62"/>
      <c r="F7" s="62"/>
    </row>
    <row r="8" spans="1:6" x14ac:dyDescent="0.25">
      <c r="A8" s="82" t="s">
        <v>6</v>
      </c>
      <c r="B8" s="82"/>
      <c r="C8" s="82"/>
      <c r="D8" s="82"/>
      <c r="E8" s="82"/>
      <c r="F8" s="82"/>
    </row>
    <row r="9" spans="1:6" x14ac:dyDescent="0.25">
      <c r="A9" s="82" t="s">
        <v>11</v>
      </c>
      <c r="B9" s="82"/>
      <c r="C9" s="82"/>
      <c r="D9" s="82"/>
      <c r="E9" s="82"/>
      <c r="F9" s="82"/>
    </row>
    <row r="10" spans="1:6" x14ac:dyDescent="0.25">
      <c r="A10" s="14"/>
    </row>
    <row r="11" spans="1:6" ht="15.75" thickBot="1" x14ac:dyDescent="0.3">
      <c r="A11" s="47" t="s">
        <v>79</v>
      </c>
      <c r="B11" s="48" t="s">
        <v>2</v>
      </c>
      <c r="C11" s="48" t="s">
        <v>25</v>
      </c>
      <c r="D11" s="48" t="s">
        <v>52</v>
      </c>
      <c r="E11" s="48" t="s">
        <v>60</v>
      </c>
      <c r="F11" s="48" t="s">
        <v>80</v>
      </c>
    </row>
    <row r="13" spans="1:6" x14ac:dyDescent="0.25">
      <c r="A13" s="49" t="s">
        <v>82</v>
      </c>
      <c r="B13" s="14" t="s">
        <v>3</v>
      </c>
      <c r="C13" s="34">
        <f>'1T '!F13</f>
        <v>498829</v>
      </c>
      <c r="D13" s="35">
        <f>'2T'!F13</f>
        <v>499723</v>
      </c>
      <c r="E13" s="35">
        <f>+'3T'!F13</f>
        <v>497657</v>
      </c>
      <c r="F13" s="35">
        <f>AVERAGE(C13:E13)</f>
        <v>498736.33333333331</v>
      </c>
    </row>
    <row r="14" spans="1:6" x14ac:dyDescent="0.25">
      <c r="A14" s="21" t="s">
        <v>36</v>
      </c>
      <c r="B14" s="14" t="s">
        <v>3</v>
      </c>
      <c r="C14" s="34">
        <f>'1T '!F14</f>
        <v>125423</v>
      </c>
      <c r="D14" s="35">
        <f>'2T'!F14</f>
        <v>126131</v>
      </c>
      <c r="E14" s="35">
        <f>+'3T'!F14</f>
        <v>127237</v>
      </c>
      <c r="F14" s="35">
        <f t="shared" ref="F14:F19" si="0">AVERAGE(C14:E14)</f>
        <v>126263.66666666667</v>
      </c>
    </row>
    <row r="15" spans="1:6" x14ac:dyDescent="0.25">
      <c r="A15" s="21" t="s">
        <v>42</v>
      </c>
      <c r="B15" s="14" t="s">
        <v>3</v>
      </c>
      <c r="C15" s="34">
        <f>'1T '!F15</f>
        <v>67804</v>
      </c>
      <c r="D15" s="35">
        <f>'2T'!F15</f>
        <v>67804</v>
      </c>
      <c r="E15" s="35">
        <f>+'3T'!F15</f>
        <v>68877</v>
      </c>
      <c r="F15" s="35">
        <f t="shared" si="0"/>
        <v>68161.666666666672</v>
      </c>
    </row>
    <row r="16" spans="1:6" x14ac:dyDescent="0.25">
      <c r="A16" s="21" t="s">
        <v>38</v>
      </c>
      <c r="B16" s="14" t="s">
        <v>3</v>
      </c>
      <c r="C16" s="34">
        <f>'1T '!F16</f>
        <v>4274</v>
      </c>
      <c r="D16" s="35">
        <f>'2T'!F16</f>
        <v>4274</v>
      </c>
      <c r="E16" s="35">
        <f>+'3T'!F16</f>
        <v>4459</v>
      </c>
      <c r="F16" s="35">
        <f t="shared" si="0"/>
        <v>4335.666666666667</v>
      </c>
    </row>
    <row r="17" spans="1:6" x14ac:dyDescent="0.25">
      <c r="A17" s="21" t="s">
        <v>39</v>
      </c>
      <c r="B17" s="14" t="s">
        <v>3</v>
      </c>
      <c r="C17" s="34">
        <f>'1T '!F17</f>
        <v>27583</v>
      </c>
      <c r="D17" s="35">
        <f>'2T'!F17</f>
        <v>29005</v>
      </c>
      <c r="E17" s="35">
        <f>+'3T'!F17</f>
        <v>33633</v>
      </c>
      <c r="F17" s="35">
        <f t="shared" si="0"/>
        <v>30073.666666666668</v>
      </c>
    </row>
    <row r="18" spans="1:6" x14ac:dyDescent="0.25">
      <c r="A18" s="50"/>
      <c r="C18" s="34"/>
      <c r="D18" s="35"/>
      <c r="E18" s="35"/>
      <c r="F18" s="35"/>
    </row>
    <row r="19" spans="1:6" ht="15.75" thickBot="1" x14ac:dyDescent="0.3">
      <c r="A19" s="57" t="s">
        <v>12</v>
      </c>
      <c r="B19" s="17"/>
      <c r="C19" s="63">
        <f>SUM(C13:C18)</f>
        <v>723913</v>
      </c>
      <c r="D19" s="63">
        <f>SUM(D13:D18)</f>
        <v>726937</v>
      </c>
      <c r="E19" s="63">
        <f>SUM(E13:E18)</f>
        <v>731863</v>
      </c>
      <c r="F19" s="63">
        <f t="shared" si="0"/>
        <v>727571</v>
      </c>
    </row>
    <row r="20" spans="1:6" ht="15.75" thickTop="1" x14ac:dyDescent="0.25">
      <c r="A20" s="53" t="s">
        <v>66</v>
      </c>
      <c r="B20" s="19"/>
      <c r="C20" s="19"/>
      <c r="D20" s="19"/>
      <c r="E20" s="19"/>
      <c r="F20" s="19"/>
    </row>
    <row r="21" spans="1:6" x14ac:dyDescent="0.25">
      <c r="A21" s="84" t="s">
        <v>55</v>
      </c>
      <c r="B21" s="84"/>
      <c r="C21" s="84"/>
      <c r="D21" s="84"/>
      <c r="E21" s="84"/>
      <c r="F21" s="84"/>
    </row>
    <row r="22" spans="1:6" x14ac:dyDescent="0.25">
      <c r="A22" s="84"/>
      <c r="B22" s="84"/>
      <c r="C22" s="84"/>
      <c r="D22" s="84"/>
      <c r="E22" s="84"/>
      <c r="F22" s="84"/>
    </row>
    <row r="23" spans="1:6" x14ac:dyDescent="0.25">
      <c r="A23" s="84" t="s">
        <v>91</v>
      </c>
      <c r="B23" s="84"/>
      <c r="C23" s="84"/>
      <c r="D23" s="84"/>
    </row>
    <row r="24" spans="1:6" x14ac:dyDescent="0.25">
      <c r="A24" s="83" t="s">
        <v>13</v>
      </c>
      <c r="B24" s="83"/>
      <c r="C24" s="83"/>
      <c r="D24" s="83"/>
      <c r="E24" s="83"/>
    </row>
    <row r="25" spans="1:6" x14ac:dyDescent="0.25">
      <c r="A25" s="82" t="s">
        <v>61</v>
      </c>
      <c r="B25" s="82"/>
      <c r="C25" s="82"/>
      <c r="D25" s="82"/>
      <c r="E25" s="82"/>
    </row>
    <row r="26" spans="1:6" x14ac:dyDescent="0.25">
      <c r="A26" s="37" t="s">
        <v>7</v>
      </c>
      <c r="B26" s="42" t="s">
        <v>8</v>
      </c>
      <c r="C26" s="58"/>
      <c r="D26" s="58"/>
      <c r="E26" s="58"/>
    </row>
    <row r="27" spans="1:6" x14ac:dyDescent="0.25">
      <c r="B27" s="60"/>
      <c r="C27" s="13"/>
      <c r="D27" s="13"/>
      <c r="E27" s="13"/>
    </row>
    <row r="28" spans="1:6" ht="15.75" thickBot="1" x14ac:dyDescent="0.3">
      <c r="A28" s="47" t="s">
        <v>79</v>
      </c>
      <c r="B28" s="48" t="s">
        <v>25</v>
      </c>
      <c r="C28" s="48" t="s">
        <v>52</v>
      </c>
      <c r="D28" s="48" t="s">
        <v>60</v>
      </c>
      <c r="E28" s="48" t="s">
        <v>64</v>
      </c>
    </row>
    <row r="30" spans="1:6" x14ac:dyDescent="0.25">
      <c r="A30" s="70" t="s">
        <v>83</v>
      </c>
      <c r="B30" s="71">
        <f>SUM(B31:B33)</f>
        <v>7737956608.5399971</v>
      </c>
      <c r="C30" s="71">
        <f t="shared" ref="C30:E30" si="1">SUM(C31:C33)</f>
        <v>15001979069.999998</v>
      </c>
      <c r="D30" s="71">
        <f t="shared" si="1"/>
        <v>12786979427.02001</v>
      </c>
      <c r="E30" s="71">
        <f t="shared" si="1"/>
        <v>35526915105.560005</v>
      </c>
    </row>
    <row r="31" spans="1:6" x14ac:dyDescent="0.25">
      <c r="A31" s="56" t="s">
        <v>17</v>
      </c>
      <c r="B31" s="14">
        <f>'1T '!E31</f>
        <v>6796434616.619997</v>
      </c>
      <c r="C31" s="14">
        <f>'2T'!E31</f>
        <v>13203039069.999998</v>
      </c>
      <c r="D31" s="14">
        <f>+'3T'!E31</f>
        <v>10908420832.800011</v>
      </c>
      <c r="E31" s="14">
        <f>SUM(B31:D31)</f>
        <v>30907894519.420006</v>
      </c>
    </row>
    <row r="32" spans="1:6" x14ac:dyDescent="0.25">
      <c r="A32" s="56" t="s">
        <v>18</v>
      </c>
      <c r="B32" s="14">
        <f>'1T '!E32</f>
        <v>941521991.9200002</v>
      </c>
      <c r="C32" s="14">
        <f>'2T'!E32</f>
        <v>1798940000</v>
      </c>
      <c r="D32" s="14">
        <f>+'3T'!E32</f>
        <v>1878558594.22</v>
      </c>
      <c r="E32" s="14">
        <f>SUM(B32:D32)</f>
        <v>4619020586.1400003</v>
      </c>
    </row>
    <row r="33" spans="1:5" x14ac:dyDescent="0.25">
      <c r="A33" s="56" t="s">
        <v>19</v>
      </c>
      <c r="B33" s="14">
        <f>'1T '!E33</f>
        <v>0</v>
      </c>
      <c r="C33" s="14">
        <f>'2T'!E33</f>
        <v>0</v>
      </c>
      <c r="D33" s="14">
        <f>+'3T'!E33</f>
        <v>0</v>
      </c>
      <c r="E33" s="14">
        <f>SUM(B33:D33)</f>
        <v>0</v>
      </c>
    </row>
    <row r="34" spans="1:5" x14ac:dyDescent="0.25">
      <c r="A34" s="70" t="s">
        <v>36</v>
      </c>
      <c r="B34" s="71">
        <f>SUM(B35:B37)</f>
        <v>1875034964.730001</v>
      </c>
      <c r="C34" s="71">
        <f t="shared" ref="C34:E34" si="2">SUM(C35:C37)</f>
        <v>3695255160.7000008</v>
      </c>
      <c r="D34" s="71">
        <f t="shared" si="2"/>
        <v>3173481101.8499999</v>
      </c>
      <c r="E34" s="71">
        <f t="shared" si="2"/>
        <v>8743771227.2800007</v>
      </c>
    </row>
    <row r="35" spans="1:5" x14ac:dyDescent="0.25">
      <c r="A35" s="56" t="s">
        <v>17</v>
      </c>
      <c r="B35" s="14">
        <f>'1T '!E35</f>
        <v>1596326252.250001</v>
      </c>
      <c r="C35" s="14">
        <f>'2T'!E35</f>
        <v>3127366410.7000008</v>
      </c>
      <c r="D35" s="14">
        <f>+'3T'!E35</f>
        <v>2579137351.8499999</v>
      </c>
      <c r="E35" s="14">
        <f>SUM(B35:D35)</f>
        <v>7302830014.8000011</v>
      </c>
    </row>
    <row r="36" spans="1:5" x14ac:dyDescent="0.25">
      <c r="A36" s="56" t="s">
        <v>18</v>
      </c>
      <c r="B36" s="14">
        <f>'1T '!E36</f>
        <v>278708712.48000002</v>
      </c>
      <c r="C36" s="14">
        <f>'2T'!E36</f>
        <v>567888750</v>
      </c>
      <c r="D36" s="14">
        <f>+'3T'!E36</f>
        <v>594343750</v>
      </c>
      <c r="E36" s="14">
        <f>SUM(B36:D36)</f>
        <v>1440941212.48</v>
      </c>
    </row>
    <row r="37" spans="1:5" x14ac:dyDescent="0.25">
      <c r="A37" s="56" t="s">
        <v>19</v>
      </c>
      <c r="B37" s="14">
        <f>'1T '!E37</f>
        <v>0</v>
      </c>
      <c r="C37" s="14">
        <f>'2T'!E37</f>
        <v>0</v>
      </c>
      <c r="D37" s="14">
        <f>+'3T'!E37</f>
        <v>0</v>
      </c>
      <c r="E37" s="14">
        <f>SUM(B37:D37)</f>
        <v>0</v>
      </c>
    </row>
    <row r="38" spans="1:5" x14ac:dyDescent="0.25">
      <c r="A38" s="70" t="s">
        <v>42</v>
      </c>
      <c r="B38" s="71">
        <f>SUM(B39:B41)</f>
        <v>988082105.71000004</v>
      </c>
      <c r="C38" s="71">
        <f t="shared" ref="C38:E38" si="3">SUM(C39:C41)</f>
        <v>1931255442.2399995</v>
      </c>
      <c r="D38" s="71">
        <f t="shared" si="3"/>
        <v>1647855281.3699999</v>
      </c>
      <c r="E38" s="71">
        <f t="shared" si="3"/>
        <v>4567192829.3199997</v>
      </c>
    </row>
    <row r="39" spans="1:5" x14ac:dyDescent="0.25">
      <c r="A39" s="56" t="s">
        <v>17</v>
      </c>
      <c r="B39" s="14">
        <f>'1T '!E39</f>
        <v>844887549.02999997</v>
      </c>
      <c r="C39" s="14">
        <f>'2T'!E39</f>
        <v>1645970442.2399995</v>
      </c>
      <c r="D39" s="14">
        <f>+'3T'!E39</f>
        <v>1348449031.3699999</v>
      </c>
      <c r="E39" s="14">
        <f>SUM(B39:D39)</f>
        <v>3839307022.6399994</v>
      </c>
    </row>
    <row r="40" spans="1:5" x14ac:dyDescent="0.25">
      <c r="A40" s="56" t="s">
        <v>18</v>
      </c>
      <c r="B40" s="14">
        <f>'1T '!E40</f>
        <v>143194556.68000001</v>
      </c>
      <c r="C40" s="14">
        <f>'2T'!E40</f>
        <v>285285000</v>
      </c>
      <c r="D40" s="14">
        <f>+'3T'!E40</f>
        <v>299406250</v>
      </c>
      <c r="E40" s="14">
        <f>SUM(B40:D40)</f>
        <v>727885806.68000007</v>
      </c>
    </row>
    <row r="41" spans="1:5" x14ac:dyDescent="0.25">
      <c r="A41" s="56" t="s">
        <v>19</v>
      </c>
      <c r="B41" s="14">
        <f>'1T '!E41</f>
        <v>0</v>
      </c>
      <c r="C41" s="14">
        <f>'2T'!E41</f>
        <v>0</v>
      </c>
      <c r="D41" s="14">
        <f>+'3T'!E41</f>
        <v>0</v>
      </c>
      <c r="E41" s="14">
        <f>SUM(B41:D41)</f>
        <v>0</v>
      </c>
    </row>
    <row r="42" spans="1:5" x14ac:dyDescent="0.25">
      <c r="A42" s="70" t="s">
        <v>38</v>
      </c>
      <c r="B42" s="71">
        <f>SUM(B43:B45)</f>
        <v>64483094.280000001</v>
      </c>
      <c r="C42" s="71">
        <f t="shared" ref="C42:E42" si="4">SUM(C43:C45)</f>
        <v>127511872.23999998</v>
      </c>
      <c r="D42" s="71">
        <f t="shared" si="4"/>
        <v>109760994.13</v>
      </c>
      <c r="E42" s="71">
        <f t="shared" si="4"/>
        <v>301755960.64999998</v>
      </c>
    </row>
    <row r="43" spans="1:5" x14ac:dyDescent="0.25">
      <c r="A43" s="56" t="s">
        <v>17</v>
      </c>
      <c r="B43" s="14">
        <f>'1T '!E43</f>
        <v>50540594.280000001</v>
      </c>
      <c r="C43" s="14">
        <f>'2T'!E43</f>
        <v>98018122.23999998</v>
      </c>
      <c r="D43" s="14">
        <f>+'3T'!E43</f>
        <v>80803494.129999995</v>
      </c>
      <c r="E43" s="14">
        <f>SUM(B43:D43)</f>
        <v>229362210.64999998</v>
      </c>
    </row>
    <row r="44" spans="1:5" x14ac:dyDescent="0.25">
      <c r="A44" s="56" t="s">
        <v>18</v>
      </c>
      <c r="B44" s="14">
        <f>'1T '!E44</f>
        <v>13942500</v>
      </c>
      <c r="C44" s="14">
        <f>'2T'!E44</f>
        <v>29493750</v>
      </c>
      <c r="D44" s="14">
        <f>+'3T'!E44</f>
        <v>28957500</v>
      </c>
      <c r="E44" s="14">
        <f>SUM(B44:D44)</f>
        <v>72393750</v>
      </c>
    </row>
    <row r="45" spans="1:5" x14ac:dyDescent="0.25">
      <c r="A45" s="56" t="s">
        <v>19</v>
      </c>
      <c r="B45" s="14">
        <f>'1T '!E45</f>
        <v>0</v>
      </c>
      <c r="C45" s="14">
        <f>'2T'!E45</f>
        <v>0</v>
      </c>
      <c r="D45" s="14">
        <f>+'3T'!E45</f>
        <v>0</v>
      </c>
      <c r="E45" s="14">
        <f>SUM(B45:D45)</f>
        <v>0</v>
      </c>
    </row>
    <row r="46" spans="1:5" x14ac:dyDescent="0.25">
      <c r="A46" s="70" t="s">
        <v>39</v>
      </c>
      <c r="B46" s="71">
        <f>SUM(B47:B49)</f>
        <v>385280279.49999994</v>
      </c>
      <c r="C46" s="71">
        <f t="shared" ref="C46:E46" si="5">SUM(C47:C49)</f>
        <v>811682651.00000036</v>
      </c>
      <c r="D46" s="71">
        <f t="shared" si="5"/>
        <v>756885711.96999991</v>
      </c>
      <c r="E46" s="71">
        <f t="shared" si="5"/>
        <v>1953848642.4700003</v>
      </c>
    </row>
    <row r="47" spans="1:5" x14ac:dyDescent="0.25">
      <c r="A47" s="56" t="s">
        <v>17</v>
      </c>
      <c r="B47" s="14">
        <f>'1T '!E47</f>
        <v>350245279.49999994</v>
      </c>
      <c r="C47" s="14">
        <f>'2T'!E47</f>
        <v>735892651.00000036</v>
      </c>
      <c r="D47" s="14">
        <f>+'3T'!E47</f>
        <v>668225711.96999991</v>
      </c>
      <c r="E47" s="14">
        <f>SUM(B47:D47)</f>
        <v>1754363642.4700003</v>
      </c>
    </row>
    <row r="48" spans="1:5" x14ac:dyDescent="0.25">
      <c r="A48" s="56" t="s">
        <v>18</v>
      </c>
      <c r="B48" s="14">
        <f>'1T '!E48</f>
        <v>35035000</v>
      </c>
      <c r="C48" s="14">
        <f>'2T'!E48</f>
        <v>75790000</v>
      </c>
      <c r="D48" s="14">
        <f>+'3T'!E48</f>
        <v>88660000</v>
      </c>
      <c r="E48" s="14">
        <f>SUM(B48:D48)</f>
        <v>199485000</v>
      </c>
    </row>
    <row r="49" spans="1:5" x14ac:dyDescent="0.25">
      <c r="A49" s="56" t="s">
        <v>19</v>
      </c>
      <c r="B49" s="14">
        <f>'1T '!E49</f>
        <v>0</v>
      </c>
      <c r="C49" s="14">
        <f>'2T'!E49</f>
        <v>0</v>
      </c>
      <c r="D49" s="14">
        <f>+'3T'!E49</f>
        <v>0</v>
      </c>
      <c r="E49" s="14">
        <f>SUM(B49:D49)</f>
        <v>0</v>
      </c>
    </row>
    <row r="50" spans="1:5" x14ac:dyDescent="0.25">
      <c r="A50" s="50"/>
    </row>
    <row r="51" spans="1:5" ht="15.75" thickBot="1" x14ac:dyDescent="0.3">
      <c r="A51" s="57" t="s">
        <v>12</v>
      </c>
      <c r="B51" s="17">
        <f>+B30+B34+B38+B42+B46</f>
        <v>11050837052.76</v>
      </c>
      <c r="C51" s="17">
        <f t="shared" ref="C51:E51" si="6">+C30+C34+C38+C42+C46</f>
        <v>21567684196.179996</v>
      </c>
      <c r="D51" s="17">
        <f t="shared" si="6"/>
        <v>18474962516.340012</v>
      </c>
      <c r="E51" s="17">
        <f t="shared" si="6"/>
        <v>51093483765.280006</v>
      </c>
    </row>
    <row r="52" spans="1:5" ht="15.75" thickTop="1" x14ac:dyDescent="0.25">
      <c r="A52" s="53" t="s">
        <v>67</v>
      </c>
    </row>
    <row r="53" spans="1:5" ht="65.25" customHeight="1" x14ac:dyDescent="0.25">
      <c r="A53" s="90" t="s">
        <v>99</v>
      </c>
      <c r="B53" s="90"/>
      <c r="C53" s="90"/>
      <c r="D53" s="90"/>
      <c r="E53" s="90"/>
    </row>
    <row r="54" spans="1:5" x14ac:dyDescent="0.25">
      <c r="A54" s="60"/>
    </row>
    <row r="55" spans="1:5" x14ac:dyDescent="0.25">
      <c r="A55" s="82" t="s">
        <v>14</v>
      </c>
      <c r="B55" s="82"/>
      <c r="C55" s="82"/>
      <c r="D55" s="82"/>
      <c r="E55" s="82"/>
    </row>
    <row r="56" spans="1:5" x14ac:dyDescent="0.25">
      <c r="A56" s="82" t="s">
        <v>61</v>
      </c>
      <c r="B56" s="82"/>
      <c r="C56" s="82"/>
      <c r="D56" s="82"/>
      <c r="E56" s="82"/>
    </row>
    <row r="57" spans="1:5" x14ac:dyDescent="0.25">
      <c r="A57" s="37" t="s">
        <v>7</v>
      </c>
      <c r="B57" s="39" t="s">
        <v>8</v>
      </c>
      <c r="C57" s="58"/>
      <c r="D57" s="58"/>
      <c r="E57" s="58"/>
    </row>
    <row r="59" spans="1:5" ht="15.75" thickBot="1" x14ac:dyDescent="0.3">
      <c r="A59" s="55" t="s">
        <v>9</v>
      </c>
      <c r="B59" s="48" t="s">
        <v>25</v>
      </c>
      <c r="C59" s="48" t="s">
        <v>52</v>
      </c>
      <c r="D59" s="48" t="s">
        <v>60</v>
      </c>
      <c r="E59" s="48" t="s">
        <v>64</v>
      </c>
    </row>
    <row r="61" spans="1:5" ht="30" x14ac:dyDescent="0.25">
      <c r="A61" s="59" t="s">
        <v>20</v>
      </c>
      <c r="B61" s="14">
        <f t="shared" ref="B61:C62" si="7">SUM(B31+B35+B39+B43+B47)</f>
        <v>9638434291.6799984</v>
      </c>
      <c r="C61" s="14">
        <f t="shared" si="7"/>
        <v>18810286696.18</v>
      </c>
      <c r="D61" s="14">
        <f>+'3T'!E61</f>
        <v>15585036422.12001</v>
      </c>
      <c r="E61" s="14">
        <f>SUM(B61:D61)</f>
        <v>44033757409.980011</v>
      </c>
    </row>
    <row r="62" spans="1:5" ht="30" x14ac:dyDescent="0.25">
      <c r="A62" s="59" t="s">
        <v>21</v>
      </c>
      <c r="B62" s="14">
        <f t="shared" si="7"/>
        <v>1412402761.0800002</v>
      </c>
      <c r="C62" s="14">
        <f t="shared" si="7"/>
        <v>2757397500</v>
      </c>
      <c r="D62" s="14">
        <f>+'3T'!E62</f>
        <v>2889926094.2200003</v>
      </c>
      <c r="E62" s="14">
        <f>SUM(B62:D62)</f>
        <v>7059726355.3000002</v>
      </c>
    </row>
    <row r="63" spans="1:5" x14ac:dyDescent="0.25">
      <c r="A63" s="59" t="s">
        <v>53</v>
      </c>
    </row>
    <row r="64" spans="1:5" x14ac:dyDescent="0.25">
      <c r="A64" s="53" t="s">
        <v>4</v>
      </c>
    </row>
    <row r="65" spans="1:5" x14ac:dyDescent="0.25">
      <c r="A65" s="53" t="s">
        <v>5</v>
      </c>
    </row>
    <row r="66" spans="1:5" ht="15.75" thickBot="1" x14ac:dyDescent="0.3">
      <c r="A66" s="57" t="s">
        <v>12</v>
      </c>
      <c r="B66" s="17">
        <f>SUM(B61:B65)</f>
        <v>11050837052.759998</v>
      </c>
      <c r="C66" s="17">
        <f>SUM(C61:C65)</f>
        <v>21567684196.18</v>
      </c>
      <c r="D66" s="17">
        <f>SUM(D61:D65)</f>
        <v>18474962516.340012</v>
      </c>
      <c r="E66" s="17">
        <f>SUM(E61:E65)</f>
        <v>51093483765.280014</v>
      </c>
    </row>
    <row r="67" spans="1:5" ht="15.75" thickTop="1" x14ac:dyDescent="0.25">
      <c r="A67" s="53" t="s">
        <v>67</v>
      </c>
    </row>
    <row r="70" spans="1:5" x14ac:dyDescent="0.25">
      <c r="A70" s="82" t="s">
        <v>29</v>
      </c>
      <c r="B70" s="82"/>
      <c r="C70" s="82"/>
      <c r="D70" s="82"/>
      <c r="E70" s="82"/>
    </row>
    <row r="71" spans="1:5" x14ac:dyDescent="0.25">
      <c r="A71" s="82" t="s">
        <v>30</v>
      </c>
      <c r="B71" s="82"/>
      <c r="C71" s="82"/>
      <c r="D71" s="82"/>
      <c r="E71" s="82"/>
    </row>
    <row r="72" spans="1:5" x14ac:dyDescent="0.25">
      <c r="A72" s="37" t="s">
        <v>7</v>
      </c>
      <c r="B72" s="42" t="s">
        <v>8</v>
      </c>
      <c r="C72" s="58"/>
      <c r="D72" s="58"/>
      <c r="E72" s="58"/>
    </row>
    <row r="74" spans="1:5" ht="15.75" thickBot="1" x14ac:dyDescent="0.3">
      <c r="A74" s="55" t="s">
        <v>9</v>
      </c>
      <c r="B74" s="48" t="s">
        <v>25</v>
      </c>
      <c r="C74" s="48" t="s">
        <v>52</v>
      </c>
      <c r="D74" s="48" t="s">
        <v>60</v>
      </c>
      <c r="E74" s="48" t="s">
        <v>64</v>
      </c>
    </row>
    <row r="76" spans="1:5" x14ac:dyDescent="0.25">
      <c r="A76" s="60" t="s">
        <v>31</v>
      </c>
      <c r="B76" s="14">
        <f>'1T '!E76</f>
        <v>-29716696087.349991</v>
      </c>
      <c r="C76" s="14">
        <f>'2T'!E76</f>
        <v>-35914927484.029984</v>
      </c>
      <c r="D76" s="14">
        <f>+'3T'!E76</f>
        <v>-44485149239.329987</v>
      </c>
      <c r="E76" s="14">
        <f>B76</f>
        <v>-29716696087.349991</v>
      </c>
    </row>
    <row r="77" spans="1:5" x14ac:dyDescent="0.25">
      <c r="A77" s="60" t="s">
        <v>32</v>
      </c>
      <c r="B77" s="14">
        <f>'1T '!E77</f>
        <v>4852605656.0799999</v>
      </c>
      <c r="C77" s="14">
        <f>'2T'!E77</f>
        <v>12997462440.879999</v>
      </c>
      <c r="D77" s="14">
        <f>+'3T'!E77</f>
        <v>25788700770.139999</v>
      </c>
      <c r="E77" s="14">
        <f>SUM(B77:D77)</f>
        <v>43638768867.099998</v>
      </c>
    </row>
    <row r="78" spans="1:5" x14ac:dyDescent="0.25">
      <c r="A78" s="60" t="s">
        <v>33</v>
      </c>
      <c r="B78" s="14">
        <f>'1T '!E78</f>
        <v>-24864090431.269989</v>
      </c>
      <c r="C78" s="14">
        <f>'2T'!E78</f>
        <v>-22917465043.149986</v>
      </c>
      <c r="D78" s="14">
        <f>+'3T'!E78</f>
        <v>-18696448469.189987</v>
      </c>
      <c r="E78" s="14">
        <f>E77+E76</f>
        <v>13922072779.750008</v>
      </c>
    </row>
    <row r="79" spans="1:5" x14ac:dyDescent="0.25">
      <c r="A79" s="60" t="s">
        <v>34</v>
      </c>
      <c r="B79" s="14">
        <f>'1T '!E79</f>
        <v>11050837052.759998</v>
      </c>
      <c r="C79" s="14">
        <f>'2T'!E79</f>
        <v>21567684196.179996</v>
      </c>
      <c r="D79" s="14">
        <f>+'3T'!E79</f>
        <v>18474962516.340012</v>
      </c>
      <c r="E79" s="14">
        <f>SUM(B79:D79)</f>
        <v>51093483765.280006</v>
      </c>
    </row>
    <row r="80" spans="1:5" x14ac:dyDescent="0.25">
      <c r="A80" s="60" t="s">
        <v>35</v>
      </c>
      <c r="B80" s="14">
        <f>'1T '!E80</f>
        <v>-35914927484.029984</v>
      </c>
      <c r="C80" s="14">
        <f>'2T'!E80</f>
        <v>-44485149239.329987</v>
      </c>
      <c r="D80" s="14">
        <f>+'3T'!E80</f>
        <v>-37171410985.529999</v>
      </c>
      <c r="E80" s="14">
        <f t="shared" ref="E80" si="8">E78-E79</f>
        <v>-37171410985.529999</v>
      </c>
    </row>
    <row r="81" spans="1:5" ht="15.75" thickBot="1" x14ac:dyDescent="0.3">
      <c r="A81" s="61"/>
      <c r="B81" s="17"/>
      <c r="C81" s="17"/>
      <c r="D81" s="17"/>
      <c r="E81" s="17"/>
    </row>
    <row r="82" spans="1:5" ht="15.75" thickTop="1" x14ac:dyDescent="0.25">
      <c r="A82" s="53" t="s">
        <v>65</v>
      </c>
    </row>
    <row r="83" spans="1:5" x14ac:dyDescent="0.25">
      <c r="A83" s="60" t="s">
        <v>56</v>
      </c>
    </row>
    <row r="84" spans="1:5" x14ac:dyDescent="0.25">
      <c r="A84" s="81" t="s">
        <v>81</v>
      </c>
      <c r="B84" s="81"/>
      <c r="C84" s="81"/>
      <c r="D84" s="81"/>
      <c r="E84" s="81"/>
    </row>
    <row r="85" spans="1:5" x14ac:dyDescent="0.25">
      <c r="A85" s="81"/>
      <c r="B85" s="81"/>
      <c r="C85" s="81"/>
      <c r="D85" s="81"/>
      <c r="E85" s="81"/>
    </row>
    <row r="86" spans="1:5" x14ac:dyDescent="0.25">
      <c r="A86" s="67"/>
    </row>
    <row r="87" spans="1:5" x14ac:dyDescent="0.25">
      <c r="A87" s="67" t="s">
        <v>100</v>
      </c>
    </row>
    <row r="88" spans="1:5" x14ac:dyDescent="0.25">
      <c r="A88" s="67"/>
    </row>
    <row r="92" spans="1:5" x14ac:dyDescent="0.25">
      <c r="A92" s="14"/>
    </row>
    <row r="93" spans="1:5" x14ac:dyDescent="0.25">
      <c r="A93" s="14"/>
    </row>
    <row r="94" spans="1:5" x14ac:dyDescent="0.25">
      <c r="A94" s="14"/>
    </row>
    <row r="95" spans="1:5" x14ac:dyDescent="0.25">
      <c r="A95" s="14"/>
    </row>
    <row r="96" spans="1:5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</sheetData>
  <mergeCells count="13">
    <mergeCell ref="A53:E53"/>
    <mergeCell ref="A84:E85"/>
    <mergeCell ref="A55:E55"/>
    <mergeCell ref="A56:E56"/>
    <mergeCell ref="A70:E70"/>
    <mergeCell ref="A71:E71"/>
    <mergeCell ref="A25:E25"/>
    <mergeCell ref="A1:F1"/>
    <mergeCell ref="A8:F8"/>
    <mergeCell ref="A9:F9"/>
    <mergeCell ref="A21:F22"/>
    <mergeCell ref="A24:E24"/>
    <mergeCell ref="A23:D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abSelected="1" zoomScale="80" zoomScaleNormal="80" workbookViewId="0">
      <selection activeCell="H2" sqref="H2"/>
    </sheetView>
  </sheetViews>
  <sheetFormatPr baseColWidth="10" defaultColWidth="11.42578125" defaultRowHeight="15" x14ac:dyDescent="0.25"/>
  <cols>
    <col min="1" max="1" width="73.140625" style="53" customWidth="1"/>
    <col min="2" max="2" width="17.5703125" style="14" bestFit="1" customWidth="1"/>
    <col min="3" max="4" width="18.5703125" style="14" bestFit="1" customWidth="1"/>
    <col min="5" max="5" width="17.140625" style="14" bestFit="1" customWidth="1"/>
    <col min="6" max="6" width="22.5703125" style="14" customWidth="1"/>
    <col min="7" max="7" width="15.42578125" style="14" bestFit="1" customWidth="1"/>
    <col min="8" max="8" width="11.42578125" style="14"/>
    <col min="9" max="9" width="11.5703125" style="14" bestFit="1" customWidth="1"/>
    <col min="10" max="11" width="15.140625" style="14" bestFit="1" customWidth="1"/>
    <col min="12" max="16384" width="11.42578125" style="14"/>
  </cols>
  <sheetData>
    <row r="1" spans="1:7" x14ac:dyDescent="0.25">
      <c r="A1" s="82" t="s">
        <v>15</v>
      </c>
      <c r="B1" s="82"/>
      <c r="C1" s="82"/>
      <c r="D1" s="82"/>
      <c r="E1" s="82"/>
      <c r="F1" s="82"/>
    </row>
    <row r="2" spans="1:7" x14ac:dyDescent="0.25">
      <c r="A2" s="37" t="s">
        <v>0</v>
      </c>
      <c r="B2" s="38" t="s">
        <v>26</v>
      </c>
      <c r="C2" s="39"/>
      <c r="D2" s="40"/>
      <c r="E2" s="40"/>
      <c r="F2" s="40"/>
    </row>
    <row r="3" spans="1:7" x14ac:dyDescent="0.25">
      <c r="A3" s="37" t="s">
        <v>1</v>
      </c>
      <c r="B3" s="38" t="s">
        <v>16</v>
      </c>
      <c r="C3" s="41"/>
      <c r="D3" s="40"/>
      <c r="E3" s="40"/>
      <c r="F3" s="40"/>
    </row>
    <row r="4" spans="1:7" x14ac:dyDescent="0.25">
      <c r="A4" s="37" t="s">
        <v>10</v>
      </c>
      <c r="B4" s="41" t="s">
        <v>27</v>
      </c>
      <c r="C4" s="41"/>
      <c r="D4" s="40"/>
      <c r="E4" s="40"/>
      <c r="F4" s="40"/>
    </row>
    <row r="5" spans="1:7" x14ac:dyDescent="0.25">
      <c r="A5" s="37" t="s">
        <v>78</v>
      </c>
      <c r="B5" s="66">
        <v>2016</v>
      </c>
      <c r="C5" s="41"/>
      <c r="D5" s="40"/>
      <c r="E5" s="40"/>
      <c r="F5" s="40"/>
    </row>
    <row r="6" spans="1:7" x14ac:dyDescent="0.25">
      <c r="A6" s="37"/>
      <c r="B6" s="42"/>
      <c r="C6" s="41"/>
      <c r="D6" s="40"/>
      <c r="E6" s="40"/>
      <c r="F6" s="40"/>
    </row>
    <row r="7" spans="1:7" x14ac:dyDescent="0.25">
      <c r="A7" s="62"/>
      <c r="B7" s="62"/>
      <c r="C7" s="62"/>
      <c r="D7" s="62"/>
      <c r="E7" s="62"/>
      <c r="F7" s="62"/>
    </row>
    <row r="8" spans="1:7" x14ac:dyDescent="0.25">
      <c r="A8" s="82" t="s">
        <v>6</v>
      </c>
      <c r="B8" s="82"/>
      <c r="C8" s="82"/>
      <c r="D8" s="82"/>
      <c r="E8" s="82"/>
      <c r="F8" s="82"/>
    </row>
    <row r="9" spans="1:7" x14ac:dyDescent="0.25">
      <c r="A9" s="82" t="s">
        <v>11</v>
      </c>
      <c r="B9" s="82"/>
      <c r="C9" s="82"/>
      <c r="D9" s="82"/>
      <c r="E9" s="82"/>
      <c r="F9" s="82"/>
    </row>
    <row r="10" spans="1:7" x14ac:dyDescent="0.25">
      <c r="A10" s="14"/>
    </row>
    <row r="11" spans="1:7" ht="15.75" thickBot="1" x14ac:dyDescent="0.3">
      <c r="A11" s="47" t="s">
        <v>79</v>
      </c>
      <c r="B11" s="48" t="s">
        <v>2</v>
      </c>
      <c r="C11" s="48" t="s">
        <v>25</v>
      </c>
      <c r="D11" s="48" t="s">
        <v>52</v>
      </c>
      <c r="E11" s="48" t="s">
        <v>60</v>
      </c>
      <c r="F11" s="48" t="s">
        <v>73</v>
      </c>
      <c r="G11" s="48" t="s">
        <v>63</v>
      </c>
    </row>
    <row r="13" spans="1:7" x14ac:dyDescent="0.25">
      <c r="A13" s="49" t="s">
        <v>82</v>
      </c>
      <c r="B13" s="14" t="s">
        <v>3</v>
      </c>
      <c r="C13" s="34">
        <f>'1T '!F13</f>
        <v>498829</v>
      </c>
      <c r="D13" s="35">
        <f>'2T'!F13</f>
        <v>499723</v>
      </c>
      <c r="E13" s="35">
        <f>+'3T'!F13</f>
        <v>497657</v>
      </c>
      <c r="F13" s="35">
        <f>'4T'!F13</f>
        <v>498353</v>
      </c>
      <c r="G13" s="35">
        <f>AVERAGE(C13:F13)</f>
        <v>498640.5</v>
      </c>
    </row>
    <row r="14" spans="1:7" x14ac:dyDescent="0.25">
      <c r="A14" s="50" t="s">
        <v>36</v>
      </c>
      <c r="B14" s="14" t="s">
        <v>3</v>
      </c>
      <c r="C14" s="34">
        <f>'1T '!F14</f>
        <v>125423</v>
      </c>
      <c r="D14" s="35">
        <f>'2T'!F14</f>
        <v>126131</v>
      </c>
      <c r="E14" s="35">
        <f>+'3T'!F14</f>
        <v>127237</v>
      </c>
      <c r="F14" s="35">
        <f>'4T'!F14</f>
        <v>127594</v>
      </c>
      <c r="G14" s="35">
        <f t="shared" ref="G14:G17" si="0">AVERAGE(C14:F14)</f>
        <v>126596.25</v>
      </c>
    </row>
    <row r="15" spans="1:7" x14ac:dyDescent="0.25">
      <c r="A15" s="50" t="s">
        <v>42</v>
      </c>
      <c r="B15" s="14" t="s">
        <v>3</v>
      </c>
      <c r="C15" s="34">
        <f>'1T '!F15</f>
        <v>67804</v>
      </c>
      <c r="D15" s="35">
        <f>'2T'!F15</f>
        <v>67804</v>
      </c>
      <c r="E15" s="35">
        <f>+'3T'!F15</f>
        <v>68877</v>
      </c>
      <c r="F15" s="35">
        <f>'4T'!F15</f>
        <v>68877</v>
      </c>
      <c r="G15" s="35">
        <f t="shared" si="0"/>
        <v>68340.5</v>
      </c>
    </row>
    <row r="16" spans="1:7" x14ac:dyDescent="0.25">
      <c r="A16" s="50" t="s">
        <v>38</v>
      </c>
      <c r="B16" s="14" t="s">
        <v>3</v>
      </c>
      <c r="C16" s="34">
        <f>'1T '!F16</f>
        <v>4274</v>
      </c>
      <c r="D16" s="35">
        <f>'2T'!F16</f>
        <v>4274</v>
      </c>
      <c r="E16" s="35">
        <f>+'3T'!F16</f>
        <v>4459</v>
      </c>
      <c r="F16" s="35">
        <f>'4T'!F16</f>
        <v>4459</v>
      </c>
      <c r="G16" s="35">
        <f t="shared" si="0"/>
        <v>4366.5</v>
      </c>
    </row>
    <row r="17" spans="1:9" x14ac:dyDescent="0.25">
      <c r="A17" s="50" t="s">
        <v>39</v>
      </c>
      <c r="B17" s="14" t="s">
        <v>3</v>
      </c>
      <c r="C17" s="34">
        <f>'1T '!F17</f>
        <v>27583</v>
      </c>
      <c r="D17" s="35">
        <f>'2T'!F17</f>
        <v>29005</v>
      </c>
      <c r="E17" s="35">
        <f>+'3T'!F17</f>
        <v>33633</v>
      </c>
      <c r="F17" s="35">
        <f>'4T'!F17</f>
        <v>39331</v>
      </c>
      <c r="G17" s="35">
        <f t="shared" si="0"/>
        <v>32388</v>
      </c>
    </row>
    <row r="18" spans="1:9" x14ac:dyDescent="0.25">
      <c r="A18" s="50"/>
      <c r="C18" s="34"/>
      <c r="D18" s="35"/>
      <c r="E18" s="35"/>
      <c r="F18" s="35"/>
      <c r="G18" s="35"/>
    </row>
    <row r="19" spans="1:9" ht="15.75" thickBot="1" x14ac:dyDescent="0.3">
      <c r="A19" s="57" t="s">
        <v>12</v>
      </c>
      <c r="B19" s="17"/>
      <c r="C19" s="78">
        <f>SUM(C13:C17)</f>
        <v>723913</v>
      </c>
      <c r="D19" s="78">
        <f t="shared" ref="D19:F19" si="1">SUM(D13:D17)</f>
        <v>726937</v>
      </c>
      <c r="E19" s="78">
        <f t="shared" si="1"/>
        <v>731863</v>
      </c>
      <c r="F19" s="78">
        <f t="shared" si="1"/>
        <v>738614</v>
      </c>
      <c r="G19" s="63">
        <f>AVERAGE(C19:F19)</f>
        <v>730331.75</v>
      </c>
      <c r="I19" s="75"/>
    </row>
    <row r="20" spans="1:9" ht="15.75" thickTop="1" x14ac:dyDescent="0.25">
      <c r="A20" s="53" t="s">
        <v>74</v>
      </c>
      <c r="B20" s="19"/>
      <c r="C20" s="19"/>
      <c r="D20" s="19"/>
      <c r="E20" s="19"/>
      <c r="F20" s="19"/>
      <c r="I20" s="76"/>
    </row>
    <row r="21" spans="1:9" x14ac:dyDescent="0.25">
      <c r="B21" s="19"/>
      <c r="C21" s="19"/>
      <c r="D21" s="19"/>
      <c r="E21" s="19"/>
      <c r="F21" s="19"/>
    </row>
    <row r="22" spans="1:9" x14ac:dyDescent="0.25">
      <c r="A22" s="84"/>
      <c r="B22" s="84"/>
      <c r="C22" s="84"/>
      <c r="D22" s="84"/>
      <c r="E22" s="84"/>
      <c r="F22" s="84"/>
    </row>
    <row r="24" spans="1:9" x14ac:dyDescent="0.25">
      <c r="A24" s="83" t="s">
        <v>13</v>
      </c>
      <c r="B24" s="83"/>
      <c r="C24" s="83"/>
      <c r="D24" s="83"/>
      <c r="E24" s="83"/>
      <c r="F24" s="83"/>
    </row>
    <row r="25" spans="1:9" x14ac:dyDescent="0.25">
      <c r="A25" s="82" t="s">
        <v>61</v>
      </c>
      <c r="B25" s="82"/>
      <c r="C25" s="82"/>
      <c r="D25" s="82"/>
      <c r="E25" s="82"/>
      <c r="F25" s="82"/>
    </row>
    <row r="26" spans="1:9" x14ac:dyDescent="0.25">
      <c r="A26" s="82" t="s">
        <v>41</v>
      </c>
      <c r="B26" s="82"/>
      <c r="C26" s="82"/>
      <c r="D26" s="82"/>
      <c r="E26" s="82"/>
      <c r="F26" s="82"/>
    </row>
    <row r="27" spans="1:9" x14ac:dyDescent="0.25">
      <c r="B27" s="60"/>
      <c r="C27" s="13"/>
      <c r="D27" s="13"/>
      <c r="E27" s="13"/>
    </row>
    <row r="28" spans="1:9" ht="15.75" thickBot="1" x14ac:dyDescent="0.3">
      <c r="A28" s="47" t="s">
        <v>79</v>
      </c>
      <c r="B28" s="48" t="s">
        <v>25</v>
      </c>
      <c r="C28" s="48" t="s">
        <v>52</v>
      </c>
      <c r="D28" s="48" t="s">
        <v>60</v>
      </c>
      <c r="E28" s="48" t="s">
        <v>73</v>
      </c>
      <c r="F28" s="48" t="s">
        <v>77</v>
      </c>
    </row>
    <row r="30" spans="1:9" x14ac:dyDescent="0.25">
      <c r="A30" s="70" t="s">
        <v>83</v>
      </c>
      <c r="B30" s="71">
        <f>SUM(B31:B33)</f>
        <v>7737956608.5399971</v>
      </c>
      <c r="C30" s="71">
        <f t="shared" ref="C30:F30" si="2">SUM(C31:C33)</f>
        <v>15001979069.999998</v>
      </c>
      <c r="D30" s="71">
        <f t="shared" si="2"/>
        <v>12786979427.02001</v>
      </c>
      <c r="E30" s="71">
        <f t="shared" si="2"/>
        <v>12162542027.620007</v>
      </c>
      <c r="F30" s="71">
        <f t="shared" si="2"/>
        <v>47689457133.180016</v>
      </c>
    </row>
    <row r="31" spans="1:9" x14ac:dyDescent="0.25">
      <c r="A31" s="56" t="s">
        <v>17</v>
      </c>
      <c r="B31" s="14">
        <f>'1T '!E31</f>
        <v>6796434616.619997</v>
      </c>
      <c r="C31" s="14">
        <f>'2T'!E31</f>
        <v>13203039069.999998</v>
      </c>
      <c r="D31" s="14">
        <f>+'3T'!E31</f>
        <v>10908420832.800011</v>
      </c>
      <c r="E31" s="14">
        <f>'4T'!E31</f>
        <v>10480289291.710005</v>
      </c>
      <c r="F31" s="14">
        <f t="shared" ref="F31:F49" si="3">SUM(B31:E31)</f>
        <v>41388183811.130013</v>
      </c>
    </row>
    <row r="32" spans="1:9" x14ac:dyDescent="0.25">
      <c r="A32" s="56" t="s">
        <v>18</v>
      </c>
      <c r="B32" s="14">
        <f>'1T '!E32</f>
        <v>941521991.9200002</v>
      </c>
      <c r="C32" s="14">
        <f>'2T'!E32</f>
        <v>1798940000</v>
      </c>
      <c r="D32" s="14">
        <f>+'3T'!E32</f>
        <v>1878558594.22</v>
      </c>
      <c r="E32" s="14">
        <f>'4T'!E32</f>
        <v>1682252735.9100008</v>
      </c>
      <c r="F32" s="14">
        <f t="shared" si="3"/>
        <v>6301273322.0500011</v>
      </c>
    </row>
    <row r="33" spans="1:6" x14ac:dyDescent="0.25">
      <c r="A33" s="56" t="s">
        <v>19</v>
      </c>
      <c r="B33" s="14">
        <f>'1T '!E33</f>
        <v>0</v>
      </c>
      <c r="C33" s="14">
        <f>'2T'!E33</f>
        <v>0</v>
      </c>
      <c r="D33" s="14">
        <f>+'3T'!E33</f>
        <v>0</v>
      </c>
      <c r="E33" s="14">
        <f>'4T'!E33</f>
        <v>0</v>
      </c>
      <c r="F33" s="14">
        <f t="shared" si="3"/>
        <v>0</v>
      </c>
    </row>
    <row r="34" spans="1:6" x14ac:dyDescent="0.25">
      <c r="A34" s="70" t="s">
        <v>36</v>
      </c>
      <c r="B34" s="71">
        <f>SUM(B35:B37)</f>
        <v>1875034964.730001</v>
      </c>
      <c r="C34" s="71">
        <f t="shared" ref="C34:F34" si="4">SUM(C35:C37)</f>
        <v>3695255160.7000008</v>
      </c>
      <c r="D34" s="71">
        <f t="shared" si="4"/>
        <v>3173481101.8499999</v>
      </c>
      <c r="E34" s="71">
        <f t="shared" si="4"/>
        <v>3050122212.1400003</v>
      </c>
      <c r="F34" s="71">
        <f t="shared" si="4"/>
        <v>11793893439.42</v>
      </c>
    </row>
    <row r="35" spans="1:6" x14ac:dyDescent="0.25">
      <c r="A35" s="56" t="s">
        <v>17</v>
      </c>
      <c r="B35" s="14">
        <f>'1T '!E35</f>
        <v>1596326252.250001</v>
      </c>
      <c r="C35" s="14">
        <f>'2T'!E35</f>
        <v>3127366410.7000008</v>
      </c>
      <c r="D35" s="14">
        <f>+'3T'!E35</f>
        <v>2579137351.8499999</v>
      </c>
      <c r="E35" s="14">
        <f>'4T'!E35</f>
        <v>2522735557.6300001</v>
      </c>
      <c r="F35" s="14">
        <f t="shared" si="3"/>
        <v>9825565572.4300003</v>
      </c>
    </row>
    <row r="36" spans="1:6" x14ac:dyDescent="0.25">
      <c r="A36" s="56" t="s">
        <v>18</v>
      </c>
      <c r="B36" s="14">
        <f>'1T '!E36</f>
        <v>278708712.48000002</v>
      </c>
      <c r="C36" s="14">
        <f>'2T'!E36</f>
        <v>567888750</v>
      </c>
      <c r="D36" s="14">
        <f>+'3T'!E36</f>
        <v>594343750</v>
      </c>
      <c r="E36" s="14">
        <f>'4T'!E36</f>
        <v>527386654.50999999</v>
      </c>
      <c r="F36" s="14">
        <f t="shared" si="3"/>
        <v>1968327866.99</v>
      </c>
    </row>
    <row r="37" spans="1:6" x14ac:dyDescent="0.25">
      <c r="A37" s="56" t="s">
        <v>19</v>
      </c>
      <c r="B37" s="14">
        <f>'1T '!E37</f>
        <v>0</v>
      </c>
      <c r="C37" s="14">
        <f>'2T'!E37</f>
        <v>0</v>
      </c>
      <c r="D37" s="14">
        <f>+'3T'!E37</f>
        <v>0</v>
      </c>
      <c r="E37" s="14">
        <f>'4T'!E37</f>
        <v>0</v>
      </c>
      <c r="F37" s="14">
        <f t="shared" si="3"/>
        <v>0</v>
      </c>
    </row>
    <row r="38" spans="1:6" x14ac:dyDescent="0.25">
      <c r="A38" s="70" t="s">
        <v>42</v>
      </c>
      <c r="B38" s="71">
        <f>SUM(B39:B41)</f>
        <v>988082105.71000004</v>
      </c>
      <c r="C38" s="71">
        <f t="shared" ref="C38:F38" si="5">SUM(C39:C41)</f>
        <v>1931255442.2399995</v>
      </c>
      <c r="D38" s="71">
        <f t="shared" si="5"/>
        <v>1647855281.3699999</v>
      </c>
      <c r="E38" s="71">
        <f t="shared" si="5"/>
        <v>1565430935.1900001</v>
      </c>
      <c r="F38" s="71">
        <f t="shared" si="5"/>
        <v>6132623764.5100002</v>
      </c>
    </row>
    <row r="39" spans="1:6" x14ac:dyDescent="0.25">
      <c r="A39" s="56" t="s">
        <v>17</v>
      </c>
      <c r="B39" s="14">
        <f>'1T '!E39</f>
        <v>844887549.02999997</v>
      </c>
      <c r="C39" s="14">
        <f>'2T'!E39</f>
        <v>1645970442.2399995</v>
      </c>
      <c r="D39" s="14">
        <f>+'3T'!E39</f>
        <v>1348449031.3699999</v>
      </c>
      <c r="E39" s="14">
        <f>'4T'!E39</f>
        <v>1297903218.1000001</v>
      </c>
      <c r="F39" s="14">
        <f t="shared" si="3"/>
        <v>5137210240.7399998</v>
      </c>
    </row>
    <row r="40" spans="1:6" x14ac:dyDescent="0.25">
      <c r="A40" s="56" t="s">
        <v>18</v>
      </c>
      <c r="B40" s="14">
        <f>'1T '!E40</f>
        <v>143194556.68000001</v>
      </c>
      <c r="C40" s="14">
        <f>'2T'!E40</f>
        <v>285285000</v>
      </c>
      <c r="D40" s="14">
        <f>+'3T'!E40</f>
        <v>299406250</v>
      </c>
      <c r="E40" s="14">
        <f>'4T'!E40</f>
        <v>267527717.09</v>
      </c>
      <c r="F40" s="14">
        <f t="shared" si="3"/>
        <v>995413523.7700001</v>
      </c>
    </row>
    <row r="41" spans="1:6" x14ac:dyDescent="0.25">
      <c r="A41" s="56" t="s">
        <v>19</v>
      </c>
      <c r="B41" s="14">
        <f>'1T '!E41</f>
        <v>0</v>
      </c>
      <c r="C41" s="14">
        <f>'2T'!E41</f>
        <v>0</v>
      </c>
      <c r="D41" s="14">
        <f>+'3T'!E41</f>
        <v>0</v>
      </c>
      <c r="E41" s="14">
        <f>'4T'!E41</f>
        <v>0</v>
      </c>
      <c r="F41" s="14">
        <f t="shared" si="3"/>
        <v>0</v>
      </c>
    </row>
    <row r="42" spans="1:6" x14ac:dyDescent="0.25">
      <c r="A42" s="70" t="s">
        <v>38</v>
      </c>
      <c r="B42" s="71">
        <f>SUM(B43:B45)</f>
        <v>64483094.280000001</v>
      </c>
      <c r="C42" s="71">
        <f t="shared" ref="C42:F42" si="6">SUM(C43:C45)</f>
        <v>127511872.23999998</v>
      </c>
      <c r="D42" s="71">
        <f t="shared" si="6"/>
        <v>109760994.13</v>
      </c>
      <c r="E42" s="71">
        <f t="shared" si="6"/>
        <v>105065739.27000001</v>
      </c>
      <c r="F42" s="71">
        <f t="shared" si="6"/>
        <v>406821699.91999996</v>
      </c>
    </row>
    <row r="43" spans="1:6" x14ac:dyDescent="0.25">
      <c r="A43" s="56" t="s">
        <v>17</v>
      </c>
      <c r="B43" s="14">
        <f>'1T '!E43</f>
        <v>50540594.280000001</v>
      </c>
      <c r="C43" s="14">
        <f>'2T'!E43</f>
        <v>98018122.23999998</v>
      </c>
      <c r="D43" s="14">
        <f>+'3T'!E43</f>
        <v>80803494.129999995</v>
      </c>
      <c r="E43" s="14">
        <f>'4T'!E43</f>
        <v>80934489.270000011</v>
      </c>
      <c r="F43" s="14">
        <f t="shared" si="3"/>
        <v>310296699.91999996</v>
      </c>
    </row>
    <row r="44" spans="1:6" x14ac:dyDescent="0.25">
      <c r="A44" s="56" t="s">
        <v>18</v>
      </c>
      <c r="B44" s="14">
        <f>'1T '!E44</f>
        <v>13942500</v>
      </c>
      <c r="C44" s="14">
        <f>'2T'!E44</f>
        <v>29493750</v>
      </c>
      <c r="D44" s="14">
        <f>+'3T'!E44</f>
        <v>28957500</v>
      </c>
      <c r="E44" s="14">
        <f>'4T'!E44</f>
        <v>24131250</v>
      </c>
      <c r="F44" s="14">
        <f t="shared" si="3"/>
        <v>96525000</v>
      </c>
    </row>
    <row r="45" spans="1:6" x14ac:dyDescent="0.25">
      <c r="A45" s="56" t="s">
        <v>19</v>
      </c>
      <c r="B45" s="14">
        <f>'1T '!E45</f>
        <v>0</v>
      </c>
      <c r="C45" s="14">
        <f>'2T'!E45</f>
        <v>0</v>
      </c>
      <c r="D45" s="14">
        <f>+'3T'!E45</f>
        <v>0</v>
      </c>
      <c r="E45" s="14">
        <f>'4T'!E45</f>
        <v>0</v>
      </c>
      <c r="F45" s="14">
        <f t="shared" si="3"/>
        <v>0</v>
      </c>
    </row>
    <row r="46" spans="1:6" x14ac:dyDescent="0.25">
      <c r="A46" s="70" t="s">
        <v>39</v>
      </c>
      <c r="B46" s="71">
        <f>SUM(B47:B49)</f>
        <v>385280279.49999994</v>
      </c>
      <c r="C46" s="71">
        <f t="shared" ref="C46:F46" si="7">SUM(C47:C49)</f>
        <v>811682651.00000036</v>
      </c>
      <c r="D46" s="71">
        <f t="shared" si="7"/>
        <v>756885711.96999991</v>
      </c>
      <c r="E46" s="71">
        <f t="shared" si="7"/>
        <v>913003348.66000032</v>
      </c>
      <c r="F46" s="71">
        <f t="shared" si="7"/>
        <v>2866851991.1300006</v>
      </c>
    </row>
    <row r="47" spans="1:6" x14ac:dyDescent="0.25">
      <c r="A47" s="56" t="s">
        <v>17</v>
      </c>
      <c r="B47" s="14">
        <f>'1T '!E47</f>
        <v>350245279.49999994</v>
      </c>
      <c r="C47" s="14">
        <f>'2T'!E47</f>
        <v>735892651.00000036</v>
      </c>
      <c r="D47" s="14">
        <f>+'3T'!E47</f>
        <v>668225711.96999991</v>
      </c>
      <c r="E47" s="14">
        <f>'4T'!E47</f>
        <v>826074164.47000027</v>
      </c>
      <c r="F47" s="14">
        <f t="shared" si="3"/>
        <v>2580437806.9400005</v>
      </c>
    </row>
    <row r="48" spans="1:6" x14ac:dyDescent="0.25">
      <c r="A48" s="56" t="s">
        <v>18</v>
      </c>
      <c r="B48" s="14">
        <f>'1T '!E48</f>
        <v>35035000</v>
      </c>
      <c r="C48" s="14">
        <f>'2T'!E48</f>
        <v>75790000</v>
      </c>
      <c r="D48" s="14">
        <f>+'3T'!E48</f>
        <v>88660000</v>
      </c>
      <c r="E48" s="14">
        <f>'4T'!E48</f>
        <v>86929184.189999998</v>
      </c>
      <c r="F48" s="14">
        <f t="shared" si="3"/>
        <v>286414184.19</v>
      </c>
    </row>
    <row r="49" spans="1:11" x14ac:dyDescent="0.25">
      <c r="A49" s="56" t="s">
        <v>19</v>
      </c>
      <c r="B49" s="14">
        <f>'1T '!E49</f>
        <v>0</v>
      </c>
      <c r="C49" s="14">
        <f>'2T'!E49</f>
        <v>0</v>
      </c>
      <c r="D49" s="14">
        <f>+'3T'!E49</f>
        <v>0</v>
      </c>
      <c r="E49" s="14">
        <f>'4T'!E49</f>
        <v>0</v>
      </c>
      <c r="F49" s="14">
        <f t="shared" si="3"/>
        <v>0</v>
      </c>
    </row>
    <row r="50" spans="1:11" x14ac:dyDescent="0.25">
      <c r="A50" s="50"/>
    </row>
    <row r="51" spans="1:11" ht="15.75" thickBot="1" x14ac:dyDescent="0.3">
      <c r="A51" s="57" t="s">
        <v>12</v>
      </c>
      <c r="B51" s="17">
        <f>+B30+B34+B38+B42+B46</f>
        <v>11050837052.76</v>
      </c>
      <c r="C51" s="17">
        <f t="shared" ref="C51:F51" si="8">+C30+C34+C38+C42+C46</f>
        <v>21567684196.179996</v>
      </c>
      <c r="D51" s="17">
        <f t="shared" si="8"/>
        <v>18474962516.340012</v>
      </c>
      <c r="E51" s="17">
        <f t="shared" si="8"/>
        <v>17796164262.880009</v>
      </c>
      <c r="F51" s="17">
        <f t="shared" si="8"/>
        <v>68889648028.160019</v>
      </c>
    </row>
    <row r="52" spans="1:11" ht="15.75" thickTop="1" x14ac:dyDescent="0.25">
      <c r="A52" s="53" t="s">
        <v>74</v>
      </c>
    </row>
    <row r="54" spans="1:11" x14ac:dyDescent="0.25">
      <c r="A54" s="60"/>
    </row>
    <row r="55" spans="1:11" x14ac:dyDescent="0.25">
      <c r="A55" s="82" t="s">
        <v>14</v>
      </c>
      <c r="B55" s="82"/>
      <c r="C55" s="82"/>
      <c r="D55" s="82"/>
      <c r="E55" s="82"/>
    </row>
    <row r="56" spans="1:11" x14ac:dyDescent="0.25">
      <c r="A56" s="82" t="s">
        <v>61</v>
      </c>
      <c r="B56" s="82"/>
      <c r="C56" s="82"/>
      <c r="D56" s="82"/>
      <c r="E56" s="82"/>
    </row>
    <row r="57" spans="1:11" x14ac:dyDescent="0.25">
      <c r="A57" s="37" t="s">
        <v>7</v>
      </c>
      <c r="B57" s="39" t="s">
        <v>8</v>
      </c>
      <c r="C57" s="58"/>
      <c r="D57" s="58"/>
      <c r="E57" s="58"/>
    </row>
    <row r="59" spans="1:11" ht="15.75" thickBot="1" x14ac:dyDescent="0.3">
      <c r="A59" s="55" t="s">
        <v>9</v>
      </c>
      <c r="B59" s="48" t="s">
        <v>25</v>
      </c>
      <c r="C59" s="48" t="s">
        <v>52</v>
      </c>
      <c r="D59" s="48" t="s">
        <v>60</v>
      </c>
      <c r="E59" s="48" t="s">
        <v>73</v>
      </c>
      <c r="F59" s="48" t="s">
        <v>77</v>
      </c>
    </row>
    <row r="61" spans="1:11" ht="30" x14ac:dyDescent="0.25">
      <c r="A61" s="59" t="s">
        <v>20</v>
      </c>
      <c r="B61" s="14">
        <f>'1T '!E61</f>
        <v>9638434291.6799984</v>
      </c>
      <c r="C61" s="14">
        <f>'2T'!E61</f>
        <v>18810286696.179996</v>
      </c>
      <c r="D61" s="14">
        <f>'3T'!E61</f>
        <v>15585036422.12001</v>
      </c>
      <c r="E61" s="14">
        <f>'4T'!E61</f>
        <v>15207936721.179998</v>
      </c>
      <c r="F61" s="14">
        <f>SUM(B61:E61)</f>
        <v>59241694131.160004</v>
      </c>
    </row>
    <row r="62" spans="1:11" ht="30" x14ac:dyDescent="0.25">
      <c r="A62" s="59" t="s">
        <v>21</v>
      </c>
      <c r="B62" s="14">
        <f>'1T '!E62</f>
        <v>1412402761.0800002</v>
      </c>
      <c r="C62" s="46">
        <f>'2T'!E62</f>
        <v>2757397500</v>
      </c>
      <c r="D62" s="46">
        <f>'3T'!E62</f>
        <v>2889926094.2200003</v>
      </c>
      <c r="E62" s="14">
        <f>'4T'!E62</f>
        <v>2588227541.6999998</v>
      </c>
      <c r="F62" s="14">
        <f>SUM(B62:E62)</f>
        <v>9647953897</v>
      </c>
      <c r="J62" s="14">
        <f>SUM(J31:J37)</f>
        <v>0</v>
      </c>
      <c r="K62" s="14">
        <f>SUM(K32:K37)</f>
        <v>0</v>
      </c>
    </row>
    <row r="63" spans="1:11" x14ac:dyDescent="0.25">
      <c r="A63" s="59" t="s">
        <v>44</v>
      </c>
      <c r="E63" s="14">
        <f>'4T'!E63</f>
        <v>0</v>
      </c>
    </row>
    <row r="64" spans="1:11" x14ac:dyDescent="0.25">
      <c r="A64" s="53" t="s">
        <v>4</v>
      </c>
      <c r="E64" s="14">
        <f>'4T'!E64</f>
        <v>0</v>
      </c>
    </row>
    <row r="65" spans="1:6" x14ac:dyDescent="0.25">
      <c r="A65" s="53" t="s">
        <v>5</v>
      </c>
      <c r="E65" s="14">
        <f>'4T'!E65</f>
        <v>0</v>
      </c>
    </row>
    <row r="66" spans="1:6" ht="15.75" thickBot="1" x14ac:dyDescent="0.3">
      <c r="A66" s="57" t="s">
        <v>12</v>
      </c>
      <c r="B66" s="17">
        <f>SUM(B61:B65)</f>
        <v>11050837052.759998</v>
      </c>
      <c r="C66" s="17">
        <f>SUM(C61:C65)</f>
        <v>21567684196.179996</v>
      </c>
      <c r="D66" s="17">
        <f t="shared" ref="D66:E66" si="9">SUM(D61:D65)</f>
        <v>18474962516.340012</v>
      </c>
      <c r="E66" s="17">
        <f t="shared" si="9"/>
        <v>17796164262.879997</v>
      </c>
      <c r="F66" s="17">
        <f>SUM(F61:F65)</f>
        <v>68889648028.160004</v>
      </c>
    </row>
    <row r="67" spans="1:6" ht="15.75" thickTop="1" x14ac:dyDescent="0.25">
      <c r="A67" s="53" t="s">
        <v>74</v>
      </c>
    </row>
    <row r="70" spans="1:6" x14ac:dyDescent="0.25">
      <c r="A70" s="82" t="s">
        <v>29</v>
      </c>
      <c r="B70" s="82"/>
      <c r="C70" s="82"/>
      <c r="D70" s="82"/>
      <c r="E70" s="82"/>
    </row>
    <row r="71" spans="1:6" x14ac:dyDescent="0.25">
      <c r="A71" s="82" t="s">
        <v>30</v>
      </c>
      <c r="B71" s="82"/>
      <c r="C71" s="82"/>
      <c r="D71" s="82"/>
      <c r="E71" s="82"/>
    </row>
    <row r="72" spans="1:6" x14ac:dyDescent="0.25">
      <c r="A72" s="37" t="s">
        <v>7</v>
      </c>
      <c r="B72" s="42" t="s">
        <v>8</v>
      </c>
      <c r="C72" s="58"/>
      <c r="D72" s="58"/>
      <c r="E72" s="58"/>
    </row>
    <row r="74" spans="1:6" ht="15.75" thickBot="1" x14ac:dyDescent="0.3">
      <c r="A74" s="55" t="s">
        <v>9</v>
      </c>
      <c r="B74" s="48" t="s">
        <v>25</v>
      </c>
      <c r="C74" s="48" t="s">
        <v>52</v>
      </c>
      <c r="D74" s="48" t="s">
        <v>60</v>
      </c>
      <c r="E74" s="48" t="s">
        <v>73</v>
      </c>
      <c r="F74" s="48" t="s">
        <v>77</v>
      </c>
    </row>
    <row r="76" spans="1:6" x14ac:dyDescent="0.25">
      <c r="A76" s="60" t="s">
        <v>31</v>
      </c>
      <c r="B76" s="14">
        <f>'1T '!E76</f>
        <v>-29716696087.349991</v>
      </c>
      <c r="C76" s="14">
        <f>'2T'!E76</f>
        <v>-35914927484.029984</v>
      </c>
      <c r="D76" s="14">
        <f>+'3T'!E76</f>
        <v>-44485149239.329987</v>
      </c>
      <c r="E76" s="14">
        <f>+'4T'!E76</f>
        <v>-37171410985.529999</v>
      </c>
      <c r="F76" s="14">
        <f>B76</f>
        <v>-29716696087.349991</v>
      </c>
    </row>
    <row r="77" spans="1:6" x14ac:dyDescent="0.25">
      <c r="A77" s="60" t="s">
        <v>32</v>
      </c>
      <c r="B77" s="14">
        <f>'1T '!E77</f>
        <v>4852605656.0799999</v>
      </c>
      <c r="C77" s="14">
        <f>'2T'!E77</f>
        <v>12997462440.879999</v>
      </c>
      <c r="D77" s="14">
        <f>+'3T'!E77</f>
        <v>25788700770.139999</v>
      </c>
      <c r="E77" s="14">
        <f>+'4T'!E77</f>
        <v>4481028730.5200005</v>
      </c>
      <c r="F77" s="14">
        <f>SUM(B77:E77)</f>
        <v>48119797597.619995</v>
      </c>
    </row>
    <row r="78" spans="1:6" x14ac:dyDescent="0.25">
      <c r="A78" s="60" t="s">
        <v>33</v>
      </c>
      <c r="B78" s="14">
        <f>'1T '!E78</f>
        <v>-24864090431.269989</v>
      </c>
      <c r="C78" s="14">
        <f>'2T'!E78</f>
        <v>-22917465043.149986</v>
      </c>
      <c r="D78" s="14">
        <f>+'3T'!E78</f>
        <v>-18696448469.189987</v>
      </c>
      <c r="E78" s="14">
        <f>+'4T'!E78</f>
        <v>-32690382255.009998</v>
      </c>
      <c r="F78" s="14">
        <f>F77+F76</f>
        <v>18403101510.270004</v>
      </c>
    </row>
    <row r="79" spans="1:6" x14ac:dyDescent="0.25">
      <c r="A79" s="60" t="s">
        <v>34</v>
      </c>
      <c r="B79" s="14">
        <f>'1T '!E79</f>
        <v>11050837052.759998</v>
      </c>
      <c r="C79" s="14">
        <f>'2T'!E79</f>
        <v>21567684196.179996</v>
      </c>
      <c r="D79" s="14">
        <f>+'3T'!E79</f>
        <v>18474962516.340012</v>
      </c>
      <c r="E79" s="14">
        <f>+'4T'!E79</f>
        <v>17796164262.879997</v>
      </c>
      <c r="F79" s="14">
        <f>SUM(B79:E79)</f>
        <v>68889648028.160004</v>
      </c>
    </row>
    <row r="80" spans="1:6" x14ac:dyDescent="0.25">
      <c r="A80" s="60" t="s">
        <v>35</v>
      </c>
      <c r="B80" s="14">
        <f>'1T '!E80</f>
        <v>-35914927484.029984</v>
      </c>
      <c r="C80" s="14">
        <f>'2T'!E80</f>
        <v>-44485149239.329987</v>
      </c>
      <c r="D80" s="14">
        <f>+'3T'!E80</f>
        <v>-37171410985.529999</v>
      </c>
      <c r="E80" s="14">
        <f>+'4T'!E80</f>
        <v>-50486546517.889999</v>
      </c>
      <c r="F80" s="14">
        <f t="shared" ref="F80" si="10">F78-F79</f>
        <v>-50486546517.889999</v>
      </c>
    </row>
    <row r="81" spans="1:6" ht="15.75" thickBot="1" x14ac:dyDescent="0.3">
      <c r="A81" s="61"/>
      <c r="B81" s="17"/>
      <c r="C81" s="17"/>
      <c r="D81" s="17"/>
      <c r="E81" s="17"/>
      <c r="F81" s="17"/>
    </row>
    <row r="82" spans="1:6" ht="15.75" thickTop="1" x14ac:dyDescent="0.25">
      <c r="A82" s="53" t="s">
        <v>76</v>
      </c>
    </row>
    <row r="83" spans="1:6" x14ac:dyDescent="0.25">
      <c r="A83" s="60" t="s">
        <v>56</v>
      </c>
    </row>
    <row r="84" spans="1:6" x14ac:dyDescent="0.25">
      <c r="A84" s="86" t="s">
        <v>81</v>
      </c>
      <c r="B84" s="86"/>
      <c r="C84" s="86"/>
      <c r="D84" s="86"/>
      <c r="E84" s="86"/>
    </row>
    <row r="85" spans="1:6" x14ac:dyDescent="0.25">
      <c r="A85" s="86"/>
      <c r="B85" s="86"/>
      <c r="C85" s="86"/>
      <c r="D85" s="86"/>
      <c r="E85" s="86"/>
    </row>
    <row r="86" spans="1:6" x14ac:dyDescent="0.25">
      <c r="A86" s="67"/>
    </row>
    <row r="87" spans="1:6" x14ac:dyDescent="0.25">
      <c r="A87" s="67" t="s">
        <v>104</v>
      </c>
    </row>
    <row r="88" spans="1:6" x14ac:dyDescent="0.25">
      <c r="A88" s="67"/>
    </row>
    <row r="92" spans="1:6" x14ac:dyDescent="0.25">
      <c r="A92" s="14"/>
    </row>
    <row r="93" spans="1:6" x14ac:dyDescent="0.25">
      <c r="A93" s="14"/>
    </row>
    <row r="94" spans="1:6" x14ac:dyDescent="0.25">
      <c r="A94" s="14"/>
    </row>
    <row r="95" spans="1:6" x14ac:dyDescent="0.25">
      <c r="A95" s="14"/>
    </row>
    <row r="96" spans="1:6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</sheetData>
  <mergeCells count="12">
    <mergeCell ref="A84:E85"/>
    <mergeCell ref="A1:F1"/>
    <mergeCell ref="A8:F8"/>
    <mergeCell ref="A9:F9"/>
    <mergeCell ref="A22:F22"/>
    <mergeCell ref="A55:E55"/>
    <mergeCell ref="A56:E56"/>
    <mergeCell ref="A70:E70"/>
    <mergeCell ref="A71:E71"/>
    <mergeCell ref="A24:F24"/>
    <mergeCell ref="A25:F25"/>
    <mergeCell ref="A26:F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1T </vt:lpstr>
      <vt:lpstr>2T</vt:lpstr>
      <vt:lpstr>3T</vt:lpstr>
      <vt:lpstr>4T</vt:lpstr>
      <vt:lpstr>Semestral</vt:lpstr>
      <vt:lpstr>3T Acumulado</vt:lpstr>
      <vt:lpstr>Anual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Horacio Rodriguez</cp:lastModifiedBy>
  <cp:lastPrinted>2012-03-14T18:56:13Z</cp:lastPrinted>
  <dcterms:created xsi:type="dcterms:W3CDTF">2011-03-10T14:40:05Z</dcterms:created>
  <dcterms:modified xsi:type="dcterms:W3CDTF">2017-01-16T21:05:57Z</dcterms:modified>
</cp:coreProperties>
</file>