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F:\todo\2016\Indicadores 2016\IMAS\Informes trimestrales\II trimestre\"/>
    </mc:Choice>
  </mc:AlternateContent>
  <bookViews>
    <workbookView xWindow="0" yWindow="0" windowWidth="21600" windowHeight="9135" activeTab="6"/>
  </bookViews>
  <sheets>
    <sheet name="1 T" sheetId="7" r:id="rId1"/>
    <sheet name="2 T" sheetId="4" r:id="rId2"/>
    <sheet name="3 T" sheetId="5" r:id="rId3"/>
    <sheet name="4 T" sheetId="6" r:id="rId4"/>
    <sheet name="Semestral" sheetId="10" r:id="rId5"/>
    <sheet name="3 T Acumulado" sheetId="11" r:id="rId6"/>
    <sheet name="Anual" sheetId="12" r:id="rId7"/>
    <sheet name="Trimestrales" sheetId="8" state="hidden" r:id="rId8"/>
    <sheet name="semestral.." sheetId="9" state="hidden" r:id="rId9"/>
    <sheet name="Acumulado" sheetId="3" state="hidden" r:id="rId10"/>
    <sheet name="Hoja1" sheetId="13" r:id="rId11"/>
  </sheets>
  <externalReferences>
    <externalReference r:id="rId12"/>
  </externalReferences>
  <calcPr calcId="152511"/>
</workbook>
</file>

<file path=xl/calcChain.xml><?xml version="1.0" encoding="utf-8"?>
<calcChain xmlns="http://schemas.openxmlformats.org/spreadsheetml/2006/main">
  <c r="E43" i="12" l="1"/>
  <c r="E60" i="6"/>
  <c r="C61" i="12" l="1"/>
  <c r="D61" i="12"/>
  <c r="B61" i="12"/>
  <c r="F58" i="12"/>
  <c r="E56" i="12"/>
  <c r="F56" i="12" s="1"/>
  <c r="E58" i="12"/>
  <c r="E60" i="12"/>
  <c r="F60" i="12" s="1"/>
  <c r="D56" i="12"/>
  <c r="D57" i="12"/>
  <c r="D58" i="12"/>
  <c r="D59" i="12"/>
  <c r="D60" i="12"/>
  <c r="C56" i="12"/>
  <c r="C57" i="12"/>
  <c r="C58" i="12"/>
  <c r="C59" i="12"/>
  <c r="C60" i="12"/>
  <c r="B56" i="12"/>
  <c r="B57" i="12"/>
  <c r="B58" i="12"/>
  <c r="B59" i="12"/>
  <c r="B60" i="12"/>
  <c r="C61" i="11"/>
  <c r="D61" i="11"/>
  <c r="E61" i="11"/>
  <c r="B61" i="11"/>
  <c r="C61" i="10"/>
  <c r="D61" i="10"/>
  <c r="B61" i="10"/>
  <c r="D60" i="10"/>
  <c r="C60" i="10"/>
  <c r="B60" i="10"/>
  <c r="C43" i="6"/>
  <c r="C61" i="6" s="1"/>
  <c r="D43" i="6"/>
  <c r="D61" i="6" s="1"/>
  <c r="B43" i="6"/>
  <c r="B61" i="6" s="1"/>
  <c r="C61" i="5"/>
  <c r="D61" i="5"/>
  <c r="E61" i="5"/>
  <c r="B61" i="5"/>
  <c r="C43" i="5"/>
  <c r="D43" i="5"/>
  <c r="B43" i="5"/>
  <c r="E43" i="4"/>
  <c r="E61" i="4" s="1"/>
  <c r="C61" i="4"/>
  <c r="D61" i="4"/>
  <c r="B61" i="4"/>
  <c r="C43" i="4"/>
  <c r="D43" i="4"/>
  <c r="B43" i="4"/>
  <c r="E61" i="7"/>
  <c r="C61" i="7"/>
  <c r="D61" i="7"/>
  <c r="C43" i="7"/>
  <c r="D43" i="7"/>
  <c r="B61" i="7"/>
  <c r="B43" i="7"/>
  <c r="E56" i="11" l="1"/>
  <c r="D56" i="11"/>
  <c r="C56" i="11"/>
  <c r="B56" i="11"/>
  <c r="E60" i="11"/>
  <c r="D60" i="11"/>
  <c r="C60" i="11"/>
  <c r="B60" i="11"/>
  <c r="E60" i="5"/>
  <c r="E56" i="5"/>
  <c r="E43" i="5" l="1"/>
  <c r="D32" i="10"/>
  <c r="C32" i="10"/>
  <c r="E56" i="4"/>
  <c r="C56" i="10" s="1"/>
  <c r="E56" i="7"/>
  <c r="B56" i="10" s="1"/>
  <c r="D56" i="10" l="1"/>
  <c r="C28" i="11"/>
  <c r="D75" i="7"/>
  <c r="E59" i="5" l="1"/>
  <c r="E59" i="4"/>
  <c r="E59" i="7"/>
  <c r="F21" i="12" l="1"/>
  <c r="E21" i="12"/>
  <c r="D21" i="12"/>
  <c r="C21" i="12"/>
  <c r="C20" i="12"/>
  <c r="D59" i="11"/>
  <c r="C59" i="11"/>
  <c r="B59" i="11"/>
  <c r="C21" i="10"/>
  <c r="C20" i="10"/>
  <c r="C21" i="11"/>
  <c r="C20" i="11"/>
  <c r="E21" i="11"/>
  <c r="D21" i="11"/>
  <c r="E59" i="11" l="1"/>
  <c r="C59" i="10"/>
  <c r="B59" i="10"/>
  <c r="D59" i="10" l="1"/>
  <c r="E59" i="6"/>
  <c r="E59" i="12" s="1"/>
  <c r="F59" i="12" s="1"/>
  <c r="E57" i="6"/>
  <c r="E57" i="12" s="1"/>
  <c r="F57" i="12" s="1"/>
  <c r="E58" i="6"/>
  <c r="E57" i="5" l="1"/>
  <c r="D57" i="11" s="1"/>
  <c r="E58" i="4"/>
  <c r="E57" i="4"/>
  <c r="C57" i="11" l="1"/>
  <c r="C57" i="10"/>
  <c r="C58" i="11"/>
  <c r="C58" i="10"/>
  <c r="E58" i="7"/>
  <c r="E57" i="7"/>
  <c r="B58" i="11" l="1"/>
  <c r="B58" i="10"/>
  <c r="D58" i="10" s="1"/>
  <c r="B57" i="11"/>
  <c r="E57" i="11" s="1"/>
  <c r="B57" i="10"/>
  <c r="D57" i="10" s="1"/>
  <c r="D21" i="10"/>
  <c r="C73" i="7" l="1"/>
  <c r="F31" i="12" l="1"/>
  <c r="E31" i="12"/>
  <c r="D31" i="12"/>
  <c r="C31" i="12"/>
  <c r="E31" i="11"/>
  <c r="D31" i="11"/>
  <c r="C31" i="11"/>
  <c r="D31" i="10" l="1"/>
  <c r="E52" i="5" l="1"/>
  <c r="E52" i="4"/>
  <c r="E52" i="7"/>
  <c r="E50" i="6"/>
  <c r="E50" i="12" s="1"/>
  <c r="E49" i="6"/>
  <c r="E49" i="12" s="1"/>
  <c r="E58" i="5"/>
  <c r="D58" i="11" s="1"/>
  <c r="E58" i="11" s="1"/>
  <c r="D52" i="11" l="1"/>
  <c r="D52" i="12"/>
  <c r="C52" i="12"/>
  <c r="C52" i="11"/>
  <c r="C52" i="10"/>
  <c r="B52" i="11"/>
  <c r="B52" i="12"/>
  <c r="B52" i="10"/>
  <c r="E50" i="7"/>
  <c r="E50" i="4"/>
  <c r="E52" i="11" l="1"/>
  <c r="D52" i="10"/>
  <c r="C50" i="12"/>
  <c r="C50" i="11"/>
  <c r="C50" i="10"/>
  <c r="B50" i="12"/>
  <c r="B50" i="11"/>
  <c r="B50" i="10"/>
  <c r="D50" i="10" l="1"/>
  <c r="F29" i="12" l="1"/>
  <c r="E29" i="12"/>
  <c r="D29" i="12"/>
  <c r="C29" i="12"/>
  <c r="F20" i="12"/>
  <c r="E20" i="12"/>
  <c r="D20" i="12"/>
  <c r="E29" i="11"/>
  <c r="D29" i="11"/>
  <c r="C29" i="11"/>
  <c r="E20" i="11"/>
  <c r="D20" i="11"/>
  <c r="D29" i="10"/>
  <c r="C29" i="10"/>
  <c r="D20" i="10"/>
  <c r="C30" i="12"/>
  <c r="D30" i="12"/>
  <c r="E30" i="12"/>
  <c r="F30" i="12"/>
  <c r="C32" i="12"/>
  <c r="D32" i="12"/>
  <c r="E32" i="12"/>
  <c r="F32" i="12"/>
  <c r="F18" i="12" l="1"/>
  <c r="E18" i="12"/>
  <c r="D18" i="12"/>
  <c r="C18" i="12"/>
  <c r="F16" i="12"/>
  <c r="E16" i="12"/>
  <c r="D16" i="12"/>
  <c r="C16" i="12"/>
  <c r="E18" i="11" l="1"/>
  <c r="D18" i="11"/>
  <c r="C18" i="11"/>
  <c r="E16" i="11"/>
  <c r="D16" i="11"/>
  <c r="C16" i="11"/>
  <c r="E48" i="4"/>
  <c r="C48" i="11" l="1"/>
  <c r="C48" i="12"/>
  <c r="C48" i="10"/>
  <c r="D16" i="10"/>
  <c r="D18" i="10"/>
  <c r="C18" i="10"/>
  <c r="C16" i="10"/>
  <c r="E51" i="6" l="1"/>
  <c r="E51" i="12" s="1"/>
  <c r="E51" i="5" l="1"/>
  <c r="E48" i="5"/>
  <c r="D48" i="11" l="1"/>
  <c r="D48" i="12"/>
  <c r="D51" i="11"/>
  <c r="D51" i="12"/>
  <c r="E48" i="7"/>
  <c r="B48" i="12" s="1"/>
  <c r="B48" i="11" l="1"/>
  <c r="E48" i="11" s="1"/>
  <c r="B48" i="10"/>
  <c r="D48" i="10" s="1"/>
  <c r="F28" i="12"/>
  <c r="F27" i="12"/>
  <c r="F26" i="12"/>
  <c r="F25" i="12"/>
  <c r="F24" i="12"/>
  <c r="F23" i="12"/>
  <c r="F22" i="12"/>
  <c r="F19" i="12"/>
  <c r="F17" i="12"/>
  <c r="F15" i="12"/>
  <c r="F14" i="12"/>
  <c r="E15" i="12"/>
  <c r="E17" i="12"/>
  <c r="E19" i="12"/>
  <c r="E22" i="12"/>
  <c r="E23" i="12"/>
  <c r="E24" i="12"/>
  <c r="E25" i="12"/>
  <c r="E26" i="12"/>
  <c r="E27" i="12"/>
  <c r="E28" i="12"/>
  <c r="D15" i="12"/>
  <c r="D17" i="12"/>
  <c r="D19" i="12"/>
  <c r="D22" i="12"/>
  <c r="D23" i="12"/>
  <c r="D24" i="12"/>
  <c r="D25" i="12"/>
  <c r="D26" i="12"/>
  <c r="D27" i="12"/>
  <c r="D28" i="12"/>
  <c r="C15" i="12"/>
  <c r="C17" i="12"/>
  <c r="C19" i="12"/>
  <c r="C22" i="12"/>
  <c r="C23" i="12"/>
  <c r="C24" i="12"/>
  <c r="C25" i="12"/>
  <c r="C26" i="12"/>
  <c r="C27" i="12"/>
  <c r="C28" i="12"/>
  <c r="E14" i="12"/>
  <c r="D14" i="12"/>
  <c r="C14" i="12"/>
  <c r="E15" i="11" l="1"/>
  <c r="E17" i="11"/>
  <c r="E19" i="11"/>
  <c r="E22" i="11"/>
  <c r="E23" i="11"/>
  <c r="E24" i="11"/>
  <c r="E25" i="11"/>
  <c r="E26" i="11"/>
  <c r="E27" i="11"/>
  <c r="E28" i="11"/>
  <c r="E30" i="11"/>
  <c r="E32" i="11"/>
  <c r="D15" i="11"/>
  <c r="D17" i="11"/>
  <c r="D19" i="11"/>
  <c r="D22" i="11"/>
  <c r="D23" i="11"/>
  <c r="D24" i="11"/>
  <c r="D25" i="11"/>
  <c r="D26" i="11"/>
  <c r="D27" i="11"/>
  <c r="D28" i="11"/>
  <c r="D30" i="11"/>
  <c r="D32" i="11"/>
  <c r="C15" i="11"/>
  <c r="C17" i="11"/>
  <c r="C19" i="11"/>
  <c r="C22" i="11"/>
  <c r="C23" i="11"/>
  <c r="C24" i="11"/>
  <c r="C25" i="11"/>
  <c r="C26" i="11"/>
  <c r="C27" i="11"/>
  <c r="C30" i="11"/>
  <c r="C32" i="11"/>
  <c r="E14" i="11"/>
  <c r="D14" i="11"/>
  <c r="C14" i="11"/>
  <c r="D15" i="10" l="1"/>
  <c r="D17" i="10"/>
  <c r="D19" i="10"/>
  <c r="D22" i="10"/>
  <c r="D23" i="10"/>
  <c r="D24" i="10"/>
  <c r="D25" i="10"/>
  <c r="D26" i="10"/>
  <c r="D27" i="10"/>
  <c r="D28" i="10"/>
  <c r="D30" i="10"/>
  <c r="C15" i="10"/>
  <c r="C17" i="10"/>
  <c r="C19" i="10"/>
  <c r="C22" i="10"/>
  <c r="C23" i="10"/>
  <c r="C24" i="10"/>
  <c r="C25" i="10"/>
  <c r="C26" i="10"/>
  <c r="C27" i="10"/>
  <c r="D14" i="10"/>
  <c r="C14" i="10"/>
  <c r="E48" i="6" l="1"/>
  <c r="E48" i="12" s="1"/>
  <c r="E52" i="6"/>
  <c r="E52" i="12" s="1"/>
  <c r="F52" i="12" s="1"/>
  <c r="E53" i="6"/>
  <c r="E54" i="6"/>
  <c r="E55" i="6"/>
  <c r="F48" i="12" l="1"/>
  <c r="E44" i="5"/>
  <c r="E55" i="5" l="1"/>
  <c r="D55" i="11" s="1"/>
  <c r="D55" i="12" l="1"/>
  <c r="E55" i="4" l="1"/>
  <c r="C75" i="7"/>
  <c r="E55" i="7"/>
  <c r="E51" i="7"/>
  <c r="B51" i="12" s="1"/>
  <c r="E51" i="4"/>
  <c r="C51" i="12" s="1"/>
  <c r="C89" i="6"/>
  <c r="D89" i="6"/>
  <c r="B89" i="6"/>
  <c r="E55" i="12"/>
  <c r="E44" i="6"/>
  <c r="E45" i="6"/>
  <c r="E46" i="6"/>
  <c r="E47" i="6"/>
  <c r="F51" i="12" l="1"/>
  <c r="E43" i="7"/>
  <c r="E77" i="7"/>
  <c r="B75" i="7"/>
  <c r="E43" i="6"/>
  <c r="E61" i="6" s="1"/>
  <c r="B55" i="10"/>
  <c r="B55" i="11"/>
  <c r="B55" i="12"/>
  <c r="C55" i="10"/>
  <c r="C55" i="11"/>
  <c r="C55" i="12"/>
  <c r="D55" i="10" l="1"/>
  <c r="F55" i="12"/>
  <c r="E55" i="11"/>
  <c r="E72" i="4"/>
  <c r="C72" i="10" s="1"/>
  <c r="E74" i="4"/>
  <c r="C74" i="11" s="1"/>
  <c r="E76" i="4"/>
  <c r="C76" i="12" s="1"/>
  <c r="E77" i="4"/>
  <c r="C77" i="12" s="1"/>
  <c r="E72" i="5"/>
  <c r="D72" i="11" s="1"/>
  <c r="E74" i="5"/>
  <c r="D74" i="12" s="1"/>
  <c r="E76" i="5"/>
  <c r="D76" i="12" s="1"/>
  <c r="E77" i="5"/>
  <c r="D77" i="12" s="1"/>
  <c r="E72" i="6"/>
  <c r="E72" i="12" s="1"/>
  <c r="E74" i="6"/>
  <c r="E74" i="12" s="1"/>
  <c r="E76" i="6"/>
  <c r="E76" i="12" s="1"/>
  <c r="E77" i="6"/>
  <c r="E77" i="12" s="1"/>
  <c r="E72" i="7"/>
  <c r="B72" i="12" s="1"/>
  <c r="E74" i="7"/>
  <c r="B74" i="10" s="1"/>
  <c r="E76" i="7"/>
  <c r="B76" i="12" s="1"/>
  <c r="B77" i="12"/>
  <c r="C75" i="4"/>
  <c r="D75" i="4"/>
  <c r="C75" i="5"/>
  <c r="D75" i="5"/>
  <c r="C75" i="6"/>
  <c r="D75" i="6"/>
  <c r="B75" i="4"/>
  <c r="B75" i="5"/>
  <c r="B75" i="6"/>
  <c r="C73" i="4"/>
  <c r="D73" i="4"/>
  <c r="C73" i="5"/>
  <c r="D73" i="5"/>
  <c r="C73" i="6"/>
  <c r="D73" i="6"/>
  <c r="D73" i="7"/>
  <c r="B73" i="4"/>
  <c r="B73" i="5"/>
  <c r="B73" i="6"/>
  <c r="B73" i="7"/>
  <c r="C71" i="4"/>
  <c r="D71" i="4"/>
  <c r="C71" i="5"/>
  <c r="D71" i="5"/>
  <c r="C71" i="6"/>
  <c r="D71" i="6"/>
  <c r="C71" i="7"/>
  <c r="D71" i="7"/>
  <c r="B71" i="4"/>
  <c r="B71" i="5"/>
  <c r="B71" i="6"/>
  <c r="B71" i="7"/>
  <c r="E73" i="7" l="1"/>
  <c r="B73" i="10" s="1"/>
  <c r="D78" i="6"/>
  <c r="D94" i="6" s="1"/>
  <c r="C78" i="4"/>
  <c r="E71" i="4"/>
  <c r="C71" i="11" s="1"/>
  <c r="C78" i="7"/>
  <c r="E75" i="5"/>
  <c r="D75" i="11" s="1"/>
  <c r="E71" i="5"/>
  <c r="D71" i="12" s="1"/>
  <c r="D78" i="7"/>
  <c r="E71" i="7"/>
  <c r="B71" i="12" s="1"/>
  <c r="B78" i="7"/>
  <c r="D78" i="5"/>
  <c r="E73" i="4"/>
  <c r="C73" i="10" s="1"/>
  <c r="C78" i="5"/>
  <c r="E73" i="5"/>
  <c r="B78" i="5"/>
  <c r="D78" i="4"/>
  <c r="E75" i="4"/>
  <c r="C75" i="12" s="1"/>
  <c r="F76" i="12"/>
  <c r="E75" i="7"/>
  <c r="B75" i="10" s="1"/>
  <c r="C71" i="12"/>
  <c r="C74" i="10"/>
  <c r="D74" i="10" s="1"/>
  <c r="B76" i="11"/>
  <c r="D74" i="11"/>
  <c r="C72" i="12"/>
  <c r="B78" i="4"/>
  <c r="B76" i="10"/>
  <c r="B77" i="11"/>
  <c r="C76" i="11"/>
  <c r="B74" i="12"/>
  <c r="D72" i="12"/>
  <c r="B77" i="10"/>
  <c r="C76" i="10"/>
  <c r="C77" i="11"/>
  <c r="D76" i="11"/>
  <c r="C74" i="12"/>
  <c r="C77" i="10"/>
  <c r="D77" i="11"/>
  <c r="B72" i="11"/>
  <c r="B72" i="10"/>
  <c r="D72" i="10" s="1"/>
  <c r="C72" i="11"/>
  <c r="B74" i="11"/>
  <c r="E73" i="6"/>
  <c r="E73" i="12" s="1"/>
  <c r="E71" i="6"/>
  <c r="C78" i="6"/>
  <c r="C94" i="6" s="1"/>
  <c r="E75" i="6"/>
  <c r="E75" i="12" s="1"/>
  <c r="B78" i="6"/>
  <c r="B94" i="6" s="1"/>
  <c r="F77" i="12"/>
  <c r="C71" i="10" l="1"/>
  <c r="B73" i="12"/>
  <c r="B73" i="11"/>
  <c r="E71" i="12"/>
  <c r="F71" i="12" s="1"/>
  <c r="E78" i="6"/>
  <c r="B71" i="11"/>
  <c r="D75" i="12"/>
  <c r="E78" i="5"/>
  <c r="C73" i="12"/>
  <c r="C78" i="12" s="1"/>
  <c r="C73" i="11"/>
  <c r="D71" i="11"/>
  <c r="E78" i="4"/>
  <c r="C75" i="11"/>
  <c r="F74" i="12"/>
  <c r="B71" i="10"/>
  <c r="D73" i="10"/>
  <c r="F72" i="12"/>
  <c r="C75" i="10"/>
  <c r="E72" i="11"/>
  <c r="D73" i="11"/>
  <c r="D73" i="12"/>
  <c r="B75" i="12"/>
  <c r="B78" i="12" s="1"/>
  <c r="E78" i="7"/>
  <c r="B75" i="11"/>
  <c r="E77" i="11"/>
  <c r="D77" i="10"/>
  <c r="D76" i="10"/>
  <c r="E74" i="11"/>
  <c r="E76" i="11"/>
  <c r="C89" i="5"/>
  <c r="D89" i="5"/>
  <c r="B89" i="5"/>
  <c r="D71" i="10" l="1"/>
  <c r="C78" i="10"/>
  <c r="D78" i="12"/>
  <c r="E78" i="12"/>
  <c r="E71" i="11"/>
  <c r="C78" i="11"/>
  <c r="F73" i="12"/>
  <c r="E75" i="11"/>
  <c r="B78" i="11"/>
  <c r="B78" i="10"/>
  <c r="D75" i="10"/>
  <c r="F75" i="12"/>
  <c r="E73" i="11"/>
  <c r="D78" i="11"/>
  <c r="B89" i="4"/>
  <c r="C89" i="4"/>
  <c r="D89" i="4"/>
  <c r="C94" i="4"/>
  <c r="D94" i="4"/>
  <c r="C89" i="7"/>
  <c r="D89" i="7"/>
  <c r="B89" i="7"/>
  <c r="B93" i="7" s="1"/>
  <c r="C94" i="7"/>
  <c r="B94" i="7"/>
  <c r="C13" i="3"/>
  <c r="D13" i="3"/>
  <c r="E13" i="3"/>
  <c r="F13" i="3"/>
  <c r="C14" i="3"/>
  <c r="D14" i="3"/>
  <c r="E14" i="3"/>
  <c r="F14" i="3"/>
  <c r="C15" i="3"/>
  <c r="D15" i="3"/>
  <c r="E15" i="3"/>
  <c r="F15" i="3"/>
  <c r="C17" i="3"/>
  <c r="D17" i="3"/>
  <c r="E17" i="3"/>
  <c r="F17" i="3"/>
  <c r="C18" i="3"/>
  <c r="D18" i="3"/>
  <c r="E18" i="3"/>
  <c r="F18" i="3"/>
  <c r="C19" i="3"/>
  <c r="D19" i="3"/>
  <c r="E19" i="3"/>
  <c r="F19" i="3"/>
  <c r="C20" i="3"/>
  <c r="D20" i="3"/>
  <c r="E20" i="3"/>
  <c r="F20" i="3"/>
  <c r="C21" i="3"/>
  <c r="D21" i="3"/>
  <c r="E21" i="3"/>
  <c r="F21" i="3"/>
  <c r="D34" i="3"/>
  <c r="D35" i="3"/>
  <c r="D36" i="3"/>
  <c r="D37" i="3"/>
  <c r="A38" i="3"/>
  <c r="B38" i="3"/>
  <c r="C38" i="3" s="1"/>
  <c r="C33" i="3" s="1"/>
  <c r="D39" i="3"/>
  <c r="D40" i="3"/>
  <c r="D41" i="3"/>
  <c r="A42" i="3"/>
  <c r="B42" i="3"/>
  <c r="C42" i="3" s="1"/>
  <c r="C43" i="3"/>
  <c r="D43" i="3" s="1"/>
  <c r="C44" i="3"/>
  <c r="C57" i="3" s="1"/>
  <c r="D45" i="3"/>
  <c r="B57" i="3"/>
  <c r="B58" i="3"/>
  <c r="C58" i="3"/>
  <c r="B71" i="3"/>
  <c r="B51" i="11"/>
  <c r="C51" i="11"/>
  <c r="G33" i="10"/>
  <c r="G9" i="10"/>
  <c r="G17" i="10"/>
  <c r="G23" i="10" s="1"/>
  <c r="B51" i="10"/>
  <c r="C51" i="10"/>
  <c r="C10" i="9"/>
  <c r="D10" i="9"/>
  <c r="C11" i="9"/>
  <c r="D11" i="9"/>
  <c r="C12" i="9"/>
  <c r="D12" i="9"/>
  <c r="C14" i="9"/>
  <c r="D14" i="9"/>
  <c r="C15" i="9"/>
  <c r="D15" i="9"/>
  <c r="C16" i="9"/>
  <c r="D16" i="9"/>
  <c r="C17" i="9"/>
  <c r="D17" i="9"/>
  <c r="C18" i="9"/>
  <c r="D18" i="9"/>
  <c r="C13" i="8"/>
  <c r="D13" i="8"/>
  <c r="E13" i="8"/>
  <c r="C14" i="8"/>
  <c r="D14" i="8"/>
  <c r="E14" i="8"/>
  <c r="C15" i="8"/>
  <c r="D15" i="8"/>
  <c r="E15" i="8"/>
  <c r="C19" i="8"/>
  <c r="D19" i="8"/>
  <c r="E19" i="8"/>
  <c r="C20" i="8"/>
  <c r="D20" i="8"/>
  <c r="E20" i="8"/>
  <c r="C21" i="8"/>
  <c r="D21" i="8"/>
  <c r="E21" i="8"/>
  <c r="E44" i="12"/>
  <c r="E45" i="12"/>
  <c r="E46" i="12"/>
  <c r="E47" i="12"/>
  <c r="E53" i="12"/>
  <c r="E54" i="12"/>
  <c r="E89" i="6"/>
  <c r="E90" i="6"/>
  <c r="E90" i="12" s="1"/>
  <c r="E91" i="6"/>
  <c r="E91" i="12" s="1"/>
  <c r="E92" i="6"/>
  <c r="E92" i="12" s="1"/>
  <c r="E94" i="6"/>
  <c r="E94" i="12" s="1"/>
  <c r="D43" i="11"/>
  <c r="D44" i="12"/>
  <c r="E45" i="5"/>
  <c r="D45" i="12" s="1"/>
  <c r="E46" i="5"/>
  <c r="D46" i="11" s="1"/>
  <c r="E47" i="5"/>
  <c r="D47" i="12" s="1"/>
  <c r="E49" i="5"/>
  <c r="E50" i="5"/>
  <c r="D50" i="12" s="1"/>
  <c r="F50" i="12" s="1"/>
  <c r="E53" i="5"/>
  <c r="E54" i="5"/>
  <c r="D54" i="12" s="1"/>
  <c r="B94" i="5"/>
  <c r="C94" i="5"/>
  <c r="D94" i="5"/>
  <c r="E90" i="5"/>
  <c r="D90" i="11" s="1"/>
  <c r="E91" i="5"/>
  <c r="D91" i="12" s="1"/>
  <c r="E92" i="5"/>
  <c r="D92" i="11" s="1"/>
  <c r="E44" i="4"/>
  <c r="C44" i="12" s="1"/>
  <c r="E45" i="4"/>
  <c r="C45" i="12" s="1"/>
  <c r="E46" i="4"/>
  <c r="E47" i="4"/>
  <c r="C47" i="12" s="1"/>
  <c r="E49" i="4"/>
  <c r="C49" i="12" s="1"/>
  <c r="E53" i="4"/>
  <c r="E54" i="4"/>
  <c r="C54" i="12" s="1"/>
  <c r="E90" i="4"/>
  <c r="C90" i="11" s="1"/>
  <c r="E91" i="4"/>
  <c r="C91" i="11" s="1"/>
  <c r="E92" i="4"/>
  <c r="C92" i="12" s="1"/>
  <c r="E44" i="7"/>
  <c r="B44" i="12" s="1"/>
  <c r="E45" i="7"/>
  <c r="B45" i="10" s="1"/>
  <c r="E46" i="7"/>
  <c r="B46" i="10" s="1"/>
  <c r="E47" i="7"/>
  <c r="B47" i="10" s="1"/>
  <c r="E49" i="7"/>
  <c r="B49" i="12" s="1"/>
  <c r="E53" i="7"/>
  <c r="E54" i="7"/>
  <c r="B54" i="11" s="1"/>
  <c r="E88" i="7"/>
  <c r="B88" i="12" s="1"/>
  <c r="F88" i="12" s="1"/>
  <c r="E90" i="7"/>
  <c r="B90" i="11" s="1"/>
  <c r="E91" i="7"/>
  <c r="B91" i="10" s="1"/>
  <c r="E92" i="7"/>
  <c r="B92" i="12" s="1"/>
  <c r="E61" i="12" l="1"/>
  <c r="D54" i="11"/>
  <c r="D78" i="10"/>
  <c r="D53" i="12"/>
  <c r="C53" i="12"/>
  <c r="D90" i="12"/>
  <c r="D49" i="11"/>
  <c r="D49" i="12"/>
  <c r="F49" i="12" s="1"/>
  <c r="C44" i="11"/>
  <c r="D57" i="3"/>
  <c r="C47" i="11"/>
  <c r="B53" i="12"/>
  <c r="B53" i="10"/>
  <c r="D50" i="11"/>
  <c r="E50" i="11" s="1"/>
  <c r="F78" i="12"/>
  <c r="E78" i="11"/>
  <c r="B54" i="12"/>
  <c r="F54" i="12" s="1"/>
  <c r="B46" i="11"/>
  <c r="D47" i="11"/>
  <c r="C92" i="10"/>
  <c r="C92" i="11"/>
  <c r="B88" i="10"/>
  <c r="D88" i="10" s="1"/>
  <c r="D44" i="11"/>
  <c r="B54" i="10"/>
  <c r="B44" i="10"/>
  <c r="C90" i="12"/>
  <c r="B33" i="3"/>
  <c r="B46" i="3" s="1"/>
  <c r="D45" i="11"/>
  <c r="B44" i="11"/>
  <c r="C47" i="10"/>
  <c r="D47" i="10" s="1"/>
  <c r="D46" i="12"/>
  <c r="G30" i="10"/>
  <c r="G36" i="10"/>
  <c r="C44" i="10"/>
  <c r="B49" i="10"/>
  <c r="F44" i="12"/>
  <c r="D58" i="3"/>
  <c r="C54" i="11"/>
  <c r="E54" i="11" s="1"/>
  <c r="B47" i="11"/>
  <c r="C90" i="10"/>
  <c r="B49" i="11"/>
  <c r="C54" i="10"/>
  <c r="D44" i="3"/>
  <c r="B55" i="3"/>
  <c r="E89" i="7"/>
  <c r="B89" i="10" s="1"/>
  <c r="E89" i="12"/>
  <c r="B56" i="3"/>
  <c r="E94" i="5"/>
  <c r="D94" i="11" s="1"/>
  <c r="D43" i="12"/>
  <c r="D92" i="12"/>
  <c r="F92" i="12" s="1"/>
  <c r="E89" i="5"/>
  <c r="G26" i="10"/>
  <c r="D53" i="11"/>
  <c r="B45" i="11"/>
  <c r="B46" i="12"/>
  <c r="B47" i="12"/>
  <c r="F47" i="12" s="1"/>
  <c r="B53" i="11"/>
  <c r="B88" i="11"/>
  <c r="E88" i="11" s="1"/>
  <c r="B45" i="12"/>
  <c r="F45" i="12" s="1"/>
  <c r="D51" i="10"/>
  <c r="C46" i="3"/>
  <c r="D91" i="11"/>
  <c r="E51" i="11"/>
  <c r="B75" i="3"/>
  <c r="B92" i="10"/>
  <c r="B92" i="11"/>
  <c r="B73" i="3"/>
  <c r="B90" i="10"/>
  <c r="G7" i="10"/>
  <c r="G8" i="10"/>
  <c r="D42" i="3"/>
  <c r="C56" i="3"/>
  <c r="D38" i="3"/>
  <c r="D33" i="3" s="1"/>
  <c r="C55" i="3"/>
  <c r="D94" i="7"/>
  <c r="E94" i="7" s="1"/>
  <c r="G32" i="10"/>
  <c r="B90" i="12"/>
  <c r="C45" i="11"/>
  <c r="C45" i="10"/>
  <c r="D45" i="10" s="1"/>
  <c r="B91" i="12"/>
  <c r="B74" i="3"/>
  <c r="B91" i="11"/>
  <c r="C46" i="11"/>
  <c r="C46" i="12"/>
  <c r="B95" i="7"/>
  <c r="C88" i="7" s="1"/>
  <c r="C93" i="7" s="1"/>
  <c r="C95" i="7" s="1"/>
  <c r="D88" i="7" s="1"/>
  <c r="D93" i="7" s="1"/>
  <c r="C91" i="12"/>
  <c r="E90" i="11"/>
  <c r="E89" i="4"/>
  <c r="C91" i="10"/>
  <c r="D91" i="10" s="1"/>
  <c r="B94" i="4"/>
  <c r="E94" i="4" s="1"/>
  <c r="C53" i="11"/>
  <c r="C53" i="10"/>
  <c r="C49" i="10"/>
  <c r="C49" i="11"/>
  <c r="C46" i="10"/>
  <c r="D46" i="10" s="1"/>
  <c r="C43" i="11" l="1"/>
  <c r="F53" i="12"/>
  <c r="F90" i="12"/>
  <c r="F91" i="12"/>
  <c r="E91" i="11"/>
  <c r="B61" i="3"/>
  <c r="E47" i="11"/>
  <c r="C43" i="10"/>
  <c r="D54" i="10"/>
  <c r="E92" i="11"/>
  <c r="D92" i="10"/>
  <c r="E46" i="11"/>
  <c r="D49" i="10"/>
  <c r="E45" i="11"/>
  <c r="E44" i="11"/>
  <c r="E49" i="11"/>
  <c r="G34" i="10"/>
  <c r="D55" i="3"/>
  <c r="D44" i="10"/>
  <c r="E93" i="7"/>
  <c r="B93" i="11" s="1"/>
  <c r="D53" i="10"/>
  <c r="D90" i="10"/>
  <c r="F46" i="12"/>
  <c r="B89" i="12"/>
  <c r="B89" i="11"/>
  <c r="D94" i="12"/>
  <c r="D95" i="7"/>
  <c r="D89" i="12"/>
  <c r="D89" i="11"/>
  <c r="B72" i="3"/>
  <c r="B76" i="3" s="1"/>
  <c r="D46" i="3"/>
  <c r="E53" i="11"/>
  <c r="G10" i="10"/>
  <c r="C94" i="11"/>
  <c r="C94" i="10"/>
  <c r="C94" i="12"/>
  <c r="B43" i="12"/>
  <c r="B43" i="10"/>
  <c r="B43" i="11"/>
  <c r="C61" i="3"/>
  <c r="B94" i="12"/>
  <c r="B94" i="10"/>
  <c r="B94" i="11"/>
  <c r="C43" i="12"/>
  <c r="D56" i="3"/>
  <c r="C89" i="10"/>
  <c r="D89" i="10" s="1"/>
  <c r="D93" i="10" s="1"/>
  <c r="C89" i="12"/>
  <c r="C89" i="11"/>
  <c r="F94" i="12" l="1"/>
  <c r="F89" i="12"/>
  <c r="F93" i="12" s="1"/>
  <c r="D61" i="3"/>
  <c r="E95" i="7"/>
  <c r="B95" i="12" s="1"/>
  <c r="B93" i="10"/>
  <c r="B93" i="12"/>
  <c r="E89" i="11"/>
  <c r="E93" i="11" s="1"/>
  <c r="B77" i="3"/>
  <c r="B78" i="3" s="1"/>
  <c r="E43" i="11"/>
  <c r="D43" i="10"/>
  <c r="E94" i="11"/>
  <c r="F43" i="12"/>
  <c r="F61" i="12" s="1"/>
  <c r="D94" i="10"/>
  <c r="D95" i="10" s="1"/>
  <c r="B95" i="11" l="1"/>
  <c r="B95" i="10"/>
  <c r="B88" i="4"/>
  <c r="E88" i="4" s="1"/>
  <c r="F95" i="12"/>
  <c r="E95" i="11"/>
  <c r="B93" i="4" l="1"/>
  <c r="B95" i="4" s="1"/>
  <c r="C88" i="4" s="1"/>
  <c r="C93" i="4" s="1"/>
  <c r="C95" i="4" s="1"/>
  <c r="D88" i="4" s="1"/>
  <c r="D93" i="4" s="1"/>
  <c r="D95" i="4" s="1"/>
  <c r="C88" i="10"/>
  <c r="C88" i="11"/>
  <c r="C88" i="12"/>
  <c r="E93" i="4"/>
  <c r="C93" i="11" l="1"/>
  <c r="C93" i="10"/>
  <c r="C93" i="12"/>
  <c r="E95" i="4"/>
  <c r="B88" i="5" s="1"/>
  <c r="B93" i="5" l="1"/>
  <c r="B95" i="5" s="1"/>
  <c r="C88" i="5" s="1"/>
  <c r="C93" i="5" s="1"/>
  <c r="C95" i="5" s="1"/>
  <c r="D88" i="5" s="1"/>
  <c r="D93" i="5" s="1"/>
  <c r="D95" i="5" s="1"/>
  <c r="E88" i="5"/>
  <c r="D88" i="11" s="1"/>
  <c r="C95" i="10"/>
  <c r="C95" i="12"/>
  <c r="C95" i="11"/>
  <c r="D88" i="12" l="1"/>
  <c r="E93" i="5"/>
  <c r="D93" i="12" l="1"/>
  <c r="D93" i="11"/>
  <c r="E95" i="5"/>
  <c r="B88" i="6" s="1"/>
  <c r="B93" i="6" l="1"/>
  <c r="B95" i="6" s="1"/>
  <c r="C88" i="6" s="1"/>
  <c r="C93" i="6" s="1"/>
  <c r="C95" i="6" s="1"/>
  <c r="D88" i="6" s="1"/>
  <c r="D93" i="6" s="1"/>
  <c r="D95" i="6" s="1"/>
  <c r="E88" i="6"/>
  <c r="D95" i="12"/>
  <c r="D95" i="11"/>
  <c r="E88" i="12" l="1"/>
  <c r="E93" i="6"/>
  <c r="E93" i="12" l="1"/>
  <c r="E95" i="6"/>
  <c r="E95" i="12" s="1"/>
</calcChain>
</file>

<file path=xl/sharedStrings.xml><?xml version="1.0" encoding="utf-8"?>
<sst xmlns="http://schemas.openxmlformats.org/spreadsheetml/2006/main" count="994" uniqueCount="165">
  <si>
    <t>PRESUPUESTO AJUSTADO</t>
  </si>
  <si>
    <t>EGRESOS REALES</t>
  </si>
  <si>
    <t>FODESAF</t>
  </si>
  <si>
    <t>Bienestar Familiar</t>
  </si>
  <si>
    <t>Avancemos</t>
  </si>
  <si>
    <t>Intereses corrientes y otros ingresos</t>
  </si>
  <si>
    <t>DISPONIBLE PRESUPUESTARIO</t>
  </si>
  <si>
    <t>Manos a la Obra</t>
  </si>
  <si>
    <t>Beneficio</t>
  </si>
  <si>
    <t>Presupuesto Ajustado</t>
  </si>
  <si>
    <t>Egresos Reales</t>
  </si>
  <si>
    <t>Disponible</t>
  </si>
  <si>
    <t>Atención a la familia (desagregado por motivo)</t>
  </si>
  <si>
    <t xml:space="preserve">Emergencias </t>
  </si>
  <si>
    <t>Ideas productivas</t>
  </si>
  <si>
    <t>Mejoramiento de vivienda</t>
  </si>
  <si>
    <t>Seguridad Alimentaria</t>
  </si>
  <si>
    <t xml:space="preserve">Total </t>
  </si>
  <si>
    <t>Reporte de gastos efectivos por producto financiados por el Fondo de Desarrollo Social y Asignaciones Familiares</t>
  </si>
  <si>
    <t>Fuente: Informes Trimestrales, IMAS</t>
  </si>
  <si>
    <t>Cuadro 3</t>
  </si>
  <si>
    <t>Reporte de gastos efectivos por rubro financiados por el Fondo de Desarrollo Social y Asignaciones Familiares</t>
  </si>
  <si>
    <t>Rubro por objeto de gasto</t>
  </si>
  <si>
    <t>1. Transferencias corrientes a personas</t>
  </si>
  <si>
    <t xml:space="preserve">2. Transferencias de capital </t>
  </si>
  <si>
    <t>Transferencias de capital a personas</t>
  </si>
  <si>
    <t>Transferencias de capital a organizaciones</t>
  </si>
  <si>
    <t>Total</t>
  </si>
  <si>
    <t>Cuadro 4</t>
  </si>
  <si>
    <t>Reporte de ingresos efectivos girados por el Fondo de Desarrollo Social y Asignaciones Familiares</t>
  </si>
  <si>
    <t>ACUMULADO</t>
  </si>
  <si>
    <t xml:space="preserve">1. Saldo en caja inicial  (5 t-1) </t>
  </si>
  <si>
    <t>2. Ingresos efectivos recibidos (por fuente)</t>
  </si>
  <si>
    <t xml:space="preserve">3. Recursos disponibles (1+2) </t>
  </si>
  <si>
    <t>4. Egresos efectivos pagados</t>
  </si>
  <si>
    <t xml:space="preserve">5. Saldo en caja final   (3-4) </t>
  </si>
  <si>
    <t>Fuente: Informes Trimestrales, IMAS.</t>
  </si>
  <si>
    <t xml:space="preserve">Programa: </t>
  </si>
  <si>
    <t>Bienestar y Promoción Familiar</t>
  </si>
  <si>
    <t>Institución:</t>
  </si>
  <si>
    <t>Instituto Mixto de Ayuda Social (IMAS)</t>
  </si>
  <si>
    <t>Unidad Ejecutora:</t>
  </si>
  <si>
    <t>Subgerencia de Desarrollo Social</t>
  </si>
  <si>
    <t>Cuadro 1</t>
  </si>
  <si>
    <t>Reporte de beneficiarios efectivos financiados por el Fondo de Desarrollo Social y Asignaciones Familiares</t>
  </si>
  <si>
    <t>Producto</t>
  </si>
  <si>
    <t>Unidad de medida</t>
  </si>
  <si>
    <t>Abril</t>
  </si>
  <si>
    <t>Mayo</t>
  </si>
  <si>
    <t>Junio</t>
  </si>
  <si>
    <t>II Trimestre</t>
  </si>
  <si>
    <t>Familias</t>
  </si>
  <si>
    <t>Jóvenes en Riesgo</t>
  </si>
  <si>
    <t>Jóvenes</t>
  </si>
  <si>
    <t>Estudiantes</t>
  </si>
  <si>
    <t>I Trimestre</t>
  </si>
  <si>
    <t>Julio</t>
  </si>
  <si>
    <t>Agosto</t>
  </si>
  <si>
    <t>Setiembre</t>
  </si>
  <si>
    <t>III Trimestre</t>
  </si>
  <si>
    <t>Octubre</t>
  </si>
  <si>
    <t>Noviembre</t>
  </si>
  <si>
    <t>Diciembre</t>
  </si>
  <si>
    <t>IV Trimestre</t>
  </si>
  <si>
    <t>Enero</t>
  </si>
  <si>
    <t>Febrero</t>
  </si>
  <si>
    <t>Marzo</t>
  </si>
  <si>
    <t>Reporte de ingresos efectivos girados por el FODESAF y Gobierno Central</t>
  </si>
  <si>
    <t>Fideicomiso</t>
  </si>
  <si>
    <t>Condonación Recursos Gobierno Central</t>
  </si>
  <si>
    <t>Devolución de intereses períodos anteriores(G.C)</t>
  </si>
  <si>
    <t>Devolución de sobrantes períodos anteriores( Fodesaf)</t>
  </si>
  <si>
    <t>RECURSOS FODESAF ACUMULADO A DICIEMBRE 2012</t>
  </si>
  <si>
    <t>BENEFICIOS</t>
  </si>
  <si>
    <t>2. Transferencias corrientes a Gobierno Central</t>
  </si>
  <si>
    <t>3. Transferencias corrientes a Organos Desconcentrados</t>
  </si>
  <si>
    <t>MTSS ( Ingresos del período)</t>
  </si>
  <si>
    <t>MEP( Ingresos del período)</t>
  </si>
  <si>
    <t>(En  colones corrientes)</t>
  </si>
  <si>
    <t>Periodo:</t>
  </si>
  <si>
    <t>Programa de Bienestar y Promoción Familiar</t>
  </si>
  <si>
    <t xml:space="preserve">Manos a la obra </t>
  </si>
  <si>
    <t>Total Familias atendidas (sin duplicidades)</t>
  </si>
  <si>
    <t>Nota: Se suman los beneficiarios en los casos de otorgamiento de subsidio una única vez, en los que se otorgan de forma periódica se contabiliza como total la cantidad de personas que recibieron el beneficio al menos una vez en el período, debido a que pueden empezar a recibirlo en cualquier mes.</t>
  </si>
  <si>
    <t>Una misma familia puede recibir varios beneficios, por ello no se suman filas ni columnas</t>
  </si>
  <si>
    <t>Fuente: SABEN, Reporte Personalizable,IMAS, Enero 2013 EGS.</t>
  </si>
  <si>
    <t xml:space="preserve">Total Familias atendidas </t>
  </si>
  <si>
    <t>Período:</t>
  </si>
  <si>
    <t>Anual 2012</t>
  </si>
  <si>
    <t>Anual</t>
  </si>
  <si>
    <t>Red de cuido(Alternativas de atención a la niñez)</t>
  </si>
  <si>
    <t xml:space="preserve">Red de cuido(Alternativas de atención a la niñez) </t>
  </si>
  <si>
    <t>Tercer Trimestre Acumulado 2012</t>
  </si>
  <si>
    <t>Acumulado</t>
  </si>
  <si>
    <t>Primer Semestre 2012</t>
  </si>
  <si>
    <t>I Semestre</t>
  </si>
  <si>
    <t>Nota: Las columnas no son sumables ya que los datos, tanto trimestrales como de Total de Familias atendidas, eliminan los beneficos duplicados.</t>
  </si>
  <si>
    <t>FODESAF (Ingresos del período)</t>
  </si>
  <si>
    <t>Cuadro 2</t>
  </si>
  <si>
    <t>Unidad: (Colones Corrientes)</t>
  </si>
  <si>
    <t>Unidad: ( En colones corrientes)</t>
  </si>
  <si>
    <t>Unidad: Colones</t>
  </si>
  <si>
    <t>Nota: Las columnas no son sumables ya que los datos, tanto trimestrales como de Total de Familias atendidas, eliminan los beneficios duplicados.</t>
  </si>
  <si>
    <t>Fuente: SABEN, Reporte Personalizable, IMAS, Enero 2013 EGS.</t>
  </si>
  <si>
    <t>Semestral</t>
  </si>
  <si>
    <r>
      <t xml:space="preserve">1. Saldo en caja inicial  (5 </t>
    </r>
    <r>
      <rPr>
        <sz val="11"/>
        <color indexed="8"/>
        <rFont val="Calibri"/>
        <family val="2"/>
      </rPr>
      <t xml:space="preserve">t-1) </t>
    </r>
  </si>
  <si>
    <t xml:space="preserve">Unidad: Colones </t>
  </si>
  <si>
    <t>MEP (Avancemos)</t>
  </si>
  <si>
    <t>MTSS (Seguridad Alimentaria)</t>
  </si>
  <si>
    <t xml:space="preserve">1. Saldo en caja inicial  </t>
  </si>
  <si>
    <t xml:space="preserve">3. Recursos disponibles </t>
  </si>
  <si>
    <t xml:space="preserve">5. Saldo en caja final  </t>
  </si>
  <si>
    <t>3. Transferencias Sector Público</t>
  </si>
  <si>
    <t>3.Transferencias Sector Público</t>
  </si>
  <si>
    <t xml:space="preserve">1. Transferencias corrientes </t>
  </si>
  <si>
    <t>A personas</t>
  </si>
  <si>
    <t xml:space="preserve"> </t>
  </si>
  <si>
    <t>Niños/niñas</t>
  </si>
  <si>
    <t>Personas</t>
  </si>
  <si>
    <t>Capacitación Técnica Laboral</t>
  </si>
  <si>
    <t>Famillias</t>
  </si>
  <si>
    <t>Formación Humana</t>
  </si>
  <si>
    <t>Familias diferentes</t>
  </si>
  <si>
    <t>Compra de lote</t>
  </si>
  <si>
    <t>Asignación familiar</t>
  </si>
  <si>
    <t xml:space="preserve">Familias </t>
  </si>
  <si>
    <t>Nota: Se suman los beneficiarios en los casos de otorgamiento de subsidio una única vez, en los que se otorgan de forma periódica se contabiliza como total la cantidad de personas que recibieron el beneficio al menos una vez en el período, debido a que pueden empezar a recibirlo en cualquier mes. Una misma familia puede recibir varios beneficios, por ello no se suman filas ni columnas</t>
  </si>
  <si>
    <t>Prestacion Alimentaria</t>
  </si>
  <si>
    <t>Asignacion Familiar</t>
  </si>
  <si>
    <t>Semestre</t>
  </si>
  <si>
    <t>Atención a Familias</t>
  </si>
  <si>
    <t>Prestación Alimentaria Inciso K</t>
  </si>
  <si>
    <t>Asignación Familiar Inciso H</t>
  </si>
  <si>
    <t>Familias Estrategia Operativa para la reducción de la pobreza extrema</t>
  </si>
  <si>
    <t>Procesos Formativos</t>
  </si>
  <si>
    <t>Capacitación Técnica</t>
  </si>
  <si>
    <t>Intereres cuenta corrientes Avancemos</t>
  </si>
  <si>
    <t>Interes cuenta corrientes</t>
  </si>
  <si>
    <t>Interes cuenta Avancemos</t>
  </si>
  <si>
    <t>Primer Trimestre 2016</t>
  </si>
  <si>
    <t>Segundo Trimestre 2016</t>
  </si>
  <si>
    <t>Tercer Trimestre 2016</t>
  </si>
  <si>
    <t>Primer Semestre 2016</t>
  </si>
  <si>
    <t>Tercer Trimestre Acumulado 2016</t>
  </si>
  <si>
    <t>Cuarto Trimestre 2016</t>
  </si>
  <si>
    <t>Alternativas de Cuido (Cuido y Desarrollo Infantil)</t>
  </si>
  <si>
    <t>Niños/niñas (Modulo Grupal)</t>
  </si>
  <si>
    <t>Familias (Módulo Grupal)</t>
  </si>
  <si>
    <t>* Comprende las familias atendidas en los beneficios: (0001 Atención a Familias (Con excepción de la fuente Seguridad Alimentaria, 0003 Emergencias,0004 Ideas Productivas,0010 Mejoramiento de Vivienda, 1002 Procesos Formativos, 1004 Capacitación, 1013 Compra de Lotes con Vivienda, 1017 VEDA, 1018 Capacitación Territorio Indigena)</t>
  </si>
  <si>
    <t>Atención a la familia*</t>
  </si>
  <si>
    <t>Fuente: SABEN, Reporte Personalizable,IMAS, Abril 2016 EGS.</t>
  </si>
  <si>
    <t>Fecha de actualización: 11/08/2016</t>
  </si>
  <si>
    <t>* Comprende las familias atendidas en los beneficios: (0001 Atención a Familias (con excepción de Fuente Seguridad Alimentaria), 0003 Emergencias,0004 Ideas Productivas,0010 Mejoramiento de Vivienda, 1002 Procesos Formativos, 1004 Capacitación, 1013 Compra de Lotes con Vivienda, 1017 VEDA, 1018 Capacitación Territorio Indigena)</t>
  </si>
  <si>
    <t>Fuente: SABEN, Reporte Personalizable,IMAS, Julio 2016 EGS.</t>
  </si>
  <si>
    <t>Veda</t>
  </si>
  <si>
    <t>Capacitación Territorio Indigena</t>
  </si>
  <si>
    <t>TCM- Personas Trabajadoras Menores de edad</t>
  </si>
  <si>
    <t>Fuente: SABEN, Reporte Personalizable,IMAS,  Octubre 2016 EGS.</t>
  </si>
  <si>
    <t>* Comprende las familias atendidas en los beneficios: (0001 Atención a Familias (con excpeción de Fuente Seguridad Alimentaria), 0003 Emergencias,0004 Ideas Productivas,0010 Mejoramiento de Vivienda, 1002 Procesos Formativos, 1004 Capacitación, 1013 Compra de Lotes con Vivienda, 1017 VEDA, 1018 Capacitación Territorio Indigena)</t>
  </si>
  <si>
    <t>veda</t>
  </si>
  <si>
    <t>TMC-Personas Trabajadoras Menores Edad</t>
  </si>
  <si>
    <t>Fecha de actualización: 07/11/2016</t>
  </si>
  <si>
    <t>* Comprende las familias atendidas en los beneficios: (0001 Atención a Familias (Con excepción Fuente Seguridad Alimentaria), 0003 Emergencias,0004 Ideas Productivas,0010 Mejoramiento de Vivienda, 1002 Procesos Formativos, 1004 Capacitación, 1013 Compra de Lotes con Vivienda, 1017 VEDA, 1018 Capacitación Territorio Indigena)</t>
  </si>
  <si>
    <t>Fuente: SABEN, Reporte Personalizable,IMAS, Enero 2017 EGS.</t>
  </si>
  <si>
    <t>Fecha de actualización: 24/02/2017</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</si>
</sst>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 #,##0.00_);_(* \(#,##0.00\);_(* &quot;-&quot;??_);_(@_)"/>
    <numFmt numFmtId="165" formatCode="_(* #,##0_);_(* \(#,##0\);_(* &quot;-&quot;??_);_(@_)"/>
  </numFmts>
  <fonts count="32" x14ac:knownFonts="1">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sz val="11"/>
      <color indexed="8"/>
      <name val="Calibri"/>
      <family val="2"/>
    </font>
    <font>
      <sz val="11"/>
      <color theme="1"/>
      <name val="Calibri"/>
      <family val="2"/>
      <scheme val="minor"/>
    </font>
    <font>
      <sz val="11"/>
      <color rgb="FFFF0000"/>
      <name val="Calibri"/>
      <family val="2"/>
      <scheme val="minor"/>
    </font>
    <font>
      <b/>
      <sz val="11"/>
      <color theme="1"/>
      <name val="Calibri"/>
      <family val="2"/>
      <scheme val="minor"/>
    </font>
    <font>
      <i/>
      <sz val="11"/>
      <color theme="1"/>
      <name val="Calibri"/>
      <family val="2"/>
      <scheme val="minor"/>
    </font>
    <font>
      <sz val="11"/>
      <name val="Calibri"/>
      <family val="2"/>
      <scheme val="minor"/>
    </font>
    <font>
      <i/>
      <sz val="10"/>
      <color theme="1"/>
      <name val="Calibri"/>
      <family val="2"/>
      <scheme val="minor"/>
    </font>
    <font>
      <i/>
      <sz val="10"/>
      <name val="Calibri"/>
      <family val="2"/>
      <scheme val="minor"/>
    </font>
    <font>
      <i/>
      <sz val="11"/>
      <name val="Calibri"/>
      <family val="2"/>
      <scheme val="minor"/>
    </font>
    <font>
      <sz val="11"/>
      <color rgb="FF000000"/>
      <name val="Calibri"/>
      <family val="2"/>
      <scheme val="minor"/>
    </font>
    <font>
      <i/>
      <sz val="11"/>
      <color rgb="FFFF0000"/>
      <name val="Calibri"/>
      <family val="2"/>
      <scheme val="minor"/>
    </font>
    <font>
      <sz val="10"/>
      <color theme="1"/>
      <name val="Calibri"/>
      <family val="2"/>
      <scheme val="minor"/>
    </font>
    <font>
      <b/>
      <sz val="12"/>
      <color rgb="FF0070C0"/>
      <name val="Calibri"/>
      <family val="2"/>
      <scheme val="minor"/>
    </font>
    <font>
      <sz val="12"/>
      <name val="Calibri"/>
      <family val="2"/>
      <scheme val="minor"/>
    </font>
    <font>
      <b/>
      <sz val="9"/>
      <color theme="1"/>
      <name val="Calibri"/>
      <family val="2"/>
      <scheme val="minor"/>
    </font>
    <font>
      <b/>
      <sz val="10"/>
      <color theme="1"/>
      <name val="Calibri"/>
      <family val="2"/>
      <scheme val="minor"/>
    </font>
    <font>
      <b/>
      <i/>
      <sz val="10"/>
      <color theme="1"/>
      <name val="Calibri"/>
      <family val="2"/>
      <scheme val="minor"/>
    </font>
    <font>
      <b/>
      <sz val="11"/>
      <color rgb="FF000000"/>
      <name val="Calibri"/>
      <family val="2"/>
      <scheme val="minor"/>
    </font>
    <font>
      <b/>
      <sz val="11"/>
      <color theme="9" tint="-0.499984740745262"/>
      <name val="Calibri"/>
      <family val="2"/>
      <scheme val="minor"/>
    </font>
    <font>
      <b/>
      <sz val="11"/>
      <name val="Calibri"/>
      <family val="2"/>
      <scheme val="minor"/>
    </font>
    <font>
      <b/>
      <sz val="11"/>
      <color rgb="FFFF0000"/>
      <name val="Calibri"/>
      <family val="2"/>
      <scheme val="minor"/>
    </font>
    <font>
      <sz val="10"/>
      <name val="Calibri"/>
      <family val="2"/>
      <scheme val="minor"/>
    </font>
    <font>
      <b/>
      <sz val="12"/>
      <color theme="1"/>
      <name val="Calibri"/>
      <family val="2"/>
      <scheme val="minor"/>
    </font>
  </fonts>
  <fills count="5">
    <fill>
      <patternFill patternType="none"/>
    </fill>
    <fill>
      <patternFill patternType="gray125"/>
    </fill>
    <fill>
      <patternFill patternType="solid">
        <fgColor theme="6" tint="0.79998168889431442"/>
        <bgColor indexed="64"/>
      </patternFill>
    </fill>
    <fill>
      <patternFill patternType="solid">
        <fgColor theme="6" tint="0.59999389629810485"/>
        <bgColor indexed="64"/>
      </patternFill>
    </fill>
    <fill>
      <patternFill patternType="solid">
        <fgColor theme="8" tint="0.79998168889431442"/>
        <bgColor indexed="64"/>
      </patternFill>
    </fill>
  </fills>
  <borders count="8">
    <border>
      <left/>
      <right/>
      <top/>
      <bottom/>
      <diagonal/>
    </border>
    <border>
      <left/>
      <right/>
      <top style="thin">
        <color indexed="64"/>
      </top>
      <bottom style="medium">
        <color indexed="64"/>
      </bottom>
      <diagonal/>
    </border>
    <border>
      <left/>
      <right/>
      <top style="thin">
        <color indexed="64"/>
      </top>
      <bottom style="double">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double">
        <color indexed="64"/>
      </top>
      <bottom/>
      <diagonal/>
    </border>
    <border>
      <left/>
      <right/>
      <top/>
      <bottom style="thin">
        <color indexed="64"/>
      </bottom>
      <diagonal/>
    </border>
    <border>
      <left/>
      <right/>
      <top style="thin">
        <color indexed="64"/>
      </top>
      <bottom/>
      <diagonal/>
    </border>
  </borders>
  <cellStyleXfs count="15">
    <xf numFmtId="0" fontId="0" fillId="0" borderId="0"/>
    <xf numFmtId="164" fontId="7" fillId="0" borderId="0" applyFont="0" applyFill="0" applyBorder="0" applyAlignment="0" applyProtection="0"/>
    <xf numFmtId="164" fontId="10" fillId="0" borderId="0" applyFont="0" applyFill="0" applyBorder="0" applyAlignment="0" applyProtection="0"/>
    <xf numFmtId="164" fontId="7" fillId="0" borderId="0" applyFont="0" applyFill="0" applyBorder="0" applyAlignment="0" applyProtection="0"/>
    <xf numFmtId="0" fontId="7" fillId="0" borderId="0" applyNumberFormat="0" applyFill="0" applyBorder="0" applyAlignment="0" applyProtection="0"/>
    <xf numFmtId="0" fontId="7" fillId="0" borderId="0"/>
    <xf numFmtId="0" fontId="7" fillId="0" borderId="0"/>
    <xf numFmtId="0" fontId="10" fillId="0" borderId="0"/>
    <xf numFmtId="0" fontId="6" fillId="0" borderId="0"/>
    <xf numFmtId="164" fontId="6"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0" fontId="7" fillId="0" borderId="0"/>
    <xf numFmtId="0" fontId="7" fillId="0" borderId="0"/>
    <xf numFmtId="9" fontId="7" fillId="0" borderId="0" applyFont="0" applyFill="0" applyBorder="0" applyAlignment="0" applyProtection="0"/>
  </cellStyleXfs>
  <cellXfs count="249">
    <xf numFmtId="0" fontId="0" fillId="0" borderId="0" xfId="0"/>
    <xf numFmtId="0" fontId="0" fillId="0" borderId="0" xfId="0" applyFont="1" applyFill="1"/>
    <xf numFmtId="0" fontId="0" fillId="0" borderId="0" xfId="0" applyFont="1"/>
    <xf numFmtId="0" fontId="12" fillId="0" borderId="0" xfId="0" applyFont="1" applyFill="1" applyBorder="1" applyAlignment="1">
      <alignment horizontal="center" wrapText="1"/>
    </xf>
    <xf numFmtId="0" fontId="12" fillId="0" borderId="0" xfId="0" applyFont="1" applyFill="1" applyBorder="1" applyAlignment="1">
      <alignment horizontal="center"/>
    </xf>
    <xf numFmtId="0" fontId="12" fillId="0" borderId="0" xfId="0" applyFont="1" applyFill="1"/>
    <xf numFmtId="0" fontId="12" fillId="0" borderId="0" xfId="0" applyFont="1" applyFill="1" applyAlignment="1">
      <alignment horizontal="right"/>
    </xf>
    <xf numFmtId="3" fontId="0" fillId="0" borderId="0" xfId="0" applyNumberFormat="1" applyFont="1" applyFill="1" applyBorder="1"/>
    <xf numFmtId="0" fontId="0" fillId="0" borderId="0" xfId="0" applyFont="1" applyFill="1" applyBorder="1" applyAlignment="1">
      <alignment horizontal="center" wrapText="1"/>
    </xf>
    <xf numFmtId="0" fontId="12" fillId="0" borderId="0" xfId="0" applyFont="1" applyFill="1" applyAlignment="1">
      <alignment horizontal="center"/>
    </xf>
    <xf numFmtId="0" fontId="0" fillId="0" borderId="0" xfId="0" applyFont="1" applyFill="1" applyBorder="1"/>
    <xf numFmtId="0" fontId="13" fillId="0" borderId="0" xfId="0" applyFont="1" applyFill="1" applyBorder="1" applyAlignment="1">
      <alignment horizontal="left" indent="3"/>
    </xf>
    <xf numFmtId="0" fontId="14" fillId="0" borderId="0" xfId="0" applyFont="1" applyFill="1" applyBorder="1" applyAlignment="1">
      <alignment horizontal="left"/>
    </xf>
    <xf numFmtId="0" fontId="12" fillId="2" borderId="0" xfId="0" applyFont="1" applyFill="1" applyAlignment="1">
      <alignment horizontal="right"/>
    </xf>
    <xf numFmtId="0" fontId="12" fillId="2" borderId="0" xfId="0" applyFont="1" applyFill="1" applyBorder="1"/>
    <xf numFmtId="0" fontId="12" fillId="2" borderId="0" xfId="0" applyFont="1" applyFill="1"/>
    <xf numFmtId="0" fontId="12" fillId="2" borderId="0" xfId="0" applyFont="1" applyFill="1" applyBorder="1" applyAlignment="1">
      <alignment vertical="top" wrapText="1"/>
    </xf>
    <xf numFmtId="0" fontId="12" fillId="2" borderId="0" xfId="0" applyFont="1" applyFill="1" applyBorder="1" applyAlignment="1">
      <alignment vertical="top"/>
    </xf>
    <xf numFmtId="0" fontId="12" fillId="2" borderId="0" xfId="0" applyFont="1" applyFill="1" applyAlignment="1"/>
    <xf numFmtId="0" fontId="12" fillId="2" borderId="0" xfId="0" applyFont="1" applyFill="1" applyAlignment="1">
      <alignment horizontal="left"/>
    </xf>
    <xf numFmtId="0" fontId="0" fillId="2" borderId="0" xfId="0" applyFont="1" applyFill="1"/>
    <xf numFmtId="0" fontId="12" fillId="2" borderId="0" xfId="0" applyFont="1" applyFill="1" applyAlignment="1">
      <alignment horizontal="center"/>
    </xf>
    <xf numFmtId="0" fontId="0" fillId="2" borderId="1" xfId="0" applyFont="1" applyFill="1" applyBorder="1" applyAlignment="1">
      <alignment horizontal="center"/>
    </xf>
    <xf numFmtId="3" fontId="0" fillId="2" borderId="0" xfId="0" applyNumberFormat="1" applyFont="1" applyFill="1" applyBorder="1"/>
    <xf numFmtId="0" fontId="0" fillId="2" borderId="0" xfId="0" applyFont="1" applyFill="1" applyBorder="1"/>
    <xf numFmtId="4" fontId="0" fillId="2" borderId="0" xfId="0" applyNumberFormat="1" applyFont="1" applyFill="1" applyBorder="1" applyAlignment="1">
      <alignment horizontal="left" vertical="center"/>
    </xf>
    <xf numFmtId="0" fontId="0" fillId="2" borderId="0" xfId="0" applyFont="1" applyFill="1" applyBorder="1" applyAlignment="1">
      <alignment horizontal="left" indent="3"/>
    </xf>
    <xf numFmtId="3" fontId="0" fillId="2" borderId="0" xfId="0" applyNumberFormat="1" applyFont="1" applyFill="1" applyBorder="1" applyAlignment="1">
      <alignment horizontal="left"/>
    </xf>
    <xf numFmtId="0" fontId="15" fillId="2" borderId="0" xfId="0" applyFont="1" applyFill="1" applyBorder="1" applyAlignment="1">
      <alignment horizontal="left" indent="7"/>
    </xf>
    <xf numFmtId="0" fontId="16" fillId="2" borderId="0" xfId="0" applyFont="1" applyFill="1" applyBorder="1" applyAlignment="1"/>
    <xf numFmtId="3" fontId="14" fillId="2" borderId="0" xfId="0" applyNumberFormat="1" applyFont="1" applyFill="1" applyBorder="1" applyAlignment="1">
      <alignment horizontal="left"/>
    </xf>
    <xf numFmtId="165" fontId="14" fillId="2" borderId="0" xfId="2" applyNumberFormat="1" applyFont="1" applyFill="1" applyAlignment="1">
      <alignment horizontal="center"/>
    </xf>
    <xf numFmtId="0" fontId="14" fillId="2" borderId="0" xfId="4" applyFont="1" applyFill="1" applyBorder="1" applyAlignment="1">
      <alignment horizontal="left" vertical="center" indent="3"/>
    </xf>
    <xf numFmtId="0" fontId="17" fillId="2" borderId="0" xfId="0" applyFont="1" applyFill="1" applyBorder="1" applyAlignment="1">
      <alignment horizontal="left"/>
    </xf>
    <xf numFmtId="0" fontId="0" fillId="2" borderId="0" xfId="0" applyFont="1" applyFill="1" applyBorder="1" applyAlignment="1">
      <alignment horizontal="center" wrapText="1"/>
    </xf>
    <xf numFmtId="0" fontId="0" fillId="2" borderId="2" xfId="0" applyFont="1" applyFill="1" applyBorder="1"/>
    <xf numFmtId="3" fontId="0" fillId="2" borderId="2" xfId="0" applyNumberFormat="1" applyFont="1" applyFill="1" applyBorder="1" applyAlignment="1">
      <alignment horizontal="left"/>
    </xf>
    <xf numFmtId="4" fontId="14" fillId="2" borderId="0" xfId="0" applyNumberFormat="1" applyFont="1" applyFill="1" applyBorder="1" applyAlignment="1">
      <alignment horizontal="left" vertical="center"/>
    </xf>
    <xf numFmtId="0" fontId="14" fillId="2" borderId="0" xfId="0" applyFont="1" applyFill="1" applyBorder="1" applyAlignment="1">
      <alignment horizontal="left" indent="3"/>
    </xf>
    <xf numFmtId="165" fontId="7" fillId="2" borderId="0" xfId="2" applyNumberFormat="1" applyFont="1" applyFill="1" applyAlignment="1">
      <alignment horizontal="center"/>
    </xf>
    <xf numFmtId="165" fontId="7" fillId="3" borderId="2" xfId="2" applyNumberFormat="1" applyFont="1" applyFill="1" applyBorder="1"/>
    <xf numFmtId="165" fontId="7" fillId="2" borderId="0" xfId="2" applyNumberFormat="1" applyFont="1" applyFill="1"/>
    <xf numFmtId="165" fontId="18" fillId="2" borderId="0" xfId="2" applyNumberFormat="1" applyFont="1" applyFill="1" applyBorder="1" applyAlignment="1">
      <alignment horizontal="right" vertical="center"/>
    </xf>
    <xf numFmtId="165" fontId="7" fillId="2" borderId="0" xfId="2" applyNumberFormat="1" applyFont="1" applyFill="1" applyBorder="1"/>
    <xf numFmtId="165" fontId="14" fillId="2" borderId="0" xfId="2" applyNumberFormat="1" applyFont="1" applyFill="1" applyBorder="1" applyAlignment="1">
      <alignment horizontal="right" vertical="center"/>
    </xf>
    <xf numFmtId="165" fontId="14" fillId="2" borderId="0" xfId="2" applyNumberFormat="1" applyFont="1" applyFill="1" applyBorder="1"/>
    <xf numFmtId="3" fontId="0" fillId="3" borderId="2" xfId="0" applyNumberFormat="1" applyFont="1" applyFill="1" applyBorder="1" applyAlignment="1">
      <alignment horizontal="right"/>
    </xf>
    <xf numFmtId="3" fontId="0" fillId="2" borderId="0" xfId="0" applyNumberFormat="1" applyFont="1" applyFill="1"/>
    <xf numFmtId="165" fontId="18" fillId="2" borderId="0" xfId="2" applyNumberFormat="1" applyFont="1" applyFill="1" applyBorder="1" applyAlignment="1">
      <alignment horizontal="center" vertical="center"/>
    </xf>
    <xf numFmtId="165" fontId="7" fillId="2" borderId="0" xfId="2" applyNumberFormat="1" applyFont="1" applyFill="1" applyBorder="1" applyAlignment="1">
      <alignment horizontal="center"/>
    </xf>
    <xf numFmtId="165" fontId="11" fillId="2" borderId="0" xfId="2" applyNumberFormat="1" applyFont="1" applyFill="1" applyAlignment="1">
      <alignment horizontal="center"/>
    </xf>
    <xf numFmtId="165" fontId="14" fillId="2" borderId="0" xfId="2" applyNumberFormat="1" applyFont="1" applyFill="1" applyBorder="1" applyAlignment="1">
      <alignment horizontal="center" vertical="center"/>
    </xf>
    <xf numFmtId="165" fontId="14" fillId="2" borderId="0" xfId="2" applyNumberFormat="1" applyFont="1" applyFill="1" applyBorder="1" applyAlignment="1">
      <alignment horizontal="center"/>
    </xf>
    <xf numFmtId="0" fontId="19" fillId="2" borderId="0" xfId="0" applyFont="1" applyFill="1" applyBorder="1" applyAlignment="1">
      <alignment horizontal="left" indent="2"/>
    </xf>
    <xf numFmtId="165" fontId="7" fillId="3" borderId="2" xfId="2" applyNumberFormat="1" applyFont="1" applyFill="1" applyBorder="1" applyAlignment="1">
      <alignment horizontal="center"/>
    </xf>
    <xf numFmtId="0" fontId="20" fillId="2" borderId="0" xfId="0" applyFont="1" applyFill="1" applyBorder="1" applyAlignment="1">
      <alignment vertical="center" wrapText="1"/>
    </xf>
    <xf numFmtId="0" fontId="12" fillId="0" borderId="0" xfId="0" applyFont="1" applyFill="1" applyAlignment="1">
      <alignment horizontal="left"/>
    </xf>
    <xf numFmtId="0" fontId="12" fillId="0" borderId="0" xfId="0" applyFont="1" applyFill="1" applyBorder="1"/>
    <xf numFmtId="0" fontId="12" fillId="0" borderId="0" xfId="0" applyFont="1" applyFill="1" applyBorder="1" applyAlignment="1">
      <alignment vertical="top" wrapText="1"/>
    </xf>
    <xf numFmtId="0" fontId="12" fillId="0" borderId="0" xfId="0" applyFont="1" applyFill="1" applyBorder="1" applyAlignment="1">
      <alignment vertical="top"/>
    </xf>
    <xf numFmtId="0" fontId="12" fillId="0" borderId="0" xfId="0" applyFont="1" applyFill="1" applyAlignment="1"/>
    <xf numFmtId="0" fontId="0" fillId="0" borderId="1" xfId="0" applyFont="1" applyFill="1" applyBorder="1" applyAlignment="1">
      <alignment horizontal="center"/>
    </xf>
    <xf numFmtId="4" fontId="0" fillId="0" borderId="0" xfId="0" applyNumberFormat="1" applyFont="1" applyFill="1" applyBorder="1" applyAlignment="1">
      <alignment horizontal="left" vertical="center"/>
    </xf>
    <xf numFmtId="0" fontId="0" fillId="0" borderId="0" xfId="0" applyFont="1" applyFill="1" applyBorder="1" applyAlignment="1">
      <alignment horizontal="left" indent="3"/>
    </xf>
    <xf numFmtId="3" fontId="0" fillId="0" borderId="0" xfId="0" applyNumberFormat="1" applyFont="1" applyFill="1" applyBorder="1" applyAlignment="1">
      <alignment horizontal="left"/>
    </xf>
    <xf numFmtId="0" fontId="15" fillId="0" borderId="0" xfId="0" applyFont="1" applyFill="1" applyBorder="1" applyAlignment="1">
      <alignment horizontal="left" indent="7"/>
    </xf>
    <xf numFmtId="0" fontId="16" fillId="0" borderId="0" xfId="0" applyFont="1" applyFill="1" applyBorder="1" applyAlignment="1"/>
    <xf numFmtId="3" fontId="14" fillId="0" borderId="0" xfId="0" applyNumberFormat="1" applyFont="1" applyFill="1" applyBorder="1" applyAlignment="1">
      <alignment horizontal="left"/>
    </xf>
    <xf numFmtId="0" fontId="14" fillId="0" borderId="0" xfId="4" applyFont="1" applyFill="1" applyBorder="1" applyAlignment="1">
      <alignment horizontal="left" vertical="center" indent="3"/>
    </xf>
    <xf numFmtId="4" fontId="18" fillId="0" borderId="0" xfId="0" applyNumberFormat="1" applyFont="1" applyFill="1" applyBorder="1" applyAlignment="1">
      <alignment horizontal="left" vertical="center"/>
    </xf>
    <xf numFmtId="0" fontId="13" fillId="0" borderId="0" xfId="0" applyFont="1" applyFill="1" applyBorder="1" applyAlignment="1">
      <alignment horizontal="left"/>
    </xf>
    <xf numFmtId="0" fontId="17" fillId="0" borderId="0" xfId="0" applyFont="1" applyFill="1" applyBorder="1" applyAlignment="1">
      <alignment horizontal="left"/>
    </xf>
    <xf numFmtId="0" fontId="0" fillId="0" borderId="2" xfId="0" applyFont="1" applyFill="1" applyBorder="1"/>
    <xf numFmtId="3" fontId="0" fillId="0" borderId="2" xfId="0" applyNumberFormat="1" applyFont="1" applyFill="1" applyBorder="1" applyAlignment="1">
      <alignment horizontal="left"/>
    </xf>
    <xf numFmtId="0" fontId="12" fillId="0" borderId="3" xfId="0" applyFont="1" applyFill="1" applyBorder="1" applyAlignment="1">
      <alignment horizontal="center"/>
    </xf>
    <xf numFmtId="164" fontId="0" fillId="0" borderId="0" xfId="2" applyFont="1" applyFill="1"/>
    <xf numFmtId="0" fontId="0" fillId="0" borderId="0" xfId="0" applyFill="1"/>
    <xf numFmtId="165" fontId="7" fillId="0" borderId="0" xfId="2" applyNumberFormat="1" applyFont="1" applyFill="1" applyAlignment="1">
      <alignment horizontal="center"/>
    </xf>
    <xf numFmtId="165" fontId="14" fillId="0" borderId="0" xfId="2" applyNumberFormat="1" applyFont="1" applyFill="1" applyAlignment="1">
      <alignment horizontal="center"/>
    </xf>
    <xf numFmtId="3" fontId="11" fillId="0" borderId="0" xfId="0" applyNumberFormat="1" applyFont="1" applyFill="1" applyBorder="1" applyAlignment="1">
      <alignment horizontal="left"/>
    </xf>
    <xf numFmtId="165" fontId="7" fillId="0" borderId="2" xfId="2" applyNumberFormat="1" applyFont="1" applyFill="1" applyBorder="1"/>
    <xf numFmtId="0" fontId="0" fillId="0" borderId="0" xfId="0" applyFill="1" applyBorder="1" applyAlignment="1">
      <alignment horizontal="left" wrapText="1"/>
    </xf>
    <xf numFmtId="0" fontId="12" fillId="0" borderId="3" xfId="0" applyFont="1" applyFill="1" applyBorder="1" applyAlignment="1">
      <alignment horizontal="center" vertical="center"/>
    </xf>
    <xf numFmtId="0" fontId="12" fillId="0" borderId="3" xfId="0" applyFont="1" applyFill="1" applyBorder="1" applyAlignment="1">
      <alignment horizontal="center" vertical="center" wrapText="1"/>
    </xf>
    <xf numFmtId="0" fontId="0" fillId="0" borderId="0" xfId="0" applyFill="1" applyAlignment="1">
      <alignment vertical="center"/>
    </xf>
    <xf numFmtId="164" fontId="21" fillId="0" borderId="0" xfId="2" applyFont="1" applyFill="1"/>
    <xf numFmtId="164" fontId="22" fillId="0" borderId="0" xfId="0" applyNumberFormat="1" applyFont="1" applyFill="1"/>
    <xf numFmtId="164" fontId="0" fillId="0" borderId="0" xfId="0" applyNumberFormat="1" applyFill="1"/>
    <xf numFmtId="164" fontId="21" fillId="0" borderId="0" xfId="0" applyNumberFormat="1" applyFont="1" applyFill="1"/>
    <xf numFmtId="164" fontId="0" fillId="0" borderId="0" xfId="1" applyFont="1" applyFill="1"/>
    <xf numFmtId="164" fontId="22" fillId="0" borderId="0" xfId="2" applyFont="1" applyFill="1"/>
    <xf numFmtId="164" fontId="12" fillId="0" borderId="3" xfId="2" applyFont="1" applyFill="1" applyBorder="1" applyAlignment="1">
      <alignment horizontal="center"/>
    </xf>
    <xf numFmtId="0" fontId="12" fillId="0" borderId="3" xfId="0" applyFont="1" applyFill="1" applyBorder="1" applyAlignment="1">
      <alignment horizontal="center" wrapText="1"/>
    </xf>
    <xf numFmtId="0" fontId="12" fillId="0" borderId="4" xfId="0" applyFont="1" applyFill="1" applyBorder="1" applyAlignment="1">
      <alignment horizontal="center"/>
    </xf>
    <xf numFmtId="0" fontId="10" fillId="0" borderId="0" xfId="0" applyFont="1" applyFill="1"/>
    <xf numFmtId="164" fontId="10" fillId="0" borderId="0" xfId="0" applyNumberFormat="1" applyFont="1" applyFill="1"/>
    <xf numFmtId="164" fontId="12" fillId="0" borderId="3" xfId="2" applyFont="1" applyFill="1" applyBorder="1" applyAlignment="1">
      <alignment horizontal="center" wrapText="1"/>
    </xf>
    <xf numFmtId="0" fontId="23" fillId="0" borderId="0" xfId="0" applyFont="1" applyFill="1"/>
    <xf numFmtId="0" fontId="12" fillId="0" borderId="4" xfId="0" applyFont="1" applyFill="1" applyBorder="1" applyAlignment="1">
      <alignment horizontal="center" wrapText="1"/>
    </xf>
    <xf numFmtId="0" fontId="8" fillId="0" borderId="0" xfId="0" applyFont="1" applyFill="1"/>
    <xf numFmtId="164" fontId="8" fillId="0" borderId="0" xfId="2" applyFont="1" applyFill="1"/>
    <xf numFmtId="0" fontId="24" fillId="0" borderId="0" xfId="0" applyFont="1" applyFill="1"/>
    <xf numFmtId="0" fontId="25" fillId="0" borderId="0" xfId="0" applyFont="1" applyFill="1"/>
    <xf numFmtId="4" fontId="0" fillId="0" borderId="0" xfId="0" applyNumberFormat="1" applyFill="1"/>
    <xf numFmtId="165" fontId="12" fillId="0" borderId="0" xfId="1" applyNumberFormat="1" applyFont="1" applyFill="1" applyAlignment="1">
      <alignment horizontal="right"/>
    </xf>
    <xf numFmtId="165" fontId="12" fillId="0" borderId="0" xfId="1" applyNumberFormat="1" applyFont="1" applyFill="1" applyBorder="1"/>
    <xf numFmtId="165" fontId="12" fillId="0" borderId="0" xfId="1" applyNumberFormat="1" applyFont="1" applyFill="1"/>
    <xf numFmtId="165" fontId="12" fillId="0" borderId="0" xfId="1" applyNumberFormat="1" applyFont="1" applyFill="1" applyBorder="1" applyAlignment="1">
      <alignment vertical="top" wrapText="1"/>
    </xf>
    <xf numFmtId="165" fontId="12" fillId="0" borderId="0" xfId="1" applyNumberFormat="1" applyFont="1" applyFill="1" applyBorder="1" applyAlignment="1">
      <alignment vertical="top"/>
    </xf>
    <xf numFmtId="165" fontId="12" fillId="0" borderId="0" xfId="1" applyNumberFormat="1" applyFont="1" applyFill="1" applyAlignment="1"/>
    <xf numFmtId="165" fontId="12" fillId="0" borderId="0" xfId="1" applyNumberFormat="1" applyFont="1" applyFill="1" applyAlignment="1">
      <alignment horizontal="left"/>
    </xf>
    <xf numFmtId="165" fontId="12" fillId="0" borderId="0" xfId="1" applyNumberFormat="1" applyFont="1" applyFill="1" applyAlignment="1">
      <alignment horizontal="center"/>
    </xf>
    <xf numFmtId="165" fontId="26" fillId="0" borderId="0" xfId="1" applyNumberFormat="1" applyFont="1" applyFill="1" applyBorder="1" applyAlignment="1">
      <alignment horizontal="right" vertical="center"/>
    </xf>
    <xf numFmtId="165" fontId="13" fillId="0" borderId="0" xfId="1" applyNumberFormat="1" applyFont="1" applyFill="1" applyBorder="1" applyAlignment="1">
      <alignment horizontal="left" indent="7"/>
    </xf>
    <xf numFmtId="165" fontId="18" fillId="0" borderId="0" xfId="1" applyNumberFormat="1" applyFont="1" applyFill="1" applyBorder="1" applyAlignment="1">
      <alignment horizontal="right" vertical="center"/>
    </xf>
    <xf numFmtId="165" fontId="14" fillId="0" borderId="0" xfId="1" applyNumberFormat="1" applyFont="1" applyFill="1" applyBorder="1" applyAlignment="1">
      <alignment horizontal="left"/>
    </xf>
    <xf numFmtId="165" fontId="14" fillId="0" borderId="0" xfId="1" applyNumberFormat="1" applyFont="1" applyFill="1" applyAlignment="1">
      <alignment horizontal="center"/>
    </xf>
    <xf numFmtId="165" fontId="18" fillId="0" borderId="0" xfId="1" applyNumberFormat="1" applyFont="1" applyFill="1" applyBorder="1" applyAlignment="1">
      <alignment horizontal="left" vertical="center"/>
    </xf>
    <xf numFmtId="165" fontId="13" fillId="0" borderId="0" xfId="1" applyNumberFormat="1" applyFont="1" applyFill="1" applyBorder="1" applyAlignment="1">
      <alignment horizontal="left"/>
    </xf>
    <xf numFmtId="165" fontId="14" fillId="0" borderId="0" xfId="1" applyNumberFormat="1" applyFont="1" applyFill="1" applyBorder="1"/>
    <xf numFmtId="165" fontId="13" fillId="0" borderId="0" xfId="1" applyNumberFormat="1" applyFont="1" applyFill="1" applyBorder="1" applyAlignment="1">
      <alignment horizontal="left" indent="2"/>
    </xf>
    <xf numFmtId="165" fontId="14" fillId="0" borderId="2" xfId="1" applyNumberFormat="1" applyFont="1" applyFill="1" applyBorder="1"/>
    <xf numFmtId="165" fontId="14" fillId="0" borderId="2" xfId="1" applyNumberFormat="1" applyFont="1" applyFill="1" applyBorder="1" applyAlignment="1">
      <alignment horizontal="left"/>
    </xf>
    <xf numFmtId="165" fontId="26" fillId="0" borderId="0" xfId="1" applyNumberFormat="1" applyFont="1" applyFill="1" applyBorder="1" applyAlignment="1">
      <alignment vertical="center" wrapText="1"/>
    </xf>
    <xf numFmtId="165" fontId="12" fillId="0" borderId="1" xfId="1" applyNumberFormat="1" applyFont="1" applyFill="1" applyBorder="1" applyAlignment="1">
      <alignment horizontal="center"/>
    </xf>
    <xf numFmtId="165" fontId="13" fillId="0" borderId="0" xfId="1" applyNumberFormat="1" applyFont="1" applyFill="1" applyBorder="1" applyAlignment="1">
      <alignment horizontal="left" indent="3"/>
    </xf>
    <xf numFmtId="165" fontId="17" fillId="0" borderId="0" xfId="1" applyNumberFormat="1" applyFont="1" applyFill="1" applyBorder="1" applyAlignment="1">
      <alignment horizontal="left" indent="3"/>
    </xf>
    <xf numFmtId="165" fontId="14" fillId="0" borderId="0" xfId="1" applyNumberFormat="1" applyFont="1" applyFill="1" applyBorder="1" applyAlignment="1">
      <alignment horizontal="right" vertical="center"/>
    </xf>
    <xf numFmtId="165" fontId="12" fillId="0" borderId="0" xfId="1" applyNumberFormat="1" applyFont="1" applyFill="1" applyBorder="1" applyAlignment="1">
      <alignment horizontal="right" vertical="center"/>
    </xf>
    <xf numFmtId="165" fontId="13" fillId="0" borderId="0" xfId="1" applyNumberFormat="1" applyFont="1" applyFill="1" applyAlignment="1">
      <alignment horizontal="left" indent="3"/>
    </xf>
    <xf numFmtId="165" fontId="27" fillId="0" borderId="0" xfId="1" applyNumberFormat="1" applyFont="1" applyFill="1" applyBorder="1"/>
    <xf numFmtId="1" fontId="12" fillId="0" borderId="0" xfId="1" applyNumberFormat="1" applyFont="1" applyFill="1" applyAlignment="1">
      <alignment horizontal="left"/>
    </xf>
    <xf numFmtId="165" fontId="14" fillId="0" borderId="0" xfId="1" applyNumberFormat="1" applyFont="1" applyFill="1"/>
    <xf numFmtId="165" fontId="14" fillId="0" borderId="1" xfId="1" applyNumberFormat="1" applyFont="1" applyFill="1" applyBorder="1" applyAlignment="1">
      <alignment horizontal="center"/>
    </xf>
    <xf numFmtId="165" fontId="14" fillId="0" borderId="0" xfId="1" applyNumberFormat="1" applyFont="1" applyFill="1" applyBorder="1" applyAlignment="1">
      <alignment horizontal="left" vertical="center"/>
    </xf>
    <xf numFmtId="165" fontId="14" fillId="0" borderId="0" xfId="1" applyNumberFormat="1" applyFont="1" applyFill="1" applyBorder="1" applyAlignment="1">
      <alignment horizontal="center" wrapText="1"/>
    </xf>
    <xf numFmtId="165" fontId="14" fillId="0" borderId="0" xfId="1" applyNumberFormat="1" applyFont="1" applyFill="1" applyAlignment="1">
      <alignment horizontal="left"/>
    </xf>
    <xf numFmtId="165" fontId="17" fillId="0" borderId="0" xfId="1" applyNumberFormat="1" applyFont="1" applyFill="1" applyBorder="1" applyAlignment="1">
      <alignment horizontal="left" vertical="center" indent="3"/>
    </xf>
    <xf numFmtId="165" fontId="28" fillId="0" borderId="0" xfId="1" applyNumberFormat="1" applyFont="1" applyFill="1"/>
    <xf numFmtId="165" fontId="10" fillId="0" borderId="0" xfId="1" applyNumberFormat="1" applyFont="1" applyFill="1"/>
    <xf numFmtId="165" fontId="14" fillId="0" borderId="0" xfId="1" applyNumberFormat="1" applyFont="1" applyFill="1" applyBorder="1" applyAlignment="1">
      <alignment horizontal="left" wrapText="1"/>
    </xf>
    <xf numFmtId="165" fontId="10" fillId="0" borderId="0" xfId="1" applyNumberFormat="1" applyFont="1" applyFill="1" applyBorder="1"/>
    <xf numFmtId="165" fontId="10" fillId="0" borderId="1" xfId="1" applyNumberFormat="1" applyFont="1" applyFill="1" applyBorder="1" applyAlignment="1">
      <alignment horizontal="center"/>
    </xf>
    <xf numFmtId="165" fontId="10" fillId="0" borderId="0" xfId="1" applyNumberFormat="1" applyFont="1" applyFill="1" applyBorder="1" applyAlignment="1">
      <alignment horizontal="right" vertical="center"/>
    </xf>
    <xf numFmtId="165" fontId="29" fillId="0" borderId="0" xfId="1" applyNumberFormat="1" applyFont="1" applyFill="1" applyAlignment="1">
      <alignment horizontal="center"/>
    </xf>
    <xf numFmtId="165" fontId="17" fillId="0" borderId="0" xfId="1" applyNumberFormat="1" applyFont="1" applyFill="1" applyBorder="1" applyAlignment="1">
      <alignment horizontal="left" vertical="top"/>
    </xf>
    <xf numFmtId="165" fontId="10" fillId="0" borderId="0" xfId="1" applyNumberFormat="1" applyFont="1" applyFill="1" applyBorder="1" applyAlignment="1">
      <alignment horizontal="left" indent="4"/>
    </xf>
    <xf numFmtId="165" fontId="17" fillId="0" borderId="0" xfId="1" applyNumberFormat="1" applyFont="1" applyFill="1" applyBorder="1" applyAlignment="1">
      <alignment horizontal="left" indent="7"/>
    </xf>
    <xf numFmtId="165" fontId="10" fillId="0" borderId="0" xfId="1" applyNumberFormat="1" applyFont="1" applyFill="1" applyBorder="1" applyAlignment="1">
      <alignment horizontal="left"/>
    </xf>
    <xf numFmtId="165" fontId="30" fillId="0" borderId="0" xfId="1" applyNumberFormat="1" applyFont="1" applyFill="1" applyBorder="1" applyAlignment="1">
      <alignment horizontal="left"/>
    </xf>
    <xf numFmtId="165" fontId="0" fillId="0" borderId="0" xfId="2" applyNumberFormat="1" applyFont="1" applyFill="1"/>
    <xf numFmtId="165" fontId="12" fillId="0" borderId="0" xfId="1" applyNumberFormat="1" applyFont="1" applyFill="1" applyAlignment="1">
      <alignment horizontal="center"/>
    </xf>
    <xf numFmtId="165" fontId="14" fillId="0" borderId="0" xfId="1" applyNumberFormat="1" applyFont="1" applyFill="1" applyBorder="1" applyAlignment="1">
      <alignment horizontal="left" vertical="top" wrapText="1"/>
    </xf>
    <xf numFmtId="4" fontId="0" fillId="0" borderId="0" xfId="0" applyNumberFormat="1" applyFont="1"/>
    <xf numFmtId="165" fontId="11" fillId="0" borderId="0" xfId="1" applyNumberFormat="1" applyFont="1" applyFill="1"/>
    <xf numFmtId="4" fontId="0" fillId="0" borderId="0" xfId="0" applyNumberFormat="1" applyFont="1" applyFill="1"/>
    <xf numFmtId="165" fontId="12" fillId="0" borderId="0" xfId="1" applyNumberFormat="1" applyFont="1" applyFill="1" applyBorder="1" applyAlignment="1">
      <alignment horizontal="center" wrapText="1"/>
    </xf>
    <xf numFmtId="165" fontId="0" fillId="0" borderId="0" xfId="1" applyNumberFormat="1" applyFont="1" applyFill="1"/>
    <xf numFmtId="165" fontId="14" fillId="0" borderId="5" xfId="1" applyNumberFormat="1" applyFont="1" applyFill="1" applyBorder="1" applyAlignment="1">
      <alignment horizontal="left"/>
    </xf>
    <xf numFmtId="165" fontId="14" fillId="0" borderId="0" xfId="10" applyNumberFormat="1" applyFont="1" applyFill="1" applyBorder="1" applyAlignment="1">
      <alignment horizontal="right" vertical="center"/>
    </xf>
    <xf numFmtId="165" fontId="18" fillId="0" borderId="0" xfId="10" applyNumberFormat="1" applyFont="1" applyFill="1" applyBorder="1" applyAlignment="1">
      <alignment horizontal="right" vertical="center"/>
    </xf>
    <xf numFmtId="165" fontId="14" fillId="0" borderId="0" xfId="10" applyNumberFormat="1" applyFont="1" applyFill="1" applyBorder="1"/>
    <xf numFmtId="165" fontId="14" fillId="0" borderId="2" xfId="10" applyNumberFormat="1" applyFont="1" applyFill="1" applyBorder="1"/>
    <xf numFmtId="165" fontId="12" fillId="0" borderId="0" xfId="1" applyNumberFormat="1" applyFont="1" applyFill="1" applyAlignment="1">
      <alignment horizontal="left"/>
    </xf>
    <xf numFmtId="165" fontId="5" fillId="0" borderId="0" xfId="1" applyNumberFormat="1" applyFont="1" applyFill="1" applyBorder="1" applyAlignment="1">
      <alignment horizontal="left"/>
    </xf>
    <xf numFmtId="165" fontId="5" fillId="0" borderId="0" xfId="1" applyNumberFormat="1" applyFont="1" applyFill="1" applyAlignment="1">
      <alignment horizontal="left"/>
    </xf>
    <xf numFmtId="165" fontId="10" fillId="0" borderId="0" xfId="1" applyNumberFormat="1" applyFont="1" applyFill="1" applyAlignment="1">
      <alignment horizontal="left" indent="3"/>
    </xf>
    <xf numFmtId="165" fontId="14" fillId="0" borderId="0" xfId="1" applyNumberFormat="1" applyFont="1" applyFill="1" applyAlignment="1">
      <alignment horizontal="left" indent="3"/>
    </xf>
    <xf numFmtId="165" fontId="17" fillId="0" borderId="0" xfId="1" applyNumberFormat="1" applyFont="1" applyFill="1" applyAlignment="1">
      <alignment horizontal="left" indent="3"/>
    </xf>
    <xf numFmtId="165" fontId="5" fillId="0" borderId="0" xfId="1" applyNumberFormat="1" applyFont="1" applyFill="1"/>
    <xf numFmtId="4" fontId="0" fillId="4" borderId="0" xfId="0" applyNumberFormat="1" applyFont="1" applyFill="1"/>
    <xf numFmtId="165" fontId="14" fillId="0" borderId="2" xfId="1" applyNumberFormat="1" applyFont="1" applyFill="1" applyBorder="1" applyAlignment="1">
      <alignment horizontal="center" wrapText="1"/>
    </xf>
    <xf numFmtId="165" fontId="14" fillId="0" borderId="7" xfId="1" applyNumberFormat="1" applyFont="1" applyFill="1" applyBorder="1"/>
    <xf numFmtId="37" fontId="14" fillId="0" borderId="0" xfId="1" applyNumberFormat="1" applyFont="1" applyFill="1"/>
    <xf numFmtId="37" fontId="18" fillId="0" borderId="0" xfId="1" applyNumberFormat="1" applyFont="1" applyFill="1" applyBorder="1" applyAlignment="1">
      <alignment horizontal="right" vertical="center"/>
    </xf>
    <xf numFmtId="37" fontId="14" fillId="0" borderId="2" xfId="1" applyNumberFormat="1" applyFont="1" applyFill="1" applyBorder="1"/>
    <xf numFmtId="37" fontId="14" fillId="0" borderId="0" xfId="1" applyNumberFormat="1" applyFont="1" applyFill="1" applyBorder="1" applyAlignment="1">
      <alignment horizontal="right"/>
    </xf>
    <xf numFmtId="37" fontId="14" fillId="0" borderId="0" xfId="1" applyNumberFormat="1" applyFont="1" applyFill="1" applyAlignment="1">
      <alignment horizontal="right"/>
    </xf>
    <xf numFmtId="37" fontId="14" fillId="0" borderId="2" xfId="1" applyNumberFormat="1" applyFont="1" applyFill="1" applyBorder="1" applyAlignment="1">
      <alignment horizontal="right"/>
    </xf>
    <xf numFmtId="37" fontId="14" fillId="0" borderId="2" xfId="1" applyNumberFormat="1" applyFont="1" applyFill="1" applyBorder="1" applyAlignment="1">
      <alignment horizontal="right" wrapText="1"/>
    </xf>
    <xf numFmtId="37" fontId="13" fillId="0" borderId="0" xfId="1" applyNumberFormat="1" applyFont="1" applyFill="1" applyBorder="1" applyAlignment="1"/>
    <xf numFmtId="37" fontId="14" fillId="0" borderId="0" xfId="1" applyNumberFormat="1" applyFont="1" applyFill="1" applyBorder="1" applyAlignment="1">
      <alignment horizontal="right" vertical="center"/>
    </xf>
    <xf numFmtId="37" fontId="14" fillId="0" borderId="0" xfId="1" applyNumberFormat="1" applyFont="1" applyFill="1" applyBorder="1" applyAlignment="1"/>
    <xf numFmtId="37" fontId="14" fillId="0" borderId="0" xfId="1" applyNumberFormat="1" applyFont="1" applyFill="1" applyBorder="1"/>
    <xf numFmtId="37" fontId="14" fillId="0" borderId="0" xfId="10" applyNumberFormat="1" applyFont="1" applyFill="1" applyBorder="1"/>
    <xf numFmtId="37" fontId="18" fillId="0" borderId="0" xfId="10" applyNumberFormat="1" applyFont="1" applyFill="1" applyBorder="1" applyAlignment="1">
      <alignment horizontal="right" vertical="center"/>
    </xf>
    <xf numFmtId="0" fontId="4" fillId="0" borderId="0" xfId="1" applyNumberFormat="1" applyFont="1" applyFill="1" applyBorder="1" applyAlignment="1">
      <alignment vertical="center" wrapText="1"/>
    </xf>
    <xf numFmtId="0" fontId="20" fillId="0" borderId="0" xfId="0" applyFont="1" applyFill="1" applyBorder="1" applyAlignment="1">
      <alignment vertical="center" wrapText="1"/>
    </xf>
    <xf numFmtId="37" fontId="5" fillId="0" borderId="0" xfId="1" applyNumberFormat="1" applyFont="1" applyFill="1" applyAlignment="1">
      <alignment horizontal="right"/>
    </xf>
    <xf numFmtId="37" fontId="17" fillId="0" borderId="0" xfId="1" applyNumberFormat="1" applyFont="1" applyFill="1" applyBorder="1" applyAlignment="1">
      <alignment horizontal="left" vertical="top"/>
    </xf>
    <xf numFmtId="165" fontId="14" fillId="0" borderId="0" xfId="1" applyNumberFormat="1" applyFont="1" applyFill="1" applyBorder="1" applyAlignment="1">
      <alignment horizontal="left" vertical="top" wrapText="1"/>
    </xf>
    <xf numFmtId="165" fontId="11" fillId="0" borderId="0" xfId="1" applyNumberFormat="1" applyFont="1" applyFill="1" applyBorder="1" applyAlignment="1">
      <alignment horizontal="left" vertical="center"/>
    </xf>
    <xf numFmtId="165" fontId="19" fillId="0" borderId="0" xfId="1" applyNumberFormat="1" applyFont="1" applyFill="1" applyBorder="1" applyAlignment="1">
      <alignment horizontal="left" indent="3"/>
    </xf>
    <xf numFmtId="3" fontId="14" fillId="0" borderId="0" xfId="1" applyNumberFormat="1" applyFont="1" applyFill="1" applyBorder="1" applyAlignment="1">
      <alignment horizontal="right" vertical="center"/>
    </xf>
    <xf numFmtId="165" fontId="3" fillId="0" borderId="0" xfId="1" applyNumberFormat="1" applyFont="1" applyFill="1" applyBorder="1" applyAlignment="1">
      <alignment horizontal="left" indent="4"/>
    </xf>
    <xf numFmtId="3" fontId="14" fillId="0" borderId="0" xfId="1" applyNumberFormat="1" applyFont="1" applyFill="1"/>
    <xf numFmtId="3" fontId="14" fillId="0" borderId="0" xfId="1" applyNumberFormat="1" applyFont="1" applyFill="1" applyBorder="1"/>
    <xf numFmtId="3" fontId="10" fillId="0" borderId="0" xfId="1" applyNumberFormat="1" applyFont="1" applyFill="1" applyBorder="1" applyAlignment="1">
      <alignment horizontal="right" vertical="center"/>
    </xf>
    <xf numFmtId="3" fontId="14" fillId="0" borderId="2" xfId="1" applyNumberFormat="1" applyFont="1" applyFill="1" applyBorder="1" applyAlignment="1">
      <alignment horizontal="left"/>
    </xf>
    <xf numFmtId="3" fontId="14" fillId="0" borderId="0" xfId="1" applyNumberFormat="1" applyFont="1" applyFill="1" applyBorder="1" applyAlignment="1">
      <alignment vertical="center"/>
    </xf>
    <xf numFmtId="3" fontId="14" fillId="0" borderId="0" xfId="1" applyNumberFormat="1" applyFont="1" applyFill="1" applyAlignment="1"/>
    <xf numFmtId="3" fontId="14" fillId="0" borderId="0" xfId="1" applyNumberFormat="1" applyFont="1" applyFill="1" applyBorder="1" applyAlignment="1"/>
    <xf numFmtId="3" fontId="18" fillId="0" borderId="0" xfId="1" applyNumberFormat="1" applyFont="1" applyFill="1" applyBorder="1" applyAlignment="1">
      <alignment vertical="center"/>
    </xf>
    <xf numFmtId="3" fontId="10" fillId="0" borderId="0" xfId="1" applyNumberFormat="1" applyFont="1" applyFill="1" applyBorder="1" applyAlignment="1">
      <alignment vertical="center"/>
    </xf>
    <xf numFmtId="3" fontId="14" fillId="0" borderId="2" xfId="1" applyNumberFormat="1" applyFont="1" applyFill="1" applyBorder="1" applyAlignment="1"/>
    <xf numFmtId="37" fontId="14" fillId="0" borderId="2" xfId="1" applyNumberFormat="1" applyFont="1" applyFill="1" applyBorder="1" applyAlignment="1">
      <alignment horizontal="left"/>
    </xf>
    <xf numFmtId="3" fontId="5" fillId="0" borderId="0" xfId="1" applyNumberFormat="1" applyFont="1"/>
    <xf numFmtId="3" fontId="5" fillId="0" borderId="0" xfId="1" applyNumberFormat="1" applyFont="1" applyBorder="1" applyAlignment="1">
      <alignment horizontal="right" vertical="center"/>
    </xf>
    <xf numFmtId="3" fontId="14" fillId="0" borderId="0" xfId="1" applyNumberFormat="1" applyFont="1"/>
    <xf numFmtId="3" fontId="14" fillId="0" borderId="0" xfId="1" applyNumberFormat="1" applyFont="1" applyBorder="1" applyAlignment="1">
      <alignment horizontal="right" vertical="center"/>
    </xf>
    <xf numFmtId="37" fontId="5" fillId="0" borderId="0" xfId="1" applyNumberFormat="1" applyFont="1" applyFill="1" applyAlignment="1">
      <alignment horizontal="left"/>
    </xf>
    <xf numFmtId="37" fontId="5" fillId="0" borderId="0" xfId="1" applyNumberFormat="1" applyFont="1" applyFill="1"/>
    <xf numFmtId="3" fontId="10" fillId="0" borderId="0" xfId="1" applyNumberFormat="1" applyFont="1" applyFill="1"/>
    <xf numFmtId="3" fontId="14" fillId="0" borderId="2" xfId="1" applyNumberFormat="1" applyFont="1" applyFill="1" applyBorder="1"/>
    <xf numFmtId="3" fontId="14" fillId="0" borderId="0" xfId="0" applyNumberFormat="1" applyFont="1" applyBorder="1" applyAlignment="1">
      <alignment horizontal="left"/>
    </xf>
    <xf numFmtId="165" fontId="2" fillId="0" borderId="0" xfId="1" applyNumberFormat="1" applyFont="1" applyFill="1" applyBorder="1" applyAlignment="1">
      <alignment horizontal="left" indent="4"/>
    </xf>
    <xf numFmtId="3" fontId="18" fillId="0" borderId="0" xfId="1" applyNumberFormat="1" applyFont="1" applyFill="1" applyBorder="1" applyAlignment="1">
      <alignment horizontal="right" vertical="center"/>
    </xf>
    <xf numFmtId="3" fontId="12" fillId="0" borderId="0" xfId="1" applyNumberFormat="1" applyFont="1" applyFill="1" applyBorder="1" applyAlignment="1">
      <alignment horizontal="right"/>
    </xf>
    <xf numFmtId="3" fontId="14" fillId="0" borderId="0" xfId="1" applyNumberFormat="1" applyFont="1" applyFill="1" applyAlignment="1">
      <alignment horizontal="right"/>
    </xf>
    <xf numFmtId="3" fontId="14" fillId="0" borderId="0" xfId="10" applyNumberFormat="1" applyFont="1" applyFill="1" applyBorder="1" applyAlignment="1">
      <alignment horizontal="right"/>
    </xf>
    <xf numFmtId="3" fontId="10" fillId="0" borderId="0" xfId="1" applyNumberFormat="1" applyFont="1" applyFill="1" applyAlignment="1">
      <alignment horizontal="right"/>
    </xf>
    <xf numFmtId="3" fontId="14" fillId="0" borderId="0" xfId="1" applyNumberFormat="1" applyFont="1" applyFill="1" applyBorder="1" applyAlignment="1">
      <alignment horizontal="right"/>
    </xf>
    <xf numFmtId="3" fontId="14" fillId="0" borderId="2" xfId="1" applyNumberFormat="1" applyFont="1" applyFill="1" applyBorder="1" applyAlignment="1">
      <alignment horizontal="right"/>
    </xf>
    <xf numFmtId="37" fontId="10" fillId="0" borderId="0" xfId="1" applyNumberFormat="1" applyFont="1" applyFill="1" applyBorder="1" applyAlignment="1"/>
    <xf numFmtId="3" fontId="13" fillId="0" borderId="0" xfId="1" applyNumberFormat="1" applyFont="1" applyFill="1" applyBorder="1" applyAlignment="1">
      <alignment horizontal="left" indent="2"/>
    </xf>
    <xf numFmtId="3" fontId="1" fillId="0" borderId="2" xfId="0" applyNumberFormat="1" applyFont="1" applyFill="1" applyBorder="1" applyAlignment="1">
      <alignment vertical="center"/>
    </xf>
    <xf numFmtId="165" fontId="17" fillId="0" borderId="0" xfId="10" applyNumberFormat="1" applyFont="1" applyFill="1" applyBorder="1" applyAlignment="1">
      <alignment horizontal="left" indent="7"/>
    </xf>
    <xf numFmtId="37" fontId="26" fillId="0" borderId="0" xfId="1" applyNumberFormat="1" applyFont="1" applyFill="1" applyBorder="1" applyAlignment="1">
      <alignment horizontal="right" vertical="center"/>
    </xf>
    <xf numFmtId="37" fontId="0" fillId="0" borderId="0" xfId="1" applyNumberFormat="1" applyFont="1" applyFill="1" applyBorder="1"/>
    <xf numFmtId="165" fontId="12" fillId="0" borderId="0" xfId="1" applyNumberFormat="1" applyFont="1" applyFill="1" applyAlignment="1">
      <alignment horizontal="center"/>
    </xf>
    <xf numFmtId="165" fontId="12" fillId="0" borderId="0" xfId="1" applyNumberFormat="1" applyFont="1" applyFill="1" applyBorder="1" applyAlignment="1">
      <alignment horizontal="center"/>
    </xf>
    <xf numFmtId="165" fontId="28" fillId="0" borderId="6" xfId="1" applyNumberFormat="1" applyFont="1" applyFill="1" applyBorder="1" applyAlignment="1">
      <alignment horizontal="left"/>
    </xf>
    <xf numFmtId="0" fontId="20" fillId="0" borderId="5" xfId="0" applyFont="1" applyFill="1" applyBorder="1" applyAlignment="1">
      <alignment horizontal="left" vertical="center" wrapText="1"/>
    </xf>
    <xf numFmtId="0" fontId="0" fillId="2" borderId="0" xfId="0" applyFill="1" applyBorder="1" applyAlignment="1">
      <alignment horizontal="left" vertical="top" wrapText="1"/>
    </xf>
    <xf numFmtId="0" fontId="0" fillId="2" borderId="0" xfId="0" applyFont="1" applyFill="1" applyBorder="1" applyAlignment="1">
      <alignment horizontal="left" vertical="top" wrapText="1"/>
    </xf>
    <xf numFmtId="165" fontId="28" fillId="0" borderId="0" xfId="1" applyNumberFormat="1" applyFont="1" applyFill="1" applyAlignment="1">
      <alignment horizontal="center"/>
    </xf>
    <xf numFmtId="0" fontId="0" fillId="0" borderId="0" xfId="0" applyFill="1" applyBorder="1" applyAlignment="1">
      <alignment horizontal="left" vertical="top" wrapText="1"/>
    </xf>
    <xf numFmtId="0" fontId="0" fillId="0" borderId="0" xfId="0" applyFont="1" applyFill="1" applyBorder="1" applyAlignment="1">
      <alignment horizontal="left" vertical="top" wrapText="1"/>
    </xf>
    <xf numFmtId="0" fontId="20" fillId="0" borderId="0" xfId="0" applyFont="1" applyFill="1" applyBorder="1" applyAlignment="1">
      <alignment horizontal="left" vertical="center" wrapText="1"/>
    </xf>
    <xf numFmtId="165" fontId="14" fillId="0" borderId="0" xfId="1" applyNumberFormat="1" applyFont="1" applyFill="1" applyBorder="1" applyAlignment="1">
      <alignment horizontal="left" vertical="top" wrapText="1"/>
    </xf>
    <xf numFmtId="0" fontId="20" fillId="0" borderId="5" xfId="0" applyFont="1" applyFill="1" applyBorder="1" applyAlignment="1">
      <alignment horizontal="center" vertical="center" wrapText="1"/>
    </xf>
    <xf numFmtId="0" fontId="12" fillId="2" borderId="0" xfId="0" applyFont="1" applyFill="1" applyAlignment="1">
      <alignment horizontal="center"/>
    </xf>
    <xf numFmtId="0" fontId="20" fillId="2" borderId="5" xfId="0" applyFont="1" applyFill="1" applyBorder="1" applyAlignment="1">
      <alignment horizontal="left" vertical="center" wrapText="1"/>
    </xf>
    <xf numFmtId="0" fontId="20" fillId="2" borderId="0" xfId="0" applyFont="1" applyFill="1" applyBorder="1" applyAlignment="1">
      <alignment horizontal="left" vertical="center" wrapText="1"/>
    </xf>
    <xf numFmtId="0" fontId="12" fillId="0" borderId="0" xfId="0" applyFont="1" applyFill="1" applyAlignment="1">
      <alignment horizontal="center"/>
    </xf>
    <xf numFmtId="0" fontId="0" fillId="0" borderId="0" xfId="0" applyFill="1" applyBorder="1" applyAlignment="1">
      <alignment horizontal="left" wrapText="1"/>
    </xf>
    <xf numFmtId="0" fontId="12" fillId="0" borderId="0" xfId="0" applyFont="1" applyFill="1" applyAlignment="1">
      <alignment horizontal="left"/>
    </xf>
    <xf numFmtId="0" fontId="31" fillId="0" borderId="0" xfId="0" applyFont="1" applyFill="1" applyAlignment="1">
      <alignment horizontal="left"/>
    </xf>
    <xf numFmtId="0" fontId="31" fillId="0" borderId="0" xfId="0" applyFont="1" applyFill="1" applyBorder="1" applyAlignment="1">
      <alignment horizontal="left"/>
    </xf>
  </cellXfs>
  <cellStyles count="15">
    <cellStyle name="Millares" xfId="1" builtinId="3"/>
    <cellStyle name="Millares 2" xfId="2"/>
    <cellStyle name="Millares 2 2" xfId="10"/>
    <cellStyle name="Millares 3" xfId="3"/>
    <cellStyle name="Millares 4" xfId="9"/>
    <cellStyle name="Millares 5" xfId="11"/>
    <cellStyle name="Normal" xfId="0" builtinId="0"/>
    <cellStyle name="Normal 2" xfId="4"/>
    <cellStyle name="Normal 2 2" xfId="12"/>
    <cellStyle name="Normal 3" xfId="5"/>
    <cellStyle name="Normal 4" xfId="6"/>
    <cellStyle name="Normal 5" xfId="7"/>
    <cellStyle name="Normal 6" xfId="8"/>
    <cellStyle name="Normal 7" xfId="13"/>
    <cellStyle name="Porcentaje 2" xfId="1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Documents%20and%20Settings\mchavest\Configuraci&#243;n%20local\Archivos%20temporales%20de%20Internet\Content.Outlook\201OGQGJ\Cuadros%20IMAS%20Informes%20Trimestrales-semestralesa%20y%20anual%20201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trimestre sin formato"/>
      <sheetName val="1T"/>
      <sheetName val="2T"/>
      <sheetName val="3T"/>
      <sheetName val="4T"/>
      <sheetName val="Semestral"/>
      <sheetName val="3T acumulado"/>
      <sheetName val="Anual"/>
      <sheetName val="IS_IMAS"/>
    </sheetNames>
    <sheetDataSet>
      <sheetData sheetId="0"/>
      <sheetData sheetId="1">
        <row r="10">
          <cell r="F10" t="str">
            <v>I Trimestre</v>
          </cell>
        </row>
        <row r="11">
          <cell r="F11">
            <v>0</v>
          </cell>
        </row>
        <row r="12">
          <cell r="F12">
            <v>0</v>
          </cell>
        </row>
        <row r="13">
          <cell r="F13">
            <v>33265</v>
          </cell>
        </row>
        <row r="14">
          <cell r="F14">
            <v>0</v>
          </cell>
        </row>
        <row r="15">
          <cell r="F15">
            <v>10213</v>
          </cell>
        </row>
        <row r="16">
          <cell r="F16">
            <v>2322</v>
          </cell>
        </row>
        <row r="17">
          <cell r="F17">
            <v>124</v>
          </cell>
        </row>
        <row r="18">
          <cell r="F18">
            <v>182</v>
          </cell>
        </row>
        <row r="19">
          <cell r="F19">
            <v>66</v>
          </cell>
        </row>
        <row r="20">
          <cell r="F20">
            <v>131913</v>
          </cell>
        </row>
        <row r="21">
          <cell r="F21">
            <v>103587</v>
          </cell>
        </row>
      </sheetData>
      <sheetData sheetId="2">
        <row r="10">
          <cell r="F10" t="str">
            <v>II Trimestre</v>
          </cell>
        </row>
        <row r="11">
          <cell r="F11">
            <v>0</v>
          </cell>
        </row>
        <row r="12">
          <cell r="F12">
            <v>0</v>
          </cell>
        </row>
        <row r="13">
          <cell r="F13">
            <v>48616</v>
          </cell>
        </row>
        <row r="14">
          <cell r="F14">
            <v>0</v>
          </cell>
        </row>
        <row r="15">
          <cell r="F15">
            <v>12014</v>
          </cell>
        </row>
        <row r="16">
          <cell r="F16">
            <v>2546</v>
          </cell>
        </row>
        <row r="17">
          <cell r="F17">
            <v>140</v>
          </cell>
        </row>
        <row r="18">
          <cell r="F18">
            <v>1114</v>
          </cell>
        </row>
        <row r="19">
          <cell r="F19">
            <v>327</v>
          </cell>
        </row>
        <row r="20">
          <cell r="F20">
            <v>155463</v>
          </cell>
        </row>
        <row r="21">
          <cell r="F21">
            <v>119350</v>
          </cell>
        </row>
      </sheetData>
      <sheetData sheetId="3">
        <row r="13">
          <cell r="F13">
            <v>56595</v>
          </cell>
        </row>
        <row r="14">
          <cell r="F14">
            <v>0</v>
          </cell>
        </row>
        <row r="15">
          <cell r="F15">
            <v>11941</v>
          </cell>
        </row>
        <row r="17">
          <cell r="F17">
            <v>224</v>
          </cell>
        </row>
        <row r="18">
          <cell r="F18">
            <v>1159</v>
          </cell>
        </row>
        <row r="19">
          <cell r="F19">
            <v>469</v>
          </cell>
        </row>
        <row r="20">
          <cell r="F20">
            <v>158577</v>
          </cell>
        </row>
        <row r="21">
          <cell r="F21">
            <v>121848</v>
          </cell>
        </row>
      </sheetData>
      <sheetData sheetId="4">
        <row r="13">
          <cell r="F13">
            <v>66395</v>
          </cell>
        </row>
        <row r="14">
          <cell r="F14">
            <v>0</v>
          </cell>
        </row>
        <row r="15">
          <cell r="F15">
            <v>12032</v>
          </cell>
        </row>
        <row r="17">
          <cell r="F17">
            <v>792</v>
          </cell>
        </row>
        <row r="18">
          <cell r="F18">
            <v>956</v>
          </cell>
        </row>
        <row r="19">
          <cell r="F19">
            <v>504</v>
          </cell>
        </row>
        <row r="20">
          <cell r="F20">
            <v>160914</v>
          </cell>
        </row>
        <row r="21">
          <cell r="F21">
            <v>124560</v>
          </cell>
        </row>
      </sheetData>
      <sheetData sheetId="5"/>
      <sheetData sheetId="6"/>
      <sheetData sheetId="7"/>
      <sheetData sheetId="8"/>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5"/>
  <sheetViews>
    <sheetView topLeftCell="A35" workbookViewId="0">
      <selection activeCell="A44" sqref="A44"/>
    </sheetView>
  </sheetViews>
  <sheetFormatPr baseColWidth="10" defaultColWidth="11.42578125" defaultRowHeight="15" x14ac:dyDescent="0.25"/>
  <cols>
    <col min="1" max="1" width="55.85546875" style="132" customWidth="1"/>
    <col min="2" max="2" width="26.5703125" style="132" customWidth="1"/>
    <col min="3" max="3" width="18.5703125" style="132" bestFit="1" customWidth="1"/>
    <col min="4" max="4" width="19.7109375" style="132" bestFit="1" customWidth="1"/>
    <col min="5" max="5" width="22.85546875" style="132" customWidth="1"/>
    <col min="6" max="6" width="14.42578125" style="132" customWidth="1"/>
    <col min="7" max="7" width="13.7109375" style="132" bestFit="1" customWidth="1"/>
    <col min="8" max="9" width="15.28515625" style="132" bestFit="1" customWidth="1"/>
    <col min="10" max="16384" width="11.42578125" style="132"/>
  </cols>
  <sheetData>
    <row r="1" spans="1:6" x14ac:dyDescent="0.25">
      <c r="A1" s="229" t="s">
        <v>2</v>
      </c>
      <c r="B1" s="229"/>
      <c r="C1" s="229"/>
      <c r="D1" s="229"/>
      <c r="E1" s="229"/>
      <c r="F1" s="229"/>
    </row>
    <row r="2" spans="1:6" x14ac:dyDescent="0.25">
      <c r="A2" s="104" t="s">
        <v>37</v>
      </c>
      <c r="B2" s="105" t="s">
        <v>38</v>
      </c>
      <c r="C2" s="106"/>
      <c r="D2" s="107"/>
      <c r="E2" s="106"/>
      <c r="F2" s="106"/>
    </row>
    <row r="3" spans="1:6" x14ac:dyDescent="0.25">
      <c r="A3" s="104" t="s">
        <v>39</v>
      </c>
      <c r="B3" s="108" t="s">
        <v>40</v>
      </c>
      <c r="C3" s="106"/>
      <c r="D3" s="109"/>
      <c r="E3" s="106"/>
      <c r="F3" s="106"/>
    </row>
    <row r="4" spans="1:6" x14ac:dyDescent="0.25">
      <c r="A4" s="104" t="s">
        <v>41</v>
      </c>
      <c r="B4" s="106" t="s">
        <v>42</v>
      </c>
      <c r="C4" s="109"/>
      <c r="D4" s="109"/>
      <c r="E4" s="106"/>
      <c r="F4" s="106"/>
    </row>
    <row r="5" spans="1:6" x14ac:dyDescent="0.25">
      <c r="A5" s="104" t="s">
        <v>79</v>
      </c>
      <c r="B5" s="110" t="s">
        <v>139</v>
      </c>
      <c r="C5" s="106"/>
      <c r="D5" s="106"/>
      <c r="E5" s="106"/>
      <c r="F5" s="106"/>
    </row>
    <row r="6" spans="1:6" x14ac:dyDescent="0.25">
      <c r="A6" s="104"/>
      <c r="B6" s="110"/>
      <c r="C6" s="106"/>
      <c r="D6" s="106"/>
      <c r="E6" s="106"/>
      <c r="F6" s="106"/>
    </row>
    <row r="8" spans="1:6" x14ac:dyDescent="0.25">
      <c r="A8" s="229" t="s">
        <v>43</v>
      </c>
      <c r="B8" s="229"/>
      <c r="C8" s="229"/>
      <c r="D8" s="229"/>
      <c r="E8" s="229"/>
      <c r="F8" s="229"/>
    </row>
    <row r="9" spans="1:6" x14ac:dyDescent="0.25">
      <c r="A9" s="229" t="s">
        <v>44</v>
      </c>
      <c r="B9" s="229"/>
      <c r="C9" s="229"/>
      <c r="D9" s="229"/>
      <c r="E9" s="229"/>
      <c r="F9" s="229"/>
    </row>
    <row r="10" spans="1:6" x14ac:dyDescent="0.25">
      <c r="A10" s="111"/>
    </row>
    <row r="11" spans="1:6" ht="15.75" thickBot="1" x14ac:dyDescent="0.3">
      <c r="A11" s="133" t="s">
        <v>8</v>
      </c>
      <c r="B11" s="133" t="s">
        <v>46</v>
      </c>
      <c r="C11" s="133" t="s">
        <v>64</v>
      </c>
      <c r="D11" s="133" t="s">
        <v>65</v>
      </c>
      <c r="E11" s="133" t="s">
        <v>66</v>
      </c>
      <c r="F11" s="133" t="s">
        <v>55</v>
      </c>
    </row>
    <row r="12" spans="1:6" x14ac:dyDescent="0.25">
      <c r="A12" s="105"/>
      <c r="B12" s="119"/>
      <c r="C12" s="119"/>
      <c r="D12" s="119"/>
      <c r="E12" s="119"/>
      <c r="F12" s="119"/>
    </row>
    <row r="13" spans="1:6" ht="15.75" customHeight="1" x14ac:dyDescent="0.25">
      <c r="A13" s="119" t="s">
        <v>80</v>
      </c>
      <c r="B13" s="134" t="s">
        <v>122</v>
      </c>
      <c r="C13" s="127"/>
      <c r="D13" s="127"/>
      <c r="E13" s="112"/>
      <c r="F13" s="112"/>
    </row>
    <row r="14" spans="1:6" x14ac:dyDescent="0.25">
      <c r="A14" s="215" t="s">
        <v>149</v>
      </c>
      <c r="B14" s="134" t="s">
        <v>51</v>
      </c>
      <c r="C14" s="176">
        <v>2114</v>
      </c>
      <c r="D14" s="176">
        <v>32916</v>
      </c>
      <c r="E14" s="176">
        <v>39860</v>
      </c>
      <c r="F14" s="177">
        <v>40771</v>
      </c>
    </row>
    <row r="15" spans="1:6" hidden="1" x14ac:dyDescent="0.25">
      <c r="A15" s="113" t="s">
        <v>52</v>
      </c>
      <c r="B15" s="115" t="s">
        <v>53</v>
      </c>
      <c r="C15" s="174"/>
      <c r="D15" s="174"/>
      <c r="E15" s="174"/>
      <c r="F15" s="174"/>
    </row>
    <row r="16" spans="1:6" x14ac:dyDescent="0.25">
      <c r="A16" s="146" t="s">
        <v>131</v>
      </c>
      <c r="B16" s="115" t="s">
        <v>51</v>
      </c>
      <c r="C16" s="174">
        <v>0</v>
      </c>
      <c r="D16" s="174">
        <v>0</v>
      </c>
      <c r="E16" s="174">
        <v>4</v>
      </c>
      <c r="F16" s="174">
        <v>4</v>
      </c>
    </row>
    <row r="17" spans="1:8" x14ac:dyDescent="0.25">
      <c r="A17" s="146" t="s">
        <v>16</v>
      </c>
      <c r="B17" s="115" t="s">
        <v>51</v>
      </c>
      <c r="C17" s="176">
        <v>0</v>
      </c>
      <c r="D17" s="176">
        <v>4180</v>
      </c>
      <c r="E17" s="176">
        <v>9151</v>
      </c>
      <c r="F17" s="177">
        <v>9250</v>
      </c>
    </row>
    <row r="18" spans="1:8" x14ac:dyDescent="0.25">
      <c r="A18" s="146" t="s">
        <v>132</v>
      </c>
      <c r="B18" s="115" t="s">
        <v>51</v>
      </c>
      <c r="C18" s="176">
        <v>130</v>
      </c>
      <c r="D18" s="176">
        <v>408</v>
      </c>
      <c r="E18" s="176">
        <v>641</v>
      </c>
      <c r="F18" s="177">
        <v>651</v>
      </c>
    </row>
    <row r="19" spans="1:8" x14ac:dyDescent="0.25">
      <c r="A19" s="146" t="s">
        <v>145</v>
      </c>
      <c r="B19" s="115" t="s">
        <v>146</v>
      </c>
      <c r="C19" s="177">
        <v>15147</v>
      </c>
      <c r="D19" s="177">
        <v>15909</v>
      </c>
      <c r="E19" s="176">
        <v>16395</v>
      </c>
      <c r="F19" s="177">
        <v>18277</v>
      </c>
      <c r="H19" s="116"/>
    </row>
    <row r="20" spans="1:8" x14ac:dyDescent="0.25">
      <c r="A20" s="146"/>
      <c r="B20" s="214" t="s">
        <v>147</v>
      </c>
      <c r="C20" s="177">
        <v>10974</v>
      </c>
      <c r="D20" s="177">
        <v>11474</v>
      </c>
      <c r="E20" s="176">
        <v>11833</v>
      </c>
      <c r="F20" s="177">
        <v>13122</v>
      </c>
      <c r="H20" s="116"/>
    </row>
    <row r="21" spans="1:8" hidden="1" x14ac:dyDescent="0.25">
      <c r="A21" s="146" t="s">
        <v>130</v>
      </c>
      <c r="B21" s="115" t="s">
        <v>51</v>
      </c>
      <c r="C21" s="177"/>
      <c r="D21" s="177"/>
      <c r="E21" s="176"/>
      <c r="F21" s="177"/>
      <c r="H21" s="116"/>
    </row>
    <row r="22" spans="1:8" hidden="1" x14ac:dyDescent="0.25">
      <c r="A22" s="146" t="s">
        <v>13</v>
      </c>
      <c r="B22" s="115" t="s">
        <v>51</v>
      </c>
      <c r="C22" s="176"/>
      <c r="D22" s="176"/>
      <c r="E22" s="176"/>
      <c r="F22" s="177"/>
      <c r="H22" s="119"/>
    </row>
    <row r="23" spans="1:8" hidden="1" x14ac:dyDescent="0.25">
      <c r="A23" s="146" t="s">
        <v>14</v>
      </c>
      <c r="B23" s="115" t="s">
        <v>51</v>
      </c>
      <c r="C23" s="176"/>
      <c r="D23" s="176"/>
      <c r="E23" s="176"/>
      <c r="F23" s="177"/>
    </row>
    <row r="24" spans="1:8" hidden="1" x14ac:dyDescent="0.25">
      <c r="A24" s="146" t="s">
        <v>119</v>
      </c>
      <c r="B24" s="115" t="s">
        <v>118</v>
      </c>
      <c r="C24" s="176"/>
      <c r="D24" s="176"/>
      <c r="E24" s="177"/>
      <c r="F24" s="177"/>
    </row>
    <row r="25" spans="1:8" hidden="1" x14ac:dyDescent="0.25">
      <c r="A25" s="146" t="s">
        <v>15</v>
      </c>
      <c r="B25" s="117" t="s">
        <v>120</v>
      </c>
      <c r="C25" s="174"/>
      <c r="D25" s="174"/>
      <c r="E25" s="176"/>
      <c r="F25" s="177"/>
    </row>
    <row r="26" spans="1:8" x14ac:dyDescent="0.25">
      <c r="A26" s="146" t="s">
        <v>4</v>
      </c>
      <c r="B26" s="115" t="s">
        <v>54</v>
      </c>
      <c r="C26" s="176">
        <v>121741</v>
      </c>
      <c r="D26" s="176">
        <v>122706</v>
      </c>
      <c r="E26" s="176">
        <v>128299</v>
      </c>
      <c r="F26" s="177">
        <v>131456</v>
      </c>
    </row>
    <row r="27" spans="1:8" x14ac:dyDescent="0.25">
      <c r="A27" s="146"/>
      <c r="B27" s="117" t="s">
        <v>120</v>
      </c>
      <c r="C27" s="176">
        <v>100465</v>
      </c>
      <c r="D27" s="176">
        <v>101008</v>
      </c>
      <c r="E27" s="176">
        <v>103994</v>
      </c>
      <c r="F27" s="177">
        <v>106374</v>
      </c>
    </row>
    <row r="28" spans="1:8" hidden="1" x14ac:dyDescent="0.25">
      <c r="A28" s="146" t="s">
        <v>121</v>
      </c>
      <c r="B28" s="115" t="s">
        <v>118</v>
      </c>
      <c r="C28" s="176">
        <v>0</v>
      </c>
      <c r="D28" s="176">
        <v>0</v>
      </c>
      <c r="E28" s="176"/>
      <c r="F28" s="177"/>
    </row>
    <row r="29" spans="1:8" hidden="1" x14ac:dyDescent="0.25">
      <c r="A29" s="146"/>
      <c r="B29" s="115"/>
      <c r="C29" s="176">
        <v>0</v>
      </c>
      <c r="D29" s="176">
        <v>0</v>
      </c>
      <c r="E29" s="176">
        <v>0</v>
      </c>
      <c r="F29" s="177">
        <v>0</v>
      </c>
    </row>
    <row r="30" spans="1:8" ht="15" hidden="1" customHeight="1" x14ac:dyDescent="0.25">
      <c r="A30" s="194" t="s">
        <v>123</v>
      </c>
      <c r="B30" s="115" t="s">
        <v>51</v>
      </c>
      <c r="C30" s="176">
        <v>0</v>
      </c>
      <c r="D30" s="176"/>
      <c r="E30" s="176">
        <v>0</v>
      </c>
      <c r="F30" s="180"/>
      <c r="G30" s="154"/>
      <c r="H30" s="119"/>
    </row>
    <row r="31" spans="1:8" ht="15" hidden="1" customHeight="1" x14ac:dyDescent="0.25">
      <c r="A31" s="146" t="s">
        <v>133</v>
      </c>
      <c r="B31" s="115" t="s">
        <v>51</v>
      </c>
      <c r="C31" s="176"/>
      <c r="D31" s="176"/>
      <c r="E31" s="176"/>
      <c r="F31" s="176"/>
      <c r="G31" s="154"/>
      <c r="H31" s="119"/>
    </row>
    <row r="32" spans="1:8" ht="15.75" thickBot="1" x14ac:dyDescent="0.3">
      <c r="A32" s="121" t="s">
        <v>82</v>
      </c>
      <c r="B32" s="122" t="s">
        <v>122</v>
      </c>
      <c r="C32" s="178">
        <v>111545</v>
      </c>
      <c r="D32" s="178">
        <v>133951</v>
      </c>
      <c r="E32" s="178">
        <v>143565</v>
      </c>
      <c r="F32" s="179">
        <v>147173</v>
      </c>
      <c r="H32" s="135"/>
    </row>
    <row r="33" spans="1:6" ht="43.5" customHeight="1" thickTop="1" thickBot="1" x14ac:dyDescent="0.3">
      <c r="A33" s="232" t="s">
        <v>126</v>
      </c>
      <c r="B33" s="232"/>
      <c r="C33" s="232"/>
      <c r="D33" s="232"/>
      <c r="E33" s="232"/>
      <c r="F33" s="232"/>
    </row>
    <row r="34" spans="1:6" ht="30.75" customHeight="1" thickTop="1" x14ac:dyDescent="0.25">
      <c r="A34" s="232" t="s">
        <v>148</v>
      </c>
      <c r="B34" s="232"/>
      <c r="C34" s="232"/>
      <c r="D34" s="232"/>
      <c r="E34" s="232"/>
      <c r="F34" s="232"/>
    </row>
    <row r="35" spans="1:6" x14ac:dyDescent="0.25">
      <c r="A35" s="233" t="s">
        <v>150</v>
      </c>
      <c r="B35" s="234"/>
      <c r="C35" s="135"/>
      <c r="D35" s="135"/>
      <c r="E35" s="135"/>
      <c r="F35" s="135"/>
    </row>
    <row r="36" spans="1:6" ht="12.75" customHeight="1" x14ac:dyDescent="0.25"/>
    <row r="37" spans="1:6" x14ac:dyDescent="0.25">
      <c r="A37" s="229" t="s">
        <v>98</v>
      </c>
      <c r="B37" s="229"/>
      <c r="C37" s="229"/>
      <c r="D37" s="229"/>
      <c r="E37" s="229"/>
    </row>
    <row r="38" spans="1:6" x14ac:dyDescent="0.25">
      <c r="A38" s="229" t="s">
        <v>18</v>
      </c>
      <c r="B38" s="229"/>
      <c r="C38" s="229"/>
      <c r="D38" s="229"/>
      <c r="E38" s="229"/>
    </row>
    <row r="39" spans="1:6" x14ac:dyDescent="0.25">
      <c r="A39" s="229" t="s">
        <v>106</v>
      </c>
      <c r="B39" s="229"/>
      <c r="C39" s="229"/>
      <c r="D39" s="229"/>
      <c r="E39" s="229"/>
    </row>
    <row r="40" spans="1:6" x14ac:dyDescent="0.25">
      <c r="A40" s="104"/>
      <c r="B40" s="111"/>
      <c r="C40" s="111"/>
      <c r="D40" s="111"/>
      <c r="E40" s="123"/>
    </row>
    <row r="41" spans="1:6" s="106" customFormat="1" ht="15.75" thickBot="1" x14ac:dyDescent="0.3">
      <c r="A41" s="133" t="s">
        <v>8</v>
      </c>
      <c r="B41" s="142" t="s">
        <v>64</v>
      </c>
      <c r="C41" s="142" t="s">
        <v>65</v>
      </c>
      <c r="D41" s="142" t="s">
        <v>66</v>
      </c>
      <c r="E41" s="142" t="s">
        <v>55</v>
      </c>
    </row>
    <row r="42" spans="1:6" x14ac:dyDescent="0.25">
      <c r="A42" s="141"/>
      <c r="B42" s="119"/>
      <c r="C42" s="119"/>
      <c r="D42" s="119"/>
      <c r="E42" s="119"/>
    </row>
    <row r="43" spans="1:6" x14ac:dyDescent="0.25">
      <c r="A43" s="119" t="s">
        <v>12</v>
      </c>
      <c r="B43" s="174">
        <f>B44+B45+B46+B47+B49+B52+B55+B56+B57</f>
        <v>170681960</v>
      </c>
      <c r="C43" s="174">
        <f t="shared" ref="C43:D43" si="0">C44+C45+C46+C47+C49+C52+C55+C56+C57</f>
        <v>2549073902</v>
      </c>
      <c r="D43" s="174">
        <f t="shared" si="0"/>
        <v>3050796146</v>
      </c>
      <c r="E43" s="181">
        <f>SUM(B43:D43)</f>
        <v>5770552008</v>
      </c>
    </row>
    <row r="44" spans="1:6" x14ac:dyDescent="0.25">
      <c r="A44" s="113" t="s">
        <v>154</v>
      </c>
      <c r="B44" s="174">
        <v>0</v>
      </c>
      <c r="C44" s="174">
        <v>0</v>
      </c>
      <c r="D44" s="174">
        <v>0</v>
      </c>
      <c r="E44" s="174">
        <f t="shared" ref="E44:E59" si="1">SUM(B44:D44)</f>
        <v>0</v>
      </c>
    </row>
    <row r="45" spans="1:6" x14ac:dyDescent="0.25">
      <c r="A45" s="113" t="s">
        <v>13</v>
      </c>
      <c r="B45" s="174">
        <v>4084410</v>
      </c>
      <c r="C45" s="174">
        <v>7561471.0000000019</v>
      </c>
      <c r="D45" s="174">
        <v>10095803.999999998</v>
      </c>
      <c r="E45" s="174">
        <f t="shared" si="1"/>
        <v>21741685</v>
      </c>
    </row>
    <row r="46" spans="1:6" x14ac:dyDescent="0.25">
      <c r="A46" s="113" t="s">
        <v>14</v>
      </c>
      <c r="B46" s="174">
        <v>3678050</v>
      </c>
      <c r="C46" s="174">
        <v>17021860</v>
      </c>
      <c r="D46" s="174">
        <v>69833891</v>
      </c>
      <c r="E46" s="174">
        <f t="shared" si="1"/>
        <v>90533801</v>
      </c>
    </row>
    <row r="47" spans="1:6" x14ac:dyDescent="0.25">
      <c r="A47" s="113" t="s">
        <v>130</v>
      </c>
      <c r="B47" s="174">
        <v>148079500</v>
      </c>
      <c r="C47" s="174">
        <v>2267200571</v>
      </c>
      <c r="D47" s="174">
        <v>2636382701</v>
      </c>
      <c r="E47" s="223">
        <f t="shared" ref="E47:E52" si="2">SUM(B47:D47)</f>
        <v>5051662772</v>
      </c>
    </row>
    <row r="48" spans="1:6" ht="15.75" customHeight="1" x14ac:dyDescent="0.25">
      <c r="A48" s="113" t="s">
        <v>127</v>
      </c>
      <c r="B48" s="174"/>
      <c r="C48" s="174">
        <v>0</v>
      </c>
      <c r="D48" s="174">
        <v>410000</v>
      </c>
      <c r="E48" s="223">
        <f t="shared" si="2"/>
        <v>410000</v>
      </c>
    </row>
    <row r="49" spans="1:7" x14ac:dyDescent="0.25">
      <c r="A49" s="113" t="s">
        <v>15</v>
      </c>
      <c r="B49" s="174">
        <v>0</v>
      </c>
      <c r="C49" s="174">
        <v>0</v>
      </c>
      <c r="D49" s="174">
        <v>0</v>
      </c>
      <c r="E49" s="182">
        <f t="shared" si="2"/>
        <v>0</v>
      </c>
    </row>
    <row r="50" spans="1:7" x14ac:dyDescent="0.25">
      <c r="A50" s="126" t="s">
        <v>91</v>
      </c>
      <c r="B50" s="174">
        <v>1666089560</v>
      </c>
      <c r="C50" s="174">
        <v>1878081054</v>
      </c>
      <c r="D50" s="174">
        <v>1865082043.000001</v>
      </c>
      <c r="E50" s="182">
        <f t="shared" si="2"/>
        <v>5409252657.000001</v>
      </c>
    </row>
    <row r="51" spans="1:7" x14ac:dyDescent="0.25">
      <c r="A51" s="113" t="s">
        <v>128</v>
      </c>
      <c r="B51" s="174">
        <v>18964820</v>
      </c>
      <c r="C51" s="174">
        <v>52811196</v>
      </c>
      <c r="D51" s="174">
        <v>72105020.00000003</v>
      </c>
      <c r="E51" s="174">
        <f t="shared" si="2"/>
        <v>143881036.00000003</v>
      </c>
    </row>
    <row r="52" spans="1:7" x14ac:dyDescent="0.25">
      <c r="A52" s="113" t="s">
        <v>123</v>
      </c>
      <c r="B52" s="174">
        <v>0</v>
      </c>
      <c r="C52" s="174">
        <v>0</v>
      </c>
      <c r="D52" s="174">
        <v>27000000</v>
      </c>
      <c r="E52" s="174">
        <f t="shared" si="2"/>
        <v>27000000</v>
      </c>
    </row>
    <row r="53" spans="1:7" x14ac:dyDescent="0.25">
      <c r="A53" s="118" t="s">
        <v>4</v>
      </c>
      <c r="B53" s="174">
        <v>3447062000</v>
      </c>
      <c r="C53" s="174">
        <v>3507257000</v>
      </c>
      <c r="D53" s="174">
        <v>3906433500</v>
      </c>
      <c r="E53" s="181">
        <f t="shared" si="1"/>
        <v>10860752500</v>
      </c>
    </row>
    <row r="54" spans="1:7" x14ac:dyDescent="0.25">
      <c r="A54" s="118" t="s">
        <v>16</v>
      </c>
      <c r="B54" s="174">
        <v>0</v>
      </c>
      <c r="C54" s="174">
        <v>404614545.00000006</v>
      </c>
      <c r="D54" s="174">
        <v>881254544.99999976</v>
      </c>
      <c r="E54" s="181">
        <f t="shared" si="1"/>
        <v>1285869089.9999998</v>
      </c>
    </row>
    <row r="55" spans="1:7" ht="15" customHeight="1" x14ac:dyDescent="0.25">
      <c r="A55" s="147" t="s">
        <v>134</v>
      </c>
      <c r="B55" s="174"/>
      <c r="C55" s="174">
        <v>242870000</v>
      </c>
      <c r="D55" s="174">
        <v>263743750</v>
      </c>
      <c r="E55" s="181">
        <f t="shared" si="1"/>
        <v>506613750</v>
      </c>
      <c r="F55" s="120"/>
      <c r="G55" s="119"/>
    </row>
    <row r="56" spans="1:7" ht="15" customHeight="1" x14ac:dyDescent="0.25">
      <c r="A56" s="147" t="s">
        <v>155</v>
      </c>
      <c r="B56" s="174">
        <v>0</v>
      </c>
      <c r="C56" s="174">
        <v>0</v>
      </c>
      <c r="D56" s="174">
        <v>0</v>
      </c>
      <c r="E56" s="181">
        <f t="shared" si="1"/>
        <v>0</v>
      </c>
      <c r="F56" s="120"/>
      <c r="G56" s="119"/>
    </row>
    <row r="57" spans="1:7" ht="15" customHeight="1" x14ac:dyDescent="0.25">
      <c r="A57" s="147" t="s">
        <v>135</v>
      </c>
      <c r="B57" s="174">
        <v>14840000</v>
      </c>
      <c r="C57" s="174">
        <v>14420000</v>
      </c>
      <c r="D57" s="174">
        <v>43740000</v>
      </c>
      <c r="E57" s="181">
        <f t="shared" si="1"/>
        <v>73000000</v>
      </c>
      <c r="F57" s="120"/>
      <c r="G57" s="119"/>
    </row>
    <row r="58" spans="1:7" ht="15" customHeight="1" x14ac:dyDescent="0.25">
      <c r="A58" s="147" t="s">
        <v>68</v>
      </c>
      <c r="B58" s="174">
        <v>0</v>
      </c>
      <c r="C58" s="174">
        <v>236000000</v>
      </c>
      <c r="D58" s="174">
        <v>0</v>
      </c>
      <c r="E58" s="181">
        <f t="shared" si="1"/>
        <v>236000000</v>
      </c>
      <c r="F58" s="120"/>
      <c r="G58" s="119"/>
    </row>
    <row r="59" spans="1:7" ht="15" customHeight="1" x14ac:dyDescent="0.25">
      <c r="A59" s="147" t="s">
        <v>138</v>
      </c>
      <c r="B59" s="174">
        <v>0</v>
      </c>
      <c r="C59" s="174">
        <v>0</v>
      </c>
      <c r="D59" s="174">
        <v>0</v>
      </c>
      <c r="E59" s="181">
        <f t="shared" si="1"/>
        <v>0</v>
      </c>
      <c r="F59" s="120"/>
      <c r="G59" s="119"/>
    </row>
    <row r="60" spans="1:7" ht="15" customHeight="1" x14ac:dyDescent="0.25">
      <c r="A60" s="147"/>
      <c r="B60" s="174"/>
      <c r="C60" s="174"/>
      <c r="D60" s="174"/>
      <c r="E60" s="181"/>
      <c r="F60" s="120"/>
      <c r="G60" s="119"/>
    </row>
    <row r="61" spans="1:7" ht="15" customHeight="1" thickBot="1" x14ac:dyDescent="0.3">
      <c r="A61" s="121" t="s">
        <v>17</v>
      </c>
      <c r="B61" s="175">
        <f>B43+B48+B50+B51+B53+B54+B58+B59</f>
        <v>5302798340</v>
      </c>
      <c r="C61" s="175">
        <f t="shared" ref="C61:E61" si="3">C43+C48+C50+C51+C53+C54+C58+C59</f>
        <v>8627837697</v>
      </c>
      <c r="D61" s="175">
        <f t="shared" si="3"/>
        <v>9776081254</v>
      </c>
      <c r="E61" s="175">
        <f t="shared" si="3"/>
        <v>23706717291</v>
      </c>
      <c r="F61" s="135"/>
      <c r="G61" s="135"/>
    </row>
    <row r="62" spans="1:7" ht="15" customHeight="1" thickTop="1" x14ac:dyDescent="0.25">
      <c r="A62" s="115" t="s">
        <v>19</v>
      </c>
      <c r="B62" s="128"/>
      <c r="C62" s="128"/>
      <c r="D62" s="128"/>
      <c r="E62" s="128"/>
      <c r="F62" s="135"/>
      <c r="G62" s="135"/>
    </row>
    <row r="63" spans="1:7" ht="15" customHeight="1" x14ac:dyDescent="0.25">
      <c r="A63" s="115"/>
      <c r="B63" s="128"/>
      <c r="C63" s="128"/>
      <c r="D63" s="128"/>
      <c r="E63" s="128"/>
      <c r="F63" s="135"/>
      <c r="G63" s="135"/>
    </row>
    <row r="64" spans="1:7" ht="15" customHeight="1" x14ac:dyDescent="0.25">
      <c r="A64" s="115"/>
      <c r="B64" s="128"/>
      <c r="C64" s="128"/>
      <c r="D64" s="128"/>
      <c r="E64" s="128"/>
      <c r="F64" s="135"/>
      <c r="G64" s="135"/>
    </row>
    <row r="65" spans="1:7" ht="15" customHeight="1" x14ac:dyDescent="0.25">
      <c r="A65" s="230" t="s">
        <v>20</v>
      </c>
      <c r="B65" s="230"/>
      <c r="C65" s="230"/>
      <c r="D65" s="230"/>
      <c r="E65" s="230"/>
      <c r="F65" s="135"/>
      <c r="G65" s="135"/>
    </row>
    <row r="66" spans="1:7" x14ac:dyDescent="0.25">
      <c r="A66" s="229" t="s">
        <v>21</v>
      </c>
      <c r="B66" s="229"/>
      <c r="C66" s="229"/>
      <c r="D66" s="229"/>
      <c r="E66" s="229"/>
    </row>
    <row r="67" spans="1:7" x14ac:dyDescent="0.25">
      <c r="A67" s="229" t="s">
        <v>106</v>
      </c>
      <c r="B67" s="229"/>
      <c r="C67" s="229"/>
      <c r="D67" s="229"/>
      <c r="E67" s="229"/>
    </row>
    <row r="68" spans="1:7" s="106" customFormat="1" x14ac:dyDescent="0.25">
      <c r="A68" s="231"/>
      <c r="B68" s="231"/>
      <c r="C68" s="231"/>
      <c r="D68" s="231"/>
      <c r="E68" s="231"/>
    </row>
    <row r="69" spans="1:7" ht="15.75" thickBot="1" x14ac:dyDescent="0.3">
      <c r="A69" s="142" t="s">
        <v>22</v>
      </c>
      <c r="B69" s="142" t="s">
        <v>64</v>
      </c>
      <c r="C69" s="142" t="s">
        <v>65</v>
      </c>
      <c r="D69" s="142" t="s">
        <v>66</v>
      </c>
      <c r="E69" s="142" t="s">
        <v>55</v>
      </c>
    </row>
    <row r="70" spans="1:7" s="136" customFormat="1" x14ac:dyDescent="0.25">
      <c r="A70" s="132"/>
      <c r="B70" s="132"/>
      <c r="C70" s="132"/>
      <c r="D70" s="132"/>
      <c r="E70" s="132"/>
      <c r="F70" s="132"/>
    </row>
    <row r="71" spans="1:7" x14ac:dyDescent="0.25">
      <c r="A71" s="132" t="s">
        <v>114</v>
      </c>
      <c r="B71" s="132">
        <f>B72</f>
        <v>5302798340</v>
      </c>
      <c r="C71" s="132">
        <f t="shared" ref="C71:D71" si="4">C72</f>
        <v>8391837697</v>
      </c>
      <c r="D71" s="132">
        <f t="shared" si="4"/>
        <v>9749081254</v>
      </c>
      <c r="E71" s="132">
        <f>SUM(B71:D71)</f>
        <v>23443717291</v>
      </c>
      <c r="F71" s="136"/>
    </row>
    <row r="72" spans="1:7" x14ac:dyDescent="0.25">
      <c r="A72" s="167" t="s">
        <v>115</v>
      </c>
      <c r="B72" s="132">
        <v>5302798340</v>
      </c>
      <c r="C72" s="132">
        <v>8391837697</v>
      </c>
      <c r="D72" s="132">
        <v>9749081254</v>
      </c>
      <c r="E72" s="132">
        <f t="shared" ref="E72:E76" si="5">SUM(B72:D72)</f>
        <v>23443717291</v>
      </c>
      <c r="F72" s="136"/>
    </row>
    <row r="73" spans="1:7" x14ac:dyDescent="0.25">
      <c r="A73" s="132" t="s">
        <v>24</v>
      </c>
      <c r="B73" s="173">
        <f>B74</f>
        <v>0</v>
      </c>
      <c r="C73" s="132">
        <f t="shared" ref="C73:D73" si="6">C74</f>
        <v>0</v>
      </c>
      <c r="D73" s="132">
        <f t="shared" si="6"/>
        <v>27000000</v>
      </c>
      <c r="E73" s="132">
        <f t="shared" si="5"/>
        <v>27000000</v>
      </c>
    </row>
    <row r="74" spans="1:7" x14ac:dyDescent="0.25">
      <c r="A74" s="129" t="s">
        <v>115</v>
      </c>
      <c r="B74" s="173">
        <v>0</v>
      </c>
      <c r="C74" s="132">
        <v>0</v>
      </c>
      <c r="D74" s="132">
        <v>27000000</v>
      </c>
      <c r="E74" s="132">
        <f t="shared" si="5"/>
        <v>27000000</v>
      </c>
    </row>
    <row r="75" spans="1:7" x14ac:dyDescent="0.25">
      <c r="A75" s="165" t="s">
        <v>112</v>
      </c>
      <c r="B75" s="173">
        <f>SUM(B76:B77)</f>
        <v>0</v>
      </c>
      <c r="C75" s="173">
        <f t="shared" ref="C75:D75" si="7">SUM(C76:C77)</f>
        <v>236000000</v>
      </c>
      <c r="D75" s="173">
        <f t="shared" si="7"/>
        <v>0</v>
      </c>
      <c r="E75" s="173">
        <f t="shared" si="5"/>
        <v>236000000</v>
      </c>
    </row>
    <row r="76" spans="1:7" x14ac:dyDescent="0.25">
      <c r="A76" s="129" t="s">
        <v>137</v>
      </c>
      <c r="B76" s="173">
        <v>0</v>
      </c>
      <c r="C76" s="173">
        <v>0</v>
      </c>
      <c r="D76" s="173">
        <v>0</v>
      </c>
      <c r="E76" s="173">
        <f t="shared" si="5"/>
        <v>0</v>
      </c>
    </row>
    <row r="77" spans="1:7" x14ac:dyDescent="0.25">
      <c r="A77" s="168" t="s">
        <v>68</v>
      </c>
      <c r="B77" s="173">
        <v>0</v>
      </c>
      <c r="C77" s="173">
        <v>236000000</v>
      </c>
      <c r="D77" s="173">
        <v>0</v>
      </c>
      <c r="E77" s="173">
        <f>SUM(B77:D77)</f>
        <v>236000000</v>
      </c>
    </row>
    <row r="78" spans="1:7" ht="15.75" thickBot="1" x14ac:dyDescent="0.3">
      <c r="A78" s="121" t="s">
        <v>27</v>
      </c>
      <c r="B78" s="121">
        <f>B71+B73+B75</f>
        <v>5302798340</v>
      </c>
      <c r="C78" s="121">
        <f t="shared" ref="C78:E78" si="8">C71+C73+C75</f>
        <v>8627837697</v>
      </c>
      <c r="D78" s="121">
        <f t="shared" si="8"/>
        <v>9776081254</v>
      </c>
      <c r="E78" s="121">
        <f t="shared" si="8"/>
        <v>23706717291</v>
      </c>
    </row>
    <row r="79" spans="1:7" ht="15.75" thickTop="1" x14ac:dyDescent="0.25">
      <c r="A79" s="119" t="s">
        <v>19</v>
      </c>
    </row>
    <row r="80" spans="1:7" x14ac:dyDescent="0.25">
      <c r="A80" s="119"/>
    </row>
    <row r="82" spans="1:9" x14ac:dyDescent="0.25">
      <c r="A82" s="230" t="s">
        <v>28</v>
      </c>
      <c r="B82" s="230"/>
      <c r="C82" s="230"/>
      <c r="D82" s="230"/>
      <c r="E82" s="230"/>
    </row>
    <row r="83" spans="1:9" x14ac:dyDescent="0.25">
      <c r="A83" s="229" t="s">
        <v>67</v>
      </c>
      <c r="B83" s="229"/>
      <c r="C83" s="229"/>
      <c r="D83" s="229"/>
      <c r="E83" s="229"/>
    </row>
    <row r="84" spans="1:9" x14ac:dyDescent="0.25">
      <c r="A84" s="229" t="s">
        <v>106</v>
      </c>
      <c r="B84" s="229"/>
      <c r="C84" s="229"/>
      <c r="D84" s="229"/>
      <c r="E84" s="229"/>
    </row>
    <row r="86" spans="1:9" ht="15.75" thickBot="1" x14ac:dyDescent="0.3">
      <c r="A86" s="133" t="s">
        <v>22</v>
      </c>
      <c r="B86" s="133" t="s">
        <v>64</v>
      </c>
      <c r="C86" s="133" t="s">
        <v>65</v>
      </c>
      <c r="D86" s="133" t="s">
        <v>66</v>
      </c>
      <c r="E86" s="133" t="s">
        <v>55</v>
      </c>
    </row>
    <row r="88" spans="1:9" x14ac:dyDescent="0.25">
      <c r="A88" s="132" t="s">
        <v>109</v>
      </c>
      <c r="B88" s="139">
        <v>8394685351.6700268</v>
      </c>
      <c r="C88" s="139">
        <f>B95</f>
        <v>8349133896.6500263</v>
      </c>
      <c r="D88" s="139">
        <f>C95</f>
        <v>9257711809.3600235</v>
      </c>
      <c r="E88" s="139">
        <f>B88</f>
        <v>8394685351.6700268</v>
      </c>
      <c r="G88" s="154"/>
    </row>
    <row r="89" spans="1:9" x14ac:dyDescent="0.25">
      <c r="A89" s="132" t="s">
        <v>32</v>
      </c>
      <c r="B89" s="139">
        <f>SUM(B90:B92)</f>
        <v>5257246884.9799995</v>
      </c>
      <c r="C89" s="139">
        <f>SUM(C90:C92)</f>
        <v>9536415609.7099991</v>
      </c>
      <c r="D89" s="139">
        <f>SUM(D90:D92)</f>
        <v>9886121500</v>
      </c>
      <c r="E89" s="139">
        <f>SUM(E90:E92)</f>
        <v>24679783994.690002</v>
      </c>
    </row>
    <row r="90" spans="1:9" x14ac:dyDescent="0.25">
      <c r="A90" s="129" t="s">
        <v>2</v>
      </c>
      <c r="B90" s="132">
        <v>387121884.98000002</v>
      </c>
      <c r="C90" s="132">
        <v>6168263609.71</v>
      </c>
      <c r="D90" s="132">
        <v>5146165000</v>
      </c>
      <c r="E90" s="132">
        <f>SUM(B90:D90)</f>
        <v>11701550494.690001</v>
      </c>
      <c r="G90" s="155"/>
      <c r="H90" s="155"/>
      <c r="I90" s="155"/>
    </row>
    <row r="91" spans="1:9" x14ac:dyDescent="0.25">
      <c r="A91" s="129" t="s">
        <v>107</v>
      </c>
      <c r="B91" s="132">
        <v>4200000000</v>
      </c>
      <c r="C91" s="132">
        <v>2877277000</v>
      </c>
      <c r="D91" s="132">
        <v>4079206500</v>
      </c>
      <c r="E91" s="132">
        <f>SUM(B91:D91)</f>
        <v>11156483500</v>
      </c>
      <c r="G91" s="153"/>
      <c r="H91" s="153"/>
      <c r="I91" s="153"/>
    </row>
    <row r="92" spans="1:9" x14ac:dyDescent="0.25">
      <c r="A92" s="129" t="s">
        <v>108</v>
      </c>
      <c r="B92" s="132">
        <v>670125000</v>
      </c>
      <c r="C92" s="132">
        <v>490875000</v>
      </c>
      <c r="D92" s="132">
        <v>660750000</v>
      </c>
      <c r="E92" s="132">
        <f>SUM(B92:D92)</f>
        <v>1821750000</v>
      </c>
      <c r="G92" s="153"/>
      <c r="H92" s="153"/>
      <c r="I92" s="153"/>
    </row>
    <row r="93" spans="1:9" x14ac:dyDescent="0.25">
      <c r="A93" s="132" t="s">
        <v>110</v>
      </c>
      <c r="B93" s="139">
        <f>+B88+B89</f>
        <v>13651932236.650026</v>
      </c>
      <c r="C93" s="139">
        <f>+C88+C89</f>
        <v>17885549506.360023</v>
      </c>
      <c r="D93" s="139">
        <f>+D88+D89</f>
        <v>19143833309.360023</v>
      </c>
      <c r="E93" s="139">
        <f>E89+E88</f>
        <v>33074469346.360031</v>
      </c>
    </row>
    <row r="94" spans="1:9" x14ac:dyDescent="0.25">
      <c r="A94" s="132" t="s">
        <v>34</v>
      </c>
      <c r="B94" s="119">
        <f>B78</f>
        <v>5302798340</v>
      </c>
      <c r="C94" s="119">
        <f>C78</f>
        <v>8627837697</v>
      </c>
      <c r="D94" s="119">
        <f>D78</f>
        <v>9776081254</v>
      </c>
      <c r="E94" s="119">
        <f>SUM(B94:D94)</f>
        <v>23706717291</v>
      </c>
    </row>
    <row r="95" spans="1:9" x14ac:dyDescent="0.25">
      <c r="A95" s="132" t="s">
        <v>111</v>
      </c>
      <c r="B95" s="132">
        <f>+B93-B94</f>
        <v>8349133896.6500263</v>
      </c>
      <c r="C95" s="132">
        <f>+C93-C94</f>
        <v>9257711809.3600235</v>
      </c>
      <c r="D95" s="132">
        <f>+D93-D94</f>
        <v>9367752055.3600235</v>
      </c>
      <c r="E95" s="132">
        <f>E93-E94</f>
        <v>9367752055.3600311</v>
      </c>
    </row>
    <row r="96" spans="1:9" ht="15.75" thickBot="1" x14ac:dyDescent="0.3">
      <c r="A96" s="121"/>
      <c r="B96" s="121"/>
      <c r="C96" s="121"/>
      <c r="D96" s="121"/>
      <c r="E96" s="121"/>
    </row>
    <row r="97" spans="1:5" ht="15.75" thickTop="1" x14ac:dyDescent="0.25">
      <c r="A97" s="119" t="s">
        <v>36</v>
      </c>
    </row>
    <row r="99" spans="1:5" x14ac:dyDescent="0.25">
      <c r="A99" s="119" t="s">
        <v>151</v>
      </c>
    </row>
    <row r="101" spans="1:5" x14ac:dyDescent="0.25">
      <c r="E101" s="119"/>
    </row>
    <row r="103" spans="1:5" x14ac:dyDescent="0.25">
      <c r="A103" s="150"/>
    </row>
    <row r="104" spans="1:5" x14ac:dyDescent="0.25">
      <c r="A104" s="150"/>
    </row>
    <row r="105" spans="1:5" x14ac:dyDescent="0.25">
      <c r="A105" s="150"/>
    </row>
  </sheetData>
  <mergeCells count="16">
    <mergeCell ref="A1:F1"/>
    <mergeCell ref="A8:F8"/>
    <mergeCell ref="A9:F9"/>
    <mergeCell ref="A38:E38"/>
    <mergeCell ref="A33:F33"/>
    <mergeCell ref="A37:E37"/>
    <mergeCell ref="A34:F34"/>
    <mergeCell ref="A35:B35"/>
    <mergeCell ref="A39:E39"/>
    <mergeCell ref="A67:E67"/>
    <mergeCell ref="A82:E82"/>
    <mergeCell ref="A83:E83"/>
    <mergeCell ref="A84:E84"/>
    <mergeCell ref="A65:E65"/>
    <mergeCell ref="A68:E68"/>
    <mergeCell ref="A66:E66"/>
  </mergeCells>
  <printOptions horizontalCentered="1"/>
  <pageMargins left="0.31496062992125984" right="0.31496062992125984" top="0.35433070866141736" bottom="0.74803149606299213" header="0.11811023622047245" footer="0.31496062992125984"/>
  <pageSetup paperSize="9" scale="85"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4"/>
  <sheetViews>
    <sheetView workbookViewId="0">
      <selection activeCell="G13" sqref="G13:G23"/>
    </sheetView>
  </sheetViews>
  <sheetFormatPr baseColWidth="10" defaultColWidth="11.42578125" defaultRowHeight="12.75" x14ac:dyDescent="0.2"/>
  <cols>
    <col min="1" max="1" width="49.140625" style="76" customWidth="1"/>
    <col min="2" max="2" width="19.85546875" style="76" customWidth="1"/>
    <col min="3" max="3" width="20" style="76" customWidth="1"/>
    <col min="4" max="4" width="20.7109375" style="76" customWidth="1"/>
    <col min="5" max="5" width="18.85546875" style="76" customWidth="1"/>
    <col min="6" max="6" width="17.140625" style="76" customWidth="1"/>
    <col min="7" max="16384" width="11.42578125" style="76"/>
  </cols>
  <sheetData>
    <row r="1" spans="1:7" ht="15" x14ac:dyDescent="0.25">
      <c r="A1" s="244" t="s">
        <v>2</v>
      </c>
      <c r="B1" s="244"/>
      <c r="C1" s="244"/>
      <c r="D1" s="244"/>
      <c r="E1" s="244"/>
      <c r="F1" s="244"/>
      <c r="G1" s="1"/>
    </row>
    <row r="2" spans="1:7" s="1" customFormat="1" ht="15" x14ac:dyDescent="0.25">
      <c r="A2" s="6" t="s">
        <v>37</v>
      </c>
      <c r="B2" s="57" t="s">
        <v>38</v>
      </c>
      <c r="C2" s="5"/>
      <c r="D2" s="58"/>
      <c r="E2" s="5"/>
      <c r="F2" s="5"/>
    </row>
    <row r="3" spans="1:7" s="1" customFormat="1" ht="15" x14ac:dyDescent="0.25">
      <c r="A3" s="6" t="s">
        <v>39</v>
      </c>
      <c r="B3" s="59" t="s">
        <v>40</v>
      </c>
      <c r="C3" s="5"/>
      <c r="D3" s="60"/>
      <c r="E3" s="5"/>
      <c r="F3" s="5"/>
    </row>
    <row r="4" spans="1:7" s="1" customFormat="1" ht="15" x14ac:dyDescent="0.25">
      <c r="A4" s="6" t="s">
        <v>41</v>
      </c>
      <c r="B4" s="5" t="s">
        <v>42</v>
      </c>
      <c r="C4" s="60"/>
      <c r="D4" s="60"/>
      <c r="E4" s="5"/>
      <c r="F4" s="5"/>
    </row>
    <row r="5" spans="1:7" s="1" customFormat="1" ht="15" x14ac:dyDescent="0.25">
      <c r="A5" s="6" t="s">
        <v>79</v>
      </c>
      <c r="B5" s="56" t="s">
        <v>88</v>
      </c>
      <c r="C5" s="5"/>
      <c r="D5" s="5"/>
      <c r="E5" s="5"/>
      <c r="F5" s="5"/>
    </row>
    <row r="6" spans="1:7" s="1" customFormat="1" x14ac:dyDescent="0.2"/>
    <row r="7" spans="1:7" s="1" customFormat="1" ht="15" x14ac:dyDescent="0.25">
      <c r="A7" s="244" t="s">
        <v>43</v>
      </c>
      <c r="B7" s="244"/>
      <c r="C7" s="244"/>
      <c r="D7" s="244"/>
      <c r="E7" s="244"/>
      <c r="F7" s="244"/>
    </row>
    <row r="8" spans="1:7" s="1" customFormat="1" ht="15" x14ac:dyDescent="0.25">
      <c r="A8" s="244" t="s">
        <v>44</v>
      </c>
      <c r="B8" s="244"/>
      <c r="C8" s="244"/>
      <c r="D8" s="244"/>
      <c r="E8" s="244"/>
      <c r="F8" s="244"/>
    </row>
    <row r="9" spans="1:7" s="1" customFormat="1" ht="15" x14ac:dyDescent="0.25">
      <c r="A9" s="9"/>
    </row>
    <row r="10" spans="1:7" s="1" customFormat="1" ht="13.5" thickBot="1" x14ac:dyDescent="0.25">
      <c r="A10" s="61" t="s">
        <v>45</v>
      </c>
      <c r="B10" s="61" t="s">
        <v>46</v>
      </c>
      <c r="C10" s="61" t="s">
        <v>55</v>
      </c>
      <c r="D10" s="61" t="s">
        <v>50</v>
      </c>
      <c r="E10" s="61" t="s">
        <v>59</v>
      </c>
      <c r="F10" s="61" t="s">
        <v>63</v>
      </c>
      <c r="G10" s="61" t="s">
        <v>89</v>
      </c>
    </row>
    <row r="11" spans="1:7" s="1" customFormat="1" ht="15" x14ac:dyDescent="0.25">
      <c r="A11" s="57"/>
      <c r="B11" s="7"/>
      <c r="C11" s="7"/>
      <c r="D11" s="7"/>
      <c r="E11" s="7"/>
      <c r="F11" s="7"/>
      <c r="G11" s="7"/>
    </row>
    <row r="12" spans="1:7" s="1" customFormat="1" x14ac:dyDescent="0.2">
      <c r="A12" s="10" t="s">
        <v>80</v>
      </c>
      <c r="B12" s="62"/>
      <c r="C12" s="77"/>
      <c r="D12" s="77"/>
      <c r="E12" s="77"/>
      <c r="F12" s="77"/>
      <c r="G12" s="77"/>
    </row>
    <row r="13" spans="1:7" s="1" customFormat="1" x14ac:dyDescent="0.2">
      <c r="A13" s="63" t="s">
        <v>3</v>
      </c>
      <c r="B13" s="64" t="s">
        <v>51</v>
      </c>
      <c r="C13" s="77">
        <f>'[1]1T'!F13</f>
        <v>33265</v>
      </c>
      <c r="D13" s="77">
        <f>'[1]2T'!F13</f>
        <v>48616</v>
      </c>
      <c r="E13" s="77">
        <f>'[1]3T'!F13</f>
        <v>56595</v>
      </c>
      <c r="F13" s="77">
        <f>'[1]4T'!F13</f>
        <v>66395</v>
      </c>
      <c r="G13" s="77">
        <v>75371</v>
      </c>
    </row>
    <row r="14" spans="1:7" s="1" customFormat="1" hidden="1" x14ac:dyDescent="0.2">
      <c r="A14" s="65" t="s">
        <v>52</v>
      </c>
      <c r="B14" s="64" t="s">
        <v>53</v>
      </c>
      <c r="C14" s="77">
        <f>'[1]1T'!F14</f>
        <v>0</v>
      </c>
      <c r="D14" s="77">
        <f>'[1]2T'!F14</f>
        <v>0</v>
      </c>
      <c r="E14" s="77">
        <f>'[1]3T'!F14</f>
        <v>0</v>
      </c>
      <c r="F14" s="77">
        <f>'[1]4T'!F14</f>
        <v>0</v>
      </c>
      <c r="G14" s="77">
        <v>0</v>
      </c>
    </row>
    <row r="15" spans="1:7" s="1" customFormat="1" x14ac:dyDescent="0.2">
      <c r="A15" s="65" t="s">
        <v>16</v>
      </c>
      <c r="B15" s="64" t="s">
        <v>51</v>
      </c>
      <c r="C15" s="77">
        <f>'[1]1T'!F15</f>
        <v>10213</v>
      </c>
      <c r="D15" s="77">
        <f>'[1]2T'!F15</f>
        <v>12014</v>
      </c>
      <c r="E15" s="77">
        <f>'[1]3T'!F15</f>
        <v>11941</v>
      </c>
      <c r="F15" s="77">
        <f>'[1]4T'!F15</f>
        <v>12032</v>
      </c>
      <c r="G15" s="77">
        <v>14092</v>
      </c>
    </row>
    <row r="16" spans="1:7" s="1" customFormat="1" ht="15" x14ac:dyDescent="0.25">
      <c r="A16" s="66" t="s">
        <v>91</v>
      </c>
      <c r="B16" s="67" t="s">
        <v>51</v>
      </c>
      <c r="C16" s="78">
        <v>2322</v>
      </c>
      <c r="D16" s="78">
        <v>2546</v>
      </c>
      <c r="E16" s="78">
        <v>2624</v>
      </c>
      <c r="F16" s="78">
        <v>2808</v>
      </c>
      <c r="G16" s="78">
        <v>3441</v>
      </c>
    </row>
    <row r="17" spans="1:8" s="1" customFormat="1" x14ac:dyDescent="0.2">
      <c r="A17" s="63" t="s">
        <v>13</v>
      </c>
      <c r="B17" s="64" t="s">
        <v>51</v>
      </c>
      <c r="C17" s="77">
        <f>'[1]1T'!F17</f>
        <v>124</v>
      </c>
      <c r="D17" s="77">
        <f>'[1]2T'!F17</f>
        <v>140</v>
      </c>
      <c r="E17" s="77">
        <f>'[1]3T'!F17</f>
        <v>224</v>
      </c>
      <c r="F17" s="77">
        <f>'[1]4T'!F17</f>
        <v>792</v>
      </c>
      <c r="G17" s="77">
        <v>1079</v>
      </c>
    </row>
    <row r="18" spans="1:8" s="1" customFormat="1" ht="15" x14ac:dyDescent="0.2">
      <c r="A18" s="68" t="s">
        <v>14</v>
      </c>
      <c r="B18" s="64" t="s">
        <v>51</v>
      </c>
      <c r="C18" s="77">
        <f>'[1]1T'!F18</f>
        <v>182</v>
      </c>
      <c r="D18" s="77">
        <f>'[1]2T'!F18</f>
        <v>1114</v>
      </c>
      <c r="E18" s="77">
        <f>'[1]3T'!F18</f>
        <v>1159</v>
      </c>
      <c r="F18" s="77">
        <f>'[1]4T'!F18</f>
        <v>956</v>
      </c>
      <c r="G18" s="77">
        <v>2808</v>
      </c>
    </row>
    <row r="19" spans="1:8" s="1" customFormat="1" ht="15" x14ac:dyDescent="0.2">
      <c r="A19" s="63" t="s">
        <v>15</v>
      </c>
      <c r="B19" s="69" t="s">
        <v>51</v>
      </c>
      <c r="C19" s="77">
        <f>'[1]1T'!F19</f>
        <v>66</v>
      </c>
      <c r="D19" s="77">
        <f>'[1]2T'!F19</f>
        <v>327</v>
      </c>
      <c r="E19" s="77">
        <f>'[1]3T'!F19</f>
        <v>469</v>
      </c>
      <c r="F19" s="77">
        <f>'[1]4T'!F19</f>
        <v>504</v>
      </c>
      <c r="G19" s="77">
        <v>979</v>
      </c>
    </row>
    <row r="20" spans="1:8" s="1" customFormat="1" x14ac:dyDescent="0.2">
      <c r="A20" s="63" t="s">
        <v>4</v>
      </c>
      <c r="B20" s="64" t="s">
        <v>54</v>
      </c>
      <c r="C20" s="77">
        <f>'[1]1T'!F20</f>
        <v>131913</v>
      </c>
      <c r="D20" s="77">
        <f>'[1]2T'!F20</f>
        <v>155463</v>
      </c>
      <c r="E20" s="77">
        <f>'[1]3T'!F20</f>
        <v>158577</v>
      </c>
      <c r="F20" s="77">
        <f>'[1]4T'!F20</f>
        <v>160914</v>
      </c>
      <c r="G20" s="77">
        <v>181570</v>
      </c>
    </row>
    <row r="21" spans="1:8" s="1" customFormat="1" ht="15" x14ac:dyDescent="0.25">
      <c r="A21" s="70"/>
      <c r="B21" s="64" t="s">
        <v>51</v>
      </c>
      <c r="C21" s="77">
        <f>'[1]1T'!F21</f>
        <v>103587</v>
      </c>
      <c r="D21" s="77">
        <f>'[1]2T'!F21</f>
        <v>119350</v>
      </c>
      <c r="E21" s="77">
        <f>'[1]3T'!F21</f>
        <v>121848</v>
      </c>
      <c r="F21" s="77">
        <f>'[1]4T'!F21</f>
        <v>124560</v>
      </c>
      <c r="G21" s="77">
        <v>137557</v>
      </c>
    </row>
    <row r="22" spans="1:8" s="1" customFormat="1" ht="15" x14ac:dyDescent="0.25">
      <c r="A22" s="71" t="s">
        <v>81</v>
      </c>
      <c r="B22" s="79"/>
      <c r="C22" s="78">
        <v>89</v>
      </c>
      <c r="D22" s="78">
        <v>1221</v>
      </c>
      <c r="E22" s="78">
        <v>2932</v>
      </c>
      <c r="F22" s="78">
        <v>4338</v>
      </c>
      <c r="G22" s="78">
        <v>4824</v>
      </c>
    </row>
    <row r="23" spans="1:8" s="1" customFormat="1" ht="15" customHeight="1" thickBot="1" x14ac:dyDescent="0.25">
      <c r="A23" s="72" t="s">
        <v>86</v>
      </c>
      <c r="B23" s="73" t="s">
        <v>51</v>
      </c>
      <c r="C23" s="80">
        <v>117211</v>
      </c>
      <c r="D23" s="80">
        <v>145955</v>
      </c>
      <c r="E23" s="80">
        <v>156841</v>
      </c>
      <c r="F23" s="80">
        <v>170186</v>
      </c>
      <c r="G23" s="80">
        <v>190726</v>
      </c>
      <c r="H23" s="10"/>
    </row>
    <row r="24" spans="1:8" s="1" customFormat="1" ht="12.75" customHeight="1" thickTop="1" x14ac:dyDescent="0.2">
      <c r="A24" s="232" t="s">
        <v>102</v>
      </c>
      <c r="B24" s="232"/>
      <c r="C24" s="232"/>
      <c r="D24" s="232"/>
      <c r="E24" s="232"/>
      <c r="F24" s="232"/>
    </row>
    <row r="25" spans="1:8" x14ac:dyDescent="0.2">
      <c r="A25" s="245" t="s">
        <v>103</v>
      </c>
      <c r="B25" s="245"/>
      <c r="C25" s="8"/>
      <c r="D25" s="8"/>
      <c r="E25" s="8"/>
      <c r="F25" s="8"/>
      <c r="G25" s="1"/>
    </row>
    <row r="26" spans="1:8" x14ac:dyDescent="0.2">
      <c r="A26" s="81"/>
      <c r="B26" s="81"/>
      <c r="C26" s="8"/>
      <c r="D26" s="8"/>
      <c r="E26" s="8"/>
      <c r="F26" s="8"/>
      <c r="G26" s="1"/>
    </row>
    <row r="27" spans="1:8" ht="15.75" x14ac:dyDescent="0.25">
      <c r="A27" s="247" t="s">
        <v>98</v>
      </c>
      <c r="B27" s="247"/>
      <c r="C27" s="247"/>
      <c r="D27" s="247"/>
      <c r="E27" s="8"/>
      <c r="F27" s="8"/>
      <c r="G27" s="1"/>
    </row>
    <row r="28" spans="1:8" ht="15.75" x14ac:dyDescent="0.25">
      <c r="A28" s="247" t="s">
        <v>72</v>
      </c>
      <c r="B28" s="247"/>
      <c r="C28" s="247"/>
      <c r="D28" s="247"/>
    </row>
    <row r="29" spans="1:8" ht="15.75" x14ac:dyDescent="0.25">
      <c r="A29" s="248" t="s">
        <v>78</v>
      </c>
      <c r="B29" s="248"/>
      <c r="C29" s="248"/>
      <c r="D29" s="248"/>
    </row>
    <row r="30" spans="1:8" ht="13.5" thickBot="1" x14ac:dyDescent="0.25"/>
    <row r="31" spans="1:8" s="84" customFormat="1" ht="30.75" customHeight="1" thickBot="1" x14ac:dyDescent="0.25">
      <c r="A31" s="82" t="s">
        <v>73</v>
      </c>
      <c r="B31" s="83" t="s">
        <v>0</v>
      </c>
      <c r="C31" s="83" t="s">
        <v>1</v>
      </c>
      <c r="D31" s="83" t="s">
        <v>6</v>
      </c>
    </row>
    <row r="32" spans="1:8" ht="15" x14ac:dyDescent="0.25">
      <c r="A32" s="57"/>
      <c r="B32" s="75"/>
      <c r="C32" s="75"/>
    </row>
    <row r="33" spans="1:6" ht="15.75" x14ac:dyDescent="0.25">
      <c r="A33" s="57" t="s">
        <v>12</v>
      </c>
      <c r="B33" s="85">
        <f>SUM(B34:B39)</f>
        <v>37453199504</v>
      </c>
      <c r="C33" s="85">
        <f>SUM(C34:C39)</f>
        <v>35712280870</v>
      </c>
      <c r="D33" s="85">
        <f>SUM(D34:D39)</f>
        <v>1740918634</v>
      </c>
    </row>
    <row r="34" spans="1:6" ht="15.75" x14ac:dyDescent="0.25">
      <c r="A34" s="11" t="s">
        <v>3</v>
      </c>
      <c r="B34" s="75">
        <v>28004115222</v>
      </c>
      <c r="C34" s="75">
        <v>26355449684</v>
      </c>
      <c r="D34" s="86">
        <f t="shared" ref="D34:D45" si="0">+B34-C34</f>
        <v>1648665538</v>
      </c>
      <c r="E34" s="75"/>
      <c r="F34" s="87"/>
    </row>
    <row r="35" spans="1:6" ht="15.75" x14ac:dyDescent="0.25">
      <c r="A35" s="11" t="s">
        <v>13</v>
      </c>
      <c r="B35" s="75">
        <v>368287320</v>
      </c>
      <c r="C35" s="75">
        <v>367477321</v>
      </c>
      <c r="D35" s="86">
        <f t="shared" si="0"/>
        <v>809999</v>
      </c>
      <c r="E35" s="75"/>
      <c r="F35" s="87"/>
    </row>
    <row r="36" spans="1:6" ht="15.75" x14ac:dyDescent="0.25">
      <c r="A36" s="11" t="s">
        <v>14</v>
      </c>
      <c r="B36" s="75">
        <v>2460641430</v>
      </c>
      <c r="C36" s="75">
        <v>2458015501</v>
      </c>
      <c r="D36" s="86">
        <f t="shared" si="0"/>
        <v>2625929</v>
      </c>
      <c r="E36" s="75"/>
      <c r="F36" s="87"/>
    </row>
    <row r="37" spans="1:6" ht="15.75" x14ac:dyDescent="0.25">
      <c r="A37" s="11" t="s">
        <v>7</v>
      </c>
      <c r="B37" s="75">
        <v>2160737520</v>
      </c>
      <c r="C37" s="75">
        <v>2123694881</v>
      </c>
      <c r="D37" s="86">
        <f t="shared" si="0"/>
        <v>37042639</v>
      </c>
      <c r="E37" s="75"/>
      <c r="F37" s="87"/>
    </row>
    <row r="38" spans="1:6" ht="15.75" x14ac:dyDescent="0.25">
      <c r="A38" s="11" t="str">
        <f>+'3 T'!A50</f>
        <v xml:space="preserve">Red de cuido(Alternativas de atención a la niñez) </v>
      </c>
      <c r="B38" s="75">
        <f>+'3 T'!C50</f>
        <v>2282191812.0000019</v>
      </c>
      <c r="C38" s="75">
        <f>+B38</f>
        <v>2282191812.0000019</v>
      </c>
      <c r="D38" s="86">
        <f t="shared" si="0"/>
        <v>0</v>
      </c>
      <c r="E38" s="75"/>
      <c r="F38" s="87"/>
    </row>
    <row r="39" spans="1:6" ht="15.75" x14ac:dyDescent="0.25">
      <c r="A39" s="11" t="s">
        <v>15</v>
      </c>
      <c r="B39" s="75">
        <v>2177226200</v>
      </c>
      <c r="C39" s="75">
        <v>2125451671</v>
      </c>
      <c r="D39" s="86">
        <f t="shared" si="0"/>
        <v>51774529</v>
      </c>
      <c r="E39" s="75"/>
      <c r="F39" s="87"/>
    </row>
    <row r="40" spans="1:6" ht="15.75" x14ac:dyDescent="0.25">
      <c r="A40" s="85" t="s">
        <v>4</v>
      </c>
      <c r="B40" s="85">
        <v>53313401108</v>
      </c>
      <c r="C40" s="85">
        <v>48761347185</v>
      </c>
      <c r="D40" s="88">
        <f t="shared" si="0"/>
        <v>4552053923</v>
      </c>
      <c r="E40" s="75"/>
      <c r="F40" s="87"/>
    </row>
    <row r="41" spans="1:6" ht="15.75" x14ac:dyDescent="0.25">
      <c r="A41" s="85" t="s">
        <v>16</v>
      </c>
      <c r="B41" s="85">
        <v>6400000000</v>
      </c>
      <c r="C41" s="85">
        <v>6385391665</v>
      </c>
      <c r="D41" s="88">
        <f t="shared" si="0"/>
        <v>14608335</v>
      </c>
      <c r="E41" s="75"/>
      <c r="F41" s="87"/>
    </row>
    <row r="42" spans="1:6" ht="15.75" x14ac:dyDescent="0.25">
      <c r="A42" s="76" t="e">
        <f>+'4 T'!#REF!</f>
        <v>#REF!</v>
      </c>
      <c r="B42" s="89" t="e">
        <f>+'4 T'!#REF!</f>
        <v>#REF!</v>
      </c>
      <c r="C42" s="87" t="e">
        <f>+B42</f>
        <v>#REF!</v>
      </c>
      <c r="D42" s="86" t="e">
        <f t="shared" si="0"/>
        <v>#REF!</v>
      </c>
      <c r="E42" s="75"/>
      <c r="F42" s="87"/>
    </row>
    <row r="43" spans="1:6" ht="15.75" x14ac:dyDescent="0.25">
      <c r="A43" s="12" t="s">
        <v>70</v>
      </c>
      <c r="B43" s="90">
        <v>107774800</v>
      </c>
      <c r="C43" s="90">
        <f>+B43</f>
        <v>107774800</v>
      </c>
      <c r="D43" s="86">
        <f t="shared" si="0"/>
        <v>0</v>
      </c>
      <c r="E43" s="75"/>
      <c r="F43" s="87"/>
    </row>
    <row r="44" spans="1:6" ht="15.75" x14ac:dyDescent="0.25">
      <c r="A44" s="12" t="s">
        <v>71</v>
      </c>
      <c r="B44" s="90">
        <v>17613700</v>
      </c>
      <c r="C44" s="90">
        <f>+B44</f>
        <v>17613700</v>
      </c>
      <c r="D44" s="86">
        <f t="shared" si="0"/>
        <v>0</v>
      </c>
      <c r="E44" s="75"/>
      <c r="F44" s="87"/>
    </row>
    <row r="45" spans="1:6" ht="16.5" thickBot="1" x14ac:dyDescent="0.3">
      <c r="A45" s="12" t="s">
        <v>5</v>
      </c>
      <c r="B45" s="90">
        <v>118583800</v>
      </c>
      <c r="C45" s="90">
        <v>47431000</v>
      </c>
      <c r="D45" s="90">
        <f t="shared" si="0"/>
        <v>71152800</v>
      </c>
    </row>
    <row r="46" spans="1:6" ht="15.75" thickBot="1" x14ac:dyDescent="0.3">
      <c r="A46" s="74" t="s">
        <v>17</v>
      </c>
      <c r="B46" s="91" t="e">
        <f>+B33+B40+B41+B43+B44+B45+B42</f>
        <v>#REF!</v>
      </c>
      <c r="C46" s="91" t="e">
        <f>+C33+C40+C41+C43+C44+C45+C42</f>
        <v>#REF!</v>
      </c>
      <c r="D46" s="91" t="e">
        <f>+D33+D40+D41+D43+D44+D45+D42</f>
        <v>#REF!</v>
      </c>
    </row>
    <row r="47" spans="1:6" ht="19.149999999999999" customHeight="1" x14ac:dyDescent="0.2">
      <c r="B47" s="89"/>
    </row>
    <row r="49" spans="1:5" ht="15" x14ac:dyDescent="0.25">
      <c r="A49" s="246" t="s">
        <v>20</v>
      </c>
      <c r="B49" s="246"/>
      <c r="C49" s="246"/>
      <c r="D49" s="246"/>
      <c r="E49" s="246"/>
    </row>
    <row r="50" spans="1:5" ht="15" x14ac:dyDescent="0.25">
      <c r="A50" s="246" t="s">
        <v>21</v>
      </c>
      <c r="B50" s="246"/>
      <c r="C50" s="246"/>
      <c r="D50" s="246"/>
      <c r="E50" s="246"/>
    </row>
    <row r="51" spans="1:5" s="5" customFormat="1" ht="15.75" thickBot="1" x14ac:dyDescent="0.3">
      <c r="A51" s="56" t="s">
        <v>99</v>
      </c>
      <c r="B51" s="56"/>
      <c r="C51" s="56"/>
      <c r="D51" s="56"/>
      <c r="E51" s="56"/>
    </row>
    <row r="52" spans="1:5" ht="30.75" thickBot="1" x14ac:dyDescent="0.3">
      <c r="A52" s="92" t="s">
        <v>22</v>
      </c>
      <c r="B52" s="92" t="s">
        <v>9</v>
      </c>
      <c r="C52" s="92" t="s">
        <v>10</v>
      </c>
      <c r="D52" s="93" t="s">
        <v>11</v>
      </c>
    </row>
    <row r="55" spans="1:5" s="5" customFormat="1" ht="15" x14ac:dyDescent="0.25">
      <c r="A55" s="94" t="s">
        <v>23</v>
      </c>
      <c r="B55" s="95">
        <f>+B34+B35+B36+B37+B38+B40+B41</f>
        <v>94989374412</v>
      </c>
      <c r="C55" s="95">
        <f>+C34+C35+C36+C37+C38+C40+C41</f>
        <v>88733568049</v>
      </c>
      <c r="D55" s="95">
        <f>+B55-C55</f>
        <v>6255806363</v>
      </c>
    </row>
    <row r="56" spans="1:5" s="5" customFormat="1" ht="15" x14ac:dyDescent="0.25">
      <c r="A56" s="94" t="s">
        <v>74</v>
      </c>
      <c r="B56" s="95" t="e">
        <f>+B43+B42</f>
        <v>#REF!</v>
      </c>
      <c r="C56" s="95" t="e">
        <f>+C42+C43</f>
        <v>#REF!</v>
      </c>
      <c r="D56" s="95" t="e">
        <f>+B56-C56</f>
        <v>#REF!</v>
      </c>
    </row>
    <row r="57" spans="1:5" s="5" customFormat="1" ht="15" x14ac:dyDescent="0.25">
      <c r="A57" s="94" t="s">
        <v>75</v>
      </c>
      <c r="B57" s="95">
        <f>+B44+B45</f>
        <v>136197500</v>
      </c>
      <c r="C57" s="95">
        <f>+C44+C45</f>
        <v>65044700</v>
      </c>
      <c r="D57" s="95">
        <f>+B57-C57</f>
        <v>71152800</v>
      </c>
    </row>
    <row r="58" spans="1:5" ht="15" x14ac:dyDescent="0.25">
      <c r="A58" s="76" t="s">
        <v>25</v>
      </c>
      <c r="B58" s="87">
        <f>+B39</f>
        <v>2177226200</v>
      </c>
      <c r="C58" s="87">
        <f>+C39</f>
        <v>2125451671</v>
      </c>
      <c r="D58" s="95">
        <f>+B58-C58</f>
        <v>51774529</v>
      </c>
    </row>
    <row r="59" spans="1:5" x14ac:dyDescent="0.2">
      <c r="A59" s="76" t="s">
        <v>26</v>
      </c>
      <c r="B59" s="89">
        <v>0</v>
      </c>
      <c r="C59" s="89">
        <v>0</v>
      </c>
      <c r="D59" s="89"/>
    </row>
    <row r="60" spans="1:5" ht="13.5" thickBot="1" x14ac:dyDescent="0.25"/>
    <row r="61" spans="1:5" ht="15.75" thickBot="1" x14ac:dyDescent="0.3">
      <c r="A61" s="96" t="s">
        <v>27</v>
      </c>
      <c r="B61" s="96" t="e">
        <f>+B58+B57+B56+B55</f>
        <v>#REF!</v>
      </c>
      <c r="C61" s="96" t="e">
        <f>+C58+C57+C56+C55</f>
        <v>#REF!</v>
      </c>
      <c r="D61" s="96" t="e">
        <f>+D58+D57+D56+D55</f>
        <v>#REF!</v>
      </c>
    </row>
    <row r="62" spans="1:5" x14ac:dyDescent="0.2">
      <c r="A62" s="97" t="s">
        <v>19</v>
      </c>
    </row>
    <row r="65" spans="1:5" ht="15" x14ac:dyDescent="0.25">
      <c r="A65" s="56" t="s">
        <v>28</v>
      </c>
      <c r="B65" s="56"/>
      <c r="C65" s="56"/>
      <c r="D65" s="56"/>
    </row>
    <row r="66" spans="1:5" ht="15" x14ac:dyDescent="0.25">
      <c r="A66" s="246" t="s">
        <v>29</v>
      </c>
      <c r="B66" s="246"/>
      <c r="C66" s="246"/>
      <c r="D66" s="246"/>
    </row>
    <row r="67" spans="1:5" ht="15" x14ac:dyDescent="0.25">
      <c r="A67" s="56" t="s">
        <v>100</v>
      </c>
      <c r="B67" s="56"/>
      <c r="C67" s="56"/>
      <c r="D67" s="56"/>
    </row>
    <row r="68" spans="1:5" ht="13.5" thickBot="1" x14ac:dyDescent="0.25"/>
    <row r="69" spans="1:5" s="5" customFormat="1" ht="15.75" thickBot="1" x14ac:dyDescent="0.3">
      <c r="A69" s="92" t="s">
        <v>22</v>
      </c>
      <c r="B69" s="98" t="s">
        <v>30</v>
      </c>
      <c r="C69" s="3"/>
      <c r="D69" s="4"/>
    </row>
    <row r="71" spans="1:5" x14ac:dyDescent="0.2">
      <c r="A71" s="76" t="s">
        <v>31</v>
      </c>
      <c r="B71" s="75">
        <f>+'1 T'!B88</f>
        <v>8394685351.6700268</v>
      </c>
    </row>
    <row r="72" spans="1:5" x14ac:dyDescent="0.2">
      <c r="A72" s="99" t="s">
        <v>32</v>
      </c>
      <c r="B72" s="100">
        <f>SUM(B73:B75)</f>
        <v>123711319283.6575</v>
      </c>
      <c r="C72" s="99"/>
    </row>
    <row r="73" spans="1:5" x14ac:dyDescent="0.2">
      <c r="A73" s="101" t="s">
        <v>97</v>
      </c>
      <c r="B73" s="75">
        <f>+'1 T'!E90+'2 T'!E90+'3 T'!E90+'4 T'!E90</f>
        <v>67564077043.660004</v>
      </c>
      <c r="C73" s="89"/>
      <c r="D73" s="87"/>
    </row>
    <row r="74" spans="1:5" x14ac:dyDescent="0.2">
      <c r="A74" s="102" t="s">
        <v>77</v>
      </c>
      <c r="B74" s="103">
        <f>+'1 T'!E91+'2 T'!E91+'3 T'!E91+'4 T'!E91</f>
        <v>48969999999.997498</v>
      </c>
      <c r="C74" s="89"/>
      <c r="D74" s="87"/>
      <c r="E74" s="87"/>
    </row>
    <row r="75" spans="1:5" x14ac:dyDescent="0.2">
      <c r="A75" s="102" t="s">
        <v>76</v>
      </c>
      <c r="B75" s="75">
        <f>+'1 T'!E92+'2 T'!E92+'3 T'!E92+'4 T'!E92</f>
        <v>7177242240</v>
      </c>
    </row>
    <row r="76" spans="1:5" x14ac:dyDescent="0.2">
      <c r="A76" s="99" t="s">
        <v>33</v>
      </c>
      <c r="B76" s="100">
        <f>+B71+B72</f>
        <v>132106004635.32753</v>
      </c>
    </row>
    <row r="77" spans="1:5" x14ac:dyDescent="0.2">
      <c r="A77" s="99" t="s">
        <v>34</v>
      </c>
      <c r="B77" s="100">
        <f>+'1 T'!E61+'2 T'!E61+'3 T'!E61+'4 T'!E61</f>
        <v>129199261138.39</v>
      </c>
      <c r="C77" s="87"/>
    </row>
    <row r="78" spans="1:5" x14ac:dyDescent="0.2">
      <c r="A78" s="76" t="s">
        <v>35</v>
      </c>
      <c r="B78" s="100">
        <f>+B76-B77</f>
        <v>2906743496.9375305</v>
      </c>
      <c r="C78" s="89"/>
      <c r="D78" s="87"/>
    </row>
    <row r="79" spans="1:5" x14ac:dyDescent="0.2">
      <c r="B79" s="87"/>
      <c r="C79" s="87"/>
      <c r="D79" s="89"/>
      <c r="E79" s="87"/>
    </row>
    <row r="80" spans="1:5" x14ac:dyDescent="0.2">
      <c r="A80" s="97" t="s">
        <v>36</v>
      </c>
      <c r="C80" s="89"/>
      <c r="D80" s="89"/>
    </row>
    <row r="81" spans="3:4" x14ac:dyDescent="0.2">
      <c r="C81" s="87"/>
      <c r="D81" s="89"/>
    </row>
    <row r="82" spans="3:4" x14ac:dyDescent="0.2">
      <c r="D82" s="87"/>
    </row>
    <row r="83" spans="3:4" x14ac:dyDescent="0.2">
      <c r="D83" s="89"/>
    </row>
    <row r="84" spans="3:4" x14ac:dyDescent="0.2">
      <c r="D84" s="89"/>
    </row>
  </sheetData>
  <mergeCells count="11">
    <mergeCell ref="A1:F1"/>
    <mergeCell ref="A7:F7"/>
    <mergeCell ref="A25:B25"/>
    <mergeCell ref="A66:D66"/>
    <mergeCell ref="A8:F8"/>
    <mergeCell ref="A28:D28"/>
    <mergeCell ref="A29:D29"/>
    <mergeCell ref="A49:E49"/>
    <mergeCell ref="A27:D27"/>
    <mergeCell ref="A50:E50"/>
    <mergeCell ref="A24:F24"/>
  </mergeCells>
  <printOptions horizontalCentered="1"/>
  <pageMargins left="0.31496062992125984" right="0.31496062992125984" top="0.35433070866141736" bottom="0.74803149606299213" header="0.31496062992125984" footer="0.31496062992125984"/>
  <pageSetup scale="85"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2.75" x14ac:dyDescent="0.2"/>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5"/>
  <sheetViews>
    <sheetView topLeftCell="A35" zoomScale="90" zoomScaleNormal="90" workbookViewId="0">
      <selection activeCell="E44" sqref="E44"/>
    </sheetView>
  </sheetViews>
  <sheetFormatPr baseColWidth="10" defaultColWidth="11.42578125" defaultRowHeight="15" x14ac:dyDescent="0.25"/>
  <cols>
    <col min="1" max="1" width="56.28515625" style="132" customWidth="1"/>
    <col min="2" max="2" width="19.5703125" style="132" customWidth="1"/>
    <col min="3" max="3" width="18.5703125" style="132" bestFit="1" customWidth="1"/>
    <col min="4" max="4" width="18.140625" style="132" customWidth="1"/>
    <col min="5" max="5" width="22.85546875" style="132" customWidth="1"/>
    <col min="6" max="6" width="17.7109375" style="132" customWidth="1"/>
    <col min="7" max="8" width="15.28515625" style="132" bestFit="1" customWidth="1"/>
    <col min="9" max="9" width="16.42578125" style="132" bestFit="1" customWidth="1"/>
    <col min="10" max="10" width="16.140625" style="132" customWidth="1"/>
    <col min="11" max="16384" width="11.42578125" style="132"/>
  </cols>
  <sheetData>
    <row r="1" spans="1:6" x14ac:dyDescent="0.25">
      <c r="A1" s="229" t="s">
        <v>2</v>
      </c>
      <c r="B1" s="229"/>
      <c r="C1" s="229"/>
      <c r="D1" s="229"/>
      <c r="E1" s="229"/>
      <c r="F1" s="229"/>
    </row>
    <row r="2" spans="1:6" x14ac:dyDescent="0.25">
      <c r="A2" s="104" t="s">
        <v>37</v>
      </c>
      <c r="B2" s="105" t="s">
        <v>38</v>
      </c>
      <c r="C2" s="106"/>
      <c r="D2" s="107"/>
      <c r="E2" s="106"/>
      <c r="F2" s="106"/>
    </row>
    <row r="3" spans="1:6" x14ac:dyDescent="0.25">
      <c r="A3" s="104" t="s">
        <v>39</v>
      </c>
      <c r="B3" s="108" t="s">
        <v>40</v>
      </c>
      <c r="C3" s="106"/>
      <c r="D3" s="109"/>
      <c r="E3" s="106"/>
      <c r="F3" s="106"/>
    </row>
    <row r="4" spans="1:6" x14ac:dyDescent="0.25">
      <c r="A4" s="104" t="s">
        <v>41</v>
      </c>
      <c r="B4" s="106" t="s">
        <v>42</v>
      </c>
      <c r="C4" s="109"/>
      <c r="D4" s="109"/>
      <c r="E4" s="106"/>
      <c r="F4" s="106"/>
    </row>
    <row r="5" spans="1:6" x14ac:dyDescent="0.25">
      <c r="A5" s="104" t="s">
        <v>79</v>
      </c>
      <c r="B5" s="110" t="s">
        <v>140</v>
      </c>
      <c r="C5" s="106"/>
      <c r="D5" s="106"/>
      <c r="E5" s="106"/>
      <c r="F5" s="106"/>
    </row>
    <row r="6" spans="1:6" x14ac:dyDescent="0.25">
      <c r="A6" s="104"/>
      <c r="B6" s="110"/>
      <c r="C6" s="106"/>
      <c r="D6" s="106"/>
      <c r="E6" s="106"/>
      <c r="F6" s="106"/>
    </row>
    <row r="8" spans="1:6" x14ac:dyDescent="0.25">
      <c r="A8" s="229" t="s">
        <v>43</v>
      </c>
      <c r="B8" s="229"/>
      <c r="C8" s="229"/>
      <c r="D8" s="229"/>
      <c r="E8" s="229"/>
      <c r="F8" s="229"/>
    </row>
    <row r="9" spans="1:6" x14ac:dyDescent="0.25">
      <c r="A9" s="229" t="s">
        <v>44</v>
      </c>
      <c r="B9" s="229"/>
      <c r="C9" s="229"/>
      <c r="D9" s="229"/>
      <c r="E9" s="229"/>
      <c r="F9" s="229"/>
    </row>
    <row r="10" spans="1:6" x14ac:dyDescent="0.25">
      <c r="A10" s="111"/>
    </row>
    <row r="11" spans="1:6" ht="15.75" thickBot="1" x14ac:dyDescent="0.3">
      <c r="A11" s="133" t="s">
        <v>8</v>
      </c>
      <c r="B11" s="133" t="s">
        <v>46</v>
      </c>
      <c r="C11" s="133" t="s">
        <v>47</v>
      </c>
      <c r="D11" s="133" t="s">
        <v>48</v>
      </c>
      <c r="E11" s="133" t="s">
        <v>49</v>
      </c>
      <c r="F11" s="133" t="s">
        <v>50</v>
      </c>
    </row>
    <row r="12" spans="1:6" x14ac:dyDescent="0.25">
      <c r="A12" s="105"/>
      <c r="B12" s="119"/>
      <c r="C12" s="119"/>
      <c r="D12" s="119"/>
      <c r="E12" s="119"/>
      <c r="F12" s="119"/>
    </row>
    <row r="13" spans="1:6" x14ac:dyDescent="0.25">
      <c r="A13" s="119" t="s">
        <v>80</v>
      </c>
      <c r="B13" s="134" t="s">
        <v>122</v>
      </c>
    </row>
    <row r="14" spans="1:6" x14ac:dyDescent="0.25">
      <c r="A14" s="215" t="s">
        <v>149</v>
      </c>
      <c r="B14" s="115" t="s">
        <v>51</v>
      </c>
      <c r="C14" s="119">
        <v>45711</v>
      </c>
      <c r="D14" s="119">
        <v>50158</v>
      </c>
      <c r="E14" s="119">
        <v>51443</v>
      </c>
      <c r="F14" s="119">
        <v>55422</v>
      </c>
    </row>
    <row r="15" spans="1:6" hidden="1" x14ac:dyDescent="0.25">
      <c r="A15" s="113" t="s">
        <v>52</v>
      </c>
      <c r="B15" s="115" t="s">
        <v>53</v>
      </c>
      <c r="C15" s="183"/>
      <c r="D15" s="183"/>
      <c r="E15" s="183"/>
      <c r="F15" s="183"/>
    </row>
    <row r="16" spans="1:6" x14ac:dyDescent="0.25">
      <c r="A16" s="146" t="s">
        <v>131</v>
      </c>
      <c r="B16" s="115" t="s">
        <v>51</v>
      </c>
      <c r="C16" s="183">
        <v>9</v>
      </c>
      <c r="D16" s="183">
        <v>10</v>
      </c>
      <c r="E16" s="183">
        <v>10</v>
      </c>
      <c r="F16" s="183">
        <v>10</v>
      </c>
    </row>
    <row r="17" spans="1:8" x14ac:dyDescent="0.25">
      <c r="A17" s="146" t="s">
        <v>16</v>
      </c>
      <c r="B17" s="115" t="s">
        <v>51</v>
      </c>
      <c r="C17" s="119">
        <v>10826</v>
      </c>
      <c r="D17" s="119">
        <v>11712</v>
      </c>
      <c r="E17" s="119">
        <v>12134</v>
      </c>
      <c r="F17" s="119">
        <v>12926</v>
      </c>
    </row>
    <row r="18" spans="1:8" x14ac:dyDescent="0.25">
      <c r="A18" s="146" t="s">
        <v>132</v>
      </c>
      <c r="B18" s="115" t="s">
        <v>51</v>
      </c>
      <c r="C18" s="183">
        <v>912</v>
      </c>
      <c r="D18" s="183">
        <v>1215</v>
      </c>
      <c r="E18" s="183">
        <v>1526</v>
      </c>
      <c r="F18" s="183">
        <v>1534</v>
      </c>
    </row>
    <row r="19" spans="1:8" x14ac:dyDescent="0.25">
      <c r="A19" s="215" t="s">
        <v>145</v>
      </c>
      <c r="B19" s="115" t="s">
        <v>146</v>
      </c>
      <c r="C19" s="119">
        <v>17029</v>
      </c>
      <c r="D19" s="119">
        <v>17387</v>
      </c>
      <c r="E19" s="119">
        <v>17696</v>
      </c>
      <c r="F19" s="119">
        <v>18755</v>
      </c>
    </row>
    <row r="20" spans="1:8" x14ac:dyDescent="0.25">
      <c r="A20" s="147"/>
      <c r="B20" s="214" t="s">
        <v>147</v>
      </c>
      <c r="C20" s="119">
        <v>12306</v>
      </c>
      <c r="D20" s="119">
        <v>12531</v>
      </c>
      <c r="E20" s="119">
        <v>12771</v>
      </c>
      <c r="F20" s="119">
        <v>13505</v>
      </c>
    </row>
    <row r="21" spans="1:8" hidden="1" x14ac:dyDescent="0.25">
      <c r="A21" s="146" t="s">
        <v>130</v>
      </c>
      <c r="B21" s="115" t="s">
        <v>51</v>
      </c>
      <c r="C21" s="119"/>
      <c r="D21" s="119"/>
      <c r="E21" s="119"/>
      <c r="F21" s="119"/>
    </row>
    <row r="22" spans="1:8" hidden="1" x14ac:dyDescent="0.25">
      <c r="A22" s="146" t="s">
        <v>13</v>
      </c>
      <c r="B22" s="115" t="s">
        <v>51</v>
      </c>
      <c r="C22" s="119"/>
      <c r="D22" s="119"/>
      <c r="E22" s="119"/>
      <c r="F22" s="119"/>
    </row>
    <row r="23" spans="1:8" hidden="1" x14ac:dyDescent="0.25">
      <c r="A23" s="146" t="s">
        <v>14</v>
      </c>
      <c r="B23" s="115" t="s">
        <v>51</v>
      </c>
      <c r="C23" s="114"/>
      <c r="D23" s="114"/>
      <c r="E23" s="114"/>
    </row>
    <row r="24" spans="1:8" hidden="1" x14ac:dyDescent="0.25">
      <c r="A24" s="146" t="s">
        <v>119</v>
      </c>
      <c r="B24" s="115" t="s">
        <v>118</v>
      </c>
    </row>
    <row r="25" spans="1:8" hidden="1" x14ac:dyDescent="0.25">
      <c r="A25" s="146" t="s">
        <v>15</v>
      </c>
      <c r="B25" s="117" t="s">
        <v>51</v>
      </c>
    </row>
    <row r="26" spans="1:8" x14ac:dyDescent="0.25">
      <c r="A26" s="146" t="s">
        <v>4</v>
      </c>
      <c r="B26" s="115" t="s">
        <v>54</v>
      </c>
      <c r="C26" s="132">
        <v>126882</v>
      </c>
      <c r="D26" s="132">
        <v>126910</v>
      </c>
      <c r="E26" s="132">
        <v>133827</v>
      </c>
      <c r="F26" s="132">
        <v>143728</v>
      </c>
    </row>
    <row r="27" spans="1:8" x14ac:dyDescent="0.25">
      <c r="A27" s="148"/>
      <c r="B27" s="115" t="s">
        <v>51</v>
      </c>
      <c r="C27" s="132">
        <v>102763</v>
      </c>
      <c r="D27" s="132">
        <v>102426</v>
      </c>
      <c r="E27" s="132">
        <v>106929</v>
      </c>
      <c r="F27" s="132">
        <v>114277</v>
      </c>
    </row>
    <row r="28" spans="1:8" hidden="1" x14ac:dyDescent="0.25">
      <c r="A28" s="146" t="s">
        <v>121</v>
      </c>
      <c r="B28" s="115" t="s">
        <v>118</v>
      </c>
    </row>
    <row r="29" spans="1:8" hidden="1" x14ac:dyDescent="0.25">
      <c r="A29" s="146"/>
      <c r="B29" s="115"/>
    </row>
    <row r="30" spans="1:8" ht="15" hidden="1" customHeight="1" x14ac:dyDescent="0.25">
      <c r="A30" s="194" t="s">
        <v>123</v>
      </c>
      <c r="B30" s="115" t="s">
        <v>51</v>
      </c>
      <c r="G30" s="154"/>
      <c r="H30" s="119"/>
    </row>
    <row r="31" spans="1:8" ht="15" hidden="1" customHeight="1" x14ac:dyDescent="0.25">
      <c r="A31" s="146" t="s">
        <v>133</v>
      </c>
      <c r="B31" s="115" t="s">
        <v>51</v>
      </c>
      <c r="G31" s="154"/>
      <c r="H31" s="119"/>
    </row>
    <row r="32" spans="1:8" ht="15" customHeight="1" thickBot="1" x14ac:dyDescent="0.3">
      <c r="A32" s="121" t="s">
        <v>82</v>
      </c>
      <c r="B32" s="122" t="s">
        <v>122</v>
      </c>
      <c r="C32" s="121">
        <v>147722</v>
      </c>
      <c r="D32" s="121">
        <v>151039</v>
      </c>
      <c r="E32" s="121">
        <v>156524</v>
      </c>
      <c r="F32" s="171">
        <v>165915</v>
      </c>
      <c r="G32" s="154"/>
      <c r="H32" s="135"/>
    </row>
    <row r="33" spans="1:6" ht="39.75" customHeight="1" thickTop="1" thickBot="1" x14ac:dyDescent="0.3">
      <c r="A33" s="232" t="s">
        <v>126</v>
      </c>
      <c r="B33" s="232"/>
      <c r="C33" s="232"/>
      <c r="D33" s="232"/>
      <c r="E33" s="232"/>
      <c r="F33" s="232"/>
    </row>
    <row r="34" spans="1:6" ht="39.75" customHeight="1" thickTop="1" x14ac:dyDescent="0.25">
      <c r="A34" s="232" t="s">
        <v>152</v>
      </c>
      <c r="B34" s="232"/>
      <c r="C34" s="232"/>
      <c r="D34" s="232"/>
      <c r="E34" s="232"/>
      <c r="F34" s="232"/>
    </row>
    <row r="35" spans="1:6" x14ac:dyDescent="0.25">
      <c r="A35" s="233" t="s">
        <v>153</v>
      </c>
      <c r="B35" s="234"/>
      <c r="C35" s="135"/>
      <c r="D35" s="135"/>
      <c r="E35" s="135"/>
      <c r="F35" s="135"/>
    </row>
    <row r="37" spans="1:6" x14ac:dyDescent="0.25">
      <c r="A37" s="235" t="s">
        <v>98</v>
      </c>
      <c r="B37" s="235"/>
      <c r="C37" s="235"/>
      <c r="D37" s="235"/>
      <c r="E37" s="235"/>
    </row>
    <row r="38" spans="1:6" x14ac:dyDescent="0.25">
      <c r="A38" s="229" t="s">
        <v>18</v>
      </c>
      <c r="B38" s="229"/>
      <c r="C38" s="229"/>
      <c r="D38" s="229"/>
      <c r="E38" s="229"/>
    </row>
    <row r="39" spans="1:6" x14ac:dyDescent="0.25">
      <c r="A39" s="229" t="s">
        <v>101</v>
      </c>
      <c r="B39" s="229"/>
      <c r="C39" s="229"/>
      <c r="D39" s="229"/>
      <c r="E39" s="229"/>
    </row>
    <row r="40" spans="1:6" x14ac:dyDescent="0.25">
      <c r="A40" s="104"/>
      <c r="B40" s="111"/>
      <c r="C40" s="111"/>
      <c r="D40" s="111"/>
      <c r="E40" s="123"/>
    </row>
    <row r="41" spans="1:6" s="106" customFormat="1" ht="15.75" thickBot="1" x14ac:dyDescent="0.3">
      <c r="A41" s="133" t="s">
        <v>8</v>
      </c>
      <c r="B41" s="133" t="s">
        <v>47</v>
      </c>
      <c r="C41" s="133" t="s">
        <v>48</v>
      </c>
      <c r="D41" s="133" t="s">
        <v>49</v>
      </c>
      <c r="E41" s="133" t="s">
        <v>50</v>
      </c>
    </row>
    <row r="42" spans="1:6" x14ac:dyDescent="0.25">
      <c r="A42" s="141"/>
      <c r="B42" s="119"/>
      <c r="C42" s="119"/>
      <c r="D42" s="119"/>
      <c r="E42" s="119"/>
    </row>
    <row r="43" spans="1:6" s="106" customFormat="1" x14ac:dyDescent="0.25">
      <c r="A43" s="105" t="s">
        <v>12</v>
      </c>
      <c r="B43" s="217">
        <f>B44+B45+B46+B47+B49+B52+B55+B56+B57</f>
        <v>3303211325</v>
      </c>
      <c r="C43" s="217">
        <f t="shared" ref="C43:D43" si="0">C44+C45+C46+C47+C49+C52+C55+C56+C57</f>
        <v>3715946347</v>
      </c>
      <c r="D43" s="217">
        <f t="shared" si="0"/>
        <v>3935532323.9999981</v>
      </c>
      <c r="E43" s="217">
        <f>SUM(B43:D43)</f>
        <v>10954689995.999998</v>
      </c>
    </row>
    <row r="44" spans="1:6" x14ac:dyDescent="0.25">
      <c r="A44" s="125" t="s">
        <v>154</v>
      </c>
      <c r="B44" s="218">
        <v>0</v>
      </c>
      <c r="C44" s="218">
        <v>73515000</v>
      </c>
      <c r="D44" s="193">
        <v>143840000</v>
      </c>
      <c r="E44" s="216">
        <f t="shared" ref="E44:E59" si="1">+D44+C44+B44</f>
        <v>217355000</v>
      </c>
      <c r="F44" s="114"/>
    </row>
    <row r="45" spans="1:6" x14ac:dyDescent="0.25">
      <c r="A45" s="125" t="s">
        <v>13</v>
      </c>
      <c r="B45" s="218">
        <v>15720458</v>
      </c>
      <c r="C45" s="218">
        <v>10735307.000000007</v>
      </c>
      <c r="D45" s="193">
        <v>10297968.999999985</v>
      </c>
      <c r="E45" s="216">
        <f t="shared" si="1"/>
        <v>36753733.999999993</v>
      </c>
      <c r="F45" s="114"/>
    </row>
    <row r="46" spans="1:6" x14ac:dyDescent="0.25">
      <c r="A46" s="125" t="s">
        <v>14</v>
      </c>
      <c r="B46" s="219">
        <v>75771223</v>
      </c>
      <c r="C46" s="219">
        <v>86583280</v>
      </c>
      <c r="D46" s="219">
        <v>154193439</v>
      </c>
      <c r="E46" s="216">
        <f t="shared" si="1"/>
        <v>316547942</v>
      </c>
      <c r="F46" s="114"/>
    </row>
    <row r="47" spans="1:6" x14ac:dyDescent="0.25">
      <c r="A47" s="125" t="s">
        <v>130</v>
      </c>
      <c r="B47" s="218">
        <v>2909511329</v>
      </c>
      <c r="C47" s="218">
        <v>3174185149</v>
      </c>
      <c r="D47" s="193">
        <v>3262911723.9999981</v>
      </c>
      <c r="E47" s="216">
        <f t="shared" si="1"/>
        <v>9346608201.9999981</v>
      </c>
      <c r="F47" s="114"/>
    </row>
    <row r="48" spans="1:6" x14ac:dyDescent="0.25">
      <c r="A48" s="125" t="s">
        <v>127</v>
      </c>
      <c r="B48" s="218">
        <v>1095000</v>
      </c>
      <c r="C48" s="218">
        <v>1075000</v>
      </c>
      <c r="D48" s="193">
        <v>950000</v>
      </c>
      <c r="E48" s="216">
        <f t="shared" si="1"/>
        <v>3120000</v>
      </c>
      <c r="F48" s="114"/>
    </row>
    <row r="49" spans="1:7" x14ac:dyDescent="0.25">
      <c r="A49" s="125" t="s">
        <v>15</v>
      </c>
      <c r="B49" s="218">
        <v>7358230</v>
      </c>
      <c r="C49" s="218">
        <v>5661776</v>
      </c>
      <c r="D49" s="193">
        <v>28812998</v>
      </c>
      <c r="E49" s="216">
        <f t="shared" si="1"/>
        <v>41833004</v>
      </c>
      <c r="F49" s="114"/>
    </row>
    <row r="50" spans="1:7" x14ac:dyDescent="0.25">
      <c r="A50" s="126" t="s">
        <v>91</v>
      </c>
      <c r="B50" s="218">
        <v>1941620350.9999981</v>
      </c>
      <c r="C50" s="218">
        <v>1969843222.999999</v>
      </c>
      <c r="D50" s="193">
        <v>2007971006</v>
      </c>
      <c r="E50" s="216">
        <f t="shared" si="1"/>
        <v>5919434579.9999971</v>
      </c>
      <c r="F50" s="114"/>
    </row>
    <row r="51" spans="1:7" x14ac:dyDescent="0.25">
      <c r="A51" s="125" t="s">
        <v>128</v>
      </c>
      <c r="B51" s="216">
        <v>100428560.99999997</v>
      </c>
      <c r="C51" s="218">
        <v>129749446</v>
      </c>
      <c r="D51" s="216">
        <v>163764824</v>
      </c>
      <c r="E51" s="216">
        <f t="shared" si="1"/>
        <v>393942831</v>
      </c>
      <c r="F51" s="114"/>
    </row>
    <row r="52" spans="1:7" x14ac:dyDescent="0.25">
      <c r="A52" s="126" t="s">
        <v>123</v>
      </c>
      <c r="B52" s="216">
        <v>0</v>
      </c>
      <c r="C52" s="218">
        <v>56700000</v>
      </c>
      <c r="D52" s="216">
        <v>0</v>
      </c>
      <c r="E52" s="216">
        <f t="shared" si="1"/>
        <v>56700000</v>
      </c>
      <c r="F52" s="114"/>
    </row>
    <row r="53" spans="1:7" x14ac:dyDescent="0.25">
      <c r="A53" s="164" t="s">
        <v>4</v>
      </c>
      <c r="B53" s="216">
        <v>3931210000</v>
      </c>
      <c r="C53" s="220">
        <v>3933508000</v>
      </c>
      <c r="D53" s="216">
        <v>4247056000</v>
      </c>
      <c r="E53" s="216">
        <f t="shared" si="1"/>
        <v>12111774000</v>
      </c>
      <c r="F53" s="114"/>
    </row>
    <row r="54" spans="1:7" x14ac:dyDescent="0.25">
      <c r="A54" s="164" t="s">
        <v>16</v>
      </c>
      <c r="B54" s="216">
        <v>708302545.00000024</v>
      </c>
      <c r="C54" s="220">
        <v>643432544.99999952</v>
      </c>
      <c r="D54" s="216">
        <v>654995687.00000048</v>
      </c>
      <c r="E54" s="216">
        <f t="shared" si="1"/>
        <v>2006730777.0000002</v>
      </c>
      <c r="F54" s="114"/>
    </row>
    <row r="55" spans="1:7" ht="15" customHeight="1" x14ac:dyDescent="0.25">
      <c r="A55" s="126" t="s">
        <v>134</v>
      </c>
      <c r="B55" s="221">
        <v>254517085</v>
      </c>
      <c r="C55" s="221">
        <v>265868335</v>
      </c>
      <c r="D55" s="221">
        <v>273911835</v>
      </c>
      <c r="E55" s="221">
        <f t="shared" si="1"/>
        <v>794297255</v>
      </c>
      <c r="F55" s="120"/>
      <c r="G55" s="119"/>
    </row>
    <row r="56" spans="1:7" ht="15" customHeight="1" x14ac:dyDescent="0.25">
      <c r="A56" s="126" t="s">
        <v>155</v>
      </c>
      <c r="B56" s="221">
        <v>7490000</v>
      </c>
      <c r="C56" s="221">
        <v>23170000</v>
      </c>
      <c r="D56" s="221">
        <v>28910000</v>
      </c>
      <c r="E56" s="221">
        <f t="shared" si="1"/>
        <v>59570000</v>
      </c>
      <c r="F56" s="120"/>
      <c r="G56" s="119"/>
    </row>
    <row r="57" spans="1:7" ht="15" customHeight="1" x14ac:dyDescent="0.25">
      <c r="A57" s="126" t="s">
        <v>135</v>
      </c>
      <c r="B57" s="221">
        <v>32843000</v>
      </c>
      <c r="C57" s="221">
        <v>19527500</v>
      </c>
      <c r="D57" s="221">
        <v>32654359</v>
      </c>
      <c r="E57" s="221">
        <f t="shared" si="1"/>
        <v>85024859</v>
      </c>
      <c r="F57" s="120"/>
      <c r="G57" s="119"/>
    </row>
    <row r="58" spans="1:7" ht="15" customHeight="1" x14ac:dyDescent="0.25">
      <c r="A58" s="126" t="s">
        <v>68</v>
      </c>
      <c r="B58" s="221">
        <v>120000000</v>
      </c>
      <c r="C58" s="221">
        <v>0</v>
      </c>
      <c r="D58" s="221">
        <v>0</v>
      </c>
      <c r="E58" s="221">
        <f t="shared" si="1"/>
        <v>120000000</v>
      </c>
      <c r="F58" s="120"/>
      <c r="G58" s="119"/>
    </row>
    <row r="59" spans="1:7" ht="15" customHeight="1" x14ac:dyDescent="0.25">
      <c r="A59" s="147" t="s">
        <v>138</v>
      </c>
      <c r="B59" s="221">
        <v>0</v>
      </c>
      <c r="C59" s="221">
        <v>9100611.2699999996</v>
      </c>
      <c r="D59" s="221">
        <v>0</v>
      </c>
      <c r="E59" s="221">
        <f t="shared" si="1"/>
        <v>9100611.2699999996</v>
      </c>
      <c r="F59" s="120"/>
      <c r="G59" s="119"/>
    </row>
    <row r="60" spans="1:7" ht="15" customHeight="1" x14ac:dyDescent="0.25">
      <c r="A60" s="147"/>
      <c r="B60" s="221"/>
      <c r="C60" s="221"/>
      <c r="D60" s="221"/>
      <c r="E60" s="221"/>
      <c r="F60" s="120"/>
      <c r="G60" s="119"/>
    </row>
    <row r="61" spans="1:7" ht="15" customHeight="1" thickBot="1" x14ac:dyDescent="0.3">
      <c r="A61" s="121" t="s">
        <v>17</v>
      </c>
      <c r="B61" s="222">
        <f>B43+B48+B50+B51+B53+B54+B58+B59</f>
        <v>10105867781.999998</v>
      </c>
      <c r="C61" s="222">
        <f t="shared" ref="C61:E61" si="2">C43+C48+C50+C51+C53+C54+C58+C59</f>
        <v>10402655172.27</v>
      </c>
      <c r="D61" s="222">
        <f t="shared" si="2"/>
        <v>11010269840.999998</v>
      </c>
      <c r="E61" s="222">
        <f t="shared" si="2"/>
        <v>31518792795.269997</v>
      </c>
      <c r="F61" s="135"/>
      <c r="G61" s="135"/>
    </row>
    <row r="62" spans="1:7" ht="15" customHeight="1" thickTop="1" x14ac:dyDescent="0.25">
      <c r="A62" s="140" t="s">
        <v>19</v>
      </c>
      <c r="B62" s="143"/>
      <c r="C62" s="143"/>
      <c r="D62" s="143"/>
      <c r="E62" s="143"/>
      <c r="F62" s="135"/>
      <c r="G62" s="135"/>
    </row>
    <row r="63" spans="1:7" ht="15" customHeight="1" x14ac:dyDescent="0.25">
      <c r="A63" s="140"/>
      <c r="B63" s="143"/>
      <c r="C63" s="143"/>
      <c r="D63" s="143"/>
      <c r="E63" s="143"/>
      <c r="F63" s="135"/>
      <c r="G63" s="135"/>
    </row>
    <row r="65" spans="1:6" x14ac:dyDescent="0.25">
      <c r="A65" s="229" t="s">
        <v>20</v>
      </c>
      <c r="B65" s="229"/>
      <c r="C65" s="229"/>
      <c r="D65" s="229"/>
      <c r="E65" s="229"/>
    </row>
    <row r="66" spans="1:6" x14ac:dyDescent="0.25">
      <c r="A66" s="229" t="s">
        <v>21</v>
      </c>
      <c r="B66" s="229"/>
      <c r="C66" s="229"/>
      <c r="D66" s="229"/>
      <c r="E66" s="229"/>
    </row>
    <row r="67" spans="1:6" x14ac:dyDescent="0.25">
      <c r="A67" s="229" t="s">
        <v>101</v>
      </c>
      <c r="B67" s="229"/>
      <c r="C67" s="229"/>
      <c r="D67" s="229"/>
      <c r="E67" s="229"/>
    </row>
    <row r="69" spans="1:6" s="106" customFormat="1" ht="15.75" thickBot="1" x14ac:dyDescent="0.3">
      <c r="A69" s="133" t="s">
        <v>22</v>
      </c>
      <c r="B69" s="133" t="s">
        <v>47</v>
      </c>
      <c r="C69" s="133" t="s">
        <v>48</v>
      </c>
      <c r="D69" s="133" t="s">
        <v>49</v>
      </c>
      <c r="E69" s="133" t="s">
        <v>50</v>
      </c>
    </row>
    <row r="71" spans="1:6" s="110" customFormat="1" ht="14.25" customHeight="1" x14ac:dyDescent="0.25">
      <c r="A71" s="139" t="s">
        <v>114</v>
      </c>
      <c r="B71" s="165">
        <f>B72</f>
        <v>9978509551.9999981</v>
      </c>
      <c r="C71" s="165">
        <f t="shared" ref="C71:D71" si="3">C72</f>
        <v>10331192784.999998</v>
      </c>
      <c r="D71" s="165">
        <f t="shared" si="3"/>
        <v>10981456842.999998</v>
      </c>
      <c r="E71" s="165">
        <f>SUM(B71:D71)</f>
        <v>31291159179.999992</v>
      </c>
      <c r="F71" s="106"/>
    </row>
    <row r="72" spans="1:6" s="163" customFormat="1" ht="14.25" customHeight="1" x14ac:dyDescent="0.25">
      <c r="A72" s="166" t="s">
        <v>115</v>
      </c>
      <c r="B72" s="169">
        <v>9978509551.9999981</v>
      </c>
      <c r="C72" s="169">
        <v>10331192784.999998</v>
      </c>
      <c r="D72" s="169">
        <v>10981456842.999998</v>
      </c>
      <c r="E72" s="165">
        <f t="shared" ref="E72:E77" si="4">SUM(B72:D72)</f>
        <v>31291159179.999992</v>
      </c>
      <c r="F72" s="106"/>
    </row>
    <row r="73" spans="1:6" s="106" customFormat="1" x14ac:dyDescent="0.25">
      <c r="A73" s="139" t="s">
        <v>24</v>
      </c>
      <c r="B73" s="169">
        <f>B74</f>
        <v>7358230</v>
      </c>
      <c r="C73" s="169">
        <f t="shared" ref="C73:D73" si="5">C74</f>
        <v>62361776</v>
      </c>
      <c r="D73" s="169">
        <f t="shared" si="5"/>
        <v>28812998</v>
      </c>
      <c r="E73" s="165">
        <f t="shared" si="4"/>
        <v>98533004</v>
      </c>
      <c r="F73" s="110"/>
    </row>
    <row r="74" spans="1:6" x14ac:dyDescent="0.25">
      <c r="A74" s="129" t="s">
        <v>115</v>
      </c>
      <c r="B74" s="132">
        <v>7358230</v>
      </c>
      <c r="C74" s="132">
        <v>62361776</v>
      </c>
      <c r="D74" s="132">
        <v>28812998</v>
      </c>
      <c r="E74" s="165">
        <f t="shared" si="4"/>
        <v>98533004</v>
      </c>
    </row>
    <row r="75" spans="1:6" x14ac:dyDescent="0.25">
      <c r="A75" s="165" t="s">
        <v>113</v>
      </c>
      <c r="B75" s="173">
        <f>SUM(B76:B77)</f>
        <v>120000000</v>
      </c>
      <c r="C75" s="173">
        <f t="shared" ref="C75:D75" si="6">SUM(C76:C77)</f>
        <v>9100611.2699999996</v>
      </c>
      <c r="D75" s="173">
        <f t="shared" si="6"/>
        <v>0</v>
      </c>
      <c r="E75" s="188">
        <f t="shared" si="4"/>
        <v>129100611.27</v>
      </c>
    </row>
    <row r="76" spans="1:6" x14ac:dyDescent="0.25">
      <c r="A76" s="129" t="s">
        <v>137</v>
      </c>
      <c r="B76" s="173">
        <v>0</v>
      </c>
      <c r="C76" s="173">
        <v>9100611.2699999996</v>
      </c>
      <c r="D76" s="173">
        <v>0</v>
      </c>
      <c r="E76" s="188">
        <f t="shared" si="4"/>
        <v>9100611.2699999996</v>
      </c>
    </row>
    <row r="77" spans="1:6" x14ac:dyDescent="0.25">
      <c r="A77" s="168" t="s">
        <v>68</v>
      </c>
      <c r="B77" s="173">
        <v>120000000</v>
      </c>
      <c r="C77" s="173">
        <v>0</v>
      </c>
      <c r="D77" s="173">
        <v>0</v>
      </c>
      <c r="E77" s="188">
        <f t="shared" si="4"/>
        <v>120000000</v>
      </c>
    </row>
    <row r="78" spans="1:6" ht="15.75" thickBot="1" x14ac:dyDescent="0.3">
      <c r="A78" s="121" t="s">
        <v>27</v>
      </c>
      <c r="B78" s="122">
        <f>B71+B73+B75</f>
        <v>10105867781.999998</v>
      </c>
      <c r="C78" s="122">
        <f t="shared" ref="C78:E78" si="7">C71+C73+C75</f>
        <v>10402655172.269999</v>
      </c>
      <c r="D78" s="122">
        <f t="shared" si="7"/>
        <v>11010269840.999998</v>
      </c>
      <c r="E78" s="122">
        <f t="shared" si="7"/>
        <v>31518792795.269993</v>
      </c>
    </row>
    <row r="79" spans="1:6" ht="15.75" thickTop="1" x14ac:dyDescent="0.25">
      <c r="A79" s="119" t="s">
        <v>19</v>
      </c>
    </row>
    <row r="82" spans="1:10" x14ac:dyDescent="0.25">
      <c r="A82" s="229" t="s">
        <v>28</v>
      </c>
      <c r="B82" s="229"/>
      <c r="C82" s="229"/>
      <c r="D82" s="229"/>
      <c r="E82" s="229"/>
      <c r="G82" s="154"/>
    </row>
    <row r="83" spans="1:10" x14ac:dyDescent="0.25">
      <c r="A83" s="229" t="s">
        <v>29</v>
      </c>
      <c r="B83" s="229"/>
      <c r="C83" s="229"/>
      <c r="D83" s="229"/>
      <c r="E83" s="229"/>
    </row>
    <row r="84" spans="1:10" x14ac:dyDescent="0.25">
      <c r="A84" s="229" t="s">
        <v>101</v>
      </c>
      <c r="B84" s="229"/>
      <c r="C84" s="229"/>
      <c r="D84" s="229"/>
      <c r="E84" s="229"/>
    </row>
    <row r="86" spans="1:10" ht="15.75" thickBot="1" x14ac:dyDescent="0.3">
      <c r="A86" s="133" t="s">
        <v>22</v>
      </c>
      <c r="B86" s="133" t="s">
        <v>47</v>
      </c>
      <c r="C86" s="133" t="s">
        <v>48</v>
      </c>
      <c r="D86" s="133" t="s">
        <v>49</v>
      </c>
      <c r="E86" s="133" t="s">
        <v>50</v>
      </c>
    </row>
    <row r="88" spans="1:10" x14ac:dyDescent="0.25">
      <c r="A88" s="132" t="s">
        <v>105</v>
      </c>
      <c r="B88" s="139">
        <f>'1 T'!E95</f>
        <v>9367752055.3600311</v>
      </c>
      <c r="C88" s="139">
        <f>B95</f>
        <v>10068637250.510035</v>
      </c>
      <c r="D88" s="139">
        <f>C95</f>
        <v>11860512353.240034</v>
      </c>
      <c r="E88" s="139">
        <f>B88</f>
        <v>9367752055.3600311</v>
      </c>
    </row>
    <row r="89" spans="1:10" x14ac:dyDescent="0.25">
      <c r="A89" s="132" t="s">
        <v>32</v>
      </c>
      <c r="B89" s="139">
        <f t="shared" ref="B89:D89" si="8">SUM(B90:B92)</f>
        <v>10806752977.15</v>
      </c>
      <c r="C89" s="139">
        <f t="shared" si="8"/>
        <v>12194530275</v>
      </c>
      <c r="D89" s="139">
        <f t="shared" si="8"/>
        <v>10269592310</v>
      </c>
      <c r="E89" s="139">
        <f>SUM(E90:E92)</f>
        <v>33270875562.150002</v>
      </c>
    </row>
    <row r="90" spans="1:10" x14ac:dyDescent="0.25">
      <c r="A90" s="129" t="s">
        <v>2</v>
      </c>
      <c r="B90" s="132">
        <v>6068390075</v>
      </c>
      <c r="C90" s="132">
        <v>6594716775</v>
      </c>
      <c r="D90" s="132">
        <v>7020342310.000001</v>
      </c>
      <c r="E90" s="132">
        <f>SUM(B90:D90)</f>
        <v>19683449160</v>
      </c>
      <c r="G90" s="129"/>
      <c r="H90" s="170"/>
      <c r="I90" s="170"/>
      <c r="J90" s="170"/>
    </row>
    <row r="91" spans="1:10" x14ac:dyDescent="0.25">
      <c r="A91" s="129" t="s">
        <v>107</v>
      </c>
      <c r="B91" s="132">
        <v>4006612902.1500001</v>
      </c>
      <c r="C91" s="132">
        <v>4905688500</v>
      </c>
      <c r="D91" s="132">
        <v>2500000000</v>
      </c>
      <c r="E91" s="132">
        <f>SUM(B91:D91)</f>
        <v>11412301402.15</v>
      </c>
      <c r="G91" s="129"/>
      <c r="H91" s="153"/>
      <c r="I91" s="153"/>
      <c r="J91" s="153"/>
    </row>
    <row r="92" spans="1:10" x14ac:dyDescent="0.25">
      <c r="A92" s="129" t="s">
        <v>108</v>
      </c>
      <c r="B92" s="132">
        <v>731750000</v>
      </c>
      <c r="C92" s="132">
        <v>694125000</v>
      </c>
      <c r="D92" s="132">
        <v>749250000</v>
      </c>
      <c r="E92" s="132">
        <f>SUM(B92:D92)</f>
        <v>2175125000</v>
      </c>
      <c r="G92" s="129"/>
      <c r="H92" s="153"/>
      <c r="I92" s="153"/>
      <c r="J92" s="153"/>
    </row>
    <row r="93" spans="1:10" x14ac:dyDescent="0.25">
      <c r="A93" s="132" t="s">
        <v>33</v>
      </c>
      <c r="B93" s="139">
        <f t="shared" ref="B93:D93" si="9">B89+B88</f>
        <v>20174505032.510033</v>
      </c>
      <c r="C93" s="139">
        <f t="shared" si="9"/>
        <v>22263167525.510033</v>
      </c>
      <c r="D93" s="139">
        <f t="shared" si="9"/>
        <v>22130104663.240036</v>
      </c>
      <c r="E93" s="139">
        <f>E89+E88</f>
        <v>42638627617.510033</v>
      </c>
    </row>
    <row r="94" spans="1:10" x14ac:dyDescent="0.25">
      <c r="A94" s="132" t="s">
        <v>34</v>
      </c>
      <c r="B94" s="119">
        <f>B78</f>
        <v>10105867781.999998</v>
      </c>
      <c r="C94" s="119">
        <f t="shared" ref="C94:D94" si="10">C78</f>
        <v>10402655172.269999</v>
      </c>
      <c r="D94" s="119">
        <f t="shared" si="10"/>
        <v>11010269840.999998</v>
      </c>
      <c r="E94" s="119">
        <f>SUM(B94:D94)</f>
        <v>31518792795.269997</v>
      </c>
      <c r="F94" s="119"/>
    </row>
    <row r="95" spans="1:10" x14ac:dyDescent="0.25">
      <c r="A95" s="132" t="s">
        <v>35</v>
      </c>
      <c r="B95" s="139">
        <f t="shared" ref="B95:D95" si="11">B93-B94</f>
        <v>10068637250.510035</v>
      </c>
      <c r="C95" s="139">
        <f t="shared" si="11"/>
        <v>11860512353.240034</v>
      </c>
      <c r="D95" s="139">
        <f t="shared" si="11"/>
        <v>11119834822.240038</v>
      </c>
      <c r="E95" s="139">
        <f>E93-E94</f>
        <v>11119834822.240036</v>
      </c>
    </row>
    <row r="96" spans="1:10" ht="15.75" thickBot="1" x14ac:dyDescent="0.3">
      <c r="A96" s="121"/>
      <c r="B96" s="122"/>
      <c r="C96" s="121"/>
      <c r="D96" s="121"/>
      <c r="E96" s="121"/>
    </row>
    <row r="97" spans="1:5" ht="15.75" thickTop="1" x14ac:dyDescent="0.25">
      <c r="A97" s="119" t="s">
        <v>36</v>
      </c>
    </row>
    <row r="98" spans="1:5" x14ac:dyDescent="0.25">
      <c r="E98" s="130"/>
    </row>
    <row r="100" spans="1:5" x14ac:dyDescent="0.25">
      <c r="A100" s="119" t="s">
        <v>151</v>
      </c>
    </row>
    <row r="103" spans="1:5" x14ac:dyDescent="0.25">
      <c r="A103" s="150"/>
    </row>
    <row r="104" spans="1:5" x14ac:dyDescent="0.25">
      <c r="A104" s="150"/>
    </row>
    <row r="105" spans="1:5" x14ac:dyDescent="0.25">
      <c r="A105" s="150"/>
    </row>
  </sheetData>
  <mergeCells count="15">
    <mergeCell ref="A1:F1"/>
    <mergeCell ref="A8:F8"/>
    <mergeCell ref="A9:F9"/>
    <mergeCell ref="A38:E38"/>
    <mergeCell ref="A65:E65"/>
    <mergeCell ref="A37:E37"/>
    <mergeCell ref="A39:E39"/>
    <mergeCell ref="A34:F34"/>
    <mergeCell ref="A35:B35"/>
    <mergeCell ref="A67:E67"/>
    <mergeCell ref="A84:E84"/>
    <mergeCell ref="A33:F33"/>
    <mergeCell ref="A66:E66"/>
    <mergeCell ref="A82:E82"/>
    <mergeCell ref="A83:E83"/>
  </mergeCells>
  <printOptions horizontalCentered="1"/>
  <pageMargins left="0.31496062992125984" right="0.31496062992125984" top="0.35433070866141736" bottom="0.74803149606299213" header="0.11811023622047245" footer="0.31496062992125984"/>
  <pageSetup paperSize="9" scale="8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5"/>
  <sheetViews>
    <sheetView topLeftCell="A26" zoomScale="90" zoomScaleNormal="90" workbookViewId="0">
      <selection activeCell="B72" sqref="B72"/>
    </sheetView>
  </sheetViews>
  <sheetFormatPr baseColWidth="10" defaultColWidth="11.42578125" defaultRowHeight="15" x14ac:dyDescent="0.25"/>
  <cols>
    <col min="1" max="1" width="56.140625" style="132" customWidth="1"/>
    <col min="2" max="2" width="19.5703125" style="132" customWidth="1"/>
    <col min="3" max="3" width="19.42578125" style="132" customWidth="1"/>
    <col min="4" max="4" width="19.85546875" style="132" customWidth="1"/>
    <col min="5" max="5" width="22.85546875" style="132" customWidth="1"/>
    <col min="6" max="6" width="33" style="132" customWidth="1"/>
    <col min="7" max="9" width="15.28515625" style="132" bestFit="1" customWidth="1"/>
    <col min="10" max="10" width="15.28515625" style="132" customWidth="1"/>
    <col min="11" max="16384" width="11.42578125" style="132"/>
  </cols>
  <sheetData>
    <row r="1" spans="1:6" x14ac:dyDescent="0.25">
      <c r="A1" s="229" t="s">
        <v>2</v>
      </c>
      <c r="B1" s="229"/>
      <c r="C1" s="229"/>
      <c r="D1" s="229"/>
      <c r="E1" s="229"/>
      <c r="F1" s="229"/>
    </row>
    <row r="2" spans="1:6" x14ac:dyDescent="0.25">
      <c r="A2" s="104" t="s">
        <v>37</v>
      </c>
      <c r="B2" s="105" t="s">
        <v>38</v>
      </c>
      <c r="C2" s="106"/>
      <c r="D2" s="107"/>
      <c r="E2" s="106"/>
      <c r="F2" s="106"/>
    </row>
    <row r="3" spans="1:6" x14ac:dyDescent="0.25">
      <c r="A3" s="104" t="s">
        <v>39</v>
      </c>
      <c r="B3" s="108" t="s">
        <v>40</v>
      </c>
      <c r="C3" s="106"/>
      <c r="D3" s="109"/>
      <c r="E3" s="106"/>
      <c r="F3" s="106"/>
    </row>
    <row r="4" spans="1:6" x14ac:dyDescent="0.25">
      <c r="A4" s="104" t="s">
        <v>41</v>
      </c>
      <c r="B4" s="106" t="s">
        <v>42</v>
      </c>
      <c r="C4" s="109"/>
      <c r="D4" s="109"/>
      <c r="E4" s="106"/>
      <c r="F4" s="106"/>
    </row>
    <row r="5" spans="1:6" x14ac:dyDescent="0.25">
      <c r="A5" s="104" t="s">
        <v>79</v>
      </c>
      <c r="B5" s="110" t="s">
        <v>141</v>
      </c>
      <c r="C5" s="106"/>
      <c r="D5" s="106"/>
      <c r="E5" s="106"/>
      <c r="F5" s="106"/>
    </row>
    <row r="6" spans="1:6" x14ac:dyDescent="0.25">
      <c r="A6" s="104"/>
      <c r="B6" s="110"/>
      <c r="C6" s="106"/>
      <c r="D6" s="106"/>
      <c r="E6" s="106"/>
      <c r="F6" s="106"/>
    </row>
    <row r="8" spans="1:6" x14ac:dyDescent="0.25">
      <c r="A8" s="229" t="s">
        <v>43</v>
      </c>
      <c r="B8" s="229"/>
      <c r="C8" s="229"/>
      <c r="D8" s="229"/>
      <c r="E8" s="229"/>
      <c r="F8" s="229"/>
    </row>
    <row r="9" spans="1:6" x14ac:dyDescent="0.25">
      <c r="A9" s="229" t="s">
        <v>44</v>
      </c>
      <c r="B9" s="229"/>
      <c r="C9" s="229"/>
      <c r="D9" s="229"/>
      <c r="E9" s="229"/>
      <c r="F9" s="229"/>
    </row>
    <row r="10" spans="1:6" x14ac:dyDescent="0.25">
      <c r="A10" s="111"/>
    </row>
    <row r="11" spans="1:6" ht="15.75" thickBot="1" x14ac:dyDescent="0.3">
      <c r="A11" s="133" t="s">
        <v>8</v>
      </c>
      <c r="B11" s="133" t="s">
        <v>46</v>
      </c>
      <c r="C11" s="133" t="s">
        <v>56</v>
      </c>
      <c r="D11" s="133" t="s">
        <v>57</v>
      </c>
      <c r="E11" s="133" t="s">
        <v>58</v>
      </c>
      <c r="F11" s="133" t="s">
        <v>59</v>
      </c>
    </row>
    <row r="12" spans="1:6" x14ac:dyDescent="0.25">
      <c r="A12" s="105"/>
      <c r="B12" s="119"/>
      <c r="C12" s="119"/>
      <c r="D12" s="119"/>
      <c r="E12" s="119"/>
      <c r="F12" s="119"/>
    </row>
    <row r="13" spans="1:6" x14ac:dyDescent="0.25">
      <c r="A13" s="119" t="s">
        <v>80</v>
      </c>
      <c r="B13" s="115" t="s">
        <v>122</v>
      </c>
      <c r="C13" s="195"/>
      <c r="D13" s="195"/>
      <c r="E13" s="195"/>
      <c r="F13" s="195"/>
    </row>
    <row r="14" spans="1:6" x14ac:dyDescent="0.25">
      <c r="A14" s="215" t="s">
        <v>149</v>
      </c>
      <c r="B14" s="115" t="s">
        <v>51</v>
      </c>
      <c r="C14" s="193">
        <v>47200</v>
      </c>
      <c r="D14" s="193">
        <v>47705</v>
      </c>
      <c r="E14" s="193">
        <v>51887</v>
      </c>
      <c r="F14" s="195">
        <v>58346</v>
      </c>
    </row>
    <row r="15" spans="1:6" hidden="1" x14ac:dyDescent="0.25">
      <c r="A15" s="146" t="s">
        <v>52</v>
      </c>
      <c r="B15" s="115" t="s">
        <v>53</v>
      </c>
      <c r="C15" s="196"/>
      <c r="D15" s="196"/>
      <c r="E15" s="196"/>
      <c r="F15" s="193"/>
    </row>
    <row r="16" spans="1:6" x14ac:dyDescent="0.25">
      <c r="A16" s="146" t="s">
        <v>131</v>
      </c>
      <c r="B16" s="115" t="s">
        <v>51</v>
      </c>
      <c r="C16" s="196">
        <v>3</v>
      </c>
      <c r="D16" s="196">
        <v>30</v>
      </c>
      <c r="E16" s="196">
        <v>90</v>
      </c>
      <c r="F16" s="193">
        <v>94</v>
      </c>
    </row>
    <row r="17" spans="1:8" x14ac:dyDescent="0.25">
      <c r="A17" s="146" t="s">
        <v>16</v>
      </c>
      <c r="B17" s="115" t="s">
        <v>51</v>
      </c>
      <c r="C17" s="196">
        <v>12387</v>
      </c>
      <c r="D17" s="196">
        <v>12613</v>
      </c>
      <c r="E17" s="193">
        <v>12784</v>
      </c>
      <c r="F17" s="195">
        <v>13534</v>
      </c>
    </row>
    <row r="18" spans="1:8" x14ac:dyDescent="0.25">
      <c r="A18" s="146" t="s">
        <v>132</v>
      </c>
      <c r="B18" s="115" t="s">
        <v>51</v>
      </c>
      <c r="C18" s="196">
        <v>968</v>
      </c>
      <c r="D18" s="196">
        <v>2063</v>
      </c>
      <c r="E18" s="193">
        <v>2502</v>
      </c>
      <c r="F18" s="195">
        <v>2549</v>
      </c>
    </row>
    <row r="19" spans="1:8" x14ac:dyDescent="0.25">
      <c r="A19" s="146" t="s">
        <v>145</v>
      </c>
      <c r="B19" s="115" t="s">
        <v>146</v>
      </c>
      <c r="C19" s="196">
        <v>18372</v>
      </c>
      <c r="D19" s="196">
        <v>18434</v>
      </c>
      <c r="E19" s="193">
        <v>19009</v>
      </c>
      <c r="F19" s="195">
        <v>20152</v>
      </c>
    </row>
    <row r="20" spans="1:8" x14ac:dyDescent="0.25">
      <c r="A20" s="147"/>
      <c r="B20" s="214" t="s">
        <v>147</v>
      </c>
      <c r="C20" s="196">
        <v>13215</v>
      </c>
      <c r="D20" s="196">
        <v>13232</v>
      </c>
      <c r="E20" s="193">
        <v>13621</v>
      </c>
      <c r="F20" s="195">
        <v>14396</v>
      </c>
    </row>
    <row r="21" spans="1:8" hidden="1" x14ac:dyDescent="0.25">
      <c r="A21" s="146" t="s">
        <v>130</v>
      </c>
      <c r="B21" s="115" t="s">
        <v>51</v>
      </c>
      <c r="C21" s="196"/>
      <c r="D21" s="196"/>
      <c r="E21" s="193"/>
      <c r="F21" s="195"/>
    </row>
    <row r="22" spans="1:8" hidden="1" x14ac:dyDescent="0.25">
      <c r="A22" s="146" t="s">
        <v>13</v>
      </c>
      <c r="B22" s="115" t="s">
        <v>51</v>
      </c>
      <c r="C22" s="196"/>
      <c r="D22" s="196"/>
      <c r="E22" s="193"/>
      <c r="F22" s="195"/>
    </row>
    <row r="23" spans="1:8" hidden="1" x14ac:dyDescent="0.25">
      <c r="A23" s="146" t="s">
        <v>14</v>
      </c>
      <c r="B23" s="115" t="s">
        <v>51</v>
      </c>
      <c r="C23" s="193"/>
      <c r="D23" s="193"/>
      <c r="E23" s="193"/>
      <c r="F23" s="195"/>
    </row>
    <row r="24" spans="1:8" hidden="1" x14ac:dyDescent="0.25">
      <c r="A24" s="146" t="s">
        <v>119</v>
      </c>
      <c r="B24" s="115" t="s">
        <v>118</v>
      </c>
      <c r="C24" s="193"/>
      <c r="D24" s="193"/>
      <c r="E24" s="195"/>
      <c r="F24" s="195"/>
    </row>
    <row r="25" spans="1:8" hidden="1" x14ac:dyDescent="0.25">
      <c r="A25" s="146" t="s">
        <v>15</v>
      </c>
      <c r="B25" s="134" t="s">
        <v>51</v>
      </c>
      <c r="C25" s="196"/>
      <c r="D25" s="196"/>
      <c r="E25" s="193"/>
      <c r="F25" s="195"/>
    </row>
    <row r="26" spans="1:8" x14ac:dyDescent="0.25">
      <c r="A26" s="146" t="s">
        <v>4</v>
      </c>
      <c r="B26" s="115" t="s">
        <v>54</v>
      </c>
      <c r="C26" s="196">
        <v>135777</v>
      </c>
      <c r="D26" s="196">
        <v>138411</v>
      </c>
      <c r="E26" s="193">
        <v>138542</v>
      </c>
      <c r="F26" s="195">
        <v>147675</v>
      </c>
    </row>
    <row r="27" spans="1:8" x14ac:dyDescent="0.25">
      <c r="A27" s="148"/>
      <c r="B27" s="115" t="s">
        <v>51</v>
      </c>
      <c r="C27" s="196">
        <v>108481</v>
      </c>
      <c r="D27" s="196">
        <v>110369</v>
      </c>
      <c r="E27" s="196">
        <v>110849</v>
      </c>
      <c r="F27" s="195">
        <v>117197</v>
      </c>
    </row>
    <row r="28" spans="1:8" x14ac:dyDescent="0.25">
      <c r="A28" s="146" t="s">
        <v>156</v>
      </c>
      <c r="B28" s="214" t="s">
        <v>118</v>
      </c>
      <c r="C28" s="196">
        <v>0</v>
      </c>
      <c r="D28" s="196">
        <v>0</v>
      </c>
      <c r="E28" s="196">
        <v>31</v>
      </c>
      <c r="F28" s="196">
        <v>31</v>
      </c>
    </row>
    <row r="29" spans="1:8" x14ac:dyDescent="0.25">
      <c r="A29" s="146"/>
      <c r="B29" s="214" t="s">
        <v>51</v>
      </c>
      <c r="C29" s="196">
        <v>0</v>
      </c>
      <c r="D29" s="196">
        <v>0</v>
      </c>
      <c r="E29" s="196">
        <v>30</v>
      </c>
      <c r="F29" s="196">
        <v>30</v>
      </c>
    </row>
    <row r="30" spans="1:8" ht="15" hidden="1" customHeight="1" x14ac:dyDescent="0.25">
      <c r="A30" s="194" t="s">
        <v>123</v>
      </c>
      <c r="B30" s="115" t="s">
        <v>51</v>
      </c>
      <c r="C30" s="196"/>
      <c r="D30" s="196"/>
      <c r="E30" s="193"/>
      <c r="F30" s="224"/>
      <c r="G30" s="154"/>
      <c r="H30" s="119"/>
    </row>
    <row r="31" spans="1:8" ht="15" hidden="1" customHeight="1" x14ac:dyDescent="0.25">
      <c r="A31" s="146" t="s">
        <v>133</v>
      </c>
      <c r="B31" s="115" t="s">
        <v>51</v>
      </c>
      <c r="C31" s="196"/>
      <c r="D31" s="196"/>
      <c r="E31" s="193"/>
      <c r="F31" s="224"/>
      <c r="G31" s="154"/>
      <c r="H31" s="119"/>
    </row>
    <row r="32" spans="1:8" ht="15" customHeight="1" thickBot="1" x14ac:dyDescent="0.3">
      <c r="A32" s="121" t="s">
        <v>82</v>
      </c>
      <c r="B32" s="122" t="s">
        <v>122</v>
      </c>
      <c r="C32" s="225">
        <v>153830</v>
      </c>
      <c r="D32" s="225">
        <v>156829</v>
      </c>
      <c r="E32" s="225">
        <v>161327</v>
      </c>
      <c r="F32" s="225">
        <v>171334</v>
      </c>
      <c r="G32" s="154"/>
      <c r="H32" s="135"/>
    </row>
    <row r="33" spans="1:8" ht="38.25" customHeight="1" thickTop="1" x14ac:dyDescent="0.25">
      <c r="A33" s="232" t="s">
        <v>126</v>
      </c>
      <c r="B33" s="232"/>
      <c r="C33" s="232"/>
      <c r="D33" s="232"/>
      <c r="E33" s="232"/>
      <c r="F33" s="232"/>
    </row>
    <row r="34" spans="1:8" ht="34.5" customHeight="1" x14ac:dyDescent="0.25">
      <c r="A34" s="238" t="s">
        <v>158</v>
      </c>
      <c r="B34" s="238"/>
      <c r="C34" s="238"/>
      <c r="D34" s="238"/>
      <c r="E34" s="238"/>
      <c r="F34" s="238"/>
    </row>
    <row r="35" spans="1:8" x14ac:dyDescent="0.25">
      <c r="A35" s="236" t="s">
        <v>157</v>
      </c>
      <c r="B35" s="237"/>
      <c r="C35" s="135"/>
      <c r="D35" s="135"/>
      <c r="E35" s="135"/>
      <c r="F35" s="135"/>
    </row>
    <row r="37" spans="1:8" x14ac:dyDescent="0.25">
      <c r="A37" s="235" t="s">
        <v>98</v>
      </c>
      <c r="B37" s="235"/>
      <c r="C37" s="235"/>
      <c r="D37" s="235"/>
      <c r="E37" s="235"/>
    </row>
    <row r="38" spans="1:8" x14ac:dyDescent="0.25">
      <c r="A38" s="229" t="s">
        <v>18</v>
      </c>
      <c r="B38" s="229"/>
      <c r="C38" s="229"/>
      <c r="D38" s="229"/>
      <c r="E38" s="229"/>
    </row>
    <row r="39" spans="1:8" x14ac:dyDescent="0.25">
      <c r="A39" s="229" t="s">
        <v>101</v>
      </c>
      <c r="B39" s="229"/>
      <c r="C39" s="229"/>
      <c r="D39" s="229"/>
      <c r="E39" s="229"/>
    </row>
    <row r="40" spans="1:8" x14ac:dyDescent="0.25">
      <c r="A40" s="104"/>
      <c r="B40" s="111"/>
      <c r="C40" s="111"/>
      <c r="D40" s="111"/>
      <c r="E40" s="123"/>
    </row>
    <row r="41" spans="1:8" ht="15.75" thickBot="1" x14ac:dyDescent="0.3">
      <c r="A41" s="133" t="s">
        <v>8</v>
      </c>
      <c r="B41" s="133" t="s">
        <v>56</v>
      </c>
      <c r="C41" s="133" t="s">
        <v>57</v>
      </c>
      <c r="D41" s="133" t="s">
        <v>58</v>
      </c>
      <c r="E41" s="133" t="s">
        <v>59</v>
      </c>
    </row>
    <row r="42" spans="1:8" x14ac:dyDescent="0.25">
      <c r="A42" s="105"/>
      <c r="B42" s="119"/>
      <c r="C42" s="119"/>
      <c r="D42" s="119"/>
      <c r="E42" s="119"/>
    </row>
    <row r="43" spans="1:8" x14ac:dyDescent="0.25">
      <c r="A43" s="141" t="s">
        <v>12</v>
      </c>
      <c r="B43" s="199">
        <f>B44+B45+B46+B47+B49+B52+B55+B56+B57</f>
        <v>3565791232.0000019</v>
      </c>
      <c r="C43" s="199">
        <f t="shared" ref="C43:D43" si="0">C44+C45+C46+C47+C49+C52+C55+C56+C57</f>
        <v>3601199499</v>
      </c>
      <c r="D43" s="199">
        <f t="shared" si="0"/>
        <v>4000848575</v>
      </c>
      <c r="E43" s="199">
        <f>SUM(B43:D43)</f>
        <v>11167839306.000002</v>
      </c>
      <c r="F43" s="191"/>
      <c r="G43" s="114"/>
      <c r="H43" s="114"/>
    </row>
    <row r="44" spans="1:8" ht="15.6" customHeight="1" x14ac:dyDescent="0.25">
      <c r="A44" s="125" t="s">
        <v>159</v>
      </c>
      <c r="B44" s="200">
        <v>113825000</v>
      </c>
      <c r="C44" s="199">
        <v>24940000</v>
      </c>
      <c r="D44" s="200">
        <v>1885000</v>
      </c>
      <c r="E44" s="199">
        <f>SUM(B44:D44)</f>
        <v>140650000</v>
      </c>
    </row>
    <row r="45" spans="1:8" ht="15.6" customHeight="1" x14ac:dyDescent="0.25">
      <c r="A45" s="125" t="s">
        <v>13</v>
      </c>
      <c r="B45" s="201">
        <v>2755000</v>
      </c>
      <c r="C45" s="201">
        <v>3122580</v>
      </c>
      <c r="D45" s="201">
        <v>3310051.9999999925</v>
      </c>
      <c r="E45" s="202">
        <f t="shared" ref="E45:E60" si="1">SUM(B45:D45)</f>
        <v>9187631.9999999925</v>
      </c>
    </row>
    <row r="46" spans="1:8" ht="15.6" customHeight="1" x14ac:dyDescent="0.25">
      <c r="A46" s="125" t="s">
        <v>14</v>
      </c>
      <c r="B46" s="201">
        <v>187865468.00000012</v>
      </c>
      <c r="C46" s="201">
        <v>182090703</v>
      </c>
      <c r="D46" s="201">
        <v>235814946.99999988</v>
      </c>
      <c r="E46" s="202">
        <f t="shared" si="1"/>
        <v>605771118</v>
      </c>
    </row>
    <row r="47" spans="1:8" ht="15.6" customHeight="1" x14ac:dyDescent="0.25">
      <c r="A47" s="125" t="s">
        <v>130</v>
      </c>
      <c r="B47" s="202">
        <v>2919982799.0000019</v>
      </c>
      <c r="C47" s="202">
        <v>3002175007</v>
      </c>
      <c r="D47" s="202">
        <v>3204714555</v>
      </c>
      <c r="E47" s="202">
        <f t="shared" si="1"/>
        <v>9126872361.0000019</v>
      </c>
    </row>
    <row r="48" spans="1:8" ht="15.6" customHeight="1" x14ac:dyDescent="0.25">
      <c r="A48" s="125" t="s">
        <v>127</v>
      </c>
      <c r="B48" s="202">
        <v>400000</v>
      </c>
      <c r="C48" s="202">
        <v>4000000</v>
      </c>
      <c r="D48" s="202">
        <v>8865000</v>
      </c>
      <c r="E48" s="202">
        <f t="shared" si="1"/>
        <v>13265000</v>
      </c>
    </row>
    <row r="49" spans="1:8" ht="15.6" customHeight="1" x14ac:dyDescent="0.25">
      <c r="A49" s="125" t="s">
        <v>15</v>
      </c>
      <c r="B49" s="199">
        <v>10408771</v>
      </c>
      <c r="C49" s="199">
        <v>65643546</v>
      </c>
      <c r="D49" s="199">
        <v>163240308</v>
      </c>
      <c r="E49" s="202">
        <f t="shared" si="1"/>
        <v>239292625</v>
      </c>
    </row>
    <row r="50" spans="1:8" ht="15.6" customHeight="1" x14ac:dyDescent="0.25">
      <c r="A50" s="126" t="s">
        <v>91</v>
      </c>
      <c r="B50" s="199">
        <v>2282555255.0000019</v>
      </c>
      <c r="C50" s="199">
        <v>2282191812.0000019</v>
      </c>
      <c r="D50" s="199">
        <v>2379065201.0000019</v>
      </c>
      <c r="E50" s="199">
        <f t="shared" si="1"/>
        <v>6943812268.0000057</v>
      </c>
      <c r="F50" s="154"/>
    </row>
    <row r="51" spans="1:8" ht="15.6" customHeight="1" x14ac:dyDescent="0.25">
      <c r="A51" s="125" t="s">
        <v>128</v>
      </c>
      <c r="B51" s="203">
        <v>195034088.00000009</v>
      </c>
      <c r="C51" s="203">
        <v>220041665.99999988</v>
      </c>
      <c r="D51" s="203">
        <v>277051063</v>
      </c>
      <c r="E51" s="202">
        <f t="shared" si="1"/>
        <v>692126817</v>
      </c>
    </row>
    <row r="52" spans="1:8" ht="15.6" customHeight="1" x14ac:dyDescent="0.25">
      <c r="A52" s="126" t="s">
        <v>123</v>
      </c>
      <c r="B52" s="203">
        <v>0</v>
      </c>
      <c r="C52" s="203">
        <v>0</v>
      </c>
      <c r="D52" s="203">
        <v>0</v>
      </c>
      <c r="E52" s="202">
        <f t="shared" si="1"/>
        <v>0</v>
      </c>
    </row>
    <row r="53" spans="1:8" ht="15.6" customHeight="1" x14ac:dyDescent="0.25">
      <c r="A53" s="118" t="s">
        <v>4</v>
      </c>
      <c r="B53" s="203">
        <v>5305903000</v>
      </c>
      <c r="C53" s="203">
        <v>4354250000</v>
      </c>
      <c r="D53" s="203">
        <v>4402846000</v>
      </c>
      <c r="E53" s="202">
        <f t="shared" si="1"/>
        <v>14062999000</v>
      </c>
    </row>
    <row r="54" spans="1:8" ht="15.6" customHeight="1" x14ac:dyDescent="0.25">
      <c r="A54" s="118" t="s">
        <v>16</v>
      </c>
      <c r="B54" s="199">
        <v>651588187</v>
      </c>
      <c r="C54" s="199">
        <v>654846387</v>
      </c>
      <c r="D54" s="199">
        <v>670044481</v>
      </c>
      <c r="E54" s="202">
        <f t="shared" si="1"/>
        <v>1976479055</v>
      </c>
    </row>
    <row r="55" spans="1:8" x14ac:dyDescent="0.25">
      <c r="A55" s="126" t="s">
        <v>134</v>
      </c>
      <c r="B55" s="199">
        <v>249288335</v>
      </c>
      <c r="C55" s="199">
        <v>269861232.99999976</v>
      </c>
      <c r="D55" s="199">
        <v>321394709</v>
      </c>
      <c r="E55" s="202">
        <f t="shared" si="1"/>
        <v>840544276.99999976</v>
      </c>
    </row>
    <row r="56" spans="1:8" x14ac:dyDescent="0.25">
      <c r="A56" s="126" t="s">
        <v>155</v>
      </c>
      <c r="B56" s="199">
        <v>29890000</v>
      </c>
      <c r="C56" s="199">
        <v>22120000</v>
      </c>
      <c r="D56" s="199">
        <v>22260000</v>
      </c>
      <c r="E56" s="202">
        <f t="shared" si="1"/>
        <v>74270000</v>
      </c>
    </row>
    <row r="57" spans="1:8" x14ac:dyDescent="0.25">
      <c r="A57" s="126" t="s">
        <v>135</v>
      </c>
      <c r="B57" s="199">
        <v>51775859.00000003</v>
      </c>
      <c r="C57" s="199">
        <v>31246430</v>
      </c>
      <c r="D57" s="199">
        <v>48229003.99999997</v>
      </c>
      <c r="E57" s="202">
        <f t="shared" si="1"/>
        <v>131251293</v>
      </c>
    </row>
    <row r="58" spans="1:8" x14ac:dyDescent="0.25">
      <c r="A58" s="126" t="s">
        <v>68</v>
      </c>
      <c r="B58" s="199"/>
      <c r="C58" s="199"/>
      <c r="D58" s="199"/>
      <c r="E58" s="202">
        <f t="shared" si="1"/>
        <v>0</v>
      </c>
    </row>
    <row r="59" spans="1:8" x14ac:dyDescent="0.25">
      <c r="A59" s="147" t="s">
        <v>138</v>
      </c>
      <c r="B59" s="199">
        <v>0</v>
      </c>
      <c r="C59" s="199">
        <v>4698509.7300000004</v>
      </c>
      <c r="D59" s="199">
        <v>0</v>
      </c>
      <c r="E59" s="202">
        <f t="shared" si="1"/>
        <v>4698509.7300000004</v>
      </c>
    </row>
    <row r="60" spans="1:8" x14ac:dyDescent="0.25">
      <c r="A60" s="226" t="s">
        <v>160</v>
      </c>
      <c r="B60" s="199">
        <v>0</v>
      </c>
      <c r="C60" s="199">
        <v>0</v>
      </c>
      <c r="D60" s="199">
        <v>4950000</v>
      </c>
      <c r="E60" s="202">
        <f t="shared" si="1"/>
        <v>4950000</v>
      </c>
    </row>
    <row r="61" spans="1:8" ht="15" customHeight="1" thickBot="1" x14ac:dyDescent="0.3">
      <c r="A61" s="121" t="s">
        <v>17</v>
      </c>
      <c r="B61" s="204">
        <f>B43+B48+B50+B51+B53+B54+B58+B59+B60</f>
        <v>12001271762.000004</v>
      </c>
      <c r="C61" s="204">
        <f t="shared" ref="C61:E61" si="2">C43+C48+C50+C51+C53+C54+C58+C59+C60</f>
        <v>11121227873.730001</v>
      </c>
      <c r="D61" s="204">
        <f t="shared" si="2"/>
        <v>11743670320.000002</v>
      </c>
      <c r="E61" s="204">
        <f t="shared" si="2"/>
        <v>34866169955.730011</v>
      </c>
      <c r="F61" s="120"/>
      <c r="G61" s="120"/>
      <c r="H61" s="120"/>
    </row>
    <row r="62" spans="1:8" ht="15" customHeight="1" thickTop="1" x14ac:dyDescent="0.25">
      <c r="A62" s="140" t="s">
        <v>19</v>
      </c>
      <c r="B62" s="128"/>
      <c r="C62" s="128"/>
      <c r="D62" s="128"/>
      <c r="E62" s="128"/>
      <c r="F62" s="135"/>
    </row>
    <row r="63" spans="1:8" ht="15" customHeight="1" x14ac:dyDescent="0.25">
      <c r="A63" s="140"/>
      <c r="B63" s="128"/>
      <c r="C63" s="128"/>
      <c r="D63" s="128"/>
      <c r="E63" s="128"/>
      <c r="F63" s="135"/>
    </row>
    <row r="65" spans="1:6" x14ac:dyDescent="0.25">
      <c r="A65" s="229" t="s">
        <v>20</v>
      </c>
      <c r="B65" s="229"/>
      <c r="C65" s="229"/>
      <c r="D65" s="229"/>
      <c r="E65" s="229"/>
      <c r="F65" s="154"/>
    </row>
    <row r="66" spans="1:6" x14ac:dyDescent="0.25">
      <c r="A66" s="229" t="s">
        <v>21</v>
      </c>
      <c r="B66" s="229"/>
      <c r="C66" s="229"/>
      <c r="D66" s="229"/>
      <c r="E66" s="229"/>
    </row>
    <row r="67" spans="1:6" x14ac:dyDescent="0.25">
      <c r="A67" s="229" t="s">
        <v>101</v>
      </c>
      <c r="B67" s="229"/>
      <c r="C67" s="229"/>
      <c r="D67" s="229"/>
      <c r="E67" s="229"/>
    </row>
    <row r="69" spans="1:6" s="138" customFormat="1" ht="15.75" thickBot="1" x14ac:dyDescent="0.3">
      <c r="A69" s="133" t="s">
        <v>22</v>
      </c>
      <c r="B69" s="133" t="s">
        <v>56</v>
      </c>
      <c r="C69" s="133" t="s">
        <v>57</v>
      </c>
      <c r="D69" s="133" t="s">
        <v>58</v>
      </c>
      <c r="E69" s="133" t="s">
        <v>59</v>
      </c>
    </row>
    <row r="71" spans="1:6" s="136" customFormat="1" x14ac:dyDescent="0.25">
      <c r="A71" s="132" t="s">
        <v>114</v>
      </c>
      <c r="B71" s="177">
        <f>B72</f>
        <v>11990862991.000004</v>
      </c>
      <c r="C71" s="177">
        <f t="shared" ref="C71:D71" si="3">C72</f>
        <v>11050885818.000002</v>
      </c>
      <c r="D71" s="177">
        <f t="shared" si="3"/>
        <v>11580430012.000002</v>
      </c>
      <c r="E71" s="177">
        <f>SUM(B71:D71)</f>
        <v>34622178821.000008</v>
      </c>
      <c r="F71" s="132"/>
    </row>
    <row r="72" spans="1:6" s="136" customFormat="1" x14ac:dyDescent="0.25">
      <c r="A72" s="167" t="s">
        <v>115</v>
      </c>
      <c r="B72" s="177">
        <v>11990862991.000004</v>
      </c>
      <c r="C72" s="177">
        <v>11050885818.000002</v>
      </c>
      <c r="D72" s="177">
        <v>11580430012.000002</v>
      </c>
      <c r="E72" s="177">
        <f t="shared" ref="E72:E77" si="4">SUM(B72:D72)</f>
        <v>34622178821.000008</v>
      </c>
      <c r="F72" s="132"/>
    </row>
    <row r="73" spans="1:6" x14ac:dyDescent="0.25">
      <c r="A73" s="132" t="s">
        <v>24</v>
      </c>
      <c r="B73" s="177">
        <f>B74</f>
        <v>10408771</v>
      </c>
      <c r="C73" s="177">
        <f t="shared" ref="C73:D73" si="5">C74</f>
        <v>65643546</v>
      </c>
      <c r="D73" s="177">
        <f t="shared" si="5"/>
        <v>163240308</v>
      </c>
      <c r="E73" s="177">
        <f t="shared" si="4"/>
        <v>239292625</v>
      </c>
      <c r="F73" s="136"/>
    </row>
    <row r="74" spans="1:6" x14ac:dyDescent="0.25">
      <c r="A74" s="129" t="s">
        <v>115</v>
      </c>
      <c r="B74" s="177">
        <v>10408771</v>
      </c>
      <c r="C74" s="177">
        <v>65643546</v>
      </c>
      <c r="D74" s="177">
        <v>163240308</v>
      </c>
      <c r="E74" s="177">
        <f t="shared" si="4"/>
        <v>239292625</v>
      </c>
    </row>
    <row r="75" spans="1:6" x14ac:dyDescent="0.25">
      <c r="A75" s="165" t="s">
        <v>113</v>
      </c>
      <c r="B75" s="177">
        <f>SUM(B76:B77)</f>
        <v>0</v>
      </c>
      <c r="C75" s="177">
        <f t="shared" ref="C75:D75" si="6">SUM(C76:C77)</f>
        <v>4698509.7300000004</v>
      </c>
      <c r="D75" s="177">
        <f t="shared" si="6"/>
        <v>0</v>
      </c>
      <c r="E75" s="177">
        <f t="shared" si="4"/>
        <v>4698509.7300000004</v>
      </c>
    </row>
    <row r="76" spans="1:6" x14ac:dyDescent="0.25">
      <c r="A76" s="129" t="s">
        <v>137</v>
      </c>
      <c r="B76" s="177">
        <v>0</v>
      </c>
      <c r="C76" s="177">
        <v>4698509.7300000004</v>
      </c>
      <c r="D76" s="177"/>
      <c r="E76" s="177">
        <f t="shared" si="4"/>
        <v>4698509.7300000004</v>
      </c>
    </row>
    <row r="77" spans="1:6" x14ac:dyDescent="0.25">
      <c r="A77" s="168" t="s">
        <v>68</v>
      </c>
      <c r="B77" s="177">
        <v>0</v>
      </c>
      <c r="C77" s="177">
        <v>0</v>
      </c>
      <c r="D77" s="177">
        <v>0</v>
      </c>
      <c r="E77" s="177">
        <f t="shared" si="4"/>
        <v>0</v>
      </c>
      <c r="F77" s="154"/>
    </row>
    <row r="78" spans="1:6" ht="15.75" thickBot="1" x14ac:dyDescent="0.3">
      <c r="A78" s="121" t="s">
        <v>27</v>
      </c>
      <c r="B78" s="178">
        <f>B71+B73+B75</f>
        <v>12001271762.000004</v>
      </c>
      <c r="C78" s="178">
        <f t="shared" ref="C78:D78" si="7">C71+C73+C75</f>
        <v>11121227873.730001</v>
      </c>
      <c r="D78" s="178">
        <f t="shared" si="7"/>
        <v>11743670320.000002</v>
      </c>
      <c r="E78" s="178">
        <f>E71+E73+E75</f>
        <v>34866169955.730011</v>
      </c>
    </row>
    <row r="79" spans="1:6" ht="15.75" thickTop="1" x14ac:dyDescent="0.25">
      <c r="A79" s="119" t="s">
        <v>19</v>
      </c>
    </row>
    <row r="82" spans="1:10" x14ac:dyDescent="0.25">
      <c r="A82" s="229" t="s">
        <v>28</v>
      </c>
      <c r="B82" s="229"/>
      <c r="C82" s="229"/>
      <c r="D82" s="229"/>
      <c r="E82" s="229"/>
      <c r="F82" s="154"/>
    </row>
    <row r="83" spans="1:10" x14ac:dyDescent="0.25">
      <c r="A83" s="229" t="s">
        <v>29</v>
      </c>
      <c r="B83" s="229"/>
      <c r="C83" s="229"/>
      <c r="D83" s="229"/>
      <c r="E83" s="229"/>
    </row>
    <row r="84" spans="1:10" x14ac:dyDescent="0.25">
      <c r="A84" s="229" t="s">
        <v>101</v>
      </c>
      <c r="B84" s="229"/>
      <c r="C84" s="229"/>
      <c r="D84" s="229"/>
      <c r="E84" s="229"/>
    </row>
    <row r="86" spans="1:10" s="138" customFormat="1" ht="15.75" thickBot="1" x14ac:dyDescent="0.3">
      <c r="A86" s="133" t="s">
        <v>22</v>
      </c>
      <c r="B86" s="133" t="s">
        <v>56</v>
      </c>
      <c r="C86" s="133" t="s">
        <v>57</v>
      </c>
      <c r="D86" s="133" t="s">
        <v>58</v>
      </c>
      <c r="E86" s="133" t="s">
        <v>59</v>
      </c>
    </row>
    <row r="88" spans="1:10" x14ac:dyDescent="0.25">
      <c r="A88" s="132" t="s">
        <v>105</v>
      </c>
      <c r="B88" s="139">
        <f>'2 T'!E95</f>
        <v>11119834822.240036</v>
      </c>
      <c r="C88" s="139">
        <f>B95</f>
        <v>13807227060.240032</v>
      </c>
      <c r="D88" s="139">
        <f>C95</f>
        <v>13849916186.510031</v>
      </c>
      <c r="E88" s="139">
        <f>B88</f>
        <v>11119834822.240036</v>
      </c>
    </row>
    <row r="89" spans="1:10" x14ac:dyDescent="0.25">
      <c r="A89" s="132" t="s">
        <v>32</v>
      </c>
      <c r="B89" s="139">
        <f>SUM(B90:B92)</f>
        <v>14688664000</v>
      </c>
      <c r="C89" s="139">
        <f t="shared" ref="C89:D89" si="8">SUM(C90:C92)</f>
        <v>11163917000</v>
      </c>
      <c r="D89" s="139">
        <f t="shared" si="8"/>
        <v>11802967680</v>
      </c>
      <c r="E89" s="139">
        <f>SUM(E90:E92)</f>
        <v>37655548680</v>
      </c>
    </row>
    <row r="90" spans="1:10" x14ac:dyDescent="0.25">
      <c r="A90" s="129" t="s">
        <v>2</v>
      </c>
      <c r="B90" s="132">
        <v>8406030000</v>
      </c>
      <c r="C90" s="132">
        <v>7178136000</v>
      </c>
      <c r="D90" s="132">
        <v>6985986000</v>
      </c>
      <c r="E90" s="132">
        <f>SUM(B90:D90)</f>
        <v>22570152000</v>
      </c>
      <c r="G90" s="129"/>
      <c r="H90" s="155"/>
      <c r="I90" s="155"/>
      <c r="J90" s="155"/>
    </row>
    <row r="91" spans="1:10" x14ac:dyDescent="0.25">
      <c r="A91" s="129" t="s">
        <v>107</v>
      </c>
      <c r="B91" s="132">
        <v>5683809000</v>
      </c>
      <c r="C91" s="132">
        <v>3215531000</v>
      </c>
      <c r="D91" s="132">
        <v>4800000000</v>
      </c>
      <c r="E91" s="132">
        <f>SUM(B91:D91)</f>
        <v>13699340000</v>
      </c>
      <c r="G91" s="129"/>
      <c r="H91" s="155"/>
      <c r="I91" s="155"/>
      <c r="J91" s="155"/>
    </row>
    <row r="92" spans="1:10" x14ac:dyDescent="0.25">
      <c r="A92" s="129" t="s">
        <v>108</v>
      </c>
      <c r="B92" s="132">
        <v>598825000</v>
      </c>
      <c r="C92" s="132">
        <v>770250000</v>
      </c>
      <c r="D92" s="132">
        <v>16981680</v>
      </c>
      <c r="E92" s="132">
        <f>SUM(B92:D92)</f>
        <v>1386056680</v>
      </c>
      <c r="G92" s="129"/>
      <c r="H92" s="155"/>
      <c r="I92" s="155"/>
      <c r="J92" s="155"/>
    </row>
    <row r="93" spans="1:10" x14ac:dyDescent="0.25">
      <c r="A93" s="132" t="s">
        <v>33</v>
      </c>
      <c r="B93" s="139">
        <f>+B88+B89</f>
        <v>25808498822.240036</v>
      </c>
      <c r="C93" s="139">
        <f t="shared" ref="C93:D93" si="9">+C88+C89</f>
        <v>24971144060.240032</v>
      </c>
      <c r="D93" s="139">
        <f t="shared" si="9"/>
        <v>25652883866.510033</v>
      </c>
      <c r="E93" s="139">
        <f>E89+E88</f>
        <v>48775383502.240036</v>
      </c>
    </row>
    <row r="94" spans="1:10" x14ac:dyDescent="0.25">
      <c r="A94" s="132" t="s">
        <v>34</v>
      </c>
      <c r="B94" s="119">
        <f>B78</f>
        <v>12001271762.000004</v>
      </c>
      <c r="C94" s="119">
        <f t="shared" ref="C94:D94" si="10">C78</f>
        <v>11121227873.730001</v>
      </c>
      <c r="D94" s="119">
        <f t="shared" si="10"/>
        <v>11743670320.000002</v>
      </c>
      <c r="E94" s="119">
        <f>SUM(B94:D94)</f>
        <v>34866169955.730003</v>
      </c>
    </row>
    <row r="95" spans="1:10" x14ac:dyDescent="0.25">
      <c r="A95" s="132" t="s">
        <v>35</v>
      </c>
      <c r="B95" s="132">
        <f>+B93-B94</f>
        <v>13807227060.240032</v>
      </c>
      <c r="C95" s="132">
        <f t="shared" ref="C95:D95" si="11">+C93-C94</f>
        <v>13849916186.510031</v>
      </c>
      <c r="D95" s="132">
        <f t="shared" si="11"/>
        <v>13909213546.510031</v>
      </c>
      <c r="E95" s="132">
        <f>E93-E94</f>
        <v>13909213546.510033</v>
      </c>
      <c r="F95" s="144"/>
      <c r="H95" s="144"/>
    </row>
    <row r="96" spans="1:10" ht="15.75" thickBot="1" x14ac:dyDescent="0.3">
      <c r="A96" s="121"/>
      <c r="B96" s="122"/>
      <c r="C96" s="121"/>
      <c r="D96" s="121"/>
      <c r="E96" s="121"/>
    </row>
    <row r="97" spans="1:7" ht="15.75" thickTop="1" x14ac:dyDescent="0.25">
      <c r="A97" s="119" t="s">
        <v>36</v>
      </c>
    </row>
    <row r="100" spans="1:7" x14ac:dyDescent="0.25">
      <c r="A100" s="119" t="s">
        <v>161</v>
      </c>
      <c r="F100" s="144"/>
      <c r="G100" s="144"/>
    </row>
    <row r="103" spans="1:7" x14ac:dyDescent="0.25">
      <c r="A103" s="150"/>
    </row>
    <row r="104" spans="1:7" x14ac:dyDescent="0.25">
      <c r="A104" s="150"/>
    </row>
    <row r="105" spans="1:7" x14ac:dyDescent="0.25">
      <c r="A105" s="150"/>
    </row>
  </sheetData>
  <mergeCells count="15">
    <mergeCell ref="A1:F1"/>
    <mergeCell ref="A8:F8"/>
    <mergeCell ref="A9:F9"/>
    <mergeCell ref="A38:E38"/>
    <mergeCell ref="A65:E65"/>
    <mergeCell ref="A37:E37"/>
    <mergeCell ref="A39:E39"/>
    <mergeCell ref="A34:F34"/>
    <mergeCell ref="A67:E67"/>
    <mergeCell ref="A84:E84"/>
    <mergeCell ref="A33:F33"/>
    <mergeCell ref="A35:B35"/>
    <mergeCell ref="A66:E66"/>
    <mergeCell ref="A82:E82"/>
    <mergeCell ref="A83:E83"/>
  </mergeCells>
  <printOptions horizontalCentered="1"/>
  <pageMargins left="0.31496062992125984" right="0.31496062992125984" top="0.35433070866141736" bottom="0.74803149606299213" header="0.11811023622047245" footer="0.31496062992125984"/>
  <pageSetup paperSize="9" scale="8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5"/>
  <sheetViews>
    <sheetView topLeftCell="A20" zoomScale="90" zoomScaleNormal="90" workbookViewId="0">
      <selection activeCell="A47" sqref="A47"/>
    </sheetView>
  </sheetViews>
  <sheetFormatPr baseColWidth="10" defaultColWidth="11.42578125" defaultRowHeight="15" x14ac:dyDescent="0.25"/>
  <cols>
    <col min="1" max="1" width="56.140625" style="132" customWidth="1"/>
    <col min="2" max="2" width="21.7109375" style="132" customWidth="1"/>
    <col min="3" max="3" width="22.42578125" style="132" customWidth="1"/>
    <col min="4" max="4" width="23.85546875" style="132" customWidth="1"/>
    <col min="5" max="5" width="22.85546875" style="132" customWidth="1"/>
    <col min="6" max="6" width="17.7109375" style="132" customWidth="1"/>
    <col min="7" max="7" width="15.28515625" style="132" bestFit="1" customWidth="1"/>
    <col min="8" max="8" width="17.7109375" style="132" customWidth="1"/>
    <col min="9" max="9" width="15.28515625" style="132" bestFit="1" customWidth="1"/>
    <col min="10" max="16384" width="11.42578125" style="132"/>
  </cols>
  <sheetData>
    <row r="1" spans="1:6" x14ac:dyDescent="0.25">
      <c r="A1" s="229" t="s">
        <v>2</v>
      </c>
      <c r="B1" s="229"/>
      <c r="C1" s="229"/>
      <c r="D1" s="229"/>
      <c r="E1" s="229"/>
      <c r="F1" s="229"/>
    </row>
    <row r="2" spans="1:6" x14ac:dyDescent="0.25">
      <c r="A2" s="104" t="s">
        <v>37</v>
      </c>
      <c r="B2" s="105" t="s">
        <v>38</v>
      </c>
      <c r="C2" s="106"/>
      <c r="D2" s="107"/>
      <c r="E2" s="106"/>
      <c r="F2" s="106"/>
    </row>
    <row r="3" spans="1:6" x14ac:dyDescent="0.25">
      <c r="A3" s="104" t="s">
        <v>39</v>
      </c>
      <c r="B3" s="108" t="s">
        <v>40</v>
      </c>
      <c r="C3" s="106"/>
      <c r="D3" s="109"/>
      <c r="E3" s="106"/>
      <c r="F3" s="106"/>
    </row>
    <row r="4" spans="1:6" x14ac:dyDescent="0.25">
      <c r="A4" s="104" t="s">
        <v>41</v>
      </c>
      <c r="B4" s="106" t="s">
        <v>42</v>
      </c>
      <c r="C4" s="109"/>
      <c r="D4" s="109"/>
      <c r="E4" s="106"/>
      <c r="F4" s="106"/>
    </row>
    <row r="5" spans="1:6" x14ac:dyDescent="0.25">
      <c r="A5" s="104" t="s">
        <v>87</v>
      </c>
      <c r="B5" s="110" t="s">
        <v>144</v>
      </c>
      <c r="C5" s="106"/>
      <c r="D5" s="106"/>
      <c r="E5" s="106"/>
      <c r="F5" s="106"/>
    </row>
    <row r="6" spans="1:6" x14ac:dyDescent="0.25">
      <c r="A6" s="104"/>
      <c r="B6" s="110"/>
      <c r="C6" s="106"/>
      <c r="D6" s="106"/>
      <c r="E6" s="106"/>
      <c r="F6" s="106"/>
    </row>
    <row r="8" spans="1:6" x14ac:dyDescent="0.25">
      <c r="A8" s="229" t="s">
        <v>43</v>
      </c>
      <c r="B8" s="229"/>
      <c r="C8" s="229"/>
      <c r="D8" s="229"/>
      <c r="E8" s="229"/>
      <c r="F8" s="229"/>
    </row>
    <row r="9" spans="1:6" x14ac:dyDescent="0.25">
      <c r="A9" s="229" t="s">
        <v>44</v>
      </c>
      <c r="B9" s="229"/>
      <c r="C9" s="229"/>
      <c r="D9" s="229"/>
      <c r="E9" s="229"/>
      <c r="F9" s="229"/>
    </row>
    <row r="10" spans="1:6" x14ac:dyDescent="0.25">
      <c r="A10" s="151"/>
    </row>
    <row r="11" spans="1:6" ht="15.75" thickBot="1" x14ac:dyDescent="0.3">
      <c r="A11" s="133" t="s">
        <v>8</v>
      </c>
      <c r="B11" s="133" t="s">
        <v>46</v>
      </c>
      <c r="C11" s="133" t="s">
        <v>60</v>
      </c>
      <c r="D11" s="133" t="s">
        <v>61</v>
      </c>
      <c r="E11" s="133" t="s">
        <v>62</v>
      </c>
      <c r="F11" s="133" t="s">
        <v>63</v>
      </c>
    </row>
    <row r="12" spans="1:6" x14ac:dyDescent="0.25">
      <c r="A12" s="105"/>
      <c r="B12" s="119"/>
      <c r="C12" s="119"/>
      <c r="D12" s="119"/>
      <c r="E12" s="119"/>
      <c r="F12" s="119"/>
    </row>
    <row r="13" spans="1:6" x14ac:dyDescent="0.25">
      <c r="A13" s="119" t="s">
        <v>80</v>
      </c>
      <c r="B13" s="115" t="s">
        <v>122</v>
      </c>
    </row>
    <row r="14" spans="1:6" x14ac:dyDescent="0.25">
      <c r="A14" s="215" t="s">
        <v>149</v>
      </c>
      <c r="B14" s="115" t="s">
        <v>125</v>
      </c>
      <c r="C14" s="159">
        <v>52676</v>
      </c>
      <c r="D14" s="159">
        <v>59373</v>
      </c>
      <c r="E14" s="160">
        <v>62064</v>
      </c>
      <c r="F14" s="160">
        <v>67365</v>
      </c>
    </row>
    <row r="15" spans="1:6" hidden="1" x14ac:dyDescent="0.25">
      <c r="A15" s="146" t="s">
        <v>52</v>
      </c>
      <c r="B15" s="115" t="s">
        <v>53</v>
      </c>
      <c r="C15" s="184"/>
      <c r="D15" s="184"/>
      <c r="E15" s="184"/>
      <c r="F15" s="185"/>
    </row>
    <row r="16" spans="1:6" x14ac:dyDescent="0.25">
      <c r="A16" s="146" t="s">
        <v>131</v>
      </c>
      <c r="B16" s="115" t="s">
        <v>51</v>
      </c>
      <c r="C16" s="184">
        <v>156</v>
      </c>
      <c r="D16" s="184">
        <v>180</v>
      </c>
      <c r="E16" s="184">
        <v>229</v>
      </c>
      <c r="F16" s="185">
        <v>235</v>
      </c>
    </row>
    <row r="17" spans="1:8" x14ac:dyDescent="0.25">
      <c r="A17" s="146" t="s">
        <v>16</v>
      </c>
      <c r="B17" s="115" t="s">
        <v>51</v>
      </c>
      <c r="C17" s="161">
        <v>12549</v>
      </c>
      <c r="D17" s="161">
        <v>12320</v>
      </c>
      <c r="E17" s="161">
        <v>12236</v>
      </c>
      <c r="F17" s="160">
        <v>12973</v>
      </c>
    </row>
    <row r="18" spans="1:8" x14ac:dyDescent="0.25">
      <c r="A18" s="146" t="s">
        <v>132</v>
      </c>
      <c r="B18" s="115" t="s">
        <v>51</v>
      </c>
      <c r="C18" s="161">
        <v>2594</v>
      </c>
      <c r="D18" s="161">
        <v>2682</v>
      </c>
      <c r="E18" s="161">
        <v>2680</v>
      </c>
      <c r="F18" s="160">
        <v>2761</v>
      </c>
    </row>
    <row r="19" spans="1:8" x14ac:dyDescent="0.25">
      <c r="A19" s="146" t="s">
        <v>145</v>
      </c>
      <c r="B19" s="115" t="s">
        <v>146</v>
      </c>
      <c r="C19" s="161">
        <v>19805</v>
      </c>
      <c r="D19" s="161">
        <v>20679</v>
      </c>
      <c r="E19" s="161">
        <v>21084</v>
      </c>
      <c r="F19" s="160">
        <v>22205</v>
      </c>
    </row>
    <row r="20" spans="1:8" x14ac:dyDescent="0.25">
      <c r="A20" s="147"/>
      <c r="B20" s="214" t="s">
        <v>147</v>
      </c>
      <c r="C20" s="161">
        <v>14146</v>
      </c>
      <c r="D20" s="161">
        <v>14727</v>
      </c>
      <c r="E20" s="161">
        <v>14960</v>
      </c>
      <c r="F20" s="160">
        <v>15700</v>
      </c>
    </row>
    <row r="21" spans="1:8" hidden="1" x14ac:dyDescent="0.25">
      <c r="A21" s="146" t="s">
        <v>130</v>
      </c>
      <c r="B21" s="115" t="s">
        <v>51</v>
      </c>
      <c r="C21" s="161"/>
      <c r="D21" s="161"/>
      <c r="E21" s="161"/>
      <c r="F21" s="160"/>
    </row>
    <row r="22" spans="1:8" hidden="1" x14ac:dyDescent="0.25">
      <c r="A22" s="146" t="s">
        <v>13</v>
      </c>
      <c r="B22" s="115" t="s">
        <v>51</v>
      </c>
      <c r="C22" s="159"/>
      <c r="D22" s="159"/>
      <c r="E22" s="159"/>
      <c r="F22" s="160"/>
    </row>
    <row r="23" spans="1:8" hidden="1" x14ac:dyDescent="0.25">
      <c r="A23" s="146" t="s">
        <v>14</v>
      </c>
      <c r="B23" s="115" t="s">
        <v>51</v>
      </c>
      <c r="C23" s="159"/>
      <c r="D23" s="159"/>
      <c r="E23" s="159"/>
      <c r="F23" s="160"/>
    </row>
    <row r="24" spans="1:8" hidden="1" x14ac:dyDescent="0.25">
      <c r="A24" s="146" t="s">
        <v>119</v>
      </c>
      <c r="B24" s="115" t="s">
        <v>118</v>
      </c>
      <c r="C24" s="159"/>
      <c r="D24" s="159"/>
      <c r="E24" s="159"/>
      <c r="F24" s="160"/>
    </row>
    <row r="25" spans="1:8" hidden="1" x14ac:dyDescent="0.25">
      <c r="A25" s="146" t="s">
        <v>15</v>
      </c>
      <c r="B25" s="134" t="s">
        <v>51</v>
      </c>
      <c r="C25" s="161"/>
      <c r="D25" s="161"/>
      <c r="E25" s="161"/>
      <c r="F25" s="160"/>
    </row>
    <row r="26" spans="1:8" x14ac:dyDescent="0.25">
      <c r="A26" s="146" t="s">
        <v>4</v>
      </c>
      <c r="B26" s="115" t="s">
        <v>54</v>
      </c>
      <c r="C26" s="161">
        <v>140570</v>
      </c>
      <c r="D26" s="161">
        <v>140592</v>
      </c>
      <c r="E26" s="161">
        <v>142320</v>
      </c>
      <c r="F26" s="160">
        <v>147733</v>
      </c>
    </row>
    <row r="27" spans="1:8" x14ac:dyDescent="0.25">
      <c r="A27" s="148"/>
      <c r="B27" s="115" t="s">
        <v>51</v>
      </c>
      <c r="C27" s="161">
        <v>112447</v>
      </c>
      <c r="D27" s="161">
        <v>112807</v>
      </c>
      <c r="E27" s="161">
        <v>114102</v>
      </c>
      <c r="F27" s="160">
        <v>117915</v>
      </c>
    </row>
    <row r="28" spans="1:8" x14ac:dyDescent="0.25">
      <c r="A28" s="146" t="s">
        <v>156</v>
      </c>
      <c r="B28" s="214" t="s">
        <v>118</v>
      </c>
      <c r="C28" s="161">
        <v>43</v>
      </c>
      <c r="D28" s="161">
        <v>61</v>
      </c>
      <c r="E28" s="161">
        <v>75</v>
      </c>
      <c r="F28" s="160">
        <v>75</v>
      </c>
    </row>
    <row r="29" spans="1:8" x14ac:dyDescent="0.25">
      <c r="A29" s="146"/>
      <c r="B29" s="214" t="s">
        <v>51</v>
      </c>
      <c r="C29" s="161">
        <v>42</v>
      </c>
      <c r="D29" s="161">
        <v>60</v>
      </c>
      <c r="E29" s="161">
        <v>74</v>
      </c>
      <c r="F29" s="160">
        <v>74</v>
      </c>
    </row>
    <row r="30" spans="1:8" ht="15" hidden="1" customHeight="1" x14ac:dyDescent="0.25">
      <c r="A30" s="194" t="s">
        <v>123</v>
      </c>
      <c r="B30" s="115" t="s">
        <v>51</v>
      </c>
      <c r="C30" s="184"/>
      <c r="D30" s="184"/>
      <c r="E30" s="184"/>
      <c r="F30" s="185"/>
      <c r="G30" s="154"/>
      <c r="H30" s="119"/>
    </row>
    <row r="31" spans="1:8" ht="15" hidden="1" customHeight="1" x14ac:dyDescent="0.25">
      <c r="A31" s="146" t="s">
        <v>133</v>
      </c>
      <c r="B31" s="115" t="s">
        <v>51</v>
      </c>
      <c r="C31" s="184"/>
      <c r="D31" s="184"/>
      <c r="E31" s="184"/>
      <c r="F31" s="185"/>
      <c r="G31" s="154"/>
      <c r="H31" s="119"/>
    </row>
    <row r="32" spans="1:8" ht="15" customHeight="1" thickBot="1" x14ac:dyDescent="0.3">
      <c r="A32" s="121" t="s">
        <v>82</v>
      </c>
      <c r="B32" s="122" t="s">
        <v>122</v>
      </c>
      <c r="C32" s="162">
        <v>164018</v>
      </c>
      <c r="D32" s="162">
        <v>170023</v>
      </c>
      <c r="E32" s="162">
        <v>173250</v>
      </c>
      <c r="F32" s="162">
        <v>180451</v>
      </c>
      <c r="G32" s="154"/>
      <c r="H32" s="135"/>
    </row>
    <row r="33" spans="1:6" ht="39" customHeight="1" thickTop="1" thickBot="1" x14ac:dyDescent="0.3">
      <c r="A33" s="232" t="s">
        <v>126</v>
      </c>
      <c r="B33" s="232"/>
      <c r="C33" s="232"/>
      <c r="D33" s="232"/>
      <c r="E33" s="232"/>
      <c r="F33" s="232"/>
    </row>
    <row r="34" spans="1:6" ht="34.5" customHeight="1" thickTop="1" x14ac:dyDescent="0.25">
      <c r="A34" s="232" t="s">
        <v>162</v>
      </c>
      <c r="B34" s="232"/>
      <c r="C34" s="232"/>
      <c r="D34" s="232"/>
      <c r="E34" s="232"/>
      <c r="F34" s="232"/>
    </row>
    <row r="35" spans="1:6" x14ac:dyDescent="0.25">
      <c r="A35" s="236" t="s">
        <v>163</v>
      </c>
      <c r="B35" s="237"/>
      <c r="C35" s="135"/>
      <c r="D35" s="135"/>
      <c r="E35" s="135"/>
      <c r="F35" s="135"/>
    </row>
    <row r="36" spans="1:6" x14ac:dyDescent="0.25">
      <c r="A36" s="152"/>
      <c r="B36" s="152"/>
      <c r="C36" s="135"/>
      <c r="D36" s="135"/>
      <c r="E36" s="135"/>
      <c r="F36" s="135"/>
    </row>
    <row r="37" spans="1:6" x14ac:dyDescent="0.25">
      <c r="A37" s="229" t="s">
        <v>98</v>
      </c>
      <c r="B37" s="229"/>
      <c r="C37" s="229"/>
      <c r="D37" s="229"/>
      <c r="E37" s="229"/>
    </row>
    <row r="38" spans="1:6" x14ac:dyDescent="0.25">
      <c r="A38" s="229" t="s">
        <v>18</v>
      </c>
      <c r="B38" s="229"/>
      <c r="C38" s="229"/>
      <c r="D38" s="229"/>
      <c r="E38" s="229"/>
    </row>
    <row r="39" spans="1:6" x14ac:dyDescent="0.25">
      <c r="A39" s="229" t="s">
        <v>101</v>
      </c>
      <c r="B39" s="229"/>
      <c r="C39" s="229"/>
      <c r="D39" s="229"/>
      <c r="E39" s="229"/>
    </row>
    <row r="40" spans="1:6" x14ac:dyDescent="0.25">
      <c r="A40" s="104"/>
      <c r="B40" s="151"/>
      <c r="C40" s="151"/>
      <c r="D40" s="151"/>
      <c r="E40" s="123"/>
    </row>
    <row r="41" spans="1:6" s="106" customFormat="1" ht="15.75" thickBot="1" x14ac:dyDescent="0.3">
      <c r="A41" s="133" t="s">
        <v>8</v>
      </c>
      <c r="B41" s="133" t="s">
        <v>60</v>
      </c>
      <c r="C41" s="133" t="s">
        <v>61</v>
      </c>
      <c r="D41" s="133" t="s">
        <v>62</v>
      </c>
      <c r="E41" s="133" t="s">
        <v>63</v>
      </c>
    </row>
    <row r="42" spans="1:6" x14ac:dyDescent="0.25">
      <c r="A42" s="105"/>
      <c r="B42" s="119"/>
      <c r="C42" s="119"/>
      <c r="D42" s="119"/>
      <c r="E42" s="119"/>
    </row>
    <row r="43" spans="1:6" x14ac:dyDescent="0.25">
      <c r="A43" s="119" t="s">
        <v>12</v>
      </c>
      <c r="B43" s="197">
        <f>B44+B45+B46+B47+B49+B52+B55+B56+B57</f>
        <v>4045829035.0000019</v>
      </c>
      <c r="C43" s="197">
        <f t="shared" ref="C43:D43" si="0">C44+C45+C46+C47+C49+C52+C55+C56+C57</f>
        <v>4852973429</v>
      </c>
      <c r="D43" s="197">
        <f t="shared" si="0"/>
        <v>6621193001.0000019</v>
      </c>
      <c r="E43" s="197">
        <f>SUM(B43:D43)</f>
        <v>15519995465.000004</v>
      </c>
    </row>
    <row r="44" spans="1:6" x14ac:dyDescent="0.25">
      <c r="A44" s="125" t="s">
        <v>159</v>
      </c>
      <c r="B44" s="206">
        <v>0</v>
      </c>
      <c r="C44" s="207">
        <v>0</v>
      </c>
      <c r="D44" s="207">
        <v>0</v>
      </c>
      <c r="E44" s="197">
        <f t="shared" ref="E44:E60" si="1">SUM(B44:D44)</f>
        <v>0</v>
      </c>
    </row>
    <row r="45" spans="1:6" x14ac:dyDescent="0.25">
      <c r="A45" s="125" t="s">
        <v>13</v>
      </c>
      <c r="B45" s="206">
        <v>6687529.0000000149</v>
      </c>
      <c r="C45" s="207">
        <v>13850366.000000015</v>
      </c>
      <c r="D45" s="207">
        <v>292550057.99999994</v>
      </c>
      <c r="E45" s="197">
        <f t="shared" si="1"/>
        <v>313087953</v>
      </c>
    </row>
    <row r="46" spans="1:6" x14ac:dyDescent="0.25">
      <c r="A46" s="137" t="s">
        <v>14</v>
      </c>
      <c r="B46" s="206">
        <v>294784843.00000024</v>
      </c>
      <c r="C46" s="207">
        <v>379027782.99999976</v>
      </c>
      <c r="D46" s="207">
        <v>287963990.00000024</v>
      </c>
      <c r="E46" s="197">
        <f t="shared" si="1"/>
        <v>961776616.00000024</v>
      </c>
    </row>
    <row r="47" spans="1:6" x14ac:dyDescent="0.25">
      <c r="A47" s="125" t="s">
        <v>130</v>
      </c>
      <c r="B47" s="206">
        <v>3262800663.0000019</v>
      </c>
      <c r="C47" s="207">
        <v>3959931864</v>
      </c>
      <c r="D47" s="207">
        <v>5564115894.0000019</v>
      </c>
      <c r="E47" s="197">
        <f t="shared" si="1"/>
        <v>12786848421.000004</v>
      </c>
    </row>
    <row r="48" spans="1:6" x14ac:dyDescent="0.25">
      <c r="A48" s="125" t="s">
        <v>127</v>
      </c>
      <c r="B48" s="208">
        <v>16796200</v>
      </c>
      <c r="C48" s="209">
        <v>19475600</v>
      </c>
      <c r="D48" s="209">
        <v>43421600</v>
      </c>
      <c r="E48" s="193">
        <f t="shared" si="1"/>
        <v>79693400</v>
      </c>
      <c r="F48" s="154"/>
    </row>
    <row r="49" spans="1:7" x14ac:dyDescent="0.25">
      <c r="A49" s="125" t="s">
        <v>15</v>
      </c>
      <c r="B49" s="208">
        <v>121213191.00000006</v>
      </c>
      <c r="C49" s="209">
        <v>125691272</v>
      </c>
      <c r="D49" s="209">
        <v>113750596.00000006</v>
      </c>
      <c r="E49" s="193">
        <f t="shared" si="1"/>
        <v>360655059.00000012</v>
      </c>
      <c r="F49" s="154"/>
    </row>
    <row r="50" spans="1:7" x14ac:dyDescent="0.25">
      <c r="A50" s="126" t="s">
        <v>91</v>
      </c>
      <c r="B50" s="208">
        <v>2465737613.9999924</v>
      </c>
      <c r="C50" s="209">
        <v>2595786717.0000038</v>
      </c>
      <c r="D50" s="209">
        <v>2622192367.9999962</v>
      </c>
      <c r="E50" s="193">
        <f t="shared" si="1"/>
        <v>7683716698.9999924</v>
      </c>
      <c r="F50" s="154"/>
    </row>
    <row r="51" spans="1:7" x14ac:dyDescent="0.25">
      <c r="A51" s="125" t="s">
        <v>128</v>
      </c>
      <c r="B51" s="208">
        <v>282707108.00000024</v>
      </c>
      <c r="C51" s="209">
        <v>297781333.99999976</v>
      </c>
      <c r="D51" s="209">
        <v>302466092.99999952</v>
      </c>
      <c r="E51" s="197">
        <f t="shared" si="1"/>
        <v>882954534.99999952</v>
      </c>
    </row>
    <row r="52" spans="1:7" x14ac:dyDescent="0.25">
      <c r="A52" s="126" t="s">
        <v>123</v>
      </c>
      <c r="B52" s="208">
        <v>0</v>
      </c>
      <c r="C52" s="209">
        <v>0</v>
      </c>
      <c r="D52" s="209">
        <v>0</v>
      </c>
      <c r="E52" s="193">
        <f t="shared" si="1"/>
        <v>0</v>
      </c>
      <c r="F52" s="154"/>
    </row>
    <row r="53" spans="1:7" x14ac:dyDescent="0.25">
      <c r="A53" s="118" t="s">
        <v>4</v>
      </c>
      <c r="B53" s="206">
        <v>4366940500</v>
      </c>
      <c r="C53" s="207">
        <v>4319525880</v>
      </c>
      <c r="D53" s="197">
        <v>4313770500</v>
      </c>
      <c r="E53" s="197">
        <f t="shared" si="1"/>
        <v>13000236880</v>
      </c>
    </row>
    <row r="54" spans="1:7" x14ac:dyDescent="0.25">
      <c r="A54" s="118" t="s">
        <v>16</v>
      </c>
      <c r="B54" s="206">
        <v>642763598</v>
      </c>
      <c r="C54" s="207">
        <v>632550643</v>
      </c>
      <c r="D54" s="207">
        <v>631156187.00000095</v>
      </c>
      <c r="E54" s="197">
        <f t="shared" si="1"/>
        <v>1906470428.000001</v>
      </c>
    </row>
    <row r="55" spans="1:7" ht="15" customHeight="1" x14ac:dyDescent="0.25">
      <c r="A55" s="126" t="s">
        <v>134</v>
      </c>
      <c r="B55" s="196">
        <v>311810959.00000024</v>
      </c>
      <c r="C55" s="196">
        <v>311383015</v>
      </c>
      <c r="D55" s="196">
        <v>289201255.00000024</v>
      </c>
      <c r="E55" s="197">
        <f t="shared" si="1"/>
        <v>912395229.00000048</v>
      </c>
      <c r="F55" s="120"/>
    </row>
    <row r="56" spans="1:7" ht="15" customHeight="1" x14ac:dyDescent="0.25">
      <c r="A56" s="126" t="s">
        <v>155</v>
      </c>
      <c r="B56" s="196">
        <v>0</v>
      </c>
      <c r="C56" s="196">
        <v>686000</v>
      </c>
      <c r="D56" s="196">
        <v>1118000</v>
      </c>
      <c r="E56" s="197"/>
      <c r="F56" s="120"/>
    </row>
    <row r="57" spans="1:7" ht="15" customHeight="1" x14ac:dyDescent="0.25">
      <c r="A57" s="126" t="s">
        <v>135</v>
      </c>
      <c r="B57" s="196">
        <v>48531850</v>
      </c>
      <c r="C57" s="196">
        <v>62403129</v>
      </c>
      <c r="D57" s="196">
        <v>72493208</v>
      </c>
      <c r="E57" s="197">
        <f t="shared" si="1"/>
        <v>183428187</v>
      </c>
      <c r="F57" s="120"/>
    </row>
    <row r="58" spans="1:7" ht="15" customHeight="1" x14ac:dyDescent="0.25">
      <c r="A58" s="126" t="s">
        <v>68</v>
      </c>
      <c r="B58" s="196"/>
      <c r="C58" s="196"/>
      <c r="D58" s="196"/>
      <c r="E58" s="197">
        <f t="shared" si="1"/>
        <v>0</v>
      </c>
      <c r="F58" s="120"/>
    </row>
    <row r="59" spans="1:7" ht="15" customHeight="1" x14ac:dyDescent="0.25">
      <c r="A59" s="147" t="s">
        <v>138</v>
      </c>
      <c r="B59" s="196">
        <v>1045670.629999999</v>
      </c>
      <c r="C59" s="196">
        <v>0</v>
      </c>
      <c r="D59" s="196">
        <v>3484018.7600000016</v>
      </c>
      <c r="E59" s="197">
        <f t="shared" si="1"/>
        <v>4529689.3900000006</v>
      </c>
      <c r="F59" s="120"/>
    </row>
    <row r="60" spans="1:7" ht="15" customHeight="1" x14ac:dyDescent="0.25">
      <c r="A60" s="226" t="s">
        <v>160</v>
      </c>
      <c r="B60" s="196">
        <v>7050000</v>
      </c>
      <c r="C60" s="196">
        <v>10686000</v>
      </c>
      <c r="D60" s="196">
        <v>12248000</v>
      </c>
      <c r="E60" s="197">
        <f t="shared" si="1"/>
        <v>29984000</v>
      </c>
      <c r="F60" s="120"/>
    </row>
    <row r="61" spans="1:7" s="106" customFormat="1" ht="15" customHeight="1" thickBot="1" x14ac:dyDescent="0.3">
      <c r="A61" s="121" t="s">
        <v>17</v>
      </c>
      <c r="B61" s="198">
        <f>B43+B48+B50+B51+B53+B54+B58+B59+B60</f>
        <v>11828869725.629993</v>
      </c>
      <c r="C61" s="198">
        <f t="shared" ref="C61:E61" si="2">C43+C48+C50+C51+C53+C54+C58+C59+C60</f>
        <v>12728779603.000004</v>
      </c>
      <c r="D61" s="198">
        <f t="shared" si="2"/>
        <v>14549931767.76</v>
      </c>
      <c r="E61" s="198">
        <f t="shared" si="2"/>
        <v>39107581096.389999</v>
      </c>
      <c r="F61" s="156"/>
      <c r="G61" s="132"/>
    </row>
    <row r="62" spans="1:7" ht="15" customHeight="1" thickTop="1" x14ac:dyDescent="0.25">
      <c r="A62" s="140" t="s">
        <v>19</v>
      </c>
      <c r="B62" s="143"/>
      <c r="C62" s="143"/>
      <c r="D62" s="143"/>
      <c r="E62" s="143"/>
      <c r="F62" s="135"/>
      <c r="G62" s="135"/>
    </row>
    <row r="63" spans="1:7" ht="15" customHeight="1" x14ac:dyDescent="0.25">
      <c r="A63" s="140"/>
      <c r="B63" s="143"/>
      <c r="C63" s="143"/>
      <c r="D63" s="143"/>
      <c r="E63" s="143"/>
      <c r="F63" s="135"/>
      <c r="G63" s="135"/>
    </row>
    <row r="65" spans="1:6" x14ac:dyDescent="0.25">
      <c r="A65" s="229" t="s">
        <v>20</v>
      </c>
      <c r="B65" s="229"/>
      <c r="C65" s="229"/>
      <c r="D65" s="229"/>
      <c r="E65" s="229"/>
      <c r="F65" s="154"/>
    </row>
    <row r="66" spans="1:6" x14ac:dyDescent="0.25">
      <c r="A66" s="229" t="s">
        <v>21</v>
      </c>
      <c r="B66" s="229"/>
      <c r="C66" s="229"/>
      <c r="D66" s="229"/>
      <c r="E66" s="229"/>
    </row>
    <row r="67" spans="1:6" x14ac:dyDescent="0.25">
      <c r="A67" s="229" t="s">
        <v>101</v>
      </c>
      <c r="B67" s="229"/>
      <c r="C67" s="229"/>
      <c r="D67" s="229"/>
      <c r="E67" s="229"/>
    </row>
    <row r="69" spans="1:6" s="106" customFormat="1" ht="15.75" thickBot="1" x14ac:dyDescent="0.3">
      <c r="A69" s="133" t="s">
        <v>22</v>
      </c>
      <c r="B69" s="133" t="s">
        <v>60</v>
      </c>
      <c r="C69" s="133" t="s">
        <v>61</v>
      </c>
      <c r="D69" s="133" t="s">
        <v>62</v>
      </c>
      <c r="E69" s="133" t="s">
        <v>63</v>
      </c>
    </row>
    <row r="71" spans="1:6" s="110" customFormat="1" x14ac:dyDescent="0.25">
      <c r="A71" s="139" t="s">
        <v>114</v>
      </c>
      <c r="B71" s="210">
        <f>B72</f>
        <v>11706610863.999994</v>
      </c>
      <c r="C71" s="210">
        <f t="shared" ref="C71:D71" si="3">C72</f>
        <v>12603088331.000004</v>
      </c>
      <c r="D71" s="210">
        <f t="shared" si="3"/>
        <v>14432697152.999998</v>
      </c>
      <c r="E71" s="210">
        <f>SUM(B71:D71)</f>
        <v>38742396348</v>
      </c>
      <c r="F71" s="106"/>
    </row>
    <row r="72" spans="1:6" s="163" customFormat="1" x14ac:dyDescent="0.25">
      <c r="A72" s="166" t="s">
        <v>115</v>
      </c>
      <c r="B72" s="211">
        <v>11706610863.999994</v>
      </c>
      <c r="C72" s="211">
        <v>12603088331.000004</v>
      </c>
      <c r="D72" s="211">
        <v>14432697152.999998</v>
      </c>
      <c r="E72" s="210">
        <f t="shared" ref="E72:E77" si="4">SUM(B72:D72)</f>
        <v>38742396348</v>
      </c>
      <c r="F72" s="106"/>
    </row>
    <row r="73" spans="1:6" s="106" customFormat="1" x14ac:dyDescent="0.25">
      <c r="A73" s="139" t="s">
        <v>24</v>
      </c>
      <c r="B73" s="211">
        <f>B74</f>
        <v>121213191.00000006</v>
      </c>
      <c r="C73" s="211">
        <f t="shared" ref="C73:D73" si="5">C74</f>
        <v>125691272</v>
      </c>
      <c r="D73" s="211">
        <f t="shared" si="5"/>
        <v>113750596.00000006</v>
      </c>
      <c r="E73" s="210">
        <f t="shared" si="4"/>
        <v>360655059.00000012</v>
      </c>
      <c r="F73" s="110"/>
    </row>
    <row r="74" spans="1:6" x14ac:dyDescent="0.25">
      <c r="A74" s="129" t="s">
        <v>115</v>
      </c>
      <c r="B74" s="173">
        <v>121213191.00000006</v>
      </c>
      <c r="C74" s="173">
        <v>125691272</v>
      </c>
      <c r="D74" s="173">
        <v>113750596.00000006</v>
      </c>
      <c r="E74" s="210">
        <f t="shared" si="4"/>
        <v>360655059.00000012</v>
      </c>
    </row>
    <row r="75" spans="1:6" x14ac:dyDescent="0.25">
      <c r="A75" s="165" t="s">
        <v>113</v>
      </c>
      <c r="B75" s="173">
        <f>SUM(B76:B77)</f>
        <v>1045670.629999999</v>
      </c>
      <c r="C75" s="173">
        <f t="shared" ref="C75:D75" si="6">SUM(C76:C77)</f>
        <v>0</v>
      </c>
      <c r="D75" s="173">
        <f t="shared" si="6"/>
        <v>3484018.7600000016</v>
      </c>
      <c r="E75" s="210">
        <f t="shared" si="4"/>
        <v>4529689.3900000006</v>
      </c>
    </row>
    <row r="76" spans="1:6" x14ac:dyDescent="0.25">
      <c r="A76" s="129" t="s">
        <v>137</v>
      </c>
      <c r="B76" s="173">
        <v>1045670.629999999</v>
      </c>
      <c r="C76" s="173">
        <v>0</v>
      </c>
      <c r="D76" s="173">
        <v>3484018.7600000016</v>
      </c>
      <c r="E76" s="210">
        <f t="shared" si="4"/>
        <v>4529689.3900000006</v>
      </c>
    </row>
    <row r="77" spans="1:6" x14ac:dyDescent="0.25">
      <c r="A77" s="168" t="s">
        <v>68</v>
      </c>
      <c r="B77" s="173">
        <v>0</v>
      </c>
      <c r="C77" s="173">
        <v>0</v>
      </c>
      <c r="D77" s="173">
        <v>0</v>
      </c>
      <c r="E77" s="210">
        <f t="shared" si="4"/>
        <v>0</v>
      </c>
      <c r="F77" s="154"/>
    </row>
    <row r="78" spans="1:6" ht="15.75" thickBot="1" x14ac:dyDescent="0.3">
      <c r="A78" s="121" t="s">
        <v>27</v>
      </c>
      <c r="B78" s="205">
        <f>B71+B73+B75</f>
        <v>11828869725.629993</v>
      </c>
      <c r="C78" s="205">
        <f t="shared" ref="C78" si="7">C71+C73+C75</f>
        <v>12728779603.000004</v>
      </c>
      <c r="D78" s="205">
        <f>D71+D73+D75</f>
        <v>14549931767.759998</v>
      </c>
      <c r="E78" s="205">
        <f>E71+E73+E75</f>
        <v>39107581096.389999</v>
      </c>
    </row>
    <row r="79" spans="1:6" ht="15.75" thickTop="1" x14ac:dyDescent="0.25">
      <c r="A79" s="119" t="s">
        <v>19</v>
      </c>
    </row>
    <row r="82" spans="1:9" x14ac:dyDescent="0.25">
      <c r="A82" s="229" t="s">
        <v>28</v>
      </c>
      <c r="B82" s="229"/>
      <c r="C82" s="229"/>
      <c r="D82" s="229"/>
      <c r="E82" s="229"/>
      <c r="F82" s="154"/>
    </row>
    <row r="83" spans="1:9" x14ac:dyDescent="0.25">
      <c r="A83" s="229" t="s">
        <v>29</v>
      </c>
      <c r="B83" s="229"/>
      <c r="C83" s="229"/>
      <c r="D83" s="229"/>
      <c r="E83" s="229"/>
    </row>
    <row r="84" spans="1:9" x14ac:dyDescent="0.25">
      <c r="A84" s="229" t="s">
        <v>101</v>
      </c>
      <c r="B84" s="229"/>
      <c r="C84" s="229"/>
      <c r="D84" s="229"/>
      <c r="E84" s="229"/>
    </row>
    <row r="86" spans="1:9" ht="15.75" thickBot="1" x14ac:dyDescent="0.3">
      <c r="A86" s="133" t="s">
        <v>22</v>
      </c>
      <c r="B86" s="133" t="s">
        <v>60</v>
      </c>
      <c r="C86" s="133" t="s">
        <v>61</v>
      </c>
      <c r="D86" s="133" t="s">
        <v>62</v>
      </c>
      <c r="E86" s="133" t="s">
        <v>63</v>
      </c>
    </row>
    <row r="88" spans="1:9" x14ac:dyDescent="0.25">
      <c r="A88" s="132" t="s">
        <v>105</v>
      </c>
      <c r="B88" s="212">
        <f>'3 T'!E95</f>
        <v>13909213546.510033</v>
      </c>
      <c r="C88" s="212">
        <f>B95</f>
        <v>16882090144.880039</v>
      </c>
      <c r="D88" s="212">
        <f>C95</f>
        <v>11302201408.180035</v>
      </c>
      <c r="E88" s="212">
        <f>B88</f>
        <v>13909213546.510033</v>
      </c>
    </row>
    <row r="89" spans="1:9" x14ac:dyDescent="0.25">
      <c r="A89" s="132" t="s">
        <v>32</v>
      </c>
      <c r="B89" s="212">
        <f>SUM(B90:B92)</f>
        <v>14801746324</v>
      </c>
      <c r="C89" s="212">
        <f t="shared" ref="C89:D89" si="8">SUM(C90:C92)</f>
        <v>7148890866.3000002</v>
      </c>
      <c r="D89" s="212">
        <f t="shared" si="8"/>
        <v>6154473856.5174999</v>
      </c>
      <c r="E89" s="212">
        <f>SUM(B89:D89)</f>
        <v>28105111046.817497</v>
      </c>
      <c r="G89" s="154"/>
    </row>
    <row r="90" spans="1:9" x14ac:dyDescent="0.25">
      <c r="A90" s="129" t="s">
        <v>2</v>
      </c>
      <c r="B90" s="195">
        <v>9895940400</v>
      </c>
      <c r="C90" s="195">
        <v>1750787346.3</v>
      </c>
      <c r="D90" s="195">
        <v>1962197642.6700001</v>
      </c>
      <c r="E90" s="195">
        <f>SUM(B90:D90)</f>
        <v>13608925388.969999</v>
      </c>
      <c r="G90" s="155"/>
      <c r="I90" s="155"/>
    </row>
    <row r="91" spans="1:9" x14ac:dyDescent="0.25">
      <c r="A91" s="129" t="s">
        <v>107</v>
      </c>
      <c r="B91" s="195">
        <v>4307702404</v>
      </c>
      <c r="C91" s="195">
        <v>4800000000</v>
      </c>
      <c r="D91" s="195">
        <v>3594172693.8474998</v>
      </c>
      <c r="E91" s="195">
        <f>SUM(B91:D91)</f>
        <v>12701875097.8475</v>
      </c>
      <c r="G91" s="155"/>
      <c r="I91" s="155"/>
    </row>
    <row r="92" spans="1:9" x14ac:dyDescent="0.25">
      <c r="A92" s="129" t="s">
        <v>108</v>
      </c>
      <c r="B92" s="195">
        <v>598103520</v>
      </c>
      <c r="C92" s="195">
        <v>598103520</v>
      </c>
      <c r="D92" s="195">
        <v>598103520</v>
      </c>
      <c r="E92" s="195">
        <f>SUM(B92:D92)</f>
        <v>1794310560</v>
      </c>
      <c r="G92" s="155"/>
      <c r="I92" s="155"/>
    </row>
    <row r="93" spans="1:9" x14ac:dyDescent="0.25">
      <c r="A93" s="132" t="s">
        <v>33</v>
      </c>
      <c r="B93" s="212">
        <f>B88+B89</f>
        <v>28710959870.510033</v>
      </c>
      <c r="C93" s="212">
        <f t="shared" ref="C93:D93" si="9">C88+C89</f>
        <v>24030981011.180038</v>
      </c>
      <c r="D93" s="212">
        <f t="shared" si="9"/>
        <v>17456675264.697533</v>
      </c>
      <c r="E93" s="212">
        <f>E89+E88</f>
        <v>42014324593.32753</v>
      </c>
    </row>
    <row r="94" spans="1:9" x14ac:dyDescent="0.25">
      <c r="A94" s="132" t="s">
        <v>34</v>
      </c>
      <c r="B94" s="196">
        <f>B78</f>
        <v>11828869725.629993</v>
      </c>
      <c r="C94" s="196">
        <f t="shared" ref="C94:D94" si="10">C78</f>
        <v>12728779603.000004</v>
      </c>
      <c r="D94" s="196">
        <f t="shared" si="10"/>
        <v>14549931767.759998</v>
      </c>
      <c r="E94" s="196">
        <f>SUM(B94:D94)</f>
        <v>39107581096.389999</v>
      </c>
    </row>
    <row r="95" spans="1:9" x14ac:dyDescent="0.25">
      <c r="A95" s="132" t="s">
        <v>35</v>
      </c>
      <c r="B95" s="195">
        <f>B93-B94</f>
        <v>16882090144.880039</v>
      </c>
      <c r="C95" s="195">
        <f t="shared" ref="C95:D95" si="11">C93-C94</f>
        <v>11302201408.180035</v>
      </c>
      <c r="D95" s="195">
        <f t="shared" si="11"/>
        <v>2906743496.9375343</v>
      </c>
      <c r="E95" s="195">
        <f>E93-E94</f>
        <v>2906743496.9375305</v>
      </c>
    </row>
    <row r="96" spans="1:9" ht="15.75" thickBot="1" x14ac:dyDescent="0.3">
      <c r="A96" s="121"/>
      <c r="B96" s="198"/>
      <c r="C96" s="213"/>
      <c r="D96" s="213"/>
      <c r="E96" s="213"/>
    </row>
    <row r="97" spans="1:5" ht="15.75" thickTop="1" x14ac:dyDescent="0.25">
      <c r="A97" s="158" t="s">
        <v>36</v>
      </c>
      <c r="B97" s="158"/>
      <c r="C97" s="158"/>
      <c r="D97" s="158"/>
      <c r="E97" s="158"/>
    </row>
    <row r="100" spans="1:5" x14ac:dyDescent="0.25">
      <c r="A100" s="119" t="s">
        <v>164</v>
      </c>
    </row>
    <row r="103" spans="1:5" x14ac:dyDescent="0.25">
      <c r="A103" s="157"/>
    </row>
    <row r="104" spans="1:5" x14ac:dyDescent="0.25">
      <c r="A104" s="157"/>
    </row>
    <row r="105" spans="1:5" x14ac:dyDescent="0.25">
      <c r="A105" s="157"/>
    </row>
  </sheetData>
  <mergeCells count="15">
    <mergeCell ref="A1:F1"/>
    <mergeCell ref="A8:F8"/>
    <mergeCell ref="A9:F9"/>
    <mergeCell ref="A38:E38"/>
    <mergeCell ref="A65:E65"/>
    <mergeCell ref="A37:E37"/>
    <mergeCell ref="A33:F33"/>
    <mergeCell ref="A35:B35"/>
    <mergeCell ref="A39:E39"/>
    <mergeCell ref="A34:F34"/>
    <mergeCell ref="A67:E67"/>
    <mergeCell ref="A84:E84"/>
    <mergeCell ref="A66:E66"/>
    <mergeCell ref="A82:E82"/>
    <mergeCell ref="A83:E83"/>
  </mergeCells>
  <pageMargins left="0.31496062992125984" right="0.31496062992125984" top="0.35433070866141736" bottom="0.74803149606299213" header="0.11811023622047245" footer="0.31496062992125984"/>
  <pageSetup scale="85"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5"/>
  <sheetViews>
    <sheetView topLeftCell="A4" zoomScale="80" zoomScaleNormal="80" workbookViewId="0">
      <selection activeCell="A44" sqref="A44"/>
    </sheetView>
  </sheetViews>
  <sheetFormatPr baseColWidth="10" defaultColWidth="11.42578125" defaultRowHeight="15" x14ac:dyDescent="0.25"/>
  <cols>
    <col min="1" max="1" width="55.7109375" style="132" customWidth="1"/>
    <col min="2" max="2" width="24.5703125" style="132" customWidth="1"/>
    <col min="3" max="3" width="18.5703125" style="132" bestFit="1" customWidth="1"/>
    <col min="4" max="4" width="19.7109375" style="132" bestFit="1" customWidth="1"/>
    <col min="5" max="5" width="22.85546875" style="132" customWidth="1"/>
    <col min="6" max="6" width="11.42578125" style="132"/>
    <col min="7" max="7" width="0" style="132" hidden="1" customWidth="1"/>
    <col min="8" max="16384" width="11.42578125" style="132"/>
  </cols>
  <sheetData>
    <row r="1" spans="1:7" x14ac:dyDescent="0.25">
      <c r="A1" s="229" t="s">
        <v>2</v>
      </c>
      <c r="B1" s="229"/>
      <c r="C1" s="229"/>
      <c r="D1" s="229"/>
      <c r="E1" s="229"/>
    </row>
    <row r="2" spans="1:7" x14ac:dyDescent="0.25">
      <c r="A2" s="104" t="s">
        <v>37</v>
      </c>
      <c r="B2" s="105" t="s">
        <v>38</v>
      </c>
      <c r="C2" s="106"/>
      <c r="D2" s="107"/>
      <c r="E2" s="106"/>
    </row>
    <row r="3" spans="1:7" x14ac:dyDescent="0.25">
      <c r="A3" s="104" t="s">
        <v>39</v>
      </c>
      <c r="B3" s="108" t="s">
        <v>40</v>
      </c>
      <c r="C3" s="106"/>
      <c r="D3" s="109"/>
      <c r="E3" s="106"/>
    </row>
    <row r="4" spans="1:7" x14ac:dyDescent="0.25">
      <c r="A4" s="104" t="s">
        <v>41</v>
      </c>
      <c r="B4" s="106" t="s">
        <v>42</v>
      </c>
      <c r="C4" s="109"/>
      <c r="D4" s="109"/>
      <c r="E4" s="106"/>
    </row>
    <row r="5" spans="1:7" x14ac:dyDescent="0.25">
      <c r="A5" s="104" t="s">
        <v>79</v>
      </c>
      <c r="B5" s="110" t="s">
        <v>142</v>
      </c>
      <c r="C5" s="106"/>
      <c r="D5" s="106"/>
      <c r="E5" s="106"/>
    </row>
    <row r="6" spans="1:7" x14ac:dyDescent="0.25">
      <c r="A6" s="104"/>
      <c r="B6" s="110"/>
      <c r="C6" s="106"/>
      <c r="D6" s="106"/>
      <c r="E6" s="106"/>
    </row>
    <row r="7" spans="1:7" x14ac:dyDescent="0.25">
      <c r="G7" s="132">
        <f>+C19</f>
        <v>18277</v>
      </c>
    </row>
    <row r="8" spans="1:7" x14ac:dyDescent="0.25">
      <c r="A8" s="229" t="s">
        <v>43</v>
      </c>
      <c r="B8" s="229"/>
      <c r="C8" s="229"/>
      <c r="D8" s="229"/>
      <c r="E8" s="229"/>
      <c r="G8" s="132">
        <f>+D19-C19</f>
        <v>478</v>
      </c>
    </row>
    <row r="9" spans="1:7" x14ac:dyDescent="0.25">
      <c r="A9" s="229" t="s">
        <v>44</v>
      </c>
      <c r="B9" s="229"/>
      <c r="C9" s="229"/>
      <c r="D9" s="229"/>
      <c r="E9" s="229"/>
      <c r="G9" s="132" t="e">
        <f>+#REF!-D19</f>
        <v>#REF!</v>
      </c>
    </row>
    <row r="10" spans="1:7" x14ac:dyDescent="0.25">
      <c r="A10" s="111"/>
      <c r="G10" s="132" t="e">
        <f>SUM(G7:G9)</f>
        <v>#REF!</v>
      </c>
    </row>
    <row r="11" spans="1:7" ht="15.75" thickBot="1" x14ac:dyDescent="0.3">
      <c r="A11" s="133" t="s">
        <v>8</v>
      </c>
      <c r="B11" s="133" t="s">
        <v>46</v>
      </c>
      <c r="C11" s="133" t="s">
        <v>55</v>
      </c>
      <c r="D11" s="133" t="s">
        <v>50</v>
      </c>
      <c r="E11" s="133" t="s">
        <v>129</v>
      </c>
    </row>
    <row r="12" spans="1:7" x14ac:dyDescent="0.25">
      <c r="A12" s="105"/>
      <c r="B12" s="119"/>
      <c r="C12" s="119"/>
      <c r="D12" s="119"/>
      <c r="E12" s="119"/>
    </row>
    <row r="13" spans="1:7" x14ac:dyDescent="0.25">
      <c r="A13" s="119" t="s">
        <v>80</v>
      </c>
      <c r="B13" s="115" t="s">
        <v>122</v>
      </c>
      <c r="C13" s="127"/>
      <c r="D13" s="127"/>
      <c r="E13" s="112"/>
    </row>
    <row r="14" spans="1:7" x14ac:dyDescent="0.25">
      <c r="A14" s="215" t="s">
        <v>149</v>
      </c>
      <c r="B14" s="115" t="s">
        <v>51</v>
      </c>
      <c r="C14" s="127">
        <f>'1 T'!F14</f>
        <v>40771</v>
      </c>
      <c r="D14" s="119">
        <f>'2 T'!F14</f>
        <v>55422</v>
      </c>
      <c r="E14" s="119">
        <v>56440</v>
      </c>
      <c r="F14" s="154"/>
    </row>
    <row r="15" spans="1:7" hidden="1" x14ac:dyDescent="0.25">
      <c r="A15" s="146" t="s">
        <v>52</v>
      </c>
      <c r="B15" s="115" t="s">
        <v>53</v>
      </c>
      <c r="C15" s="127">
        <f>'1 T'!F15</f>
        <v>0</v>
      </c>
      <c r="D15" s="119">
        <f>'2 T'!F15</f>
        <v>0</v>
      </c>
      <c r="E15" s="119"/>
    </row>
    <row r="16" spans="1:7" x14ac:dyDescent="0.25">
      <c r="A16" s="146" t="s">
        <v>131</v>
      </c>
      <c r="B16" s="115" t="s">
        <v>51</v>
      </c>
      <c r="C16" s="127">
        <f>'1 T'!F16</f>
        <v>4</v>
      </c>
      <c r="D16" s="127">
        <f>'2 T'!F16</f>
        <v>10</v>
      </c>
      <c r="E16" s="119">
        <v>10</v>
      </c>
    </row>
    <row r="17" spans="1:7" x14ac:dyDescent="0.25">
      <c r="A17" s="146" t="s">
        <v>16</v>
      </c>
      <c r="B17" s="115" t="s">
        <v>51</v>
      </c>
      <c r="C17" s="127">
        <f>'1 T'!F17</f>
        <v>9250</v>
      </c>
      <c r="D17" s="119">
        <f>'2 T'!F17</f>
        <v>12926</v>
      </c>
      <c r="E17" s="119">
        <v>13218</v>
      </c>
      <c r="G17" s="132" t="e">
        <f>+#REF!-D23</f>
        <v>#REF!</v>
      </c>
    </row>
    <row r="18" spans="1:7" x14ac:dyDescent="0.25">
      <c r="A18" s="146" t="s">
        <v>132</v>
      </c>
      <c r="B18" s="115" t="s">
        <v>51</v>
      </c>
      <c r="C18" s="127">
        <f>'1 T'!F18</f>
        <v>651</v>
      </c>
      <c r="D18" s="119">
        <f>'2 T'!F18</f>
        <v>1534</v>
      </c>
      <c r="E18" s="119">
        <v>1544</v>
      </c>
    </row>
    <row r="19" spans="1:7" x14ac:dyDescent="0.25">
      <c r="A19" s="146" t="s">
        <v>90</v>
      </c>
      <c r="B19" s="115" t="s">
        <v>117</v>
      </c>
      <c r="C19" s="127">
        <f>'1 T'!F19</f>
        <v>18277</v>
      </c>
      <c r="D19" s="119">
        <f>'2 T'!F19</f>
        <v>18755</v>
      </c>
      <c r="E19" s="119">
        <v>20785</v>
      </c>
      <c r="G19" s="116">
        <v>34</v>
      </c>
    </row>
    <row r="20" spans="1:7" x14ac:dyDescent="0.25">
      <c r="A20" s="147"/>
      <c r="B20" s="115" t="s">
        <v>51</v>
      </c>
      <c r="C20" s="127">
        <f>'1 T'!F20</f>
        <v>13122</v>
      </c>
      <c r="D20" s="119">
        <f>'2 T'!F20</f>
        <v>13505</v>
      </c>
      <c r="E20" s="119">
        <v>14883</v>
      </c>
      <c r="G20" s="116"/>
    </row>
    <row r="21" spans="1:7" hidden="1" x14ac:dyDescent="0.25">
      <c r="A21" s="146" t="s">
        <v>130</v>
      </c>
      <c r="B21" s="115" t="s">
        <v>51</v>
      </c>
      <c r="C21" s="127">
        <f>'1 T'!F21</f>
        <v>0</v>
      </c>
      <c r="D21" s="119">
        <f>'2 T'!F21</f>
        <v>0</v>
      </c>
      <c r="E21" s="119"/>
      <c r="G21" s="116"/>
    </row>
    <row r="22" spans="1:7" hidden="1" x14ac:dyDescent="0.25">
      <c r="A22" s="146" t="s">
        <v>13</v>
      </c>
      <c r="B22" s="115" t="s">
        <v>51</v>
      </c>
      <c r="C22" s="127">
        <f>'1 T'!F22</f>
        <v>0</v>
      </c>
      <c r="D22" s="119">
        <f>'2 T'!F22</f>
        <v>0</v>
      </c>
      <c r="E22" s="119"/>
      <c r="G22" s="119">
        <v>2</v>
      </c>
    </row>
    <row r="23" spans="1:7" hidden="1" x14ac:dyDescent="0.25">
      <c r="A23" s="146" t="s">
        <v>14</v>
      </c>
      <c r="B23" s="115" t="s">
        <v>51</v>
      </c>
      <c r="C23" s="127">
        <f>'1 T'!F23</f>
        <v>0</v>
      </c>
      <c r="D23" s="119">
        <f>'2 T'!F23</f>
        <v>0</v>
      </c>
      <c r="E23" s="119"/>
      <c r="G23" s="132" t="e">
        <f>SUM(G17:G22)</f>
        <v>#REF!</v>
      </c>
    </row>
    <row r="24" spans="1:7" hidden="1" x14ac:dyDescent="0.25">
      <c r="A24" s="146" t="s">
        <v>119</v>
      </c>
      <c r="B24" s="115" t="s">
        <v>118</v>
      </c>
      <c r="C24" s="127">
        <f>'1 T'!F24</f>
        <v>0</v>
      </c>
      <c r="D24" s="119">
        <f>'2 T'!F24</f>
        <v>0</v>
      </c>
      <c r="E24" s="119"/>
    </row>
    <row r="25" spans="1:7" hidden="1" x14ac:dyDescent="0.25">
      <c r="A25" s="146" t="s">
        <v>15</v>
      </c>
      <c r="B25" s="117" t="s">
        <v>51</v>
      </c>
      <c r="C25" s="127">
        <f>'1 T'!F25</f>
        <v>0</v>
      </c>
      <c r="D25" s="119">
        <f>'2 T'!F25</f>
        <v>0</v>
      </c>
      <c r="E25" s="119"/>
    </row>
    <row r="26" spans="1:7" x14ac:dyDescent="0.25">
      <c r="A26" s="146" t="s">
        <v>4</v>
      </c>
      <c r="B26" s="115" t="s">
        <v>54</v>
      </c>
      <c r="C26" s="127">
        <f>'1 T'!F26</f>
        <v>131456</v>
      </c>
      <c r="D26" s="119">
        <f>'2 T'!F26</f>
        <v>143728</v>
      </c>
      <c r="E26" s="119">
        <v>151028</v>
      </c>
      <c r="G26" s="132" t="e">
        <f>+#REF!+D23+C23</f>
        <v>#REF!</v>
      </c>
    </row>
    <row r="27" spans="1:7" x14ac:dyDescent="0.25">
      <c r="A27" s="146"/>
      <c r="B27" s="115" t="s">
        <v>51</v>
      </c>
      <c r="C27" s="127">
        <f>'1 T'!F27</f>
        <v>106374</v>
      </c>
      <c r="D27" s="119">
        <f>'2 T'!F27</f>
        <v>114277</v>
      </c>
      <c r="E27" s="119">
        <v>119404</v>
      </c>
    </row>
    <row r="28" spans="1:7" hidden="1" x14ac:dyDescent="0.25">
      <c r="A28" s="146" t="s">
        <v>121</v>
      </c>
      <c r="B28" s="115" t="s">
        <v>118</v>
      </c>
      <c r="C28" s="127"/>
      <c r="D28" s="119">
        <f>'2 T'!F28</f>
        <v>0</v>
      </c>
      <c r="E28" s="119"/>
    </row>
    <row r="29" spans="1:7" hidden="1" x14ac:dyDescent="0.25">
      <c r="A29" s="146"/>
      <c r="B29" s="115"/>
      <c r="C29" s="127">
        <f>'1 T'!F29</f>
        <v>0</v>
      </c>
      <c r="D29" s="119">
        <f>'2 T'!F29</f>
        <v>0</v>
      </c>
      <c r="E29" s="119"/>
    </row>
    <row r="30" spans="1:7" ht="15" hidden="1" customHeight="1" x14ac:dyDescent="0.25">
      <c r="A30" s="194" t="s">
        <v>123</v>
      </c>
      <c r="B30" s="115" t="s">
        <v>51</v>
      </c>
      <c r="C30" s="127"/>
      <c r="D30" s="119">
        <f>'2 T'!F30</f>
        <v>0</v>
      </c>
      <c r="E30" s="119"/>
      <c r="F30" s="154"/>
      <c r="G30" s="119">
        <f>+C14</f>
        <v>40771</v>
      </c>
    </row>
    <row r="31" spans="1:7" ht="15" hidden="1" customHeight="1" x14ac:dyDescent="0.25">
      <c r="A31" s="146" t="s">
        <v>133</v>
      </c>
      <c r="B31" s="115" t="s">
        <v>51</v>
      </c>
      <c r="C31" s="127"/>
      <c r="D31" s="119">
        <f>'2 T'!F31</f>
        <v>0</v>
      </c>
      <c r="E31" s="119"/>
      <c r="F31" s="154"/>
      <c r="G31" s="119"/>
    </row>
    <row r="32" spans="1:7" ht="15" customHeight="1" thickBot="1" x14ac:dyDescent="0.3">
      <c r="A32" s="121" t="s">
        <v>82</v>
      </c>
      <c r="B32" s="122" t="s">
        <v>122</v>
      </c>
      <c r="C32" s="121">
        <f>'1 T'!F32</f>
        <v>147173</v>
      </c>
      <c r="D32" s="121">
        <f>'2 T'!F32</f>
        <v>165915</v>
      </c>
      <c r="E32" s="121">
        <v>172037</v>
      </c>
      <c r="F32" s="135"/>
      <c r="G32" s="135">
        <f>+D14-C14</f>
        <v>14651</v>
      </c>
    </row>
    <row r="33" spans="1:7" ht="36" customHeight="1" thickTop="1" x14ac:dyDescent="0.25">
      <c r="A33" s="232" t="s">
        <v>126</v>
      </c>
      <c r="B33" s="238"/>
      <c r="C33" s="232"/>
      <c r="D33" s="232"/>
      <c r="E33" s="232"/>
      <c r="F33" s="187"/>
      <c r="G33" s="132" t="e">
        <f>+#REF!-D14</f>
        <v>#REF!</v>
      </c>
    </row>
    <row r="34" spans="1:7" ht="19.5" customHeight="1" x14ac:dyDescent="0.25">
      <c r="A34" s="233" t="s">
        <v>153</v>
      </c>
      <c r="B34" s="234"/>
      <c r="C34" s="186"/>
      <c r="D34" s="186"/>
      <c r="E34" s="186"/>
      <c r="G34" s="132" t="e">
        <f>SUM(G30:G33)</f>
        <v>#REF!</v>
      </c>
    </row>
    <row r="35" spans="1:7" ht="12.75" customHeight="1" x14ac:dyDescent="0.25">
      <c r="A35" s="239"/>
      <c r="B35" s="239"/>
      <c r="C35" s="135"/>
      <c r="D35" s="135"/>
      <c r="E35" s="135"/>
    </row>
    <row r="36" spans="1:7" ht="12.75" customHeight="1" x14ac:dyDescent="0.25">
      <c r="G36" s="132" t="e">
        <f>+E14-#REF!</f>
        <v>#REF!</v>
      </c>
    </row>
    <row r="37" spans="1:7" ht="12.75" customHeight="1" x14ac:dyDescent="0.25">
      <c r="A37" s="229" t="s">
        <v>98</v>
      </c>
      <c r="B37" s="229"/>
      <c r="C37" s="229"/>
      <c r="D37" s="229"/>
    </row>
    <row r="38" spans="1:7" x14ac:dyDescent="0.25">
      <c r="A38" s="229" t="s">
        <v>18</v>
      </c>
      <c r="B38" s="229"/>
      <c r="C38" s="229"/>
      <c r="D38" s="229"/>
    </row>
    <row r="39" spans="1:7" x14ac:dyDescent="0.25">
      <c r="A39" s="229" t="s">
        <v>101</v>
      </c>
      <c r="B39" s="229"/>
      <c r="C39" s="229"/>
      <c r="D39" s="229"/>
    </row>
    <row r="40" spans="1:7" ht="12" customHeight="1" x14ac:dyDescent="0.25">
      <c r="A40" s="104"/>
      <c r="B40" s="111"/>
      <c r="C40" s="111"/>
      <c r="D40" s="111"/>
    </row>
    <row r="41" spans="1:7" s="106" customFormat="1" ht="15.75" thickBot="1" x14ac:dyDescent="0.3">
      <c r="A41" s="124" t="s">
        <v>8</v>
      </c>
      <c r="B41" s="124" t="s">
        <v>55</v>
      </c>
      <c r="C41" s="124" t="s">
        <v>50</v>
      </c>
      <c r="D41" s="124" t="s">
        <v>104</v>
      </c>
    </row>
    <row r="42" spans="1:7" x14ac:dyDescent="0.25">
      <c r="A42" s="105"/>
      <c r="B42" s="119"/>
      <c r="C42" s="119"/>
      <c r="D42" s="119"/>
    </row>
    <row r="43" spans="1:7" x14ac:dyDescent="0.25">
      <c r="A43" s="119" t="s">
        <v>12</v>
      </c>
      <c r="B43" s="193">
        <f>+'1 T'!E43</f>
        <v>5770552008</v>
      </c>
      <c r="C43" s="193">
        <f>+'2 T'!E43</f>
        <v>10954689995.999998</v>
      </c>
      <c r="D43" s="193">
        <f>+SUM(B43:C43)</f>
        <v>16725242003.999998</v>
      </c>
    </row>
    <row r="44" spans="1:7" x14ac:dyDescent="0.25">
      <c r="A44" s="113" t="s">
        <v>154</v>
      </c>
      <c r="B44" s="193">
        <f>+'1 T'!E44</f>
        <v>0</v>
      </c>
      <c r="C44" s="193">
        <f>+'2 T'!E44</f>
        <v>217355000</v>
      </c>
      <c r="D44" s="193">
        <f t="shared" ref="D44:D54" si="0">+SUM(B44:C44)</f>
        <v>217355000</v>
      </c>
      <c r="E44" s="113"/>
    </row>
    <row r="45" spans="1:7" x14ac:dyDescent="0.25">
      <c r="A45" s="125" t="s">
        <v>13</v>
      </c>
      <c r="B45" s="193">
        <f>+'1 T'!E45</f>
        <v>21741685</v>
      </c>
      <c r="C45" s="193">
        <f>+'2 T'!E45</f>
        <v>36753733.999999993</v>
      </c>
      <c r="D45" s="193">
        <f t="shared" si="0"/>
        <v>58495418.999999993</v>
      </c>
      <c r="E45" s="113"/>
    </row>
    <row r="46" spans="1:7" x14ac:dyDescent="0.25">
      <c r="A46" s="137" t="s">
        <v>14</v>
      </c>
      <c r="B46" s="193">
        <f>+'1 T'!E46</f>
        <v>90533801</v>
      </c>
      <c r="C46" s="193">
        <f>+'2 T'!E46</f>
        <v>316547942</v>
      </c>
      <c r="D46" s="193">
        <f t="shared" si="0"/>
        <v>407081743</v>
      </c>
      <c r="E46" s="113"/>
    </row>
    <row r="47" spans="1:7" x14ac:dyDescent="0.25">
      <c r="A47" s="125" t="s">
        <v>130</v>
      </c>
      <c r="B47" s="193">
        <f>+'1 T'!E47</f>
        <v>5051662772</v>
      </c>
      <c r="C47" s="193">
        <f>+'2 T'!E47</f>
        <v>9346608201.9999981</v>
      </c>
      <c r="D47" s="193">
        <f t="shared" si="0"/>
        <v>14398270973.999998</v>
      </c>
      <c r="E47" s="113"/>
    </row>
    <row r="48" spans="1:7" x14ac:dyDescent="0.25">
      <c r="A48" s="137" t="s">
        <v>127</v>
      </c>
      <c r="B48" s="193">
        <f>+'1 T'!E48</f>
        <v>410000</v>
      </c>
      <c r="C48" s="193">
        <f>+'2 T'!E48</f>
        <v>3120000</v>
      </c>
      <c r="D48" s="193">
        <f t="shared" si="0"/>
        <v>3530000</v>
      </c>
      <c r="E48" s="113"/>
    </row>
    <row r="49" spans="1:6" x14ac:dyDescent="0.25">
      <c r="A49" s="126" t="s">
        <v>15</v>
      </c>
      <c r="B49" s="193">
        <f>+'1 T'!E49</f>
        <v>0</v>
      </c>
      <c r="C49" s="193">
        <f>+'2 T'!E49</f>
        <v>41833004</v>
      </c>
      <c r="D49" s="193">
        <f t="shared" si="0"/>
        <v>41833004</v>
      </c>
      <c r="E49" s="113"/>
    </row>
    <row r="50" spans="1:6" x14ac:dyDescent="0.25">
      <c r="A50" s="126" t="s">
        <v>91</v>
      </c>
      <c r="B50" s="193">
        <f>+'1 T'!E50</f>
        <v>5409252657.000001</v>
      </c>
      <c r="C50" s="193">
        <f>+'2 T'!E50</f>
        <v>5919434579.9999971</v>
      </c>
      <c r="D50" s="193">
        <f t="shared" si="0"/>
        <v>11328687236.999998</v>
      </c>
      <c r="E50" s="113"/>
    </row>
    <row r="51" spans="1:6" x14ac:dyDescent="0.25">
      <c r="A51" s="125" t="s">
        <v>128</v>
      </c>
      <c r="B51" s="193">
        <f>+'1 T'!E51</f>
        <v>143881036.00000003</v>
      </c>
      <c r="C51" s="193">
        <f>+'2 T'!E51</f>
        <v>393942831</v>
      </c>
      <c r="D51" s="193">
        <f t="shared" si="0"/>
        <v>537823867</v>
      </c>
      <c r="E51" s="113"/>
    </row>
    <row r="52" spans="1:6" x14ac:dyDescent="0.25">
      <c r="A52" s="126" t="s">
        <v>123</v>
      </c>
      <c r="B52" s="193">
        <f>+'1 T'!E52</f>
        <v>27000000</v>
      </c>
      <c r="C52" s="193">
        <f>+'2 T'!E52</f>
        <v>56700000</v>
      </c>
      <c r="D52" s="193">
        <f t="shared" si="0"/>
        <v>83700000</v>
      </c>
      <c r="E52" s="113"/>
    </row>
    <row r="53" spans="1:6" x14ac:dyDescent="0.25">
      <c r="A53" s="118" t="s">
        <v>4</v>
      </c>
      <c r="B53" s="193">
        <f>+'1 T'!E53</f>
        <v>10860752500</v>
      </c>
      <c r="C53" s="193">
        <f>+'2 T'!E53</f>
        <v>12111774000</v>
      </c>
      <c r="D53" s="193">
        <f t="shared" si="0"/>
        <v>22972526500</v>
      </c>
    </row>
    <row r="54" spans="1:6" x14ac:dyDescent="0.25">
      <c r="A54" s="118" t="s">
        <v>16</v>
      </c>
      <c r="B54" s="193">
        <f>+'1 T'!E54</f>
        <v>1285869089.9999998</v>
      </c>
      <c r="C54" s="193">
        <f>+'2 T'!E54</f>
        <v>2006730777.0000002</v>
      </c>
      <c r="D54" s="193">
        <f t="shared" si="0"/>
        <v>3292599867</v>
      </c>
    </row>
    <row r="55" spans="1:6" ht="15" customHeight="1" x14ac:dyDescent="0.25">
      <c r="A55" s="126" t="s">
        <v>134</v>
      </c>
      <c r="B55" s="193">
        <f>+'1 T'!E55</f>
        <v>506613750</v>
      </c>
      <c r="C55" s="193">
        <f>+'2 T'!E55</f>
        <v>794297255</v>
      </c>
      <c r="D55" s="193">
        <f t="shared" ref="D55:D60" si="1">+SUM(B55:C55)</f>
        <v>1300911005</v>
      </c>
      <c r="E55" s="120"/>
      <c r="F55" s="119"/>
    </row>
    <row r="56" spans="1:6" ht="15" customHeight="1" x14ac:dyDescent="0.25">
      <c r="A56" s="126" t="s">
        <v>155</v>
      </c>
      <c r="B56" s="193">
        <f>+'1 T'!E56</f>
        <v>0</v>
      </c>
      <c r="C56" s="193">
        <f>+'2 T'!E56</f>
        <v>59570000</v>
      </c>
      <c r="D56" s="193">
        <f t="shared" si="1"/>
        <v>59570000</v>
      </c>
      <c r="E56" s="120"/>
      <c r="F56" s="119"/>
    </row>
    <row r="57" spans="1:6" ht="15" customHeight="1" x14ac:dyDescent="0.25">
      <c r="A57" s="126" t="s">
        <v>135</v>
      </c>
      <c r="B57" s="193">
        <f>+'1 T'!E57</f>
        <v>73000000</v>
      </c>
      <c r="C57" s="193">
        <f>+'2 T'!E57</f>
        <v>85024859</v>
      </c>
      <c r="D57" s="193">
        <f t="shared" si="1"/>
        <v>158024859</v>
      </c>
      <c r="E57" s="120"/>
      <c r="F57" s="119"/>
    </row>
    <row r="58" spans="1:6" ht="15" customHeight="1" x14ac:dyDescent="0.25">
      <c r="A58" s="126" t="s">
        <v>68</v>
      </c>
      <c r="B58" s="193">
        <f>+'1 T'!E58</f>
        <v>236000000</v>
      </c>
      <c r="C58" s="193">
        <f>+'2 T'!E58</f>
        <v>120000000</v>
      </c>
      <c r="D58" s="193">
        <f t="shared" si="1"/>
        <v>356000000</v>
      </c>
      <c r="E58" s="120"/>
      <c r="F58" s="119"/>
    </row>
    <row r="59" spans="1:6" ht="15" customHeight="1" x14ac:dyDescent="0.25">
      <c r="A59" s="126" t="s">
        <v>136</v>
      </c>
      <c r="B59" s="193">
        <f>+'1 T'!E59</f>
        <v>0</v>
      </c>
      <c r="C59" s="193">
        <f>+'2 T'!E59</f>
        <v>9100611.2699999996</v>
      </c>
      <c r="D59" s="193">
        <f t="shared" si="1"/>
        <v>9100611.2699999996</v>
      </c>
      <c r="E59" s="120"/>
      <c r="F59" s="119"/>
    </row>
    <row r="60" spans="1:6" ht="15" customHeight="1" x14ac:dyDescent="0.25">
      <c r="A60" s="226" t="s">
        <v>160</v>
      </c>
      <c r="B60" s="193">
        <f>+'1 T'!E60</f>
        <v>0</v>
      </c>
      <c r="C60" s="193">
        <f>+'2 T'!E60</f>
        <v>0</v>
      </c>
      <c r="D60" s="193">
        <f t="shared" si="1"/>
        <v>0</v>
      </c>
      <c r="E60" s="120"/>
      <c r="F60" s="119"/>
    </row>
    <row r="61" spans="1:6" ht="15" customHeight="1" thickBot="1" x14ac:dyDescent="0.3">
      <c r="A61" s="121" t="s">
        <v>17</v>
      </c>
      <c r="B61" s="121">
        <f>B43+B48+B50+B51+B53+B54+B58+B59+B60</f>
        <v>23706717291</v>
      </c>
      <c r="C61" s="121">
        <f t="shared" ref="C61:D61" si="2">C43+C48+C50+C51+C53+C54+C58+C59+C60</f>
        <v>31518792795.269997</v>
      </c>
      <c r="D61" s="121">
        <f t="shared" si="2"/>
        <v>55225510086.269997</v>
      </c>
      <c r="E61" s="135"/>
      <c r="F61" s="135"/>
    </row>
    <row r="62" spans="1:6" ht="15" customHeight="1" thickTop="1" x14ac:dyDescent="0.25">
      <c r="A62" s="115" t="s">
        <v>19</v>
      </c>
      <c r="B62" s="128"/>
      <c r="C62" s="128"/>
      <c r="D62" s="128"/>
      <c r="E62" s="135"/>
      <c r="F62" s="135"/>
    </row>
    <row r="63" spans="1:6" ht="15" customHeight="1" x14ac:dyDescent="0.25">
      <c r="A63" s="115"/>
      <c r="B63" s="128"/>
      <c r="C63" s="128"/>
      <c r="D63" s="128"/>
      <c r="E63" s="135"/>
      <c r="F63" s="135"/>
    </row>
    <row r="64" spans="1:6" ht="15" customHeight="1" x14ac:dyDescent="0.25">
      <c r="A64" s="115"/>
      <c r="B64" s="128"/>
      <c r="C64" s="128"/>
      <c r="D64" s="128"/>
      <c r="E64" s="135"/>
      <c r="F64" s="135"/>
    </row>
    <row r="65" spans="1:6" ht="15" customHeight="1" x14ac:dyDescent="0.25">
      <c r="A65" s="230" t="s">
        <v>20</v>
      </c>
      <c r="B65" s="230"/>
      <c r="C65" s="230"/>
      <c r="D65" s="230"/>
      <c r="E65" s="135"/>
      <c r="F65" s="135"/>
    </row>
    <row r="66" spans="1:6" x14ac:dyDescent="0.25">
      <c r="A66" s="229" t="s">
        <v>21</v>
      </c>
      <c r="B66" s="229"/>
      <c r="C66" s="229"/>
      <c r="D66" s="229"/>
    </row>
    <row r="67" spans="1:6" x14ac:dyDescent="0.25">
      <c r="A67" s="229" t="s">
        <v>101</v>
      </c>
      <c r="B67" s="229"/>
      <c r="C67" s="229"/>
      <c r="D67" s="229"/>
    </row>
    <row r="68" spans="1:6" s="106" customFormat="1" x14ac:dyDescent="0.25">
      <c r="A68" s="231"/>
      <c r="B68" s="231"/>
      <c r="C68" s="231"/>
      <c r="D68" s="231"/>
    </row>
    <row r="69" spans="1:6" ht="15.75" thickBot="1" x14ac:dyDescent="0.3">
      <c r="A69" s="124" t="s">
        <v>22</v>
      </c>
      <c r="B69" s="124" t="s">
        <v>55</v>
      </c>
      <c r="C69" s="124" t="s">
        <v>50</v>
      </c>
      <c r="D69" s="124" t="s">
        <v>104</v>
      </c>
    </row>
    <row r="70" spans="1:6" s="136" customFormat="1" x14ac:dyDescent="0.25">
      <c r="A70" s="132"/>
      <c r="B70" s="132"/>
      <c r="C70" s="132"/>
      <c r="D70" s="132"/>
      <c r="E70" s="132"/>
    </row>
    <row r="71" spans="1:6" x14ac:dyDescent="0.25">
      <c r="A71" s="132" t="s">
        <v>114</v>
      </c>
      <c r="B71" s="132">
        <f>'1 T'!E71</f>
        <v>23443717291</v>
      </c>
      <c r="C71" s="132">
        <f>'2 T'!E71</f>
        <v>31291159179.999992</v>
      </c>
      <c r="D71" s="132">
        <f t="shared" ref="D71:D77" si="3">SUM(B71:C71)</f>
        <v>54734876470.999992</v>
      </c>
    </row>
    <row r="72" spans="1:6" x14ac:dyDescent="0.25">
      <c r="A72" s="167" t="s">
        <v>115</v>
      </c>
      <c r="B72" s="132">
        <f>'1 T'!E72</f>
        <v>23443717291</v>
      </c>
      <c r="C72" s="132">
        <f>'2 T'!E72</f>
        <v>31291159179.999992</v>
      </c>
      <c r="D72" s="132">
        <f t="shared" si="3"/>
        <v>54734876470.999992</v>
      </c>
      <c r="E72" s="136"/>
    </row>
    <row r="73" spans="1:6" x14ac:dyDescent="0.25">
      <c r="A73" s="132" t="s">
        <v>24</v>
      </c>
      <c r="B73" s="132">
        <f>'1 T'!E73</f>
        <v>27000000</v>
      </c>
      <c r="C73" s="132">
        <f>'2 T'!E73</f>
        <v>98533004</v>
      </c>
      <c r="D73" s="132">
        <f t="shared" si="3"/>
        <v>125533004</v>
      </c>
    </row>
    <row r="74" spans="1:6" x14ac:dyDescent="0.25">
      <c r="A74" s="129" t="s">
        <v>115</v>
      </c>
      <c r="B74" s="132">
        <f>'1 T'!E74</f>
        <v>27000000</v>
      </c>
      <c r="C74" s="132">
        <f>'2 T'!E74</f>
        <v>98533004</v>
      </c>
      <c r="D74" s="132">
        <f t="shared" si="3"/>
        <v>125533004</v>
      </c>
    </row>
    <row r="75" spans="1:6" x14ac:dyDescent="0.25">
      <c r="A75" s="165" t="s">
        <v>113</v>
      </c>
      <c r="B75" s="173">
        <f>'1 T'!E75</f>
        <v>236000000</v>
      </c>
      <c r="C75" s="173">
        <f>'2 T'!E75</f>
        <v>129100611.27</v>
      </c>
      <c r="D75" s="173">
        <f t="shared" si="3"/>
        <v>365100611.26999998</v>
      </c>
    </row>
    <row r="76" spans="1:6" x14ac:dyDescent="0.25">
      <c r="A76" s="129" t="s">
        <v>69</v>
      </c>
      <c r="B76" s="173">
        <f>'1 T'!E76</f>
        <v>0</v>
      </c>
      <c r="C76" s="173">
        <f>'2 T'!E76</f>
        <v>9100611.2699999996</v>
      </c>
      <c r="D76" s="173">
        <f t="shared" si="3"/>
        <v>9100611.2699999996</v>
      </c>
    </row>
    <row r="77" spans="1:6" x14ac:dyDescent="0.25">
      <c r="A77" s="168" t="s">
        <v>68</v>
      </c>
      <c r="B77" s="173">
        <f>'1 T'!E77</f>
        <v>236000000</v>
      </c>
      <c r="C77" s="173">
        <f>'2 T'!E77</f>
        <v>120000000</v>
      </c>
      <c r="D77" s="173">
        <f t="shared" si="3"/>
        <v>356000000</v>
      </c>
      <c r="E77" s="154"/>
    </row>
    <row r="78" spans="1:6" ht="15.75" thickBot="1" x14ac:dyDescent="0.3">
      <c r="A78" s="121" t="s">
        <v>27</v>
      </c>
      <c r="B78" s="121">
        <f>+B71+B73+B75</f>
        <v>23706717291</v>
      </c>
      <c r="C78" s="121">
        <f t="shared" ref="C78:D78" si="4">+C71+C73+C75</f>
        <v>31518792795.269993</v>
      </c>
      <c r="D78" s="121">
        <f t="shared" si="4"/>
        <v>55225510086.269989</v>
      </c>
    </row>
    <row r="79" spans="1:6" ht="15.75" thickTop="1" x14ac:dyDescent="0.25">
      <c r="A79" s="119" t="s">
        <v>19</v>
      </c>
    </row>
    <row r="80" spans="1:6" x14ac:dyDescent="0.25">
      <c r="A80" s="119"/>
    </row>
    <row r="82" spans="1:4" x14ac:dyDescent="0.25">
      <c r="A82" s="230" t="s">
        <v>28</v>
      </c>
      <c r="B82" s="230"/>
      <c r="C82" s="230"/>
      <c r="D82" s="230"/>
    </row>
    <row r="83" spans="1:4" x14ac:dyDescent="0.25">
      <c r="A83" s="229" t="s">
        <v>67</v>
      </c>
      <c r="B83" s="229"/>
      <c r="C83" s="229"/>
      <c r="D83" s="229"/>
    </row>
    <row r="84" spans="1:4" x14ac:dyDescent="0.25">
      <c r="A84" s="229" t="s">
        <v>101</v>
      </c>
      <c r="B84" s="229"/>
      <c r="C84" s="229"/>
      <c r="D84" s="229"/>
    </row>
    <row r="86" spans="1:4" ht="15.75" thickBot="1" x14ac:dyDescent="0.3">
      <c r="A86" s="133" t="s">
        <v>22</v>
      </c>
      <c r="B86" s="133" t="s">
        <v>55</v>
      </c>
      <c r="C86" s="133" t="s">
        <v>50</v>
      </c>
      <c r="D86" s="133" t="s">
        <v>104</v>
      </c>
    </row>
    <row r="88" spans="1:4" x14ac:dyDescent="0.25">
      <c r="A88" s="132" t="s">
        <v>105</v>
      </c>
      <c r="B88" s="132">
        <f>+'1 T'!E88</f>
        <v>8394685351.6700268</v>
      </c>
      <c r="C88" s="132">
        <f>+'2 T'!E88</f>
        <v>9367752055.3600311</v>
      </c>
      <c r="D88" s="132">
        <f>+B88</f>
        <v>8394685351.6700268</v>
      </c>
    </row>
    <row r="89" spans="1:4" x14ac:dyDescent="0.25">
      <c r="A89" s="132" t="s">
        <v>32</v>
      </c>
      <c r="B89" s="132">
        <f>+'1 T'!E89</f>
        <v>24679783994.690002</v>
      </c>
      <c r="C89" s="132">
        <f>+'2 T'!E89</f>
        <v>33270875562.150002</v>
      </c>
      <c r="D89" s="132">
        <f>+SUM(B89:C89)</f>
        <v>57950659556.840004</v>
      </c>
    </row>
    <row r="90" spans="1:4" x14ac:dyDescent="0.25">
      <c r="A90" s="129" t="s">
        <v>2</v>
      </c>
      <c r="B90" s="132">
        <f>+'1 T'!E90</f>
        <v>11701550494.690001</v>
      </c>
      <c r="C90" s="132">
        <f>+'2 T'!E90</f>
        <v>19683449160</v>
      </c>
      <c r="D90" s="132">
        <f>+SUM(B90:C90)</f>
        <v>31384999654.690002</v>
      </c>
    </row>
    <row r="91" spans="1:4" x14ac:dyDescent="0.25">
      <c r="A91" s="129" t="s">
        <v>107</v>
      </c>
      <c r="B91" s="132">
        <f>+'1 T'!E91</f>
        <v>11156483500</v>
      </c>
      <c r="C91" s="132">
        <f>+'2 T'!E91</f>
        <v>11412301402.15</v>
      </c>
      <c r="D91" s="132">
        <f>+SUM(B91:C91)</f>
        <v>22568784902.150002</v>
      </c>
    </row>
    <row r="92" spans="1:4" x14ac:dyDescent="0.25">
      <c r="A92" s="129" t="s">
        <v>108</v>
      </c>
      <c r="B92" s="132">
        <f>+'1 T'!E92</f>
        <v>1821750000</v>
      </c>
      <c r="C92" s="132">
        <f>+'2 T'!E92</f>
        <v>2175125000</v>
      </c>
      <c r="D92" s="132">
        <f>+SUM(B92:C92)</f>
        <v>3996875000</v>
      </c>
    </row>
    <row r="93" spans="1:4" x14ac:dyDescent="0.25">
      <c r="A93" s="132" t="s">
        <v>33</v>
      </c>
      <c r="B93" s="132">
        <f>+'1 T'!E93</f>
        <v>33074469346.360031</v>
      </c>
      <c r="C93" s="132">
        <f>+'2 T'!E93</f>
        <v>42638627617.510033</v>
      </c>
      <c r="D93" s="132">
        <f>+D88+D89</f>
        <v>66345344908.510033</v>
      </c>
    </row>
    <row r="94" spans="1:4" x14ac:dyDescent="0.25">
      <c r="A94" s="132" t="s">
        <v>34</v>
      </c>
      <c r="B94" s="132">
        <f>+'1 T'!E94</f>
        <v>23706717291</v>
      </c>
      <c r="C94" s="132">
        <f>+'2 T'!E94</f>
        <v>31518792795.269997</v>
      </c>
      <c r="D94" s="119">
        <f>+B94+C94</f>
        <v>55225510086.269997</v>
      </c>
    </row>
    <row r="95" spans="1:4" x14ac:dyDescent="0.25">
      <c r="A95" s="132" t="s">
        <v>35</v>
      </c>
      <c r="B95" s="132">
        <f>+'1 T'!E95</f>
        <v>9367752055.3600311</v>
      </c>
      <c r="C95" s="132">
        <f>+'2 T'!E95</f>
        <v>11119834822.240036</v>
      </c>
      <c r="D95" s="132">
        <f>+D93-D94</f>
        <v>11119834822.240036</v>
      </c>
    </row>
    <row r="96" spans="1:4" ht="15.75" thickBot="1" x14ac:dyDescent="0.3">
      <c r="A96" s="121"/>
      <c r="B96" s="121"/>
      <c r="C96" s="121"/>
      <c r="D96" s="121"/>
    </row>
    <row r="97" spans="1:1" ht="15.75" thickTop="1" x14ac:dyDescent="0.25">
      <c r="A97" s="119" t="s">
        <v>36</v>
      </c>
    </row>
    <row r="100" spans="1:1" x14ac:dyDescent="0.25">
      <c r="A100" s="119" t="s">
        <v>151</v>
      </c>
    </row>
    <row r="103" spans="1:1" x14ac:dyDescent="0.25">
      <c r="A103" s="150"/>
    </row>
    <row r="104" spans="1:1" x14ac:dyDescent="0.25">
      <c r="A104" s="150"/>
    </row>
    <row r="105" spans="1:1" x14ac:dyDescent="0.25">
      <c r="A105" s="150"/>
    </row>
  </sheetData>
  <mergeCells count="16">
    <mergeCell ref="A38:D38"/>
    <mergeCell ref="A37:D37"/>
    <mergeCell ref="A66:D66"/>
    <mergeCell ref="A1:E1"/>
    <mergeCell ref="A8:E8"/>
    <mergeCell ref="A9:E9"/>
    <mergeCell ref="A35:B35"/>
    <mergeCell ref="A33:E33"/>
    <mergeCell ref="A34:B34"/>
    <mergeCell ref="A68:D68"/>
    <mergeCell ref="A82:D82"/>
    <mergeCell ref="A83:D83"/>
    <mergeCell ref="A84:D84"/>
    <mergeCell ref="A39:D39"/>
    <mergeCell ref="A67:D67"/>
    <mergeCell ref="A65:D65"/>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5"/>
  <sheetViews>
    <sheetView topLeftCell="A32" zoomScaleNormal="100" workbookViewId="0">
      <selection activeCell="A44" sqref="A44"/>
    </sheetView>
  </sheetViews>
  <sheetFormatPr baseColWidth="10" defaultColWidth="11.42578125" defaultRowHeight="15" x14ac:dyDescent="0.25"/>
  <cols>
    <col min="1" max="1" width="55.5703125" style="132" customWidth="1"/>
    <col min="2" max="2" width="19.5703125" style="132" customWidth="1"/>
    <col min="3" max="3" width="18.5703125" style="132" bestFit="1" customWidth="1"/>
    <col min="4" max="4" width="19.7109375" style="132" bestFit="1" customWidth="1"/>
    <col min="5" max="5" width="22.85546875" style="132" customWidth="1"/>
    <col min="6" max="6" width="14.5703125" style="132" bestFit="1" customWidth="1"/>
    <col min="7" max="16384" width="11.42578125" style="132"/>
  </cols>
  <sheetData>
    <row r="1" spans="1:7" x14ac:dyDescent="0.25">
      <c r="A1" s="229" t="s">
        <v>2</v>
      </c>
      <c r="B1" s="229"/>
      <c r="C1" s="229"/>
      <c r="D1" s="229"/>
      <c r="E1" s="229"/>
    </row>
    <row r="2" spans="1:7" x14ac:dyDescent="0.25">
      <c r="A2" s="104" t="s">
        <v>37</v>
      </c>
      <c r="B2" s="105" t="s">
        <v>38</v>
      </c>
      <c r="C2" s="106"/>
      <c r="D2" s="107"/>
      <c r="E2" s="106"/>
    </row>
    <row r="3" spans="1:7" x14ac:dyDescent="0.25">
      <c r="A3" s="104" t="s">
        <v>39</v>
      </c>
      <c r="B3" s="108" t="s">
        <v>40</v>
      </c>
      <c r="C3" s="106"/>
      <c r="D3" s="109"/>
      <c r="E3" s="106"/>
    </row>
    <row r="4" spans="1:7" x14ac:dyDescent="0.25">
      <c r="A4" s="104" t="s">
        <v>41</v>
      </c>
      <c r="B4" s="106" t="s">
        <v>42</v>
      </c>
      <c r="C4" s="109"/>
      <c r="D4" s="109"/>
      <c r="E4" s="106"/>
    </row>
    <row r="5" spans="1:7" x14ac:dyDescent="0.25">
      <c r="A5" s="104" t="s">
        <v>79</v>
      </c>
      <c r="B5" s="110" t="s">
        <v>143</v>
      </c>
      <c r="C5" s="106"/>
      <c r="D5" s="106"/>
      <c r="E5" s="106"/>
    </row>
    <row r="6" spans="1:7" x14ac:dyDescent="0.25">
      <c r="A6" s="104"/>
      <c r="B6" s="110"/>
      <c r="C6" s="106"/>
      <c r="D6" s="106"/>
      <c r="E6" s="106"/>
    </row>
    <row r="8" spans="1:7" x14ac:dyDescent="0.25">
      <c r="A8" s="229" t="s">
        <v>43</v>
      </c>
      <c r="B8" s="229"/>
      <c r="C8" s="229"/>
      <c r="D8" s="229"/>
      <c r="E8" s="229"/>
      <c r="F8" s="229"/>
    </row>
    <row r="9" spans="1:7" x14ac:dyDescent="0.25">
      <c r="A9" s="229" t="s">
        <v>44</v>
      </c>
      <c r="B9" s="229"/>
      <c r="C9" s="229"/>
      <c r="D9" s="229"/>
      <c r="E9" s="229"/>
      <c r="F9" s="229"/>
    </row>
    <row r="10" spans="1:7" x14ac:dyDescent="0.25">
      <c r="A10" s="111"/>
    </row>
    <row r="11" spans="1:7" ht="15.75" thickBot="1" x14ac:dyDescent="0.3">
      <c r="A11" s="133" t="s">
        <v>8</v>
      </c>
      <c r="B11" s="133" t="s">
        <v>46</v>
      </c>
      <c r="C11" s="133" t="s">
        <v>55</v>
      </c>
      <c r="D11" s="133" t="s">
        <v>50</v>
      </c>
      <c r="E11" s="133" t="s">
        <v>59</v>
      </c>
      <c r="F11" s="133" t="s">
        <v>93</v>
      </c>
    </row>
    <row r="12" spans="1:7" x14ac:dyDescent="0.25">
      <c r="A12" s="105"/>
      <c r="B12" s="119"/>
      <c r="C12" s="119"/>
      <c r="D12" s="119"/>
      <c r="E12" s="119"/>
      <c r="F12" s="119"/>
    </row>
    <row r="13" spans="1:7" x14ac:dyDescent="0.25">
      <c r="A13" s="119" t="s">
        <v>80</v>
      </c>
      <c r="B13" s="115" t="s">
        <v>122</v>
      </c>
      <c r="C13" s="181"/>
      <c r="D13" s="181"/>
      <c r="E13" s="227"/>
      <c r="F13" s="227"/>
    </row>
    <row r="14" spans="1:7" x14ac:dyDescent="0.25">
      <c r="A14" s="215" t="s">
        <v>149</v>
      </c>
      <c r="B14" s="115" t="s">
        <v>51</v>
      </c>
      <c r="C14" s="183">
        <f>'1 T'!F14</f>
        <v>40771</v>
      </c>
      <c r="D14" s="183">
        <f>'2 T'!F14</f>
        <v>55422</v>
      </c>
      <c r="E14" s="183">
        <f>'3 T'!F14</f>
        <v>58346</v>
      </c>
      <c r="F14" s="183">
        <v>69064</v>
      </c>
      <c r="G14" s="154"/>
    </row>
    <row r="15" spans="1:7" hidden="1" x14ac:dyDescent="0.25">
      <c r="A15" s="146" t="s">
        <v>52</v>
      </c>
      <c r="B15" s="115" t="s">
        <v>53</v>
      </c>
      <c r="C15" s="183">
        <f>'1 T'!F15</f>
        <v>0</v>
      </c>
      <c r="D15" s="183">
        <f>'2 T'!F15</f>
        <v>0</v>
      </c>
      <c r="E15" s="183">
        <f>'3 T'!F15</f>
        <v>0</v>
      </c>
      <c r="F15" s="183">
        <v>0</v>
      </c>
    </row>
    <row r="16" spans="1:7" x14ac:dyDescent="0.25">
      <c r="A16" s="146" t="s">
        <v>131</v>
      </c>
      <c r="B16" s="115" t="s">
        <v>51</v>
      </c>
      <c r="C16" s="183">
        <f>'1 T'!F16</f>
        <v>4</v>
      </c>
      <c r="D16" s="183">
        <f>'2 T'!F16</f>
        <v>10</v>
      </c>
      <c r="E16" s="183">
        <f>'3 T'!F16</f>
        <v>94</v>
      </c>
      <c r="F16" s="183">
        <v>94</v>
      </c>
    </row>
    <row r="17" spans="1:7" x14ac:dyDescent="0.25">
      <c r="A17" s="146" t="s">
        <v>16</v>
      </c>
      <c r="B17" s="115" t="s">
        <v>51</v>
      </c>
      <c r="C17" s="183">
        <f>'1 T'!F17</f>
        <v>9250</v>
      </c>
      <c r="D17" s="183">
        <f>'2 T'!F17</f>
        <v>12926</v>
      </c>
      <c r="E17" s="183">
        <f>'3 T'!F17</f>
        <v>13534</v>
      </c>
      <c r="F17" s="183">
        <v>14835</v>
      </c>
    </row>
    <row r="18" spans="1:7" x14ac:dyDescent="0.25">
      <c r="A18" s="146" t="s">
        <v>132</v>
      </c>
      <c r="B18" s="115" t="s">
        <v>51</v>
      </c>
      <c r="C18" s="183">
        <f>'1 T'!F18</f>
        <v>651</v>
      </c>
      <c r="D18" s="183">
        <f>'2 T'!F18</f>
        <v>1534</v>
      </c>
      <c r="E18" s="183">
        <f>'3 T'!F18</f>
        <v>2549</v>
      </c>
      <c r="F18" s="183">
        <v>2566</v>
      </c>
    </row>
    <row r="19" spans="1:7" x14ac:dyDescent="0.25">
      <c r="A19" s="146" t="s">
        <v>90</v>
      </c>
      <c r="B19" s="115" t="s">
        <v>117</v>
      </c>
      <c r="C19" s="183">
        <f>'1 T'!F19</f>
        <v>18277</v>
      </c>
      <c r="D19" s="183">
        <f>'2 T'!F19</f>
        <v>18755</v>
      </c>
      <c r="E19" s="183">
        <f>'3 T'!F19</f>
        <v>20152</v>
      </c>
      <c r="F19" s="183">
        <v>23430</v>
      </c>
    </row>
    <row r="20" spans="1:7" x14ac:dyDescent="0.25">
      <c r="A20" s="147"/>
      <c r="B20" s="115" t="s">
        <v>51</v>
      </c>
      <c r="C20" s="183">
        <f>'1 T'!F20</f>
        <v>13122</v>
      </c>
      <c r="D20" s="183">
        <f>'2 T'!F20</f>
        <v>13505</v>
      </c>
      <c r="E20" s="183">
        <f>'3 T'!F20</f>
        <v>14396</v>
      </c>
      <c r="F20" s="183">
        <v>16654</v>
      </c>
    </row>
    <row r="21" spans="1:7" hidden="1" x14ac:dyDescent="0.25">
      <c r="A21" s="146" t="s">
        <v>130</v>
      </c>
      <c r="B21" s="115" t="s">
        <v>51</v>
      </c>
      <c r="C21" s="183">
        <f>'1 T'!F21</f>
        <v>0</v>
      </c>
      <c r="D21" s="183">
        <f>'2 T'!F21</f>
        <v>0</v>
      </c>
      <c r="E21" s="183">
        <f>'3 T'!F21</f>
        <v>0</v>
      </c>
      <c r="F21" s="183"/>
    </row>
    <row r="22" spans="1:7" hidden="1" x14ac:dyDescent="0.25">
      <c r="A22" s="146" t="s">
        <v>13</v>
      </c>
      <c r="B22" s="115" t="s">
        <v>51</v>
      </c>
      <c r="C22" s="183">
        <f>'1 T'!F22</f>
        <v>0</v>
      </c>
      <c r="D22" s="183">
        <f>'2 T'!F22</f>
        <v>0</v>
      </c>
      <c r="E22" s="183">
        <f>'3 T'!F22</f>
        <v>0</v>
      </c>
      <c r="F22" s="228"/>
    </row>
    <row r="23" spans="1:7" hidden="1" x14ac:dyDescent="0.25">
      <c r="A23" s="146" t="s">
        <v>14</v>
      </c>
      <c r="B23" s="115" t="s">
        <v>51</v>
      </c>
      <c r="C23" s="183">
        <f>'1 T'!F23</f>
        <v>0</v>
      </c>
      <c r="D23" s="183">
        <f>'2 T'!F23</f>
        <v>0</v>
      </c>
      <c r="E23" s="183">
        <f>'3 T'!F23</f>
        <v>0</v>
      </c>
      <c r="F23" s="183"/>
    </row>
    <row r="24" spans="1:7" hidden="1" x14ac:dyDescent="0.25">
      <c r="A24" s="146" t="s">
        <v>119</v>
      </c>
      <c r="B24" s="115" t="s">
        <v>118</v>
      </c>
      <c r="C24" s="183">
        <f>'1 T'!F24</f>
        <v>0</v>
      </c>
      <c r="D24" s="183">
        <f>'2 T'!F24</f>
        <v>0</v>
      </c>
      <c r="E24" s="183">
        <f>'3 T'!F24</f>
        <v>0</v>
      </c>
      <c r="F24" s="183"/>
    </row>
    <row r="25" spans="1:7" hidden="1" x14ac:dyDescent="0.25">
      <c r="A25" s="146" t="s">
        <v>15</v>
      </c>
      <c r="B25" s="117" t="s">
        <v>51</v>
      </c>
      <c r="C25" s="183">
        <f>'1 T'!F25</f>
        <v>0</v>
      </c>
      <c r="D25" s="183">
        <f>'2 T'!F25</f>
        <v>0</v>
      </c>
      <c r="E25" s="183">
        <f>'3 T'!F25</f>
        <v>0</v>
      </c>
      <c r="F25" s="183"/>
    </row>
    <row r="26" spans="1:7" x14ac:dyDescent="0.25">
      <c r="A26" s="146" t="s">
        <v>4</v>
      </c>
      <c r="B26" s="115" t="s">
        <v>54</v>
      </c>
      <c r="C26" s="183">
        <f>'1 T'!F26</f>
        <v>131456</v>
      </c>
      <c r="D26" s="183">
        <f>'2 T'!F26</f>
        <v>143728</v>
      </c>
      <c r="E26" s="183">
        <f>'3 T'!F26</f>
        <v>147675</v>
      </c>
      <c r="F26" s="183">
        <v>161625</v>
      </c>
    </row>
    <row r="27" spans="1:7" x14ac:dyDescent="0.25">
      <c r="A27" s="148"/>
      <c r="B27" s="115" t="s">
        <v>51</v>
      </c>
      <c r="C27" s="183">
        <f>'1 T'!F27</f>
        <v>106374</v>
      </c>
      <c r="D27" s="183">
        <f>'2 T'!F27</f>
        <v>114277</v>
      </c>
      <c r="E27" s="183">
        <f>'3 T'!F27</f>
        <v>117197</v>
      </c>
      <c r="F27" s="183">
        <v>127021</v>
      </c>
    </row>
    <row r="28" spans="1:7" x14ac:dyDescent="0.25">
      <c r="A28" s="146" t="s">
        <v>156</v>
      </c>
      <c r="B28" s="214" t="s">
        <v>118</v>
      </c>
      <c r="C28" s="183">
        <f>'1 T'!F28</f>
        <v>0</v>
      </c>
      <c r="D28" s="183">
        <f>'2 T'!F28</f>
        <v>0</v>
      </c>
      <c r="E28" s="183">
        <f>'3 T'!F28</f>
        <v>31</v>
      </c>
      <c r="F28" s="183">
        <v>31</v>
      </c>
    </row>
    <row r="29" spans="1:7" x14ac:dyDescent="0.25">
      <c r="A29" s="146"/>
      <c r="B29" s="214" t="s">
        <v>51</v>
      </c>
      <c r="C29" s="183">
        <f>'1 T'!F29</f>
        <v>0</v>
      </c>
      <c r="D29" s="183">
        <f>'2 T'!F29</f>
        <v>0</v>
      </c>
      <c r="E29" s="183">
        <f>'3 T'!F29</f>
        <v>30</v>
      </c>
      <c r="F29" s="183">
        <v>30</v>
      </c>
    </row>
    <row r="30" spans="1:7" ht="15" hidden="1" customHeight="1" x14ac:dyDescent="0.25">
      <c r="A30" s="194" t="s">
        <v>123</v>
      </c>
      <c r="B30" s="115" t="s">
        <v>51</v>
      </c>
      <c r="C30" s="183">
        <f>'1 T'!F30</f>
        <v>0</v>
      </c>
      <c r="D30" s="183">
        <f>'2 T'!F30</f>
        <v>0</v>
      </c>
      <c r="E30" s="183">
        <f>'3 T'!F30</f>
        <v>0</v>
      </c>
      <c r="F30" s="183">
        <v>188943</v>
      </c>
      <c r="G30" s="154"/>
    </row>
    <row r="31" spans="1:7" ht="15" hidden="1" customHeight="1" x14ac:dyDescent="0.25">
      <c r="A31" s="146" t="s">
        <v>133</v>
      </c>
      <c r="B31" s="115" t="s">
        <v>51</v>
      </c>
      <c r="C31" s="183">
        <f>'1 T'!F31</f>
        <v>0</v>
      </c>
      <c r="D31" s="183">
        <f>'2 T'!F31</f>
        <v>0</v>
      </c>
      <c r="E31" s="183">
        <f>'3 T'!F31</f>
        <v>0</v>
      </c>
      <c r="F31" s="183"/>
      <c r="G31" s="154"/>
    </row>
    <row r="32" spans="1:7" ht="15" customHeight="1" thickBot="1" x14ac:dyDescent="0.3">
      <c r="A32" s="121" t="s">
        <v>82</v>
      </c>
      <c r="B32" s="122" t="s">
        <v>122</v>
      </c>
      <c r="C32" s="175">
        <f>'1 T'!F32</f>
        <v>147173</v>
      </c>
      <c r="D32" s="175">
        <f>'2 T'!F32</f>
        <v>165915</v>
      </c>
      <c r="E32" s="175">
        <f>'3 T'!F32</f>
        <v>171334</v>
      </c>
      <c r="F32" s="175">
        <v>188943</v>
      </c>
    </row>
    <row r="33" spans="1:12" ht="36" customHeight="1" thickTop="1" x14ac:dyDescent="0.25">
      <c r="A33" s="240" t="s">
        <v>126</v>
      </c>
      <c r="B33" s="240"/>
      <c r="C33" s="240"/>
      <c r="D33" s="240"/>
      <c r="E33" s="240"/>
      <c r="F33" s="240"/>
    </row>
    <row r="34" spans="1:12" ht="27.75" customHeight="1" x14ac:dyDescent="0.25">
      <c r="A34" s="238" t="s">
        <v>158</v>
      </c>
      <c r="B34" s="238"/>
      <c r="C34" s="238"/>
      <c r="D34" s="238"/>
      <c r="E34" s="238"/>
      <c r="F34" s="238"/>
    </row>
    <row r="35" spans="1:12" ht="12.75" customHeight="1" x14ac:dyDescent="0.25">
      <c r="A35" s="239" t="s">
        <v>36</v>
      </c>
      <c r="B35" s="239"/>
      <c r="C35" s="135"/>
      <c r="D35" s="135"/>
      <c r="E35" s="135"/>
    </row>
    <row r="36" spans="1:12" ht="12.75" customHeight="1" x14ac:dyDescent="0.25"/>
    <row r="37" spans="1:12" ht="12.75" customHeight="1" x14ac:dyDescent="0.25">
      <c r="A37" s="229" t="s">
        <v>98</v>
      </c>
      <c r="B37" s="229"/>
      <c r="C37" s="229"/>
      <c r="D37" s="229"/>
      <c r="E37" s="229"/>
    </row>
    <row r="38" spans="1:12" x14ac:dyDescent="0.25">
      <c r="A38" s="229" t="s">
        <v>18</v>
      </c>
      <c r="B38" s="229"/>
      <c r="C38" s="229"/>
      <c r="D38" s="229"/>
      <c r="E38" s="229"/>
    </row>
    <row r="39" spans="1:12" x14ac:dyDescent="0.25">
      <c r="A39" s="229" t="s">
        <v>101</v>
      </c>
      <c r="B39" s="229"/>
      <c r="C39" s="229"/>
      <c r="D39" s="229"/>
      <c r="E39" s="229"/>
    </row>
    <row r="40" spans="1:12" ht="12" customHeight="1" x14ac:dyDescent="0.25">
      <c r="A40" s="104"/>
      <c r="B40" s="111"/>
      <c r="C40" s="111"/>
      <c r="D40" s="111"/>
    </row>
    <row r="41" spans="1:12" s="106" customFormat="1" ht="15.75" thickBot="1" x14ac:dyDescent="0.3">
      <c r="A41" s="124" t="s">
        <v>8</v>
      </c>
      <c r="B41" s="124" t="s">
        <v>55</v>
      </c>
      <c r="C41" s="124" t="s">
        <v>50</v>
      </c>
      <c r="D41" s="124" t="s">
        <v>59</v>
      </c>
      <c r="E41" s="124" t="s">
        <v>93</v>
      </c>
    </row>
    <row r="42" spans="1:12" x14ac:dyDescent="0.25">
      <c r="A42" s="105"/>
      <c r="B42" s="119"/>
      <c r="C42" s="119"/>
      <c r="D42" s="119"/>
      <c r="E42" s="119"/>
    </row>
    <row r="43" spans="1:12" x14ac:dyDescent="0.25">
      <c r="A43" s="119" t="s">
        <v>12</v>
      </c>
      <c r="B43" s="127">
        <f>+'1 T'!E43</f>
        <v>5770552008</v>
      </c>
      <c r="C43" s="127">
        <f>+'2 T'!E43</f>
        <v>10954689995.999998</v>
      </c>
      <c r="D43" s="127">
        <f>+'3 T'!E43</f>
        <v>11167839306.000002</v>
      </c>
      <c r="E43" s="127">
        <f>+SUM(B43:D43)</f>
        <v>27893081310</v>
      </c>
    </row>
    <row r="44" spans="1:12" x14ac:dyDescent="0.25">
      <c r="A44" s="113" t="s">
        <v>154</v>
      </c>
      <c r="B44" s="119">
        <f>+'1 T'!E44</f>
        <v>0</v>
      </c>
      <c r="C44" s="119">
        <f>+'2 T'!E44</f>
        <v>217355000</v>
      </c>
      <c r="D44" s="127">
        <f>+'3 T'!E44</f>
        <v>140650000</v>
      </c>
      <c r="E44" s="127">
        <f t="shared" ref="E44:E60" si="0">+SUM(B44:D44)</f>
        <v>358005000</v>
      </c>
      <c r="I44" s="125"/>
      <c r="L44" s="113"/>
    </row>
    <row r="45" spans="1:12" x14ac:dyDescent="0.25">
      <c r="A45" s="125" t="s">
        <v>13</v>
      </c>
      <c r="B45" s="119">
        <f>+'1 T'!E45</f>
        <v>21741685</v>
      </c>
      <c r="C45" s="119">
        <f>+'2 T'!E45</f>
        <v>36753733.999999993</v>
      </c>
      <c r="D45" s="127">
        <f>+'3 T'!E45</f>
        <v>9187631.9999999925</v>
      </c>
      <c r="E45" s="127">
        <f t="shared" si="0"/>
        <v>67683050.999999985</v>
      </c>
      <c r="I45" s="125"/>
      <c r="L45" s="113"/>
    </row>
    <row r="46" spans="1:12" x14ac:dyDescent="0.25">
      <c r="A46" s="137" t="s">
        <v>14</v>
      </c>
      <c r="B46" s="119">
        <f>+'1 T'!E46</f>
        <v>90533801</v>
      </c>
      <c r="C46" s="119">
        <f>+'2 T'!E46</f>
        <v>316547942</v>
      </c>
      <c r="D46" s="127">
        <f>+'3 T'!E46</f>
        <v>605771118</v>
      </c>
      <c r="E46" s="127">
        <f t="shared" si="0"/>
        <v>1012852861</v>
      </c>
      <c r="I46" s="125"/>
      <c r="L46" s="113"/>
    </row>
    <row r="47" spans="1:12" x14ac:dyDescent="0.25">
      <c r="A47" s="125" t="s">
        <v>130</v>
      </c>
      <c r="B47" s="145">
        <f>+'1 T'!E47</f>
        <v>5051662772</v>
      </c>
      <c r="C47" s="145">
        <f>+'2 T'!E47</f>
        <v>9346608201.9999981</v>
      </c>
      <c r="D47" s="127">
        <f>+'3 T'!E47</f>
        <v>9126872361.0000019</v>
      </c>
      <c r="E47" s="127">
        <f t="shared" si="0"/>
        <v>23525143335</v>
      </c>
      <c r="I47" s="125"/>
      <c r="L47" s="113"/>
    </row>
    <row r="48" spans="1:12" x14ac:dyDescent="0.25">
      <c r="A48" s="137" t="s">
        <v>127</v>
      </c>
      <c r="B48" s="189">
        <f>+'1 T'!E48</f>
        <v>410000</v>
      </c>
      <c r="C48" s="189">
        <f>+'2 T'!E48</f>
        <v>3120000</v>
      </c>
      <c r="D48" s="181">
        <f>+'3 T'!E48</f>
        <v>13265000</v>
      </c>
      <c r="E48" s="181">
        <f t="shared" si="0"/>
        <v>16795000</v>
      </c>
      <c r="I48" s="125"/>
      <c r="L48" s="113"/>
    </row>
    <row r="49" spans="1:12" x14ac:dyDescent="0.25">
      <c r="A49" s="126" t="s">
        <v>15</v>
      </c>
      <c r="B49" s="127">
        <f>+'1 T'!E49</f>
        <v>0</v>
      </c>
      <c r="C49" s="127">
        <f>+'2 T'!E49</f>
        <v>41833004</v>
      </c>
      <c r="D49" s="127">
        <f>+'3 T'!E49</f>
        <v>239292625</v>
      </c>
      <c r="E49" s="127">
        <f t="shared" si="0"/>
        <v>281125629</v>
      </c>
      <c r="I49" s="125"/>
      <c r="L49" s="113"/>
    </row>
    <row r="50" spans="1:12" x14ac:dyDescent="0.25">
      <c r="A50" s="125" t="s">
        <v>91</v>
      </c>
      <c r="B50" s="127">
        <f>+'1 T'!E50</f>
        <v>5409252657.000001</v>
      </c>
      <c r="C50" s="127">
        <f>+'2 T'!E50</f>
        <v>5919434579.9999971</v>
      </c>
      <c r="D50" s="181">
        <f>'3 T'!E50</f>
        <v>6943812268.0000057</v>
      </c>
      <c r="E50" s="181">
        <f t="shared" si="0"/>
        <v>18272499505.000004</v>
      </c>
      <c r="F50" s="154"/>
      <c r="I50" s="192"/>
      <c r="L50" s="113"/>
    </row>
    <row r="51" spans="1:12" x14ac:dyDescent="0.25">
      <c r="A51" s="125" t="s">
        <v>128</v>
      </c>
      <c r="B51" s="181">
        <f>+'1 T'!E51</f>
        <v>143881036.00000003</v>
      </c>
      <c r="C51" s="181">
        <f>+'2 T'!E51</f>
        <v>393942831</v>
      </c>
      <c r="D51" s="181">
        <f>'3 T'!E51</f>
        <v>692126817</v>
      </c>
      <c r="E51" s="181">
        <f t="shared" si="0"/>
        <v>1229950684</v>
      </c>
      <c r="I51" s="125"/>
    </row>
    <row r="52" spans="1:12" x14ac:dyDescent="0.25">
      <c r="A52" s="126" t="s">
        <v>123</v>
      </c>
      <c r="B52" s="181">
        <f>+'1 T'!E52</f>
        <v>27000000</v>
      </c>
      <c r="C52" s="181">
        <f>+'2 T'!E52</f>
        <v>56700000</v>
      </c>
      <c r="D52" s="181">
        <f>'3 T'!E52</f>
        <v>0</v>
      </c>
      <c r="E52" s="181">
        <f t="shared" si="0"/>
        <v>83700000</v>
      </c>
      <c r="I52" s="125"/>
    </row>
    <row r="53" spans="1:12" x14ac:dyDescent="0.25">
      <c r="A53" s="118" t="s">
        <v>4</v>
      </c>
      <c r="B53" s="127">
        <f>+'1 T'!E53</f>
        <v>10860752500</v>
      </c>
      <c r="C53" s="127">
        <f>+'2 T'!E53</f>
        <v>12111774000</v>
      </c>
      <c r="D53" s="127">
        <f>+'3 T'!E53</f>
        <v>14062999000</v>
      </c>
      <c r="E53" s="127">
        <f t="shared" si="0"/>
        <v>37035525500</v>
      </c>
    </row>
    <row r="54" spans="1:12" x14ac:dyDescent="0.25">
      <c r="A54" s="118" t="s">
        <v>16</v>
      </c>
      <c r="B54" s="127">
        <f>+'1 T'!E54</f>
        <v>1285869089.9999998</v>
      </c>
      <c r="C54" s="127">
        <f>+'2 T'!E54</f>
        <v>2006730777.0000002</v>
      </c>
      <c r="D54" s="127">
        <f>+'3 T'!E54</f>
        <v>1976479055</v>
      </c>
      <c r="E54" s="127">
        <f t="shared" si="0"/>
        <v>5269078922</v>
      </c>
    </row>
    <row r="55" spans="1:12" ht="15" customHeight="1" x14ac:dyDescent="0.25">
      <c r="A55" s="126" t="s">
        <v>134</v>
      </c>
      <c r="B55" s="181">
        <f>+'1 T'!E55</f>
        <v>506613750</v>
      </c>
      <c r="C55" s="181">
        <f>+'2 T'!E55</f>
        <v>794297255</v>
      </c>
      <c r="D55" s="181">
        <f>+'3 T'!E55</f>
        <v>840544276.99999976</v>
      </c>
      <c r="E55" s="181">
        <f t="shared" si="0"/>
        <v>2141455281.9999998</v>
      </c>
      <c r="F55" s="119"/>
    </row>
    <row r="56" spans="1:12" ht="15" customHeight="1" x14ac:dyDescent="0.25">
      <c r="A56" s="126" t="s">
        <v>155</v>
      </c>
      <c r="B56" s="181">
        <f>+'1 T'!E56</f>
        <v>0</v>
      </c>
      <c r="C56" s="181">
        <f>+'2 T'!E56</f>
        <v>59570000</v>
      </c>
      <c r="D56" s="181">
        <f>+'3 T'!E56</f>
        <v>74270000</v>
      </c>
      <c r="E56" s="181">
        <f t="shared" si="0"/>
        <v>133840000</v>
      </c>
      <c r="F56" s="119"/>
    </row>
    <row r="57" spans="1:12" ht="15" customHeight="1" x14ac:dyDescent="0.25">
      <c r="A57" s="126" t="s">
        <v>135</v>
      </c>
      <c r="B57" s="181">
        <f>+'1 T'!E57</f>
        <v>73000000</v>
      </c>
      <c r="C57" s="181">
        <f>+'2 T'!E57</f>
        <v>85024859</v>
      </c>
      <c r="D57" s="181">
        <f>+'3 T'!E57</f>
        <v>131251293</v>
      </c>
      <c r="E57" s="181">
        <f t="shared" si="0"/>
        <v>289276152</v>
      </c>
      <c r="F57" s="119"/>
    </row>
    <row r="58" spans="1:12" ht="15" customHeight="1" x14ac:dyDescent="0.25">
      <c r="A58" s="126" t="s">
        <v>68</v>
      </c>
      <c r="B58" s="181">
        <f>+'1 T'!E58</f>
        <v>236000000</v>
      </c>
      <c r="C58" s="181">
        <f>+'2 T'!E58</f>
        <v>120000000</v>
      </c>
      <c r="D58" s="181">
        <f>+'3 T'!E58</f>
        <v>0</v>
      </c>
      <c r="E58" s="181">
        <f t="shared" si="0"/>
        <v>356000000</v>
      </c>
      <c r="F58" s="119"/>
    </row>
    <row r="59" spans="1:12" ht="15" customHeight="1" x14ac:dyDescent="0.25">
      <c r="A59" s="126" t="s">
        <v>136</v>
      </c>
      <c r="B59" s="181">
        <f>+'1 T'!E59</f>
        <v>0</v>
      </c>
      <c r="C59" s="181">
        <f>+'2 T'!E59</f>
        <v>9100611.2699999996</v>
      </c>
      <c r="D59" s="181">
        <f>+'3 T'!E59</f>
        <v>4698509.7300000004</v>
      </c>
      <c r="E59" s="181">
        <f t="shared" si="0"/>
        <v>13799121</v>
      </c>
      <c r="F59" s="119"/>
    </row>
    <row r="60" spans="1:12" ht="15" customHeight="1" x14ac:dyDescent="0.25">
      <c r="A60" s="226" t="s">
        <v>160</v>
      </c>
      <c r="B60" s="181">
        <f>+'1 T'!E60</f>
        <v>0</v>
      </c>
      <c r="C60" s="181">
        <f>+'2 T'!E60</f>
        <v>0</v>
      </c>
      <c r="D60" s="181">
        <f>+'3 T'!E60</f>
        <v>4950000</v>
      </c>
      <c r="E60" s="181">
        <f t="shared" si="0"/>
        <v>4950000</v>
      </c>
      <c r="F60" s="119"/>
    </row>
    <row r="61" spans="1:12" ht="15" customHeight="1" thickBot="1" x14ac:dyDescent="0.3">
      <c r="A61" s="121" t="s">
        <v>17</v>
      </c>
      <c r="B61" s="121">
        <f>B43+B48++B50+B51+B53+B54+B58+B59+B60</f>
        <v>23706717291</v>
      </c>
      <c r="C61" s="121">
        <f t="shared" ref="C61:E61" si="1">C43+C48++C50+C51+C53+C54+C58+C59+C60</f>
        <v>31518792795.269997</v>
      </c>
      <c r="D61" s="121">
        <f t="shared" si="1"/>
        <v>34866169955.730011</v>
      </c>
      <c r="E61" s="121">
        <f t="shared" si="1"/>
        <v>90091680042</v>
      </c>
      <c r="F61" s="135"/>
    </row>
    <row r="62" spans="1:12" ht="15" customHeight="1" thickTop="1" x14ac:dyDescent="0.25">
      <c r="A62" s="115" t="s">
        <v>19</v>
      </c>
      <c r="B62" s="128"/>
      <c r="C62" s="128"/>
      <c r="D62" s="128"/>
      <c r="E62" s="135"/>
      <c r="F62" s="135"/>
    </row>
    <row r="63" spans="1:12" ht="15" customHeight="1" x14ac:dyDescent="0.25">
      <c r="A63" s="115"/>
      <c r="B63" s="128"/>
      <c r="C63" s="128"/>
      <c r="D63" s="128"/>
      <c r="E63" s="135"/>
      <c r="F63" s="135"/>
    </row>
    <row r="64" spans="1:12" ht="15" customHeight="1" x14ac:dyDescent="0.25">
      <c r="A64" s="115"/>
      <c r="B64" s="128"/>
      <c r="C64" s="128"/>
      <c r="D64" s="128"/>
      <c r="E64" s="135"/>
      <c r="F64" s="135"/>
    </row>
    <row r="65" spans="1:6" ht="15" customHeight="1" x14ac:dyDescent="0.25">
      <c r="A65" s="230" t="s">
        <v>20</v>
      </c>
      <c r="B65" s="230"/>
      <c r="C65" s="230"/>
      <c r="D65" s="230"/>
      <c r="E65" s="230"/>
      <c r="F65" s="154"/>
    </row>
    <row r="66" spans="1:6" x14ac:dyDescent="0.25">
      <c r="A66" s="229" t="s">
        <v>21</v>
      </c>
      <c r="B66" s="229"/>
      <c r="C66" s="229"/>
      <c r="D66" s="229"/>
      <c r="E66" s="229"/>
    </row>
    <row r="67" spans="1:6" x14ac:dyDescent="0.25">
      <c r="A67" s="229" t="s">
        <v>101</v>
      </c>
      <c r="B67" s="229"/>
      <c r="C67" s="229"/>
      <c r="D67" s="229"/>
      <c r="E67" s="229"/>
    </row>
    <row r="68" spans="1:6" s="106" customFormat="1" x14ac:dyDescent="0.25">
      <c r="A68" s="231"/>
      <c r="B68" s="231"/>
      <c r="C68" s="231"/>
      <c r="D68" s="231"/>
    </row>
    <row r="69" spans="1:6" ht="15.75" thickBot="1" x14ac:dyDescent="0.3">
      <c r="A69" s="124" t="s">
        <v>22</v>
      </c>
      <c r="B69" s="124" t="s">
        <v>55</v>
      </c>
      <c r="C69" s="124" t="s">
        <v>50</v>
      </c>
      <c r="D69" s="124" t="s">
        <v>59</v>
      </c>
      <c r="E69" s="124" t="s">
        <v>93</v>
      </c>
    </row>
    <row r="70" spans="1:6" s="136" customFormat="1" x14ac:dyDescent="0.25">
      <c r="A70" s="132"/>
      <c r="B70" s="132"/>
      <c r="C70" s="132"/>
      <c r="D70" s="132"/>
      <c r="E70" s="132"/>
    </row>
    <row r="71" spans="1:6" x14ac:dyDescent="0.25">
      <c r="A71" s="132" t="s">
        <v>114</v>
      </c>
      <c r="B71" s="132">
        <f>'1 T'!E71</f>
        <v>23443717291</v>
      </c>
      <c r="C71" s="132">
        <f>'2 T'!E71</f>
        <v>31291159179.999992</v>
      </c>
      <c r="D71" s="132">
        <f>'3 T'!E71</f>
        <v>34622178821.000008</v>
      </c>
      <c r="E71" s="132">
        <f>SUM(B71:D71)</f>
        <v>89357055292</v>
      </c>
    </row>
    <row r="72" spans="1:6" x14ac:dyDescent="0.25">
      <c r="A72" s="167" t="s">
        <v>115</v>
      </c>
      <c r="B72" s="132">
        <f>'1 T'!E72</f>
        <v>23443717291</v>
      </c>
      <c r="C72" s="132">
        <f>'2 T'!E72</f>
        <v>31291159179.999992</v>
      </c>
      <c r="D72" s="132">
        <f>'3 T'!E72</f>
        <v>34622178821.000008</v>
      </c>
      <c r="E72" s="132">
        <f t="shared" ref="E72:E77" si="2">SUM(B72:D72)</f>
        <v>89357055292</v>
      </c>
    </row>
    <row r="73" spans="1:6" x14ac:dyDescent="0.25">
      <c r="A73" s="132" t="s">
        <v>24</v>
      </c>
      <c r="B73" s="132">
        <f>'1 T'!E73</f>
        <v>27000000</v>
      </c>
      <c r="C73" s="132">
        <f>'2 T'!E73</f>
        <v>98533004</v>
      </c>
      <c r="D73" s="132">
        <f>'3 T'!E73</f>
        <v>239292625</v>
      </c>
      <c r="E73" s="132">
        <f t="shared" si="2"/>
        <v>364825629</v>
      </c>
    </row>
    <row r="74" spans="1:6" x14ac:dyDescent="0.25">
      <c r="A74" s="129" t="s">
        <v>115</v>
      </c>
      <c r="B74" s="132">
        <f>'1 T'!E74</f>
        <v>27000000</v>
      </c>
      <c r="C74" s="132">
        <f>'2 T'!E74</f>
        <v>98533004</v>
      </c>
      <c r="D74" s="132">
        <f>'3 T'!E74</f>
        <v>239292625</v>
      </c>
      <c r="E74" s="132">
        <f t="shared" si="2"/>
        <v>364825629</v>
      </c>
    </row>
    <row r="75" spans="1:6" x14ac:dyDescent="0.25">
      <c r="A75" s="165" t="s">
        <v>113</v>
      </c>
      <c r="B75" s="173">
        <f>'1 T'!E75</f>
        <v>236000000</v>
      </c>
      <c r="C75" s="173">
        <f>'2 T'!E75</f>
        <v>129100611.27</v>
      </c>
      <c r="D75" s="173">
        <f>'3 T'!E75</f>
        <v>4698509.7300000004</v>
      </c>
      <c r="E75" s="173">
        <f t="shared" si="2"/>
        <v>369799121</v>
      </c>
    </row>
    <row r="76" spans="1:6" x14ac:dyDescent="0.25">
      <c r="A76" s="129" t="s">
        <v>69</v>
      </c>
      <c r="B76" s="173">
        <f>'1 T'!E76</f>
        <v>0</v>
      </c>
      <c r="C76" s="173">
        <f>'2 T'!E76</f>
        <v>9100611.2699999996</v>
      </c>
      <c r="D76" s="173">
        <f>'3 T'!E76</f>
        <v>4698509.7300000004</v>
      </c>
      <c r="E76" s="173">
        <f t="shared" si="2"/>
        <v>13799121</v>
      </c>
    </row>
    <row r="77" spans="1:6" x14ac:dyDescent="0.25">
      <c r="A77" s="168" t="s">
        <v>68</v>
      </c>
      <c r="B77" s="173">
        <f>'1 T'!E77</f>
        <v>236000000</v>
      </c>
      <c r="C77" s="173">
        <f>'2 T'!E77</f>
        <v>120000000</v>
      </c>
      <c r="D77" s="173">
        <f>'3 T'!E77</f>
        <v>0</v>
      </c>
      <c r="E77" s="173">
        <f t="shared" si="2"/>
        <v>356000000</v>
      </c>
      <c r="F77" s="154"/>
    </row>
    <row r="78" spans="1:6" ht="15.75" thickBot="1" x14ac:dyDescent="0.3">
      <c r="A78" s="121" t="s">
        <v>27</v>
      </c>
      <c r="B78" s="121">
        <f>B71+B73+B75</f>
        <v>23706717291</v>
      </c>
      <c r="C78" s="121">
        <f t="shared" ref="C78:E78" si="3">C71+C73+C75</f>
        <v>31518792795.269993</v>
      </c>
      <c r="D78" s="121">
        <f t="shared" si="3"/>
        <v>34866169955.730011</v>
      </c>
      <c r="E78" s="121">
        <f t="shared" si="3"/>
        <v>90091680042</v>
      </c>
    </row>
    <row r="79" spans="1:6" ht="15.75" thickTop="1" x14ac:dyDescent="0.25">
      <c r="A79" s="119" t="s">
        <v>19</v>
      </c>
    </row>
    <row r="80" spans="1:6" x14ac:dyDescent="0.25">
      <c r="A80" s="119"/>
    </row>
    <row r="82" spans="1:6" x14ac:dyDescent="0.25">
      <c r="A82" s="230" t="s">
        <v>28</v>
      </c>
      <c r="B82" s="230"/>
      <c r="C82" s="230"/>
      <c r="D82" s="230"/>
      <c r="F82" s="154"/>
    </row>
    <row r="83" spans="1:6" x14ac:dyDescent="0.25">
      <c r="A83" s="229" t="s">
        <v>67</v>
      </c>
      <c r="B83" s="229"/>
      <c r="C83" s="229"/>
      <c r="D83" s="229"/>
    </row>
    <row r="84" spans="1:6" x14ac:dyDescent="0.25">
      <c r="A84" s="229" t="s">
        <v>101</v>
      </c>
      <c r="B84" s="229"/>
      <c r="C84" s="229"/>
      <c r="D84" s="229"/>
    </row>
    <row r="86" spans="1:6" ht="15.75" thickBot="1" x14ac:dyDescent="0.3">
      <c r="A86" s="133" t="s">
        <v>22</v>
      </c>
      <c r="B86" s="133" t="s">
        <v>55</v>
      </c>
      <c r="C86" s="133" t="s">
        <v>50</v>
      </c>
      <c r="D86" s="133" t="s">
        <v>59</v>
      </c>
      <c r="E86" s="133" t="s">
        <v>93</v>
      </c>
    </row>
    <row r="88" spans="1:6" x14ac:dyDescent="0.25">
      <c r="A88" s="132" t="s">
        <v>105</v>
      </c>
      <c r="B88" s="132">
        <f>+'1 T'!E88</f>
        <v>8394685351.6700268</v>
      </c>
      <c r="C88" s="132">
        <f>+'2 T'!E88</f>
        <v>9367752055.3600311</v>
      </c>
      <c r="D88" s="132">
        <f>+'3 T'!E88</f>
        <v>11119834822.240036</v>
      </c>
      <c r="E88" s="132">
        <f>+B88</f>
        <v>8394685351.6700268</v>
      </c>
    </row>
    <row r="89" spans="1:6" x14ac:dyDescent="0.25">
      <c r="A89" s="132" t="s">
        <v>32</v>
      </c>
      <c r="B89" s="132">
        <f>+'1 T'!E89</f>
        <v>24679783994.690002</v>
      </c>
      <c r="C89" s="132">
        <f>+'2 T'!E89</f>
        <v>33270875562.150002</v>
      </c>
      <c r="D89" s="132">
        <f>+'3 T'!E89</f>
        <v>37655548680</v>
      </c>
      <c r="E89" s="132">
        <f>+B89+C89+D89</f>
        <v>95606208236.839996</v>
      </c>
    </row>
    <row r="90" spans="1:6" x14ac:dyDescent="0.25">
      <c r="A90" s="129" t="s">
        <v>2</v>
      </c>
      <c r="B90" s="132">
        <f>+'1 T'!E90</f>
        <v>11701550494.690001</v>
      </c>
      <c r="C90" s="132">
        <f>+'2 T'!E90</f>
        <v>19683449160</v>
      </c>
      <c r="D90" s="132">
        <f>+'3 T'!E90</f>
        <v>22570152000</v>
      </c>
      <c r="E90" s="132">
        <f>+B90+C90+D90</f>
        <v>53955151654.690002</v>
      </c>
    </row>
    <row r="91" spans="1:6" x14ac:dyDescent="0.25">
      <c r="A91" s="129" t="s">
        <v>107</v>
      </c>
      <c r="B91" s="132">
        <f>+'1 T'!E91</f>
        <v>11156483500</v>
      </c>
      <c r="C91" s="132">
        <f>+'2 T'!E91</f>
        <v>11412301402.15</v>
      </c>
      <c r="D91" s="132">
        <f>+'3 T'!E91</f>
        <v>13699340000</v>
      </c>
      <c r="E91" s="132">
        <f>+B91+C91+D91</f>
        <v>36268124902.150002</v>
      </c>
    </row>
    <row r="92" spans="1:6" x14ac:dyDescent="0.25">
      <c r="A92" s="129" t="s">
        <v>108</v>
      </c>
      <c r="B92" s="132">
        <f>+'1 T'!E92</f>
        <v>1821750000</v>
      </c>
      <c r="C92" s="132">
        <f>+'2 T'!E92</f>
        <v>2175125000</v>
      </c>
      <c r="D92" s="132">
        <f>+'3 T'!E92</f>
        <v>1386056680</v>
      </c>
      <c r="E92" s="132">
        <f>+B92+C92+D92</f>
        <v>5382931680</v>
      </c>
    </row>
    <row r="93" spans="1:6" x14ac:dyDescent="0.25">
      <c r="A93" s="132" t="s">
        <v>33</v>
      </c>
      <c r="B93" s="119">
        <f>+'1 T'!E93</f>
        <v>33074469346.360031</v>
      </c>
      <c r="C93" s="119">
        <f>+'2 T'!E93</f>
        <v>42638627617.510033</v>
      </c>
      <c r="D93" s="132">
        <f>+'3 T'!E93</f>
        <v>48775383502.240036</v>
      </c>
      <c r="E93" s="119">
        <f>+E88+E89</f>
        <v>104000893588.51003</v>
      </c>
    </row>
    <row r="94" spans="1:6" x14ac:dyDescent="0.25">
      <c r="A94" s="132" t="s">
        <v>34</v>
      </c>
      <c r="B94" s="119">
        <f>+'1 T'!E94</f>
        <v>23706717291</v>
      </c>
      <c r="C94" s="119">
        <f>+'2 T'!E94</f>
        <v>31518792795.269997</v>
      </c>
      <c r="D94" s="132">
        <f>+'3 T'!E94</f>
        <v>34866169955.730003</v>
      </c>
      <c r="E94" s="119">
        <f>+B94+C94+D94</f>
        <v>90091680042</v>
      </c>
    </row>
    <row r="95" spans="1:6" x14ac:dyDescent="0.25">
      <c r="A95" s="132" t="s">
        <v>35</v>
      </c>
      <c r="B95" s="132">
        <f>+'1 T'!E95</f>
        <v>9367752055.3600311</v>
      </c>
      <c r="C95" s="132">
        <f>+'2 T'!E95</f>
        <v>11119834822.240036</v>
      </c>
      <c r="D95" s="132">
        <f>+'3 T'!E95</f>
        <v>13909213546.510033</v>
      </c>
      <c r="E95" s="132">
        <f>+E93-E94</f>
        <v>13909213546.510025</v>
      </c>
    </row>
    <row r="96" spans="1:6" ht="15.75" thickBot="1" x14ac:dyDescent="0.3">
      <c r="A96" s="121"/>
      <c r="B96" s="121"/>
      <c r="C96" s="121"/>
      <c r="D96" s="121"/>
      <c r="E96" s="121"/>
    </row>
    <row r="97" spans="1:1" ht="15.75" thickTop="1" x14ac:dyDescent="0.25">
      <c r="A97" s="119" t="s">
        <v>36</v>
      </c>
    </row>
    <row r="100" spans="1:1" x14ac:dyDescent="0.25">
      <c r="A100" s="119" t="s">
        <v>161</v>
      </c>
    </row>
    <row r="103" spans="1:1" x14ac:dyDescent="0.25">
      <c r="A103" s="150"/>
    </row>
    <row r="104" spans="1:1" x14ac:dyDescent="0.25">
      <c r="A104" s="150"/>
    </row>
    <row r="105" spans="1:1" x14ac:dyDescent="0.25">
      <c r="A105" s="150"/>
    </row>
  </sheetData>
  <mergeCells count="16">
    <mergeCell ref="A35:B35"/>
    <mergeCell ref="A1:E1"/>
    <mergeCell ref="A8:F8"/>
    <mergeCell ref="A9:F9"/>
    <mergeCell ref="A33:F33"/>
    <mergeCell ref="A34:F34"/>
    <mergeCell ref="A83:D83"/>
    <mergeCell ref="A84:D84"/>
    <mergeCell ref="A37:E37"/>
    <mergeCell ref="A38:E38"/>
    <mergeCell ref="A39:E39"/>
    <mergeCell ref="A65:E65"/>
    <mergeCell ref="A66:E66"/>
    <mergeCell ref="A67:E67"/>
    <mergeCell ref="A68:D68"/>
    <mergeCell ref="A82:D82"/>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5"/>
  <sheetViews>
    <sheetView tabSelected="1" topLeftCell="A71" zoomScale="90" zoomScaleNormal="90" workbookViewId="0">
      <selection activeCell="E56" sqref="E56"/>
    </sheetView>
  </sheetViews>
  <sheetFormatPr baseColWidth="10" defaultColWidth="11.42578125" defaultRowHeight="15" x14ac:dyDescent="0.25"/>
  <cols>
    <col min="1" max="1" width="56" style="132" customWidth="1"/>
    <col min="2" max="2" width="19.5703125" style="132" customWidth="1"/>
    <col min="3" max="3" width="18.5703125" style="132" bestFit="1" customWidth="1"/>
    <col min="4" max="4" width="19.7109375" style="132" bestFit="1" customWidth="1"/>
    <col min="5" max="5" width="22.85546875" style="132" customWidth="1"/>
    <col min="6" max="6" width="18.7109375" style="132" customWidth="1"/>
    <col min="7" max="7" width="15.7109375" style="132" customWidth="1"/>
    <col min="8" max="8" width="16.42578125" style="132" customWidth="1"/>
    <col min="9" max="9" width="15.42578125" style="132" customWidth="1"/>
    <col min="10" max="10" width="15.7109375" style="132" customWidth="1"/>
    <col min="11" max="16384" width="11.42578125" style="132"/>
  </cols>
  <sheetData>
    <row r="1" spans="1:7" x14ac:dyDescent="0.25">
      <c r="A1" s="229" t="s">
        <v>116</v>
      </c>
      <c r="B1" s="229"/>
      <c r="C1" s="229"/>
      <c r="D1" s="229"/>
      <c r="E1" s="229"/>
    </row>
    <row r="2" spans="1:7" x14ac:dyDescent="0.25">
      <c r="A2" s="104" t="s">
        <v>37</v>
      </c>
      <c r="B2" s="105" t="s">
        <v>38</v>
      </c>
      <c r="C2" s="106"/>
      <c r="D2" s="107"/>
      <c r="E2" s="106"/>
    </row>
    <row r="3" spans="1:7" x14ac:dyDescent="0.25">
      <c r="A3" s="104" t="s">
        <v>39</v>
      </c>
      <c r="B3" s="108" t="s">
        <v>40</v>
      </c>
      <c r="C3" s="106"/>
      <c r="D3" s="109"/>
      <c r="E3" s="106"/>
    </row>
    <row r="4" spans="1:7" x14ac:dyDescent="0.25">
      <c r="A4" s="104" t="s">
        <v>41</v>
      </c>
      <c r="B4" s="106" t="s">
        <v>42</v>
      </c>
      <c r="C4" s="109"/>
      <c r="D4" s="109"/>
      <c r="E4" s="106"/>
    </row>
    <row r="5" spans="1:7" x14ac:dyDescent="0.25">
      <c r="A5" s="104" t="s">
        <v>79</v>
      </c>
      <c r="B5" s="131">
        <v>2016</v>
      </c>
      <c r="C5" s="106"/>
      <c r="D5" s="106"/>
      <c r="E5" s="106"/>
    </row>
    <row r="6" spans="1:7" x14ac:dyDescent="0.25">
      <c r="A6" s="104"/>
      <c r="B6" s="131"/>
      <c r="C6" s="106"/>
      <c r="D6" s="106"/>
      <c r="E6" s="106"/>
    </row>
    <row r="8" spans="1:7" x14ac:dyDescent="0.25">
      <c r="A8" s="229" t="s">
        <v>43</v>
      </c>
      <c r="B8" s="229"/>
      <c r="C8" s="229"/>
      <c r="D8" s="229"/>
      <c r="E8" s="229"/>
      <c r="F8" s="229"/>
      <c r="G8" s="229"/>
    </row>
    <row r="9" spans="1:7" x14ac:dyDescent="0.25">
      <c r="A9" s="229" t="s">
        <v>44</v>
      </c>
      <c r="B9" s="229"/>
      <c r="C9" s="229"/>
      <c r="D9" s="229"/>
      <c r="E9" s="229"/>
      <c r="F9" s="229"/>
      <c r="G9" s="229"/>
    </row>
    <row r="10" spans="1:7" x14ac:dyDescent="0.25">
      <c r="A10" s="111"/>
    </row>
    <row r="11" spans="1:7" ht="15.75" thickBot="1" x14ac:dyDescent="0.3">
      <c r="A11" s="133" t="s">
        <v>8</v>
      </c>
      <c r="B11" s="133" t="s">
        <v>46</v>
      </c>
      <c r="C11" s="133" t="s">
        <v>55</v>
      </c>
      <c r="D11" s="133" t="s">
        <v>50</v>
      </c>
      <c r="E11" s="133" t="s">
        <v>59</v>
      </c>
      <c r="F11" s="133" t="s">
        <v>63</v>
      </c>
      <c r="G11" s="133" t="s">
        <v>89</v>
      </c>
    </row>
    <row r="12" spans="1:7" x14ac:dyDescent="0.25">
      <c r="A12" s="105"/>
      <c r="B12" s="119"/>
      <c r="C12" s="119"/>
      <c r="D12" s="119"/>
      <c r="E12" s="119"/>
      <c r="F12" s="119"/>
      <c r="G12" s="119"/>
    </row>
    <row r="13" spans="1:7" x14ac:dyDescent="0.25">
      <c r="A13" s="119" t="s">
        <v>80</v>
      </c>
      <c r="B13" s="134"/>
      <c r="C13" s="127"/>
      <c r="D13" s="127"/>
      <c r="E13" s="112"/>
      <c r="F13" s="112"/>
      <c r="G13" s="112"/>
    </row>
    <row r="14" spans="1:7" x14ac:dyDescent="0.25">
      <c r="A14" s="215" t="s">
        <v>149</v>
      </c>
      <c r="B14" s="115" t="s">
        <v>51</v>
      </c>
      <c r="C14" s="119">
        <f>'1 T'!F14</f>
        <v>40771</v>
      </c>
      <c r="D14" s="119">
        <f>'2 T'!F14</f>
        <v>55422</v>
      </c>
      <c r="E14" s="119">
        <f>'3 T'!F14</f>
        <v>58346</v>
      </c>
      <c r="F14" s="119">
        <f>'4 T'!F14</f>
        <v>67365</v>
      </c>
      <c r="G14" s="119">
        <v>84466</v>
      </c>
    </row>
    <row r="15" spans="1:7" hidden="1" x14ac:dyDescent="0.25">
      <c r="A15" s="146" t="s">
        <v>52</v>
      </c>
      <c r="B15" s="115" t="s">
        <v>53</v>
      </c>
      <c r="C15" s="183">
        <f>'1 T'!F15</f>
        <v>0</v>
      </c>
      <c r="D15" s="183">
        <f>'2 T'!F15</f>
        <v>0</v>
      </c>
      <c r="E15" s="183">
        <f>'3 T'!F15</f>
        <v>0</v>
      </c>
      <c r="F15" s="183">
        <f>'4 T'!F15</f>
        <v>0</v>
      </c>
      <c r="G15" s="183">
        <v>0</v>
      </c>
    </row>
    <row r="16" spans="1:7" x14ac:dyDescent="0.25">
      <c r="A16" s="146" t="s">
        <v>131</v>
      </c>
      <c r="B16" s="115" t="s">
        <v>51</v>
      </c>
      <c r="C16" s="183">
        <f>'1 T'!F16</f>
        <v>4</v>
      </c>
      <c r="D16" s="183">
        <f>'2 T'!F16</f>
        <v>10</v>
      </c>
      <c r="E16" s="183">
        <f>'3 T'!F16</f>
        <v>94</v>
      </c>
      <c r="F16" s="183">
        <f>'4 T'!F16</f>
        <v>235</v>
      </c>
      <c r="G16" s="183">
        <v>240</v>
      </c>
    </row>
    <row r="17" spans="1:8" x14ac:dyDescent="0.25">
      <c r="A17" s="146" t="s">
        <v>16</v>
      </c>
      <c r="B17" s="115" t="s">
        <v>51</v>
      </c>
      <c r="C17" s="119">
        <f>'1 T'!F17</f>
        <v>9250</v>
      </c>
      <c r="D17" s="119">
        <f>'2 T'!F17</f>
        <v>12926</v>
      </c>
      <c r="E17" s="119">
        <f>'3 T'!F17</f>
        <v>13534</v>
      </c>
      <c r="F17" s="119">
        <f>'4 T'!F17</f>
        <v>12973</v>
      </c>
      <c r="G17" s="119">
        <v>15487</v>
      </c>
    </row>
    <row r="18" spans="1:8" x14ac:dyDescent="0.25">
      <c r="A18" s="146" t="s">
        <v>132</v>
      </c>
      <c r="B18" s="115" t="s">
        <v>51</v>
      </c>
      <c r="C18" s="183">
        <f>'1 T'!F18</f>
        <v>651</v>
      </c>
      <c r="D18" s="183">
        <f>'2 T'!F18</f>
        <v>1534</v>
      </c>
      <c r="E18" s="183">
        <f>'3 T'!F18</f>
        <v>2549</v>
      </c>
      <c r="F18" s="183">
        <f>'4 T'!F18</f>
        <v>2761</v>
      </c>
      <c r="G18" s="119">
        <v>2838</v>
      </c>
    </row>
    <row r="19" spans="1:8" x14ac:dyDescent="0.25">
      <c r="A19" s="146" t="s">
        <v>90</v>
      </c>
      <c r="B19" s="115" t="s">
        <v>117</v>
      </c>
      <c r="C19" s="119">
        <f>'1 T'!F19</f>
        <v>18277</v>
      </c>
      <c r="D19" s="119">
        <f>'2 T'!F19</f>
        <v>18755</v>
      </c>
      <c r="E19" s="119">
        <f>'3 T'!F19</f>
        <v>20152</v>
      </c>
      <c r="F19" s="119">
        <f>'4 T'!F19</f>
        <v>22205</v>
      </c>
      <c r="G19" s="119">
        <v>26617</v>
      </c>
    </row>
    <row r="20" spans="1:8" x14ac:dyDescent="0.25">
      <c r="A20" s="147"/>
      <c r="B20" s="115" t="s">
        <v>51</v>
      </c>
      <c r="C20" s="119">
        <f>'1 T'!F20</f>
        <v>13122</v>
      </c>
      <c r="D20" s="119">
        <f>'2 T'!F20</f>
        <v>13505</v>
      </c>
      <c r="E20" s="119">
        <f>'3 T'!F20</f>
        <v>14396</v>
      </c>
      <c r="F20" s="119">
        <f>'4 T'!F20</f>
        <v>15700</v>
      </c>
      <c r="G20" s="119">
        <v>18718</v>
      </c>
    </row>
    <row r="21" spans="1:8" hidden="1" x14ac:dyDescent="0.25">
      <c r="A21" s="146" t="s">
        <v>130</v>
      </c>
      <c r="B21" s="115" t="s">
        <v>51</v>
      </c>
      <c r="C21" s="119">
        <f>'1 T'!F21</f>
        <v>0</v>
      </c>
      <c r="D21" s="119">
        <f>'2 T'!F21</f>
        <v>0</v>
      </c>
      <c r="E21" s="119">
        <f>'3 T'!F21</f>
        <v>0</v>
      </c>
      <c r="F21" s="119">
        <f>'4 T'!F21</f>
        <v>0</v>
      </c>
      <c r="G21" s="119"/>
    </row>
    <row r="22" spans="1:8" hidden="1" x14ac:dyDescent="0.25">
      <c r="A22" s="146" t="s">
        <v>13</v>
      </c>
      <c r="B22" s="115" t="s">
        <v>51</v>
      </c>
      <c r="C22" s="119">
        <f>'1 T'!F22</f>
        <v>0</v>
      </c>
      <c r="D22" s="119">
        <f>'2 T'!F22</f>
        <v>0</v>
      </c>
      <c r="E22" s="119">
        <f>'3 T'!F22</f>
        <v>0</v>
      </c>
      <c r="F22" s="119">
        <f>'4 T'!F22</f>
        <v>0</v>
      </c>
      <c r="G22" s="119"/>
    </row>
    <row r="23" spans="1:8" hidden="1" x14ac:dyDescent="0.25">
      <c r="A23" s="146" t="s">
        <v>14</v>
      </c>
      <c r="B23" s="115" t="s">
        <v>51</v>
      </c>
      <c r="C23" s="119">
        <f>'1 T'!F23</f>
        <v>0</v>
      </c>
      <c r="D23" s="119">
        <f>'2 T'!F23</f>
        <v>0</v>
      </c>
      <c r="E23" s="119">
        <f>'3 T'!F23</f>
        <v>0</v>
      </c>
      <c r="F23" s="119">
        <f>'4 T'!F23</f>
        <v>0</v>
      </c>
      <c r="G23" s="119"/>
    </row>
    <row r="24" spans="1:8" hidden="1" x14ac:dyDescent="0.25">
      <c r="A24" s="146" t="s">
        <v>119</v>
      </c>
      <c r="B24" s="115" t="s">
        <v>118</v>
      </c>
      <c r="C24" s="119">
        <f>'1 T'!F24</f>
        <v>0</v>
      </c>
      <c r="D24" s="119">
        <f>'2 T'!F24</f>
        <v>0</v>
      </c>
      <c r="E24" s="119">
        <f>'3 T'!F24</f>
        <v>0</v>
      </c>
      <c r="F24" s="119">
        <f>'4 T'!F24</f>
        <v>0</v>
      </c>
      <c r="G24" s="119"/>
    </row>
    <row r="25" spans="1:8" hidden="1" x14ac:dyDescent="0.25">
      <c r="A25" s="146" t="s">
        <v>15</v>
      </c>
      <c r="B25" s="117" t="s">
        <v>51</v>
      </c>
      <c r="C25" s="119">
        <f>'1 T'!F25</f>
        <v>0</v>
      </c>
      <c r="D25" s="119">
        <f>'2 T'!F25</f>
        <v>0</v>
      </c>
      <c r="E25" s="119">
        <f>'3 T'!F25</f>
        <v>0</v>
      </c>
      <c r="F25" s="119">
        <f>'4 T'!F25</f>
        <v>0</v>
      </c>
      <c r="G25" s="119"/>
    </row>
    <row r="26" spans="1:8" x14ac:dyDescent="0.25">
      <c r="A26" s="146" t="s">
        <v>4</v>
      </c>
      <c r="B26" s="115" t="s">
        <v>54</v>
      </c>
      <c r="C26" s="119">
        <f>'1 T'!F26</f>
        <v>131456</v>
      </c>
      <c r="D26" s="119">
        <f>'2 T'!F26</f>
        <v>143728</v>
      </c>
      <c r="E26" s="119">
        <f>'3 T'!F26</f>
        <v>147675</v>
      </c>
      <c r="F26" s="119">
        <f>'4 T'!F26</f>
        <v>147733</v>
      </c>
      <c r="G26" s="119">
        <v>168524</v>
      </c>
    </row>
    <row r="27" spans="1:8" x14ac:dyDescent="0.25">
      <c r="A27" s="148"/>
      <c r="B27" s="115" t="s">
        <v>51</v>
      </c>
      <c r="C27" s="119">
        <f>'1 T'!F27</f>
        <v>106374</v>
      </c>
      <c r="D27" s="119">
        <f>'2 T'!F27</f>
        <v>114277</v>
      </c>
      <c r="E27" s="119">
        <f>'3 T'!F27</f>
        <v>117197</v>
      </c>
      <c r="F27" s="119">
        <f>'4 T'!F27</f>
        <v>117915</v>
      </c>
      <c r="G27" s="119">
        <v>132260</v>
      </c>
    </row>
    <row r="28" spans="1:8" x14ac:dyDescent="0.25">
      <c r="A28" s="146" t="s">
        <v>156</v>
      </c>
      <c r="B28" s="214" t="s">
        <v>118</v>
      </c>
      <c r="C28" s="119">
        <f>'1 T'!F28</f>
        <v>0</v>
      </c>
      <c r="D28" s="119">
        <f>'2 T'!F28</f>
        <v>0</v>
      </c>
      <c r="E28" s="119">
        <f>'3 T'!F28</f>
        <v>31</v>
      </c>
      <c r="F28" s="119">
        <f>'4 T'!F28</f>
        <v>75</v>
      </c>
      <c r="G28" s="119">
        <v>77</v>
      </c>
    </row>
    <row r="29" spans="1:8" x14ac:dyDescent="0.25">
      <c r="A29" s="146"/>
      <c r="B29" s="214" t="s">
        <v>51</v>
      </c>
      <c r="C29" s="119">
        <f>'1 T'!F29</f>
        <v>0</v>
      </c>
      <c r="D29" s="119">
        <f>'2 T'!F29</f>
        <v>0</v>
      </c>
      <c r="E29" s="119">
        <f>'3 T'!F29</f>
        <v>30</v>
      </c>
      <c r="F29" s="119">
        <f>'4 T'!F29</f>
        <v>74</v>
      </c>
      <c r="G29" s="119">
        <v>75</v>
      </c>
    </row>
    <row r="30" spans="1:8" ht="15" hidden="1" customHeight="1" x14ac:dyDescent="0.25">
      <c r="A30" s="194" t="s">
        <v>123</v>
      </c>
      <c r="B30" s="115" t="s">
        <v>51</v>
      </c>
      <c r="C30" s="183">
        <f>'1 T'!F30</f>
        <v>0</v>
      </c>
      <c r="D30" s="183">
        <f>'2 T'!F30</f>
        <v>0</v>
      </c>
      <c r="E30" s="183">
        <f>'3 T'!F30</f>
        <v>0</v>
      </c>
      <c r="F30" s="183">
        <f>'4 T'!F30</f>
        <v>0</v>
      </c>
      <c r="G30" s="119"/>
      <c r="H30" s="154"/>
    </row>
    <row r="31" spans="1:8" ht="15" hidden="1" customHeight="1" x14ac:dyDescent="0.25">
      <c r="A31" s="146" t="s">
        <v>133</v>
      </c>
      <c r="B31" s="115" t="s">
        <v>51</v>
      </c>
      <c r="C31" s="183">
        <f>'1 T'!F31</f>
        <v>0</v>
      </c>
      <c r="D31" s="183">
        <f>'2 T'!F31</f>
        <v>0</v>
      </c>
      <c r="E31" s="183">
        <f>'3 T'!F31</f>
        <v>0</v>
      </c>
      <c r="F31" s="183">
        <f>'4 T'!F31</f>
        <v>0</v>
      </c>
      <c r="G31" s="119"/>
      <c r="H31" s="154"/>
    </row>
    <row r="32" spans="1:8" ht="15" customHeight="1" thickBot="1" x14ac:dyDescent="0.3">
      <c r="A32" s="121" t="s">
        <v>82</v>
      </c>
      <c r="B32" s="122" t="s">
        <v>51</v>
      </c>
      <c r="C32" s="172">
        <f>'1 T'!F32</f>
        <v>147173</v>
      </c>
      <c r="D32" s="172">
        <f>'2 T'!F32</f>
        <v>165915</v>
      </c>
      <c r="E32" s="172">
        <f>'3 T'!F32</f>
        <v>171334</v>
      </c>
      <c r="F32" s="121">
        <f>'4 T'!F32</f>
        <v>180451</v>
      </c>
      <c r="G32" s="121">
        <v>205729</v>
      </c>
    </row>
    <row r="33" spans="1:11" ht="25.5" customHeight="1" thickTop="1" x14ac:dyDescent="0.25">
      <c r="A33" s="240" t="s">
        <v>126</v>
      </c>
      <c r="B33" s="240"/>
      <c r="C33" s="240"/>
      <c r="D33" s="240"/>
      <c r="E33" s="240"/>
      <c r="F33" s="240"/>
      <c r="G33" s="240"/>
    </row>
    <row r="34" spans="1:11" ht="12.75" customHeight="1" x14ac:dyDescent="0.25">
      <c r="A34" s="239" t="s">
        <v>36</v>
      </c>
      <c r="B34" s="239"/>
      <c r="C34" s="135"/>
      <c r="D34" s="135"/>
      <c r="E34" s="135"/>
    </row>
    <row r="35" spans="1:11" x14ac:dyDescent="0.25">
      <c r="A35" s="190"/>
      <c r="B35" s="190"/>
      <c r="C35" s="135"/>
      <c r="D35" s="135"/>
      <c r="E35" s="135"/>
    </row>
    <row r="36" spans="1:11" ht="12.75" customHeight="1" x14ac:dyDescent="0.25"/>
    <row r="37" spans="1:11" ht="12.75" customHeight="1" x14ac:dyDescent="0.25">
      <c r="A37" s="229" t="s">
        <v>98</v>
      </c>
      <c r="B37" s="229"/>
      <c r="C37" s="229"/>
      <c r="D37" s="229"/>
      <c r="E37" s="229"/>
      <c r="F37" s="229"/>
    </row>
    <row r="38" spans="1:11" x14ac:dyDescent="0.25">
      <c r="A38" s="229" t="s">
        <v>18</v>
      </c>
      <c r="B38" s="229"/>
      <c r="C38" s="229"/>
      <c r="D38" s="229"/>
      <c r="E38" s="229"/>
      <c r="F38" s="229"/>
    </row>
    <row r="39" spans="1:11" x14ac:dyDescent="0.25">
      <c r="A39" s="229" t="s">
        <v>101</v>
      </c>
      <c r="B39" s="229"/>
      <c r="C39" s="229"/>
      <c r="D39" s="229"/>
      <c r="E39" s="229"/>
      <c r="F39" s="229"/>
    </row>
    <row r="40" spans="1:11" ht="12" customHeight="1" x14ac:dyDescent="0.25">
      <c r="A40" s="104"/>
      <c r="B40" s="111"/>
      <c r="C40" s="111"/>
      <c r="D40" s="111"/>
    </row>
    <row r="41" spans="1:11" s="106" customFormat="1" ht="15.75" thickBot="1" x14ac:dyDescent="0.3">
      <c r="A41" s="124" t="s">
        <v>8</v>
      </c>
      <c r="B41" s="124" t="s">
        <v>55</v>
      </c>
      <c r="C41" s="124" t="s">
        <v>50</v>
      </c>
      <c r="D41" s="124" t="s">
        <v>59</v>
      </c>
      <c r="E41" s="124" t="s">
        <v>63</v>
      </c>
      <c r="F41" s="124" t="s">
        <v>89</v>
      </c>
    </row>
    <row r="42" spans="1:11" x14ac:dyDescent="0.25">
      <c r="A42" s="105"/>
      <c r="B42" s="119"/>
      <c r="C42" s="119"/>
      <c r="D42" s="119"/>
      <c r="E42" s="119"/>
      <c r="F42" s="119"/>
    </row>
    <row r="43" spans="1:11" x14ac:dyDescent="0.25">
      <c r="A43" s="119" t="s">
        <v>12</v>
      </c>
      <c r="B43" s="127">
        <f>+'1 T'!E43</f>
        <v>5770552008</v>
      </c>
      <c r="C43" s="127">
        <f>+'2 T'!E43</f>
        <v>10954689995.999998</v>
      </c>
      <c r="D43" s="127">
        <f>+'3 T'!E43</f>
        <v>11167839306.000002</v>
      </c>
      <c r="E43" s="127">
        <f>+'4 T'!E43</f>
        <v>15519995465.000004</v>
      </c>
      <c r="F43" s="127">
        <f>+SUM(B43:E43)</f>
        <v>43413076775</v>
      </c>
    </row>
    <row r="44" spans="1:11" x14ac:dyDescent="0.25">
      <c r="A44" s="113" t="s">
        <v>154</v>
      </c>
      <c r="B44" s="119">
        <f>+'1 T'!E44</f>
        <v>0</v>
      </c>
      <c r="C44" s="119">
        <f>+'2 T'!E44</f>
        <v>217355000</v>
      </c>
      <c r="D44" s="127">
        <f>+'3 T'!E44</f>
        <v>140650000</v>
      </c>
      <c r="E44" s="127">
        <f>+'4 T'!E44</f>
        <v>0</v>
      </c>
      <c r="F44" s="127">
        <f t="shared" ref="F44:F60" si="0">+SUM(B44:E44)</f>
        <v>358005000</v>
      </c>
      <c r="I44" s="125"/>
      <c r="K44" s="113"/>
    </row>
    <row r="45" spans="1:11" x14ac:dyDescent="0.25">
      <c r="A45" s="125" t="s">
        <v>13</v>
      </c>
      <c r="B45" s="119">
        <f>+'1 T'!E45</f>
        <v>21741685</v>
      </c>
      <c r="C45" s="119">
        <f>+'2 T'!E45</f>
        <v>36753733.999999993</v>
      </c>
      <c r="D45" s="127">
        <f>+'3 T'!E45</f>
        <v>9187631.9999999925</v>
      </c>
      <c r="E45" s="127">
        <f>+'4 T'!E45</f>
        <v>313087953</v>
      </c>
      <c r="F45" s="127">
        <f t="shared" si="0"/>
        <v>380771004</v>
      </c>
      <c r="I45" s="125"/>
      <c r="K45" s="113"/>
    </row>
    <row r="46" spans="1:11" x14ac:dyDescent="0.25">
      <c r="A46" s="137" t="s">
        <v>14</v>
      </c>
      <c r="B46" s="119">
        <f>+'1 T'!E46</f>
        <v>90533801</v>
      </c>
      <c r="C46" s="119">
        <f>+'2 T'!E46</f>
        <v>316547942</v>
      </c>
      <c r="D46" s="127">
        <f>+'3 T'!E46</f>
        <v>605771118</v>
      </c>
      <c r="E46" s="127">
        <f>+'4 T'!E46</f>
        <v>961776616.00000024</v>
      </c>
      <c r="F46" s="127">
        <f t="shared" si="0"/>
        <v>1974629477.0000002</v>
      </c>
      <c r="I46" s="137"/>
      <c r="K46" s="113"/>
    </row>
    <row r="47" spans="1:11" x14ac:dyDescent="0.25">
      <c r="A47" s="125" t="s">
        <v>130</v>
      </c>
      <c r="B47" s="145">
        <f>+'1 T'!E47</f>
        <v>5051662772</v>
      </c>
      <c r="C47" s="145">
        <f>+'2 T'!E47</f>
        <v>9346608201.9999981</v>
      </c>
      <c r="D47" s="127">
        <f>+'3 T'!E47</f>
        <v>9126872361.0000019</v>
      </c>
      <c r="E47" s="127">
        <f>+'4 T'!E47</f>
        <v>12786848421.000004</v>
      </c>
      <c r="F47" s="127">
        <f t="shared" si="0"/>
        <v>36311991756</v>
      </c>
      <c r="I47" s="125"/>
      <c r="K47" s="113"/>
    </row>
    <row r="48" spans="1:11" x14ac:dyDescent="0.25">
      <c r="A48" s="125" t="s">
        <v>127</v>
      </c>
      <c r="B48" s="145">
        <f>+'1 T'!E48</f>
        <v>410000</v>
      </c>
      <c r="C48" s="145">
        <f>+'2 T'!E48</f>
        <v>3120000</v>
      </c>
      <c r="D48" s="127">
        <f>+'3 T'!E48</f>
        <v>13265000</v>
      </c>
      <c r="E48" s="127">
        <f>+'4 T'!E48</f>
        <v>79693400</v>
      </c>
      <c r="F48" s="127">
        <f t="shared" si="0"/>
        <v>96488400</v>
      </c>
      <c r="I48" s="125"/>
      <c r="K48" s="113"/>
    </row>
    <row r="49" spans="1:11" x14ac:dyDescent="0.25">
      <c r="A49" s="126" t="s">
        <v>15</v>
      </c>
      <c r="B49" s="145">
        <f>+'1 T'!E49</f>
        <v>0</v>
      </c>
      <c r="C49" s="145">
        <f>+'2 T'!E49</f>
        <v>41833004</v>
      </c>
      <c r="D49" s="127">
        <f>+'3 T'!E49</f>
        <v>239292625</v>
      </c>
      <c r="E49" s="127">
        <f>+'4 T'!E49</f>
        <v>360655059.00000012</v>
      </c>
      <c r="F49" s="127">
        <f t="shared" si="0"/>
        <v>641780688.00000012</v>
      </c>
      <c r="I49" s="125"/>
      <c r="K49" s="113"/>
    </row>
    <row r="50" spans="1:11" x14ac:dyDescent="0.25">
      <c r="A50" s="125" t="s">
        <v>91</v>
      </c>
      <c r="B50" s="145">
        <f>+'1 T'!E50</f>
        <v>5409252657.000001</v>
      </c>
      <c r="C50" s="145">
        <f>+'2 T'!E50</f>
        <v>5919434579.9999971</v>
      </c>
      <c r="D50" s="127">
        <f>+'3 T'!E50</f>
        <v>6943812268.0000057</v>
      </c>
      <c r="E50" s="127">
        <f>+'4 T'!E50</f>
        <v>7683716698.9999924</v>
      </c>
      <c r="F50" s="127">
        <f t="shared" si="0"/>
        <v>25956216203.999996</v>
      </c>
      <c r="I50" s="125"/>
      <c r="K50" s="113"/>
    </row>
    <row r="51" spans="1:11" x14ac:dyDescent="0.25">
      <c r="A51" s="125" t="s">
        <v>124</v>
      </c>
      <c r="B51" s="145">
        <f>+'1 T'!E51</f>
        <v>143881036.00000003</v>
      </c>
      <c r="C51" s="145">
        <f>+'2 T'!E51</f>
        <v>393942831</v>
      </c>
      <c r="D51" s="127">
        <f>+'3 T'!E51</f>
        <v>692126817</v>
      </c>
      <c r="E51" s="127">
        <f>+'4 T'!E51</f>
        <v>882954534.99999952</v>
      </c>
      <c r="F51" s="181">
        <f t="shared" si="0"/>
        <v>2112905218.9999995</v>
      </c>
      <c r="G51" s="154"/>
      <c r="I51" s="192"/>
      <c r="K51" s="113"/>
    </row>
    <row r="52" spans="1:11" x14ac:dyDescent="0.25">
      <c r="A52" s="125" t="s">
        <v>123</v>
      </c>
      <c r="B52" s="145">
        <f>+'1 T'!E52</f>
        <v>27000000</v>
      </c>
      <c r="C52" s="145">
        <f>+'2 T'!E52</f>
        <v>56700000</v>
      </c>
      <c r="D52" s="127">
        <f>+'3 T'!E52</f>
        <v>0</v>
      </c>
      <c r="E52" s="127">
        <f>+'4 T'!E52</f>
        <v>0</v>
      </c>
      <c r="F52" s="181">
        <f t="shared" si="0"/>
        <v>83700000</v>
      </c>
      <c r="G52" s="154"/>
      <c r="I52" s="192"/>
    </row>
    <row r="53" spans="1:11" x14ac:dyDescent="0.25">
      <c r="A53" s="118" t="s">
        <v>4</v>
      </c>
      <c r="B53" s="181">
        <f>+'1 T'!E53</f>
        <v>10860752500</v>
      </c>
      <c r="C53" s="181">
        <f>+'2 T'!E53</f>
        <v>12111774000</v>
      </c>
      <c r="D53" s="181">
        <f>+'3 T'!E53</f>
        <v>14062999000</v>
      </c>
      <c r="E53" s="181">
        <f>+'4 T'!E53</f>
        <v>13000236880</v>
      </c>
      <c r="F53" s="181">
        <f t="shared" si="0"/>
        <v>50035762380</v>
      </c>
      <c r="G53" s="154"/>
    </row>
    <row r="54" spans="1:11" x14ac:dyDescent="0.25">
      <c r="A54" s="118" t="s">
        <v>16</v>
      </c>
      <c r="B54" s="181">
        <f>+'1 T'!E54</f>
        <v>1285869089.9999998</v>
      </c>
      <c r="C54" s="181">
        <f>+'2 T'!E54</f>
        <v>2006730777.0000002</v>
      </c>
      <c r="D54" s="181">
        <f>+'3 T'!E54</f>
        <v>1976479055</v>
      </c>
      <c r="E54" s="181">
        <f>+'4 T'!E54</f>
        <v>1906470428.000001</v>
      </c>
      <c r="F54" s="181">
        <f t="shared" si="0"/>
        <v>7175549350.000001</v>
      </c>
    </row>
    <row r="55" spans="1:11" ht="15" customHeight="1" x14ac:dyDescent="0.25">
      <c r="A55" s="126" t="s">
        <v>134</v>
      </c>
      <c r="B55" s="181">
        <f>+'1 T'!E55</f>
        <v>506613750</v>
      </c>
      <c r="C55" s="181">
        <f>+'2 T'!E55</f>
        <v>794297255</v>
      </c>
      <c r="D55" s="181">
        <f>+'3 T'!E55</f>
        <v>840544276.99999976</v>
      </c>
      <c r="E55" s="181">
        <f>+'4 T'!E55</f>
        <v>912395229.00000048</v>
      </c>
      <c r="F55" s="181">
        <f t="shared" si="0"/>
        <v>3053850511</v>
      </c>
    </row>
    <row r="56" spans="1:11" ht="15" customHeight="1" x14ac:dyDescent="0.25">
      <c r="A56" s="126" t="s">
        <v>155</v>
      </c>
      <c r="B56" s="181">
        <f>+'1 T'!E56</f>
        <v>0</v>
      </c>
      <c r="C56" s="181">
        <f>+'2 T'!E56</f>
        <v>59570000</v>
      </c>
      <c r="D56" s="181">
        <f>+'3 T'!E56</f>
        <v>74270000</v>
      </c>
      <c r="E56" s="181">
        <f>+'4 T'!E56</f>
        <v>0</v>
      </c>
      <c r="F56" s="181">
        <f t="shared" si="0"/>
        <v>133840000</v>
      </c>
    </row>
    <row r="57" spans="1:11" ht="15" customHeight="1" x14ac:dyDescent="0.25">
      <c r="A57" s="126" t="s">
        <v>135</v>
      </c>
      <c r="B57" s="181">
        <f>+'1 T'!E57</f>
        <v>73000000</v>
      </c>
      <c r="C57" s="181">
        <f>+'2 T'!E57</f>
        <v>85024859</v>
      </c>
      <c r="D57" s="181">
        <f>+'3 T'!E57</f>
        <v>131251293</v>
      </c>
      <c r="E57" s="181">
        <f>+'4 T'!E57</f>
        <v>183428187</v>
      </c>
      <c r="F57" s="181">
        <f t="shared" si="0"/>
        <v>472704339</v>
      </c>
    </row>
    <row r="58" spans="1:11" ht="15" customHeight="1" x14ac:dyDescent="0.25">
      <c r="A58" s="126" t="s">
        <v>68</v>
      </c>
      <c r="B58" s="181">
        <f>+'1 T'!E58</f>
        <v>236000000</v>
      </c>
      <c r="C58" s="181">
        <f>+'2 T'!E58</f>
        <v>120000000</v>
      </c>
      <c r="D58" s="181">
        <f>+'3 T'!E58</f>
        <v>0</v>
      </c>
      <c r="E58" s="181">
        <f>+'4 T'!E58</f>
        <v>0</v>
      </c>
      <c r="F58" s="181">
        <f t="shared" si="0"/>
        <v>356000000</v>
      </c>
    </row>
    <row r="59" spans="1:11" ht="15" customHeight="1" x14ac:dyDescent="0.25">
      <c r="A59" s="126" t="s">
        <v>136</v>
      </c>
      <c r="B59" s="181">
        <f>+'1 T'!E59</f>
        <v>0</v>
      </c>
      <c r="C59" s="181">
        <f>+'2 T'!E59</f>
        <v>9100611.2699999996</v>
      </c>
      <c r="D59" s="181">
        <f>+'3 T'!E59</f>
        <v>4698509.7300000004</v>
      </c>
      <c r="E59" s="181">
        <f>+'4 T'!E59</f>
        <v>4529689.3900000006</v>
      </c>
      <c r="F59" s="181">
        <f t="shared" si="0"/>
        <v>18328810.390000001</v>
      </c>
    </row>
    <row r="60" spans="1:11" ht="15" customHeight="1" x14ac:dyDescent="0.25">
      <c r="A60" s="226" t="s">
        <v>160</v>
      </c>
      <c r="B60" s="181">
        <f>+'1 T'!E60</f>
        <v>0</v>
      </c>
      <c r="C60" s="181">
        <f>+'2 T'!E60</f>
        <v>0</v>
      </c>
      <c r="D60" s="181">
        <f>+'3 T'!E60</f>
        <v>4950000</v>
      </c>
      <c r="E60" s="181">
        <f>+'4 T'!E60</f>
        <v>29984000</v>
      </c>
      <c r="F60" s="181">
        <f t="shared" si="0"/>
        <v>34934000</v>
      </c>
    </row>
    <row r="61" spans="1:11" ht="15" customHeight="1" thickBot="1" x14ac:dyDescent="0.3">
      <c r="A61" s="121" t="s">
        <v>17</v>
      </c>
      <c r="B61" s="121">
        <f>B43+B48+B50+B51+B53+B54+B58+B59+B60</f>
        <v>23706717291</v>
      </c>
      <c r="C61" s="121">
        <f t="shared" ref="C61:F61" si="1">C43+C48+C50+C51+C53+C54+C58+C59+C60</f>
        <v>31518792795.269997</v>
      </c>
      <c r="D61" s="121">
        <f t="shared" si="1"/>
        <v>34866169955.730011</v>
      </c>
      <c r="E61" s="121">
        <f t="shared" si="1"/>
        <v>39107581096.389999</v>
      </c>
      <c r="F61" s="121">
        <f t="shared" si="1"/>
        <v>129199261138.39</v>
      </c>
    </row>
    <row r="62" spans="1:11" ht="15" customHeight="1" thickTop="1" x14ac:dyDescent="0.25">
      <c r="A62" s="115" t="s">
        <v>19</v>
      </c>
      <c r="B62" s="128"/>
      <c r="C62" s="128"/>
      <c r="D62" s="128"/>
      <c r="E62" s="135"/>
      <c r="F62" s="135"/>
    </row>
    <row r="63" spans="1:11" ht="15" customHeight="1" x14ac:dyDescent="0.25">
      <c r="A63" s="149"/>
      <c r="B63" s="128"/>
      <c r="C63" s="128"/>
      <c r="D63" s="128"/>
      <c r="E63" s="135"/>
      <c r="F63" s="135"/>
    </row>
    <row r="64" spans="1:11" ht="15" customHeight="1" x14ac:dyDescent="0.25">
      <c r="A64" s="115"/>
      <c r="B64" s="128"/>
      <c r="C64" s="128"/>
      <c r="D64" s="128"/>
      <c r="E64" s="135"/>
      <c r="F64" s="135"/>
    </row>
    <row r="65" spans="1:7" ht="15" customHeight="1" x14ac:dyDescent="0.25">
      <c r="A65" s="230" t="s">
        <v>20</v>
      </c>
      <c r="B65" s="230"/>
      <c r="C65" s="230"/>
      <c r="D65" s="230"/>
      <c r="E65" s="135"/>
      <c r="F65" s="135"/>
      <c r="G65" s="154"/>
    </row>
    <row r="66" spans="1:7" x14ac:dyDescent="0.25">
      <c r="A66" s="229" t="s">
        <v>21</v>
      </c>
      <c r="B66" s="229"/>
      <c r="C66" s="229"/>
      <c r="D66" s="229"/>
    </row>
    <row r="67" spans="1:7" x14ac:dyDescent="0.25">
      <c r="A67" s="229" t="s">
        <v>101</v>
      </c>
      <c r="B67" s="229"/>
      <c r="C67" s="229"/>
      <c r="D67" s="229"/>
    </row>
    <row r="68" spans="1:7" s="106" customFormat="1" x14ac:dyDescent="0.25">
      <c r="A68" s="231"/>
      <c r="B68" s="231"/>
      <c r="C68" s="231"/>
      <c r="D68" s="231"/>
    </row>
    <row r="69" spans="1:7" ht="15.75" thickBot="1" x14ac:dyDescent="0.3">
      <c r="A69" s="124" t="s">
        <v>22</v>
      </c>
      <c r="B69" s="124" t="s">
        <v>55</v>
      </c>
      <c r="C69" s="124" t="s">
        <v>50</v>
      </c>
      <c r="D69" s="124" t="s">
        <v>59</v>
      </c>
      <c r="E69" s="124" t="s">
        <v>63</v>
      </c>
      <c r="F69" s="124" t="s">
        <v>89</v>
      </c>
    </row>
    <row r="70" spans="1:7" s="136" customFormat="1" x14ac:dyDescent="0.25">
      <c r="A70" s="132"/>
      <c r="B70" s="132"/>
      <c r="C70" s="132"/>
      <c r="D70" s="132"/>
      <c r="E70" s="132"/>
      <c r="F70" s="132"/>
    </row>
    <row r="71" spans="1:7" x14ac:dyDescent="0.25">
      <c r="A71" s="132" t="s">
        <v>114</v>
      </c>
      <c r="B71" s="132">
        <f>'1 T'!E71</f>
        <v>23443717291</v>
      </c>
      <c r="C71" s="132">
        <f>'2 T'!E71</f>
        <v>31291159179.999992</v>
      </c>
      <c r="D71" s="132">
        <f>'3 T'!E71</f>
        <v>34622178821.000008</v>
      </c>
      <c r="E71" s="132">
        <f>'4 T'!E71</f>
        <v>38742396348</v>
      </c>
      <c r="F71" s="132">
        <f>SUM(B71:E71)</f>
        <v>128099451640</v>
      </c>
    </row>
    <row r="72" spans="1:7" x14ac:dyDescent="0.25">
      <c r="A72" s="167" t="s">
        <v>115</v>
      </c>
      <c r="B72" s="132">
        <f>'1 T'!E72</f>
        <v>23443717291</v>
      </c>
      <c r="C72" s="132">
        <f>'2 T'!E72</f>
        <v>31291159179.999992</v>
      </c>
      <c r="D72" s="132">
        <f>'3 T'!E72</f>
        <v>34622178821.000008</v>
      </c>
      <c r="E72" s="132">
        <f>'4 T'!E72</f>
        <v>38742396348</v>
      </c>
      <c r="F72" s="132">
        <f t="shared" ref="F72:F77" si="2">SUM(B72:E72)</f>
        <v>128099451640</v>
      </c>
    </row>
    <row r="73" spans="1:7" x14ac:dyDescent="0.25">
      <c r="A73" s="132" t="s">
        <v>24</v>
      </c>
      <c r="B73" s="132">
        <f>'1 T'!E73</f>
        <v>27000000</v>
      </c>
      <c r="C73" s="132">
        <f>'2 T'!E73</f>
        <v>98533004</v>
      </c>
      <c r="D73" s="132">
        <f>'3 T'!E73</f>
        <v>239292625</v>
      </c>
      <c r="E73" s="132">
        <f>'4 T'!E73</f>
        <v>360655059.00000012</v>
      </c>
      <c r="F73" s="132">
        <f t="shared" si="2"/>
        <v>725480688.00000012</v>
      </c>
    </row>
    <row r="74" spans="1:7" x14ac:dyDescent="0.25">
      <c r="A74" s="129" t="s">
        <v>115</v>
      </c>
      <c r="B74" s="132">
        <f>'1 T'!E74</f>
        <v>27000000</v>
      </c>
      <c r="C74" s="132">
        <f>'2 T'!E74</f>
        <v>98533004</v>
      </c>
      <c r="D74" s="132">
        <f>'3 T'!E74</f>
        <v>239292625</v>
      </c>
      <c r="E74" s="132">
        <f>'4 T'!E74</f>
        <v>360655059.00000012</v>
      </c>
      <c r="F74" s="132">
        <f t="shared" si="2"/>
        <v>725480688.00000012</v>
      </c>
    </row>
    <row r="75" spans="1:7" x14ac:dyDescent="0.25">
      <c r="A75" s="165" t="s">
        <v>113</v>
      </c>
      <c r="B75" s="132">
        <f>'1 T'!E75</f>
        <v>236000000</v>
      </c>
      <c r="C75" s="132">
        <f>'2 T'!E75</f>
        <v>129100611.27</v>
      </c>
      <c r="D75" s="132">
        <f>'3 T'!E75</f>
        <v>4698509.7300000004</v>
      </c>
      <c r="E75" s="132">
        <f>'4 T'!E75</f>
        <v>4529689.3900000006</v>
      </c>
      <c r="F75" s="132">
        <f t="shared" si="2"/>
        <v>374328810.38999999</v>
      </c>
    </row>
    <row r="76" spans="1:7" x14ac:dyDescent="0.25">
      <c r="A76" s="129" t="s">
        <v>69</v>
      </c>
      <c r="B76" s="132">
        <f>'1 T'!E76</f>
        <v>0</v>
      </c>
      <c r="C76" s="132">
        <f>'2 T'!E76</f>
        <v>9100611.2699999996</v>
      </c>
      <c r="D76" s="132">
        <f>'3 T'!E76</f>
        <v>4698509.7300000004</v>
      </c>
      <c r="E76" s="132">
        <f>'4 T'!E76</f>
        <v>4529689.3900000006</v>
      </c>
      <c r="F76" s="132">
        <f t="shared" si="2"/>
        <v>18328810.390000001</v>
      </c>
    </row>
    <row r="77" spans="1:7" x14ac:dyDescent="0.25">
      <c r="A77" s="168" t="s">
        <v>68</v>
      </c>
      <c r="B77" s="132">
        <f>'1 T'!E77</f>
        <v>236000000</v>
      </c>
      <c r="C77" s="132">
        <f>'2 T'!E77</f>
        <v>120000000</v>
      </c>
      <c r="D77" s="132">
        <f>'3 T'!E77</f>
        <v>0</v>
      </c>
      <c r="E77" s="132">
        <f>'4 T'!E77</f>
        <v>0</v>
      </c>
      <c r="F77" s="132">
        <f t="shared" si="2"/>
        <v>356000000</v>
      </c>
      <c r="G77" s="154"/>
    </row>
    <row r="78" spans="1:7" ht="15.75" thickBot="1" x14ac:dyDescent="0.3">
      <c r="A78" s="121" t="s">
        <v>27</v>
      </c>
      <c r="B78" s="121">
        <f>B71+B73+B75</f>
        <v>23706717291</v>
      </c>
      <c r="C78" s="121">
        <f t="shared" ref="C78:E78" si="3">C71+C73+C75</f>
        <v>31518792795.269993</v>
      </c>
      <c r="D78" s="121">
        <f t="shared" si="3"/>
        <v>34866169955.730011</v>
      </c>
      <c r="E78" s="121">
        <f t="shared" si="3"/>
        <v>39107581096.389999</v>
      </c>
      <c r="F78" s="121">
        <f>F71+F73+F75</f>
        <v>129199261138.39</v>
      </c>
    </row>
    <row r="79" spans="1:7" ht="15.75" thickTop="1" x14ac:dyDescent="0.25">
      <c r="A79" s="119" t="s">
        <v>19</v>
      </c>
    </row>
    <row r="80" spans="1:7" x14ac:dyDescent="0.25">
      <c r="A80" s="119"/>
    </row>
    <row r="82" spans="1:10" x14ac:dyDescent="0.25">
      <c r="A82" s="230" t="s">
        <v>28</v>
      </c>
      <c r="B82" s="230"/>
      <c r="C82" s="230"/>
      <c r="D82" s="230"/>
      <c r="G82" s="154"/>
    </row>
    <row r="83" spans="1:10" x14ac:dyDescent="0.25">
      <c r="A83" s="229" t="s">
        <v>67</v>
      </c>
      <c r="B83" s="229"/>
      <c r="C83" s="229"/>
      <c r="D83" s="229"/>
    </row>
    <row r="84" spans="1:10" x14ac:dyDescent="0.25">
      <c r="A84" s="229" t="s">
        <v>101</v>
      </c>
      <c r="B84" s="229"/>
      <c r="C84" s="229"/>
      <c r="D84" s="229"/>
    </row>
    <row r="86" spans="1:10" ht="15.75" thickBot="1" x14ac:dyDescent="0.3">
      <c r="A86" s="133" t="s">
        <v>22</v>
      </c>
      <c r="B86" s="133" t="s">
        <v>55</v>
      </c>
      <c r="C86" s="133" t="s">
        <v>50</v>
      </c>
      <c r="D86" s="133" t="s">
        <v>59</v>
      </c>
      <c r="E86" s="133" t="s">
        <v>63</v>
      </c>
      <c r="F86" s="133" t="s">
        <v>89</v>
      </c>
    </row>
    <row r="88" spans="1:10" x14ac:dyDescent="0.25">
      <c r="A88" s="132" t="s">
        <v>105</v>
      </c>
      <c r="B88" s="132">
        <f>+'1 T'!E88</f>
        <v>8394685351.6700268</v>
      </c>
      <c r="C88" s="132">
        <f>+'2 T'!E88</f>
        <v>9367752055.3600311</v>
      </c>
      <c r="D88" s="132">
        <f>+'3 T'!E88</f>
        <v>11119834822.240036</v>
      </c>
      <c r="E88" s="132">
        <f>+'4 T'!E88</f>
        <v>13909213546.510033</v>
      </c>
      <c r="F88" s="132">
        <f>+B88</f>
        <v>8394685351.6700268</v>
      </c>
      <c r="G88" s="154"/>
    </row>
    <row r="89" spans="1:10" x14ac:dyDescent="0.25">
      <c r="A89" s="132" t="s">
        <v>32</v>
      </c>
      <c r="B89" s="132">
        <f>+'1 T'!E89</f>
        <v>24679783994.690002</v>
      </c>
      <c r="C89" s="132">
        <f>+'2 T'!E89</f>
        <v>33270875562.150002</v>
      </c>
      <c r="D89" s="132">
        <f>+'3 T'!E89</f>
        <v>37655548680</v>
      </c>
      <c r="E89" s="132">
        <f>+'4 T'!E89</f>
        <v>28105111046.817497</v>
      </c>
      <c r="F89" s="132">
        <f>SUM(B89:E89)</f>
        <v>123711319283.6575</v>
      </c>
    </row>
    <row r="90" spans="1:10" x14ac:dyDescent="0.25">
      <c r="A90" s="129" t="s">
        <v>2</v>
      </c>
      <c r="B90" s="132">
        <f>+'1 T'!E90</f>
        <v>11701550494.690001</v>
      </c>
      <c r="C90" s="132">
        <f>+'2 T'!E90</f>
        <v>19683449160</v>
      </c>
      <c r="D90" s="132">
        <f>+'3 T'!E90</f>
        <v>22570152000</v>
      </c>
      <c r="E90" s="132">
        <f>+'4 T'!E90</f>
        <v>13608925388.969999</v>
      </c>
      <c r="F90" s="132">
        <f t="shared" ref="F90:F92" si="4">SUM(B90:E90)</f>
        <v>67564077043.660004</v>
      </c>
      <c r="H90" s="129"/>
      <c r="I90" s="155"/>
      <c r="J90" s="155"/>
    </row>
    <row r="91" spans="1:10" x14ac:dyDescent="0.25">
      <c r="A91" s="129" t="s">
        <v>107</v>
      </c>
      <c r="B91" s="132">
        <f>+'1 T'!E91</f>
        <v>11156483500</v>
      </c>
      <c r="C91" s="132">
        <f>+'2 T'!E91</f>
        <v>11412301402.15</v>
      </c>
      <c r="D91" s="132">
        <f>+'3 T'!E91</f>
        <v>13699340000</v>
      </c>
      <c r="E91" s="132">
        <f>+'4 T'!E91</f>
        <v>12701875097.8475</v>
      </c>
      <c r="F91" s="132">
        <f t="shared" si="4"/>
        <v>48969999999.997498</v>
      </c>
      <c r="H91" s="129"/>
      <c r="I91" s="155"/>
      <c r="J91" s="155"/>
    </row>
    <row r="92" spans="1:10" x14ac:dyDescent="0.25">
      <c r="A92" s="129" t="s">
        <v>108</v>
      </c>
      <c r="B92" s="132">
        <f>+'1 T'!E92</f>
        <v>1821750000</v>
      </c>
      <c r="C92" s="132">
        <f>+'2 T'!E92</f>
        <v>2175125000</v>
      </c>
      <c r="D92" s="132">
        <f>+'3 T'!E92</f>
        <v>1386056680</v>
      </c>
      <c r="E92" s="132">
        <f>+'4 T'!E92</f>
        <v>1794310560</v>
      </c>
      <c r="F92" s="132">
        <f t="shared" si="4"/>
        <v>7177242240</v>
      </c>
      <c r="H92" s="129"/>
      <c r="I92" s="155"/>
      <c r="J92" s="155"/>
    </row>
    <row r="93" spans="1:10" x14ac:dyDescent="0.25">
      <c r="A93" s="132" t="s">
        <v>33</v>
      </c>
      <c r="B93" s="119">
        <f>+'1 T'!E93</f>
        <v>33074469346.360031</v>
      </c>
      <c r="C93" s="119">
        <f>+'2 T'!E93</f>
        <v>42638627617.510033</v>
      </c>
      <c r="D93" s="132">
        <f>+'3 T'!E93</f>
        <v>48775383502.240036</v>
      </c>
      <c r="E93" s="132">
        <f>+'4 T'!E93</f>
        <v>42014324593.32753</v>
      </c>
      <c r="F93" s="119">
        <f>+F88+F89</f>
        <v>132106004635.32753</v>
      </c>
    </row>
    <row r="94" spans="1:10" x14ac:dyDescent="0.25">
      <c r="A94" s="132" t="s">
        <v>34</v>
      </c>
      <c r="B94" s="119">
        <f>+'1 T'!E94</f>
        <v>23706717291</v>
      </c>
      <c r="C94" s="119">
        <f>+'2 T'!E94</f>
        <v>31518792795.269997</v>
      </c>
      <c r="D94" s="132">
        <f>+'3 T'!E94</f>
        <v>34866169955.730003</v>
      </c>
      <c r="E94" s="132">
        <f>+'4 T'!E94</f>
        <v>39107581096.389999</v>
      </c>
      <c r="F94" s="119">
        <f>SUM(B94:E94)</f>
        <v>129199261138.39</v>
      </c>
    </row>
    <row r="95" spans="1:10" x14ac:dyDescent="0.25">
      <c r="A95" s="132" t="s">
        <v>35</v>
      </c>
      <c r="B95" s="132">
        <f>+'1 T'!E95</f>
        <v>9367752055.3600311</v>
      </c>
      <c r="C95" s="132">
        <f>+'2 T'!E95</f>
        <v>11119834822.240036</v>
      </c>
      <c r="D95" s="132">
        <f>+'3 T'!E95</f>
        <v>13909213546.510033</v>
      </c>
      <c r="E95" s="132">
        <f>+'4 T'!E95</f>
        <v>2906743496.9375305</v>
      </c>
      <c r="F95" s="132">
        <f>+F93-F94</f>
        <v>2906743496.9375305</v>
      </c>
    </row>
    <row r="96" spans="1:10" ht="15.75" thickBot="1" x14ac:dyDescent="0.3">
      <c r="A96" s="121"/>
      <c r="B96" s="121"/>
      <c r="C96" s="121"/>
      <c r="D96" s="121"/>
      <c r="E96" s="121"/>
      <c r="F96" s="121"/>
    </row>
    <row r="97" spans="1:1" ht="15.75" thickTop="1" x14ac:dyDescent="0.25">
      <c r="A97" s="119" t="s">
        <v>36</v>
      </c>
    </row>
    <row r="100" spans="1:1" x14ac:dyDescent="0.25">
      <c r="A100" s="119" t="s">
        <v>164</v>
      </c>
    </row>
    <row r="103" spans="1:1" x14ac:dyDescent="0.25">
      <c r="A103" s="150"/>
    </row>
    <row r="104" spans="1:1" x14ac:dyDescent="0.25">
      <c r="A104" s="150"/>
    </row>
    <row r="105" spans="1:1" x14ac:dyDescent="0.25">
      <c r="A105" s="150"/>
    </row>
  </sheetData>
  <mergeCells count="15">
    <mergeCell ref="A1:E1"/>
    <mergeCell ref="A34:B34"/>
    <mergeCell ref="A9:G9"/>
    <mergeCell ref="A8:G8"/>
    <mergeCell ref="A33:G33"/>
    <mergeCell ref="A83:D83"/>
    <mergeCell ref="A84:D84"/>
    <mergeCell ref="A37:F37"/>
    <mergeCell ref="A38:F38"/>
    <mergeCell ref="A39:F39"/>
    <mergeCell ref="A65:D65"/>
    <mergeCell ref="A66:D66"/>
    <mergeCell ref="A67:D67"/>
    <mergeCell ref="A68:D68"/>
    <mergeCell ref="A82:D82"/>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workbookViewId="0">
      <selection activeCell="F13" sqref="F13:F23"/>
    </sheetView>
  </sheetViews>
  <sheetFormatPr baseColWidth="10" defaultColWidth="11.42578125" defaultRowHeight="12.75" x14ac:dyDescent="0.2"/>
  <cols>
    <col min="1" max="1" width="45.7109375" customWidth="1"/>
    <col min="2" max="2" width="14.7109375" customWidth="1"/>
    <col min="3" max="3" width="13.42578125" customWidth="1"/>
    <col min="4" max="4" width="15.7109375" customWidth="1"/>
    <col min="5" max="5" width="15.42578125" customWidth="1"/>
    <col min="6" max="6" width="16" customWidth="1"/>
  </cols>
  <sheetData>
    <row r="1" spans="1:6" ht="15" x14ac:dyDescent="0.25">
      <c r="A1" s="241" t="s">
        <v>2</v>
      </c>
      <c r="B1" s="241"/>
      <c r="C1" s="241"/>
      <c r="D1" s="241"/>
      <c r="E1" s="241"/>
      <c r="F1" s="241"/>
    </row>
    <row r="2" spans="1:6" ht="15" x14ac:dyDescent="0.25">
      <c r="A2" s="13" t="s">
        <v>37</v>
      </c>
      <c r="B2" s="14" t="s">
        <v>38</v>
      </c>
      <c r="C2" s="15"/>
      <c r="D2" s="16"/>
      <c r="E2" s="15"/>
      <c r="F2" s="15"/>
    </row>
    <row r="3" spans="1:6" ht="15" x14ac:dyDescent="0.25">
      <c r="A3" s="13" t="s">
        <v>39</v>
      </c>
      <c r="B3" s="17" t="s">
        <v>40</v>
      </c>
      <c r="C3" s="15"/>
      <c r="D3" s="18"/>
      <c r="E3" s="15"/>
      <c r="F3" s="15"/>
    </row>
    <row r="4" spans="1:6" ht="15" x14ac:dyDescent="0.25">
      <c r="A4" s="13" t="s">
        <v>41</v>
      </c>
      <c r="B4" s="15" t="s">
        <v>42</v>
      </c>
      <c r="C4" s="18"/>
      <c r="D4" s="18"/>
      <c r="E4" s="15"/>
      <c r="F4" s="15"/>
    </row>
    <row r="5" spans="1:6" ht="15" x14ac:dyDescent="0.25">
      <c r="A5" s="13" t="s">
        <v>79</v>
      </c>
      <c r="B5" s="19" t="s">
        <v>92</v>
      </c>
      <c r="C5" s="15"/>
      <c r="D5" s="15"/>
      <c r="E5" s="15"/>
      <c r="F5" s="15"/>
    </row>
    <row r="6" spans="1:6" x14ac:dyDescent="0.2">
      <c r="A6" s="20"/>
      <c r="B6" s="20"/>
      <c r="C6" s="20"/>
      <c r="D6" s="20"/>
      <c r="E6" s="20"/>
      <c r="F6" s="20"/>
    </row>
    <row r="7" spans="1:6" ht="15" x14ac:dyDescent="0.25">
      <c r="A7" s="241" t="s">
        <v>43</v>
      </c>
      <c r="B7" s="241"/>
      <c r="C7" s="241"/>
      <c r="D7" s="241"/>
      <c r="E7" s="241"/>
      <c r="F7" s="241"/>
    </row>
    <row r="8" spans="1:6" ht="15" x14ac:dyDescent="0.25">
      <c r="A8" s="241" t="s">
        <v>44</v>
      </c>
      <c r="B8" s="241"/>
      <c r="C8" s="241"/>
      <c r="D8" s="241"/>
      <c r="E8" s="241"/>
      <c r="F8" s="241"/>
    </row>
    <row r="9" spans="1:6" ht="15" x14ac:dyDescent="0.25">
      <c r="A9" s="21"/>
      <c r="B9" s="20"/>
      <c r="C9" s="20"/>
      <c r="D9" s="20"/>
      <c r="E9" s="20"/>
      <c r="F9" s="20"/>
    </row>
    <row r="10" spans="1:6" ht="13.5" thickBot="1" x14ac:dyDescent="0.25">
      <c r="A10" s="22" t="s">
        <v>45</v>
      </c>
      <c r="B10" s="22" t="s">
        <v>46</v>
      </c>
      <c r="C10" s="22" t="s">
        <v>55</v>
      </c>
      <c r="D10" s="22" t="s">
        <v>50</v>
      </c>
      <c r="E10" s="22" t="s">
        <v>59</v>
      </c>
      <c r="F10" s="22" t="s">
        <v>93</v>
      </c>
    </row>
    <row r="11" spans="1:6" ht="15" x14ac:dyDescent="0.25">
      <c r="A11" s="14"/>
      <c r="B11" s="23"/>
      <c r="C11" s="23"/>
      <c r="D11" s="23"/>
      <c r="E11" s="23"/>
      <c r="F11" s="23"/>
    </row>
    <row r="12" spans="1:6" x14ac:dyDescent="0.2">
      <c r="A12" s="24" t="s">
        <v>80</v>
      </c>
      <c r="B12" s="25"/>
      <c r="C12" s="39"/>
      <c r="D12" s="39"/>
      <c r="E12" s="39"/>
      <c r="F12" s="41"/>
    </row>
    <row r="13" spans="1:6" ht="15" x14ac:dyDescent="0.2">
      <c r="A13" s="26" t="s">
        <v>3</v>
      </c>
      <c r="B13" s="27" t="s">
        <v>51</v>
      </c>
      <c r="C13" s="39">
        <f>'[1]1T'!F13</f>
        <v>33265</v>
      </c>
      <c r="D13" s="39">
        <f>'[1]2T'!F13</f>
        <v>48616</v>
      </c>
      <c r="E13" s="39">
        <f>'[1]3T'!F13</f>
        <v>56595</v>
      </c>
      <c r="F13" s="42">
        <v>60900</v>
      </c>
    </row>
    <row r="14" spans="1:6" hidden="1" x14ac:dyDescent="0.2">
      <c r="A14" s="28" t="s">
        <v>52</v>
      </c>
      <c r="B14" s="27" t="s">
        <v>53</v>
      </c>
      <c r="C14" s="39">
        <f>'[1]1T'!F14</f>
        <v>0</v>
      </c>
      <c r="D14" s="39">
        <f>'[1]2T'!F14</f>
        <v>0</v>
      </c>
      <c r="E14" s="39">
        <f>'[1]3T'!F14</f>
        <v>0</v>
      </c>
      <c r="F14" s="43">
        <v>0</v>
      </c>
    </row>
    <row r="15" spans="1:6" x14ac:dyDescent="0.2">
      <c r="A15" s="28" t="s">
        <v>16</v>
      </c>
      <c r="B15" s="27" t="s">
        <v>51</v>
      </c>
      <c r="C15" s="39">
        <f>'[1]1T'!F15</f>
        <v>10213</v>
      </c>
      <c r="D15" s="39">
        <f>'[1]2T'!F15</f>
        <v>12014</v>
      </c>
      <c r="E15" s="39">
        <f>'[1]3T'!F15</f>
        <v>11941</v>
      </c>
      <c r="F15" s="43">
        <v>13322</v>
      </c>
    </row>
    <row r="16" spans="1:6" ht="15" x14ac:dyDescent="0.25">
      <c r="A16" s="29" t="s">
        <v>91</v>
      </c>
      <c r="B16" s="30" t="s">
        <v>51</v>
      </c>
      <c r="C16" s="31">
        <v>2322</v>
      </c>
      <c r="D16" s="31">
        <v>2546</v>
      </c>
      <c r="E16" s="31">
        <v>2624</v>
      </c>
      <c r="F16" s="31">
        <v>3010</v>
      </c>
    </row>
    <row r="17" spans="1:6" ht="15" x14ac:dyDescent="0.25">
      <c r="A17" s="38" t="s">
        <v>13</v>
      </c>
      <c r="B17" s="30" t="s">
        <v>51</v>
      </c>
      <c r="C17" s="31">
        <v>124</v>
      </c>
      <c r="D17" s="31">
        <v>140</v>
      </c>
      <c r="E17" s="31">
        <v>224</v>
      </c>
      <c r="F17" s="44">
        <v>377</v>
      </c>
    </row>
    <row r="18" spans="1:6" ht="15" x14ac:dyDescent="0.25">
      <c r="A18" s="32" t="s">
        <v>14</v>
      </c>
      <c r="B18" s="30" t="s">
        <v>51</v>
      </c>
      <c r="C18" s="31">
        <v>182</v>
      </c>
      <c r="D18" s="31">
        <v>1114</v>
      </c>
      <c r="E18" s="31">
        <v>1159</v>
      </c>
      <c r="F18" s="44">
        <v>2126</v>
      </c>
    </row>
    <row r="19" spans="1:6" ht="15" x14ac:dyDescent="0.25">
      <c r="A19" s="38" t="s">
        <v>15</v>
      </c>
      <c r="B19" s="37" t="s">
        <v>51</v>
      </c>
      <c r="C19" s="31">
        <f>'[1]1T'!F19</f>
        <v>66</v>
      </c>
      <c r="D19" s="31">
        <f>'[1]2T'!F19</f>
        <v>327</v>
      </c>
      <c r="E19" s="31">
        <f>'[1]3T'!F19</f>
        <v>469</v>
      </c>
      <c r="F19" s="45">
        <v>654</v>
      </c>
    </row>
    <row r="20" spans="1:6" ht="15" x14ac:dyDescent="0.25">
      <c r="A20" s="38" t="s">
        <v>4</v>
      </c>
      <c r="B20" s="30" t="s">
        <v>54</v>
      </c>
      <c r="C20" s="31">
        <f>'[1]1T'!F20</f>
        <v>131913</v>
      </c>
      <c r="D20" s="31">
        <f>'[1]2T'!F20</f>
        <v>155463</v>
      </c>
      <c r="E20" s="31">
        <f>'[1]3T'!F20</f>
        <v>158577</v>
      </c>
      <c r="F20" s="45">
        <v>173798</v>
      </c>
    </row>
    <row r="21" spans="1:6" ht="15" x14ac:dyDescent="0.25">
      <c r="A21" s="33"/>
      <c r="B21" s="30" t="s">
        <v>51</v>
      </c>
      <c r="C21" s="31">
        <f>'[1]1T'!F21</f>
        <v>103587</v>
      </c>
      <c r="D21" s="31">
        <f>'[1]2T'!F21</f>
        <v>119350</v>
      </c>
      <c r="E21" s="31">
        <f>'[1]3T'!F21</f>
        <v>121848</v>
      </c>
      <c r="F21" s="44">
        <v>131588</v>
      </c>
    </row>
    <row r="22" spans="1:6" ht="15" x14ac:dyDescent="0.25">
      <c r="A22" s="33" t="s">
        <v>81</v>
      </c>
      <c r="B22" s="30"/>
      <c r="C22" s="31">
        <v>89</v>
      </c>
      <c r="D22" s="31">
        <v>1221</v>
      </c>
      <c r="E22" s="31">
        <v>2932</v>
      </c>
      <c r="F22" s="45">
        <v>3051</v>
      </c>
    </row>
    <row r="23" spans="1:6" ht="13.5" thickBot="1" x14ac:dyDescent="0.25">
      <c r="A23" s="35" t="s">
        <v>86</v>
      </c>
      <c r="B23" s="36" t="s">
        <v>51</v>
      </c>
      <c r="C23" s="46">
        <v>117211</v>
      </c>
      <c r="D23" s="46">
        <v>145955</v>
      </c>
      <c r="E23" s="46">
        <v>156841</v>
      </c>
      <c r="F23" s="40">
        <v>169637</v>
      </c>
    </row>
    <row r="24" spans="1:6" s="2" customFormat="1" ht="12.75" customHeight="1" thickTop="1" x14ac:dyDescent="0.2">
      <c r="A24" s="242" t="s">
        <v>96</v>
      </c>
      <c r="B24" s="242"/>
      <c r="C24" s="242"/>
      <c r="D24" s="242"/>
      <c r="E24" s="242"/>
      <c r="F24" s="242"/>
    </row>
    <row r="25" spans="1:6" ht="12.75" customHeight="1" x14ac:dyDescent="0.2">
      <c r="A25" s="234" t="s">
        <v>85</v>
      </c>
      <c r="B25" s="234"/>
      <c r="C25" s="34"/>
      <c r="D25" s="34"/>
      <c r="E25" s="34"/>
      <c r="F25" s="34"/>
    </row>
    <row r="26" spans="1:6" ht="15" x14ac:dyDescent="0.25">
      <c r="A26" s="241"/>
      <c r="B26" s="241"/>
      <c r="C26" s="241"/>
      <c r="D26" s="241"/>
      <c r="E26" s="241"/>
      <c r="F26" s="241"/>
    </row>
  </sheetData>
  <mergeCells count="6">
    <mergeCell ref="A26:F26"/>
    <mergeCell ref="A1:F1"/>
    <mergeCell ref="A7:F7"/>
    <mergeCell ref="A8:F8"/>
    <mergeCell ref="A24:F24"/>
    <mergeCell ref="A25:B25"/>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workbookViewId="0">
      <selection activeCell="E10" sqref="E10:E20"/>
    </sheetView>
  </sheetViews>
  <sheetFormatPr baseColWidth="10" defaultColWidth="11.42578125" defaultRowHeight="12.75" x14ac:dyDescent="0.2"/>
  <cols>
    <col min="1" max="1" width="40.7109375" customWidth="1"/>
    <col min="2" max="2" width="25.7109375" customWidth="1"/>
    <col min="3" max="3" width="21.5703125" customWidth="1"/>
    <col min="4" max="4" width="22.28515625" customWidth="1"/>
    <col min="5" max="5" width="18.140625" customWidth="1"/>
  </cols>
  <sheetData>
    <row r="1" spans="1:6" ht="15" x14ac:dyDescent="0.25">
      <c r="A1" s="13" t="s">
        <v>41</v>
      </c>
      <c r="B1" s="15" t="s">
        <v>42</v>
      </c>
      <c r="C1" s="18"/>
      <c r="D1" s="18"/>
      <c r="E1" s="15"/>
      <c r="F1" s="15"/>
    </row>
    <row r="2" spans="1:6" ht="15" x14ac:dyDescent="0.25">
      <c r="A2" s="13" t="s">
        <v>79</v>
      </c>
      <c r="B2" s="19" t="s">
        <v>94</v>
      </c>
      <c r="C2" s="15"/>
      <c r="D2" s="15"/>
      <c r="E2" s="15"/>
      <c r="F2" s="15"/>
    </row>
    <row r="3" spans="1:6" x14ac:dyDescent="0.2">
      <c r="A3" s="20"/>
      <c r="B3" s="20"/>
      <c r="C3" s="20"/>
      <c r="D3" s="20"/>
      <c r="E3" s="20"/>
      <c r="F3" s="20"/>
    </row>
    <row r="4" spans="1:6" ht="15" x14ac:dyDescent="0.25">
      <c r="A4" s="241" t="s">
        <v>43</v>
      </c>
      <c r="B4" s="241"/>
      <c r="C4" s="241"/>
      <c r="D4" s="241"/>
      <c r="E4" s="241"/>
      <c r="F4" s="241"/>
    </row>
    <row r="5" spans="1:6" ht="15" x14ac:dyDescent="0.25">
      <c r="A5" s="241" t="s">
        <v>44</v>
      </c>
      <c r="B5" s="241"/>
      <c r="C5" s="241"/>
      <c r="D5" s="241"/>
      <c r="E5" s="241"/>
      <c r="F5" s="241"/>
    </row>
    <row r="6" spans="1:6" ht="15" x14ac:dyDescent="0.25">
      <c r="A6" s="21"/>
      <c r="B6" s="21"/>
      <c r="C6" s="21"/>
      <c r="D6" s="21"/>
      <c r="E6" s="21"/>
      <c r="F6" s="21"/>
    </row>
    <row r="7" spans="1:6" ht="13.5" thickBot="1" x14ac:dyDescent="0.25">
      <c r="A7" s="22" t="s">
        <v>45</v>
      </c>
      <c r="B7" s="22" t="s">
        <v>46</v>
      </c>
      <c r="C7" s="22" t="s">
        <v>55</v>
      </c>
      <c r="D7" s="22" t="s">
        <v>50</v>
      </c>
      <c r="E7" s="22" t="s">
        <v>95</v>
      </c>
      <c r="F7" s="20"/>
    </row>
    <row r="8" spans="1:6" ht="15" x14ac:dyDescent="0.25">
      <c r="A8" s="14"/>
      <c r="B8" s="23"/>
      <c r="C8" s="23"/>
      <c r="D8" s="23"/>
      <c r="E8" s="23"/>
      <c r="F8" s="20"/>
    </row>
    <row r="9" spans="1:6" x14ac:dyDescent="0.2">
      <c r="A9" s="24" t="s">
        <v>80</v>
      </c>
      <c r="B9" s="25"/>
      <c r="C9" s="47"/>
      <c r="D9" s="20"/>
      <c r="E9" s="20"/>
      <c r="F9" s="20"/>
    </row>
    <row r="10" spans="1:6" ht="15" x14ac:dyDescent="0.2">
      <c r="A10" s="26" t="s">
        <v>3</v>
      </c>
      <c r="B10" s="27" t="s">
        <v>51</v>
      </c>
      <c r="C10" s="39" t="str">
        <f>'[1]1T'!F10</f>
        <v>I Trimestre</v>
      </c>
      <c r="D10" s="39" t="str">
        <f>'[1]2T'!F10</f>
        <v>II Trimestre</v>
      </c>
      <c r="E10" s="48">
        <v>50065</v>
      </c>
      <c r="F10" s="20"/>
    </row>
    <row r="11" spans="1:6" hidden="1" x14ac:dyDescent="0.2">
      <c r="A11" s="28" t="s">
        <v>52</v>
      </c>
      <c r="B11" s="27" t="s">
        <v>53</v>
      </c>
      <c r="C11" s="39">
        <f>'[1]1T'!F11</f>
        <v>0</v>
      </c>
      <c r="D11" s="39">
        <f>'[1]2T'!F11</f>
        <v>0</v>
      </c>
      <c r="E11" s="49">
        <v>0</v>
      </c>
      <c r="F11" s="20"/>
    </row>
    <row r="12" spans="1:6" x14ac:dyDescent="0.2">
      <c r="A12" s="28" t="s">
        <v>16</v>
      </c>
      <c r="B12" s="27" t="s">
        <v>51</v>
      </c>
      <c r="C12" s="39">
        <f>'[1]1T'!F12</f>
        <v>0</v>
      </c>
      <c r="D12" s="39">
        <f>'[1]2T'!F12</f>
        <v>0</v>
      </c>
      <c r="E12" s="49">
        <v>12489</v>
      </c>
      <c r="F12" s="20"/>
    </row>
    <row r="13" spans="1:6" ht="15" x14ac:dyDescent="0.25">
      <c r="A13" s="29" t="s">
        <v>90</v>
      </c>
      <c r="B13" s="30" t="s">
        <v>51</v>
      </c>
      <c r="C13" s="31">
        <v>2322</v>
      </c>
      <c r="D13" s="31">
        <v>2546</v>
      </c>
      <c r="E13" s="31">
        <v>2715</v>
      </c>
      <c r="F13" s="50"/>
    </row>
    <row r="14" spans="1:6" ht="15" x14ac:dyDescent="0.25">
      <c r="A14" s="38" t="s">
        <v>13</v>
      </c>
      <c r="B14" s="30" t="s">
        <v>51</v>
      </c>
      <c r="C14" s="31">
        <f>'[1]1T'!F14</f>
        <v>0</v>
      </c>
      <c r="D14" s="31">
        <f>'[1]2T'!F14</f>
        <v>0</v>
      </c>
      <c r="E14" s="51">
        <v>207</v>
      </c>
      <c r="F14" s="20"/>
    </row>
    <row r="15" spans="1:6" ht="15" x14ac:dyDescent="0.25">
      <c r="A15" s="32" t="s">
        <v>14</v>
      </c>
      <c r="B15" s="30" t="s">
        <v>51</v>
      </c>
      <c r="C15" s="31">
        <f>'[1]1T'!F15</f>
        <v>10213</v>
      </c>
      <c r="D15" s="31">
        <f>'[1]2T'!F15</f>
        <v>12014</v>
      </c>
      <c r="E15" s="51">
        <v>1232</v>
      </c>
      <c r="F15" s="20"/>
    </row>
    <row r="16" spans="1:6" ht="15" x14ac:dyDescent="0.25">
      <c r="A16" s="38" t="s">
        <v>15</v>
      </c>
      <c r="B16" s="37" t="s">
        <v>51</v>
      </c>
      <c r="C16" s="31">
        <f>'[1]1T'!F16</f>
        <v>2322</v>
      </c>
      <c r="D16" s="31">
        <f>'[1]2T'!F16</f>
        <v>2546</v>
      </c>
      <c r="E16" s="52">
        <v>341</v>
      </c>
      <c r="F16" s="20"/>
    </row>
    <row r="17" spans="1:6" ht="15" x14ac:dyDescent="0.25">
      <c r="A17" s="38" t="s">
        <v>4</v>
      </c>
      <c r="B17" s="30" t="s">
        <v>54</v>
      </c>
      <c r="C17" s="31">
        <f>'[1]1T'!F17</f>
        <v>124</v>
      </c>
      <c r="D17" s="31">
        <f>'[1]2T'!F17</f>
        <v>140</v>
      </c>
      <c r="E17" s="52">
        <v>162435</v>
      </c>
      <c r="F17" s="20"/>
    </row>
    <row r="18" spans="1:6" ht="15" x14ac:dyDescent="0.25">
      <c r="A18" s="33"/>
      <c r="B18" s="30" t="s">
        <v>51</v>
      </c>
      <c r="C18" s="31">
        <f>'[1]1T'!F18</f>
        <v>182</v>
      </c>
      <c r="D18" s="31">
        <f>'[1]2T'!F18</f>
        <v>1114</v>
      </c>
      <c r="E18" s="51">
        <v>123833</v>
      </c>
      <c r="F18" s="20"/>
    </row>
    <row r="19" spans="1:6" ht="15" x14ac:dyDescent="0.25">
      <c r="A19" s="33" t="s">
        <v>81</v>
      </c>
      <c r="B19" s="30"/>
      <c r="C19" s="31">
        <v>89</v>
      </c>
      <c r="D19" s="31">
        <v>1121</v>
      </c>
      <c r="E19" s="52">
        <v>1225</v>
      </c>
      <c r="F19" s="53"/>
    </row>
    <row r="20" spans="1:6" ht="13.5" thickBot="1" x14ac:dyDescent="0.25">
      <c r="A20" s="35" t="s">
        <v>86</v>
      </c>
      <c r="B20" s="36" t="s">
        <v>51</v>
      </c>
      <c r="C20" s="54">
        <v>117211</v>
      </c>
      <c r="D20" s="54">
        <v>145955</v>
      </c>
      <c r="E20" s="54">
        <v>151181</v>
      </c>
      <c r="F20" s="34"/>
    </row>
    <row r="21" spans="1:6" ht="13.5" thickTop="1" x14ac:dyDescent="0.2">
      <c r="A21" s="242" t="s">
        <v>83</v>
      </c>
      <c r="B21" s="242"/>
      <c r="C21" s="242"/>
      <c r="D21" s="242"/>
      <c r="E21" s="242"/>
      <c r="F21" s="55"/>
    </row>
    <row r="22" spans="1:6" x14ac:dyDescent="0.2">
      <c r="A22" s="243" t="s">
        <v>84</v>
      </c>
      <c r="B22" s="243"/>
      <c r="C22" s="243"/>
      <c r="D22" s="243"/>
      <c r="E22" s="243"/>
      <c r="F22" s="243"/>
    </row>
    <row r="23" spans="1:6" x14ac:dyDescent="0.2">
      <c r="A23" s="234" t="s">
        <v>85</v>
      </c>
      <c r="B23" s="234"/>
      <c r="C23" s="34"/>
      <c r="D23" s="34"/>
      <c r="E23" s="34"/>
      <c r="F23" s="34"/>
    </row>
  </sheetData>
  <mergeCells count="5">
    <mergeCell ref="A4:F4"/>
    <mergeCell ref="A5:F5"/>
    <mergeCell ref="A21:E21"/>
    <mergeCell ref="A22:F22"/>
    <mergeCell ref="A23:B2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11</vt:i4>
      </vt:variant>
    </vt:vector>
  </HeadingPairs>
  <TitlesOfParts>
    <vt:vector size="11" baseType="lpstr">
      <vt:lpstr>1 T</vt:lpstr>
      <vt:lpstr>2 T</vt:lpstr>
      <vt:lpstr>3 T</vt:lpstr>
      <vt:lpstr>4 T</vt:lpstr>
      <vt:lpstr>Semestral</vt:lpstr>
      <vt:lpstr>3 T Acumulado</vt:lpstr>
      <vt:lpstr>Anual</vt:lpstr>
      <vt:lpstr>Trimestrales</vt:lpstr>
      <vt:lpstr>semestral..</vt:lpstr>
      <vt:lpstr>Acumulado</vt:lpstr>
      <vt:lpstr>Hoja1</vt:lpstr>
    </vt:vector>
  </TitlesOfParts>
  <Company>Hewlett-Packard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Luz marina Campos</dc:creator>
  <cp:lastModifiedBy>Horacio Rodriguez</cp:lastModifiedBy>
  <cp:lastPrinted>2014-02-17T22:59:19Z</cp:lastPrinted>
  <dcterms:created xsi:type="dcterms:W3CDTF">2013-01-24T21:02:40Z</dcterms:created>
  <dcterms:modified xsi:type="dcterms:W3CDTF">2017-02-24T21:59:09Z</dcterms:modified>
</cp:coreProperties>
</file>