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9240" tabRatio="607" activeTab="6"/>
  </bookViews>
  <sheets>
    <sheet name="1T" sheetId="4" r:id="rId1"/>
    <sheet name="2T" sheetId="5" r:id="rId2"/>
    <sheet name="3T" sheetId="6" r:id="rId3"/>
    <sheet name="4T" sheetId="7" r:id="rId4"/>
    <sheet name="Semestral" sheetId="8" r:id="rId5"/>
    <sheet name="3T Acumulado" sheetId="9" r:id="rId6"/>
    <sheet name="Anual" sheetId="10" r:id="rId7"/>
  </sheets>
  <calcPr calcId="125725"/>
</workbook>
</file>

<file path=xl/calcChain.xml><?xml version="1.0" encoding="utf-8"?>
<calcChain xmlns="http://schemas.openxmlformats.org/spreadsheetml/2006/main">
  <c r="E35" i="9"/>
  <c r="D35"/>
  <c r="C35"/>
  <c r="E33"/>
  <c r="E31"/>
  <c r="E29"/>
  <c r="E27"/>
  <c r="E25"/>
  <c r="E23"/>
  <c r="E15"/>
  <c r="E13"/>
  <c r="D33"/>
  <c r="D31"/>
  <c r="D29"/>
  <c r="D27"/>
  <c r="D25"/>
  <c r="D23"/>
  <c r="D15"/>
  <c r="D13"/>
  <c r="C33"/>
  <c r="C31"/>
  <c r="C29"/>
  <c r="C27"/>
  <c r="C25"/>
  <c r="C23"/>
  <c r="C15"/>
  <c r="C13"/>
  <c r="D35" i="8"/>
  <c r="C35"/>
  <c r="D33"/>
  <c r="D31"/>
  <c r="D29"/>
  <c r="D27"/>
  <c r="D25"/>
  <c r="D23"/>
  <c r="D15"/>
  <c r="D13"/>
  <c r="C33"/>
  <c r="C31"/>
  <c r="C29"/>
  <c r="C27"/>
  <c r="C25"/>
  <c r="C23"/>
  <c r="C15"/>
  <c r="C13"/>
  <c r="F50" i="10"/>
  <c r="F51"/>
  <c r="F52"/>
  <c r="F53"/>
  <c r="F54"/>
  <c r="F55"/>
  <c r="F56"/>
  <c r="F57"/>
  <c r="E50"/>
  <c r="E51"/>
  <c r="E52"/>
  <c r="E53"/>
  <c r="E54"/>
  <c r="E55"/>
  <c r="E56"/>
  <c r="E57"/>
  <c r="D50"/>
  <c r="D51"/>
  <c r="D52"/>
  <c r="D53"/>
  <c r="D54"/>
  <c r="D55"/>
  <c r="D56"/>
  <c r="D57"/>
  <c r="C50"/>
  <c r="C51"/>
  <c r="C52"/>
  <c r="C53"/>
  <c r="C54"/>
  <c r="C55"/>
  <c r="C56"/>
  <c r="C57"/>
  <c r="B50"/>
  <c r="B51"/>
  <c r="B52"/>
  <c r="B53"/>
  <c r="B54"/>
  <c r="B55"/>
  <c r="B56"/>
  <c r="B57"/>
  <c r="G35"/>
  <c r="F35"/>
  <c r="E35"/>
  <c r="D35"/>
  <c r="C35"/>
  <c r="G36"/>
  <c r="C36"/>
  <c r="F33"/>
  <c r="F31"/>
  <c r="F29"/>
  <c r="F27"/>
  <c r="F25"/>
  <c r="F23"/>
  <c r="F15"/>
  <c r="F13"/>
  <c r="E33"/>
  <c r="E31"/>
  <c r="E29"/>
  <c r="E27"/>
  <c r="E25"/>
  <c r="E23"/>
  <c r="E15"/>
  <c r="E13"/>
  <c r="D33"/>
  <c r="D31"/>
  <c r="D29"/>
  <c r="D27"/>
  <c r="D25"/>
  <c r="D23"/>
  <c r="D15"/>
  <c r="D13"/>
  <c r="C33"/>
  <c r="C31"/>
  <c r="C29"/>
  <c r="C27"/>
  <c r="C25"/>
  <c r="C23"/>
  <c r="C15"/>
  <c r="C13"/>
  <c r="H16" l="1"/>
  <c r="H17"/>
  <c r="H18"/>
  <c r="H19"/>
  <c r="H20"/>
  <c r="H21"/>
  <c r="H22"/>
  <c r="H24"/>
  <c r="H26"/>
  <c r="H28"/>
  <c r="H29"/>
  <c r="H30"/>
  <c r="H32"/>
  <c r="H34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16" i="7"/>
  <c r="G17"/>
  <c r="G18"/>
  <c r="G19"/>
  <c r="G20"/>
  <c r="G21"/>
  <c r="G22"/>
  <c r="G24"/>
  <c r="G26"/>
  <c r="G28"/>
  <c r="G30"/>
  <c r="G32"/>
  <c r="G34"/>
  <c r="F24" i="10"/>
  <c r="F26"/>
  <c r="F28"/>
  <c r="F30"/>
  <c r="F32"/>
  <c r="F34"/>
  <c r="F14"/>
  <c r="F16"/>
  <c r="F17"/>
  <c r="F18"/>
  <c r="F19"/>
  <c r="F20"/>
  <c r="F21"/>
  <c r="F22"/>
  <c r="E24"/>
  <c r="E26"/>
  <c r="E28"/>
  <c r="E30"/>
  <c r="E32"/>
  <c r="E34"/>
  <c r="E14"/>
  <c r="E16"/>
  <c r="D24"/>
  <c r="D26"/>
  <c r="D28"/>
  <c r="D30"/>
  <c r="D32"/>
  <c r="D34"/>
  <c r="D14"/>
  <c r="D16"/>
  <c r="C24"/>
  <c r="C26"/>
  <c r="C28"/>
  <c r="C30"/>
  <c r="C32"/>
  <c r="C34"/>
  <c r="C14"/>
  <c r="C16"/>
  <c r="E54" i="7"/>
  <c r="E55"/>
  <c r="E56"/>
  <c r="E57"/>
  <c r="E51"/>
  <c r="E52"/>
  <c r="D36"/>
  <c r="E36"/>
  <c r="F36"/>
  <c r="C36"/>
  <c r="F14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E54" i="9" l="1"/>
  <c r="E55"/>
  <c r="E56"/>
  <c r="E57"/>
  <c r="D50"/>
  <c r="D51"/>
  <c r="D52"/>
  <c r="D53"/>
  <c r="D54"/>
  <c r="D55"/>
  <c r="D56"/>
  <c r="D57"/>
  <c r="C50"/>
  <c r="C51"/>
  <c r="C52"/>
  <c r="C53"/>
  <c r="C54"/>
  <c r="C55"/>
  <c r="C56"/>
  <c r="C57"/>
  <c r="B50"/>
  <c r="B51"/>
  <c r="B52"/>
  <c r="B53"/>
  <c r="B54"/>
  <c r="B55"/>
  <c r="B56"/>
  <c r="B57"/>
  <c r="F36" i="8"/>
  <c r="G36" i="9"/>
  <c r="F36"/>
  <c r="E14"/>
  <c r="E16"/>
  <c r="E17"/>
  <c r="E18"/>
  <c r="E19"/>
  <c r="E20"/>
  <c r="E21"/>
  <c r="E22"/>
  <c r="E24"/>
  <c r="E26"/>
  <c r="E28"/>
  <c r="E30"/>
  <c r="E32"/>
  <c r="E34"/>
  <c r="E36"/>
  <c r="D14"/>
  <c r="D16"/>
  <c r="D17"/>
  <c r="D18"/>
  <c r="D19"/>
  <c r="D20"/>
  <c r="D21"/>
  <c r="D22"/>
  <c r="D24"/>
  <c r="D26"/>
  <c r="D28"/>
  <c r="D30"/>
  <c r="D32"/>
  <c r="D34"/>
  <c r="D36"/>
  <c r="C14"/>
  <c r="C16"/>
  <c r="C17"/>
  <c r="C18"/>
  <c r="C19"/>
  <c r="C20"/>
  <c r="C21"/>
  <c r="C22"/>
  <c r="C24"/>
  <c r="C26"/>
  <c r="C28"/>
  <c r="C30"/>
  <c r="C32"/>
  <c r="C34"/>
  <c r="C36"/>
  <c r="D14" i="8"/>
  <c r="D16"/>
  <c r="D17"/>
  <c r="D18"/>
  <c r="D19"/>
  <c r="D20"/>
  <c r="D21"/>
  <c r="D22"/>
  <c r="D24"/>
  <c r="D26"/>
  <c r="D28"/>
  <c r="D30"/>
  <c r="D32"/>
  <c r="D34"/>
  <c r="D36"/>
  <c r="C14"/>
  <c r="C16"/>
  <c r="C17"/>
  <c r="C18"/>
  <c r="C19"/>
  <c r="C20"/>
  <c r="C21"/>
  <c r="C22"/>
  <c r="C24"/>
  <c r="C26"/>
  <c r="C28"/>
  <c r="C30"/>
  <c r="C32"/>
  <c r="C34"/>
  <c r="C36"/>
  <c r="G16" i="9" l="1"/>
  <c r="G17"/>
  <c r="G18"/>
  <c r="G19"/>
  <c r="G20"/>
  <c r="G21"/>
  <c r="G22"/>
  <c r="G24"/>
  <c r="G26"/>
  <c r="G28"/>
  <c r="G30"/>
  <c r="G32"/>
  <c r="G34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D50" i="8"/>
  <c r="D51"/>
  <c r="D52"/>
  <c r="D53"/>
  <c r="D54"/>
  <c r="D55"/>
  <c r="D56"/>
  <c r="D57"/>
  <c r="C50"/>
  <c r="C51"/>
  <c r="C52"/>
  <c r="C53"/>
  <c r="C54"/>
  <c r="C55"/>
  <c r="C56"/>
  <c r="C57"/>
  <c r="B50"/>
  <c r="B51"/>
  <c r="B52"/>
  <c r="B53"/>
  <c r="B54"/>
  <c r="B55"/>
  <c r="B56"/>
  <c r="B57"/>
  <c r="F14"/>
  <c r="F18"/>
  <c r="E22"/>
  <c r="F26"/>
  <c r="F30"/>
  <c r="F34"/>
  <c r="E16"/>
  <c r="E20"/>
  <c r="F24"/>
  <c r="E28"/>
  <c r="F32"/>
  <c r="F28"/>
  <c r="F16"/>
  <c r="F20"/>
  <c r="F22"/>
  <c r="E15"/>
  <c r="E18"/>
  <c r="E19"/>
  <c r="E23"/>
  <c r="E26"/>
  <c r="E27"/>
  <c r="E31"/>
  <c r="E34"/>
  <c r="E30" l="1"/>
  <c r="E14"/>
  <c r="E33"/>
  <c r="E29"/>
  <c r="E25"/>
  <c r="E21"/>
  <c r="E17"/>
  <c r="E32"/>
  <c r="E24"/>
  <c r="B58" i="6"/>
  <c r="G36"/>
  <c r="D36"/>
  <c r="E36"/>
  <c r="F36"/>
  <c r="C36"/>
  <c r="G26"/>
  <c r="G14"/>
  <c r="G16"/>
  <c r="G17"/>
  <c r="G18"/>
  <c r="G19"/>
  <c r="G20"/>
  <c r="G21"/>
  <c r="G22"/>
  <c r="G24"/>
  <c r="G28"/>
  <c r="G30"/>
  <c r="G32"/>
  <c r="G34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E36" i="8" l="1"/>
  <c r="E49" i="5"/>
  <c r="E51"/>
  <c r="E52"/>
  <c r="E53"/>
  <c r="E50"/>
  <c r="E54"/>
  <c r="E55"/>
  <c r="E56"/>
  <c r="E57"/>
  <c r="E54" i="6"/>
  <c r="E55"/>
  <c r="E56"/>
  <c r="E57"/>
  <c r="E58" i="4"/>
  <c r="B58"/>
  <c r="E50"/>
  <c r="E51"/>
  <c r="E52"/>
  <c r="E53"/>
  <c r="E54"/>
  <c r="E55"/>
  <c r="E56"/>
  <c r="E57"/>
  <c r="G27"/>
  <c r="G28"/>
  <c r="G29"/>
  <c r="G30"/>
  <c r="G31"/>
  <c r="G32"/>
  <c r="G33"/>
  <c r="G34"/>
  <c r="F27"/>
  <c r="F28"/>
  <c r="F29"/>
  <c r="F30"/>
  <c r="F31"/>
  <c r="F32"/>
  <c r="F33"/>
  <c r="F34"/>
  <c r="D36" i="5"/>
  <c r="E36"/>
  <c r="C36"/>
  <c r="D35"/>
  <c r="E35"/>
  <c r="C35"/>
  <c r="F14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G16"/>
  <c r="G17"/>
  <c r="G18"/>
  <c r="G19"/>
  <c r="G20"/>
  <c r="G21"/>
  <c r="G22"/>
  <c r="G24"/>
  <c r="G26"/>
  <c r="G28"/>
  <c r="G30"/>
  <c r="G32"/>
  <c r="G34"/>
  <c r="C35" i="4"/>
  <c r="F35" i="5" l="1"/>
  <c r="F36"/>
  <c r="G36"/>
  <c r="D86" i="4"/>
  <c r="G16"/>
  <c r="F15"/>
  <c r="F16"/>
  <c r="E21" i="10" l="1"/>
  <c r="D21"/>
  <c r="C21"/>
  <c r="E52" i="6"/>
  <c r="D35" i="7" l="1"/>
  <c r="E35"/>
  <c r="C35"/>
  <c r="D35" i="6"/>
  <c r="E35"/>
  <c r="C35"/>
  <c r="F13"/>
  <c r="D36" i="4"/>
  <c r="E36"/>
  <c r="C36"/>
  <c r="D35"/>
  <c r="E35"/>
  <c r="F14"/>
  <c r="F17"/>
  <c r="F18"/>
  <c r="F19"/>
  <c r="F20"/>
  <c r="F21"/>
  <c r="F22"/>
  <c r="F23"/>
  <c r="F24"/>
  <c r="F25"/>
  <c r="F26"/>
  <c r="F13"/>
  <c r="E22" i="10" l="1"/>
  <c r="D22"/>
  <c r="E52" i="9"/>
  <c r="F35" i="4"/>
  <c r="F36"/>
  <c r="F35" i="6"/>
  <c r="G22" i="4" l="1"/>
  <c r="C22" i="10" l="1"/>
  <c r="C17"/>
  <c r="D17"/>
  <c r="E17"/>
  <c r="C19"/>
  <c r="D19"/>
  <c r="E19"/>
  <c r="G14" i="7"/>
  <c r="E18" i="10"/>
  <c r="D20"/>
  <c r="D18"/>
  <c r="G14" i="5"/>
  <c r="G18" i="4"/>
  <c r="G20"/>
  <c r="G24"/>
  <c r="G26"/>
  <c r="G14"/>
  <c r="C20" i="10" l="1"/>
  <c r="H22" i="4"/>
  <c r="C18" i="10"/>
  <c r="H14"/>
  <c r="E20"/>
  <c r="G14" i="9" l="1"/>
  <c r="C73" i="4"/>
  <c r="D73"/>
  <c r="B73"/>
  <c r="E50" i="7" l="1"/>
  <c r="E53"/>
  <c r="E70" i="4" l="1"/>
  <c r="C86"/>
  <c r="B86"/>
  <c r="C58" i="5" l="1"/>
  <c r="D58"/>
  <c r="B58"/>
  <c r="G36" i="4"/>
  <c r="G36" i="7" l="1"/>
  <c r="F36" i="10" s="1"/>
  <c r="D58" i="6"/>
  <c r="C58"/>
  <c r="E53"/>
  <c r="E51"/>
  <c r="E50"/>
  <c r="E36" i="10" l="1"/>
  <c r="D36"/>
  <c r="H36" l="1"/>
  <c r="F13" i="5"/>
  <c r="C58" i="4" l="1"/>
  <c r="D58"/>
  <c r="D58" i="7" l="1"/>
  <c r="C58"/>
  <c r="B58"/>
  <c r="E49"/>
  <c r="F13"/>
  <c r="F35" s="1"/>
  <c r="E49" i="6"/>
  <c r="E58" s="1"/>
  <c r="E49" i="10" l="1"/>
  <c r="E58" s="1"/>
  <c r="E58" i="7"/>
  <c r="E58" i="5"/>
  <c r="D49" i="10"/>
  <c r="D49" i="9"/>
  <c r="C49" i="10"/>
  <c r="C49" i="8"/>
  <c r="C58" s="1"/>
  <c r="C49" i="9"/>
  <c r="D58" l="1"/>
  <c r="D58" i="10"/>
  <c r="C58"/>
  <c r="C58" i="9"/>
  <c r="B85" i="4"/>
  <c r="E84" i="5" l="1"/>
  <c r="B87" i="4" l="1"/>
  <c r="C83" s="1"/>
  <c r="C85" s="1"/>
  <c r="C87" s="1"/>
  <c r="D83" s="1"/>
  <c r="D85" s="1"/>
  <c r="D87" s="1"/>
  <c r="E84" i="7"/>
  <c r="D73"/>
  <c r="D86" s="1"/>
  <c r="C73"/>
  <c r="C86" s="1"/>
  <c r="B73"/>
  <c r="B86" s="1"/>
  <c r="E69"/>
  <c r="E69" i="10" s="1"/>
  <c r="E73" s="1"/>
  <c r="E84" i="6"/>
  <c r="D73"/>
  <c r="D86" s="1"/>
  <c r="C73"/>
  <c r="C86" s="1"/>
  <c r="B73"/>
  <c r="B86" s="1"/>
  <c r="E69"/>
  <c r="D69" i="9" s="1"/>
  <c r="D73" i="5"/>
  <c r="D86" s="1"/>
  <c r="C73"/>
  <c r="C86" s="1"/>
  <c r="B73"/>
  <c r="B86" s="1"/>
  <c r="E69"/>
  <c r="C69" i="9" s="1"/>
  <c r="E86" i="4"/>
  <c r="E84"/>
  <c r="E83"/>
  <c r="E69"/>
  <c r="E49"/>
  <c r="E86" i="7" l="1"/>
  <c r="E86" i="10" s="1"/>
  <c r="E86" i="5"/>
  <c r="C86" i="10" s="1"/>
  <c r="B69" i="9"/>
  <c r="E73" i="4"/>
  <c r="E86" i="6"/>
  <c r="D86" i="9" s="1"/>
  <c r="B49"/>
  <c r="E49" s="1"/>
  <c r="B49" i="8"/>
  <c r="B49" i="10"/>
  <c r="F49" s="1"/>
  <c r="E50" i="9"/>
  <c r="E53"/>
  <c r="E51"/>
  <c r="E13" i="8"/>
  <c r="E35" s="1"/>
  <c r="G13" i="10"/>
  <c r="E84"/>
  <c r="E85" i="4"/>
  <c r="E87" s="1"/>
  <c r="B69" i="10"/>
  <c r="B83"/>
  <c r="F83" s="1"/>
  <c r="B83" i="9"/>
  <c r="E83" s="1"/>
  <c r="B83" i="8"/>
  <c r="D83" s="1"/>
  <c r="B86" i="9"/>
  <c r="B86" i="10"/>
  <c r="B86" i="8"/>
  <c r="C69" i="10"/>
  <c r="C73" s="1"/>
  <c r="E73" i="5"/>
  <c r="C86" i="8"/>
  <c r="D84" i="9"/>
  <c r="D84" i="10"/>
  <c r="E73" i="7"/>
  <c r="B84" i="9"/>
  <c r="B84" i="10"/>
  <c r="B84" i="8"/>
  <c r="C84" i="10"/>
  <c r="C84" i="9"/>
  <c r="C84" i="8"/>
  <c r="D69" i="10"/>
  <c r="D73" s="1"/>
  <c r="E73" i="6"/>
  <c r="D73" i="9" s="1"/>
  <c r="E58" l="1"/>
  <c r="C86"/>
  <c r="E86" s="1"/>
  <c r="F58" i="10"/>
  <c r="D86"/>
  <c r="F86" s="1"/>
  <c r="C73" i="9"/>
  <c r="C69" i="8"/>
  <c r="C73" s="1"/>
  <c r="B73" i="9"/>
  <c r="B69" i="8"/>
  <c r="B58"/>
  <c r="D49"/>
  <c r="D58" s="1"/>
  <c r="B58" i="9"/>
  <c r="B58" i="10"/>
  <c r="F13" i="9"/>
  <c r="F35" s="1"/>
  <c r="D84" i="8"/>
  <c r="D85" s="1"/>
  <c r="E84" i="9"/>
  <c r="E85" s="1"/>
  <c r="D86" i="8"/>
  <c r="F69" i="10"/>
  <c r="F73" s="1"/>
  <c r="B73"/>
  <c r="B85"/>
  <c r="B85" i="9"/>
  <c r="B85" i="8"/>
  <c r="B83" i="5"/>
  <c r="B85" s="1"/>
  <c r="B87" s="1"/>
  <c r="C83" s="1"/>
  <c r="C85" s="1"/>
  <c r="C87" s="1"/>
  <c r="D83" s="1"/>
  <c r="D85" s="1"/>
  <c r="D87" s="1"/>
  <c r="F84" i="10"/>
  <c r="F85" s="1"/>
  <c r="B73" i="8" l="1"/>
  <c r="D69"/>
  <c r="D73" s="1"/>
  <c r="E69" i="9"/>
  <c r="E73" s="1"/>
  <c r="D87" i="8"/>
  <c r="F87" i="10"/>
  <c r="E87" i="9"/>
  <c r="B87" i="10"/>
  <c r="B87" i="9"/>
  <c r="B87" i="8"/>
  <c r="E83" i="5" l="1"/>
  <c r="E85" s="1"/>
  <c r="C83" i="10" l="1"/>
  <c r="C83" i="9"/>
  <c r="C83" i="8"/>
  <c r="C85" i="10" l="1"/>
  <c r="C85" i="9"/>
  <c r="C85" i="8"/>
  <c r="E87" i="5"/>
  <c r="B83" i="6" s="1"/>
  <c r="B85" s="1"/>
  <c r="B87" s="1"/>
  <c r="C83" l="1"/>
  <c r="C85" s="1"/>
  <c r="C87" s="1"/>
  <c r="C87" i="10"/>
  <c r="C87" i="9"/>
  <c r="C87" i="8"/>
  <c r="D83" i="6" l="1"/>
  <c r="D85" s="1"/>
  <c r="D87" s="1"/>
  <c r="E83"/>
  <c r="E85" s="1"/>
  <c r="D83" i="10" l="1"/>
  <c r="D83" i="9"/>
  <c r="D85" i="10" l="1"/>
  <c r="D85" i="9"/>
  <c r="E87" i="6"/>
  <c r="B83" i="7" s="1"/>
  <c r="B85" s="1"/>
  <c r="B87" s="1"/>
  <c r="C83" l="1"/>
  <c r="C85" s="1"/>
  <c r="C87" s="1"/>
  <c r="D83" s="1"/>
  <c r="D85" s="1"/>
  <c r="D87" s="1"/>
  <c r="D87" i="10"/>
  <c r="D87" i="9"/>
  <c r="E83" i="7" l="1"/>
  <c r="E85" s="1"/>
  <c r="E83" i="10" l="1"/>
  <c r="E85" l="1"/>
  <c r="E87" i="7"/>
  <c r="E87" i="10" s="1"/>
</calcChain>
</file>

<file path=xl/sharedStrings.xml><?xml version="1.0" encoding="utf-8"?>
<sst xmlns="http://schemas.openxmlformats.org/spreadsheetml/2006/main" count="763" uniqueCount="91">
  <si>
    <t>I Trimestre</t>
  </si>
  <si>
    <t>FODESAF</t>
  </si>
  <si>
    <t>Cuadro 1</t>
  </si>
  <si>
    <t>Reporte de beneficiarios efectivos financiados por el Fondo de Desarrollo Social y Asignaciones Familiares</t>
  </si>
  <si>
    <t>Unidad</t>
  </si>
  <si>
    <t>Enero</t>
  </si>
  <si>
    <t>Febrero</t>
  </si>
  <si>
    <t>Marzo</t>
  </si>
  <si>
    <t>Total Otorgadas</t>
  </si>
  <si>
    <t>Total Pagadas</t>
  </si>
  <si>
    <t>Notas:</t>
  </si>
  <si>
    <t>Cuadro 2</t>
  </si>
  <si>
    <t>Reporte de gastos efectivos financiados por el Fondo de Desarrollo Social y Asignaciones Familiares</t>
  </si>
  <si>
    <t>Unidad: Colones</t>
  </si>
  <si>
    <t>Total</t>
  </si>
  <si>
    <t>Cuadro 3</t>
  </si>
  <si>
    <t>Rubro por objeto de gasto</t>
  </si>
  <si>
    <t>1. Transferencias Corrientes a Personas</t>
  </si>
  <si>
    <t>Cuadro 4</t>
  </si>
  <si>
    <t>Reporte de ingresos efectivos girados por el Fondo de Desarrollo Social y Asignaciones Familiares</t>
  </si>
  <si>
    <t>2. Ingresos efectivos recibidos</t>
  </si>
  <si>
    <t>4. Egresos efectivos pagados</t>
  </si>
  <si>
    <t>Abril</t>
  </si>
  <si>
    <t xml:space="preserve">Mayo </t>
  </si>
  <si>
    <t>Junio</t>
  </si>
  <si>
    <t>II Trimestre</t>
  </si>
  <si>
    <t>Julio</t>
  </si>
  <si>
    <t>Agosto</t>
  </si>
  <si>
    <t>Setiembre</t>
  </si>
  <si>
    <t>III Trimestre</t>
  </si>
  <si>
    <t>Octubre</t>
  </si>
  <si>
    <t>Noviembre</t>
  </si>
  <si>
    <t>Diciembre</t>
  </si>
  <si>
    <t>IV Trimestre</t>
  </si>
  <si>
    <t>I Semestre</t>
  </si>
  <si>
    <t>Acumulado</t>
  </si>
  <si>
    <t>Anual</t>
  </si>
  <si>
    <t>FONABE</t>
  </si>
  <si>
    <t xml:space="preserve">Programa: </t>
  </si>
  <si>
    <t xml:space="preserve">Institución: </t>
  </si>
  <si>
    <t>Ministerio de Educación Pública (MEP)</t>
  </si>
  <si>
    <t xml:space="preserve">Unidad Ejecutora: </t>
  </si>
  <si>
    <t xml:space="preserve">Período: </t>
  </si>
  <si>
    <t>Beneficio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</si>
  <si>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</si>
  <si>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 xml:space="preserve">3. Recursos disponibles (1+2) </t>
  </si>
  <si>
    <t xml:space="preserve">5. Saldo en caja final   (3-4) </t>
  </si>
  <si>
    <r>
      <t>Becas otorgadas</t>
    </r>
    <r>
      <rPr>
        <sz val="11"/>
        <color theme="1"/>
        <rFont val="Calibri"/>
        <family val="2"/>
      </rPr>
      <t>¹</t>
    </r>
  </si>
  <si>
    <r>
      <t>Becas pagadas</t>
    </r>
    <r>
      <rPr>
        <sz val="11"/>
        <color theme="1"/>
        <rFont val="Calibri"/>
        <family val="2"/>
      </rPr>
      <t>²</t>
    </r>
  </si>
  <si>
    <t>(0,43% ley 8783)</t>
  </si>
  <si>
    <t>1. Se refiere a la cantidad de becas otorgadas según el mes de aprobación por parte de la Junta Directiva</t>
  </si>
  <si>
    <t>3. Debido a que el proceso de pago de un determinado mes puede incluir varios meses de beca comprometidos, no resulta la división simple de dinero ejecutado/becas ejecutadas, para determinar el monto promedio de las becas con monto fijo.</t>
  </si>
  <si>
    <t>2. Se refiere a la cantidad de transacciones de pago aplicados o no aplicados en el mes indicado.</t>
  </si>
  <si>
    <t>1. Se refiere a la cantidad de becas otorgadas según el mes de aprobación por parte de la Junta Directiva.</t>
  </si>
  <si>
    <t>1. Beca primaria</t>
  </si>
  <si>
    <t>2. Becas Niñas (os), Adolescentes trabajadores</t>
  </si>
  <si>
    <t>3. Transporte de estudiantes con discapacidad</t>
  </si>
  <si>
    <t xml:space="preserve">3. Debido a que el proceso de pago de un determinado mes puede incluir varios meses de beca comprometidos, no resulta la división simple de dinero ejecutado/becas ejecutadas, para determinar el monto promedio de las becas con monto fijo. 
</t>
  </si>
  <si>
    <t>Ver nota 1</t>
  </si>
  <si>
    <t>Promedio</t>
  </si>
  <si>
    <t>Fuente: Información financiera FONABE-2015</t>
  </si>
  <si>
    <t>Fuente:  Información financiera FONABE-2015</t>
  </si>
  <si>
    <t>Fuente: Información de Asignación de Becas y solicitud de recursos a FODESAF.</t>
  </si>
  <si>
    <t>2. Se refiere a la cantidad de pagos aplicados en el mes indicado.</t>
  </si>
  <si>
    <t>Primer Trimestre 2016</t>
  </si>
  <si>
    <t>Segundo Trimestre 2016</t>
  </si>
  <si>
    <t>Primer Semestre 2016</t>
  </si>
  <si>
    <t>Cuarto Trimestre 2016</t>
  </si>
  <si>
    <t>Tercer Trimestre 2016</t>
  </si>
  <si>
    <t>Tercer Trimestre Acumulado 2016</t>
  </si>
  <si>
    <t>2. Beca postsecundaria</t>
  </si>
  <si>
    <t>Fuente: Información financiera FONABE-2016</t>
  </si>
  <si>
    <t>Notas de acuerdo al superavit 2015:</t>
  </si>
  <si>
    <t>1. EL 28-03-16 se reintegra a DESAF el monto de ¢226.092.367,64 que corresponde a los recursos que no se otorgaron en el 2015</t>
  </si>
  <si>
    <t>Fecha de actualización:  19/05/2016</t>
  </si>
  <si>
    <t>Becas otorgadas¹</t>
  </si>
  <si>
    <t>Becas pagadas²</t>
  </si>
  <si>
    <t>Becas no devengadas 2015 -Transporte por Discapaciadad</t>
  </si>
  <si>
    <t>Becas no devengadas 2015 - CONVENIO Primaria</t>
  </si>
  <si>
    <t>Becas no devengadas 2015 - Postsecundaria Regular       (0,43% ley 8783)</t>
  </si>
  <si>
    <r>
      <rPr>
        <b/>
        <sz val="10"/>
        <color theme="1"/>
        <rFont val="Calibri"/>
        <family val="2"/>
        <scheme val="minor"/>
      </rPr>
      <t xml:space="preserve">4. </t>
    </r>
    <r>
      <rPr>
        <sz val="10"/>
        <color theme="1"/>
        <rFont val="Calibri"/>
        <family val="2"/>
        <scheme val="minor"/>
      </rPr>
      <t>Se incluye el dato del presupuesto extraordinario para el pago de las becas no devengadas en el 2015</t>
    </r>
  </si>
  <si>
    <t xml:space="preserve">Becas no devengadas 2015 - Postsecundaria Regular      </t>
  </si>
  <si>
    <t>Se incluye el dato del presupuesto extraordinario para el pago de las becas no devengadas en el 2015</t>
  </si>
  <si>
    <r>
      <rPr>
        <b/>
        <sz val="10"/>
        <color theme="1"/>
        <rFont val="Calibri"/>
        <family val="2"/>
        <scheme val="minor"/>
      </rPr>
      <t xml:space="preserve">1. </t>
    </r>
    <r>
      <rPr>
        <sz val="10"/>
        <color theme="1"/>
        <rFont val="Calibri"/>
        <family val="2"/>
        <scheme val="minor"/>
      </rPr>
      <t>En el mes de junio recibimos el dinero para pagar las becas del mes de julio y agosto por parte de FODESAF y para julio por parte del MEP</t>
    </r>
  </si>
  <si>
    <r>
      <rPr>
        <b/>
        <sz val="10"/>
        <color theme="1"/>
        <rFont val="Calibri"/>
        <family val="2"/>
        <scheme val="minor"/>
      </rPr>
      <t xml:space="preserve">2. </t>
    </r>
    <r>
      <rPr>
        <sz val="10"/>
        <color theme="1"/>
        <rFont val="Calibri"/>
        <family val="2"/>
        <scheme val="minor"/>
      </rPr>
      <t>Se incluye el dato del presupuesto extraordinario para el pago de las becas no devengadas en el 2015</t>
    </r>
  </si>
  <si>
    <t>Fecha de actualización:  19/08/2016</t>
  </si>
  <si>
    <t>Fecha de actualización:  27/10/2016</t>
  </si>
  <si>
    <t>Fuente:Información financiera FONABE-2016</t>
  </si>
  <si>
    <t>Fuente: Informe de ejecución acumulado de 2016 FONABE.</t>
  </si>
  <si>
    <t>Fuente: Informe de ejecución del IV trimestre de 2016 FONABE.</t>
  </si>
  <si>
    <t>Fecha de actualización:  03/02/2017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</si>
</sst>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61">
    <xf numFmtId="0" fontId="0" fillId="0" borderId="0" xfId="0"/>
    <xf numFmtId="165" fontId="0" fillId="0" borderId="0" xfId="1" applyNumberFormat="1" applyFont="1" applyFill="1"/>
    <xf numFmtId="165" fontId="0" fillId="0" borderId="0" xfId="1" applyNumberFormat="1" applyFont="1"/>
    <xf numFmtId="165" fontId="0" fillId="0" borderId="4" xfId="1" applyNumberFormat="1" applyFont="1" applyBorder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/>
    <xf numFmtId="165" fontId="2" fillId="0" borderId="0" xfId="1" applyNumberFormat="1" applyFont="1" applyAlignment="1">
      <alignment horizontal="left"/>
    </xf>
    <xf numFmtId="165" fontId="2" fillId="0" borderId="0" xfId="1" applyNumberFormat="1" applyFont="1" applyFill="1" applyBorder="1"/>
    <xf numFmtId="165" fontId="2" fillId="0" borderId="0" xfId="1" applyNumberFormat="1" applyFont="1"/>
    <xf numFmtId="165" fontId="2" fillId="0" borderId="0" xfId="1" applyNumberFormat="1" applyFont="1" applyFill="1"/>
    <xf numFmtId="165" fontId="0" fillId="0" borderId="0" xfId="1" applyNumberFormat="1" applyFont="1" applyFill="1" applyBorder="1"/>
    <xf numFmtId="165" fontId="0" fillId="0" borderId="1" xfId="1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0" borderId="4" xfId="1" applyNumberFormat="1" applyFont="1" applyFill="1" applyBorder="1"/>
    <xf numFmtId="165" fontId="0" fillId="0" borderId="0" xfId="1" applyNumberFormat="1" applyFont="1" applyBorder="1"/>
    <xf numFmtId="165" fontId="1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Alignment="1">
      <alignment wrapText="1"/>
    </xf>
    <xf numFmtId="165" fontId="0" fillId="0" borderId="2" xfId="1" applyNumberFormat="1" applyFont="1" applyFill="1" applyBorder="1" applyAlignment="1"/>
    <xf numFmtId="165" fontId="0" fillId="0" borderId="0" xfId="1" applyNumberFormat="1" applyFont="1" applyFill="1" applyAlignment="1"/>
    <xf numFmtId="165" fontId="0" fillId="0" borderId="3" xfId="1" applyNumberFormat="1" applyFont="1" applyBorder="1"/>
    <xf numFmtId="165" fontId="2" fillId="0" borderId="0" xfId="1" applyNumberFormat="1" applyFont="1" applyBorder="1"/>
    <xf numFmtId="165" fontId="2" fillId="0" borderId="3" xfId="1" applyNumberFormat="1" applyFont="1" applyBorder="1"/>
    <xf numFmtId="165" fontId="0" fillId="0" borderId="0" xfId="1" applyNumberFormat="1" applyFont="1" applyFill="1" applyBorder="1" applyAlignment="1">
      <alignment horizontal="right" vertical="center"/>
    </xf>
    <xf numFmtId="165" fontId="0" fillId="0" borderId="4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wrapText="1"/>
    </xf>
    <xf numFmtId="165" fontId="0" fillId="0" borderId="0" xfId="2" applyNumberFormat="1" applyFont="1" applyFill="1"/>
    <xf numFmtId="165" fontId="0" fillId="0" borderId="0" xfId="1" applyNumberFormat="1" applyFont="1" applyAlignment="1">
      <alignment horizontal="left"/>
    </xf>
    <xf numFmtId="4" fontId="0" fillId="0" borderId="0" xfId="0" applyNumberFormat="1" applyFont="1" applyFill="1" applyBorder="1"/>
    <xf numFmtId="1" fontId="2" fillId="0" borderId="0" xfId="1" applyNumberFormat="1" applyFont="1" applyFill="1" applyAlignment="1">
      <alignment horizontal="left"/>
    </xf>
    <xf numFmtId="165" fontId="6" fillId="0" borderId="0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0" fillId="2" borderId="0" xfId="1" applyNumberFormat="1" applyFont="1" applyFill="1"/>
    <xf numFmtId="165" fontId="0" fillId="2" borderId="0" xfId="1" applyNumberFormat="1" applyFont="1" applyFill="1" applyAlignment="1"/>
    <xf numFmtId="164" fontId="0" fillId="0" borderId="0" xfId="1" applyFont="1"/>
    <xf numFmtId="164" fontId="0" fillId="0" borderId="4" xfId="1" applyFont="1" applyBorder="1"/>
    <xf numFmtId="4" fontId="4" fillId="0" borderId="0" xfId="0" applyNumberFormat="1" applyFont="1"/>
    <xf numFmtId="165" fontId="8" fillId="0" borderId="0" xfId="1" applyNumberFormat="1" applyFont="1"/>
    <xf numFmtId="165" fontId="8" fillId="0" borderId="0" xfId="1" applyNumberFormat="1" applyFont="1" applyFill="1" applyBorder="1"/>
    <xf numFmtId="165" fontId="9" fillId="0" borderId="0" xfId="1" applyNumberFormat="1" applyFont="1"/>
    <xf numFmtId="165" fontId="8" fillId="0" borderId="0" xfId="1" applyNumberFormat="1" applyFont="1" applyFill="1"/>
    <xf numFmtId="0" fontId="0" fillId="0" borderId="0" xfId="0" applyAlignment="1">
      <alignment horizontal="left"/>
    </xf>
    <xf numFmtId="37" fontId="0" fillId="0" borderId="0" xfId="1" applyNumberFormat="1" applyFont="1" applyFill="1" applyAlignment="1"/>
    <xf numFmtId="37" fontId="0" fillId="2" borderId="0" xfId="1" applyNumberFormat="1" applyFont="1" applyFill="1" applyAlignment="1"/>
    <xf numFmtId="37" fontId="0" fillId="0" borderId="0" xfId="1" applyNumberFormat="1" applyFont="1"/>
    <xf numFmtId="37" fontId="0" fillId="0" borderId="4" xfId="1" applyNumberFormat="1" applyFont="1" applyBorder="1"/>
    <xf numFmtId="37" fontId="0" fillId="0" borderId="0" xfId="1" applyNumberFormat="1" applyFont="1" applyFill="1" applyBorder="1" applyAlignment="1">
      <alignment horizontal="right" vertical="center"/>
    </xf>
    <xf numFmtId="37" fontId="0" fillId="0" borderId="4" xfId="1" applyNumberFormat="1" applyFont="1" applyFill="1" applyBorder="1" applyAlignment="1">
      <alignment horizontal="right" vertical="center"/>
    </xf>
    <xf numFmtId="2" fontId="0" fillId="0" borderId="4" xfId="1" applyNumberFormat="1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/>
    </xf>
    <xf numFmtId="3" fontId="0" fillId="0" borderId="4" xfId="1" applyNumberFormat="1" applyFont="1" applyFill="1" applyBorder="1" applyAlignment="1">
      <alignment horizontal="right" vertical="center"/>
    </xf>
    <xf numFmtId="37" fontId="0" fillId="2" borderId="0" xfId="1" applyNumberFormat="1" applyFont="1" applyFill="1"/>
    <xf numFmtId="165" fontId="0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 vertical="top" wrapText="1"/>
    </xf>
    <xf numFmtId="165" fontId="2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Alignment="1">
      <alignment horizontal="left" vertical="top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09"/>
  <sheetViews>
    <sheetView topLeftCell="B12" zoomScale="80" zoomScaleNormal="80" workbookViewId="0">
      <selection activeCell="A91" sqref="A91"/>
    </sheetView>
  </sheetViews>
  <sheetFormatPr baseColWidth="10" defaultColWidth="11.42578125" defaultRowHeight="15" customHeight="1"/>
  <cols>
    <col min="1" max="1" width="70" style="1" customWidth="1"/>
    <col min="2" max="2" width="31.57031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6" width="16.85546875" style="2" bestFit="1" customWidth="1"/>
    <col min="7" max="7" width="16.7109375" style="2" bestFit="1" customWidth="1"/>
    <col min="8" max="8" width="16.85546875" style="2" bestFit="1" customWidth="1"/>
    <col min="9" max="10" width="16.7109375" style="2" bestFit="1" customWidth="1"/>
    <col min="11" max="12" width="16.85546875" style="2" bestFit="1" customWidth="1"/>
    <col min="13" max="13" width="17.7109375" style="2" bestFit="1" customWidth="1"/>
    <col min="14" max="14" width="16.140625" style="2" bestFit="1" customWidth="1"/>
    <col min="15" max="16" width="16.7109375" style="2" bestFit="1" customWidth="1"/>
    <col min="17" max="17" width="17.7109375" style="2" bestFit="1" customWidth="1"/>
    <col min="18" max="18" width="18.7109375" style="2" bestFit="1" customWidth="1"/>
    <col min="19" max="19" width="12.7109375" style="2" bestFit="1" customWidth="1"/>
    <col min="20" max="16384" width="11.42578125" style="2"/>
  </cols>
  <sheetData>
    <row r="1" spans="1:35" ht="15" customHeight="1">
      <c r="A1" s="57" t="s">
        <v>1</v>
      </c>
      <c r="B1" s="57"/>
      <c r="C1" s="57"/>
      <c r="D1" s="57"/>
      <c r="E1" s="57"/>
      <c r="F1" s="57"/>
    </row>
    <row r="2" spans="1:35" ht="15" customHeight="1">
      <c r="A2" s="4" t="s">
        <v>38</v>
      </c>
      <c r="B2" s="5" t="s">
        <v>37</v>
      </c>
      <c r="C2" s="5"/>
      <c r="D2" s="5"/>
      <c r="E2" s="5"/>
      <c r="F2" s="5"/>
    </row>
    <row r="3" spans="1:35" ht="15" customHeight="1">
      <c r="A3" s="4" t="s">
        <v>39</v>
      </c>
      <c r="B3" s="5" t="s">
        <v>40</v>
      </c>
      <c r="C3" s="5"/>
      <c r="D3" s="5"/>
      <c r="E3" s="5"/>
      <c r="F3" s="5"/>
    </row>
    <row r="4" spans="1:35" ht="15" customHeight="1">
      <c r="A4" s="4" t="s">
        <v>41</v>
      </c>
      <c r="B4" s="5" t="s">
        <v>37</v>
      </c>
      <c r="C4" s="5"/>
      <c r="D4" s="5"/>
      <c r="E4" s="5"/>
      <c r="F4" s="5"/>
    </row>
    <row r="5" spans="1:35" ht="15" customHeight="1">
      <c r="A5" s="4" t="s">
        <v>42</v>
      </c>
      <c r="B5" s="5" t="s">
        <v>64</v>
      </c>
      <c r="C5" s="5"/>
      <c r="D5" s="5"/>
      <c r="E5" s="5"/>
      <c r="F5" s="5"/>
    </row>
    <row r="6" spans="1:35" ht="15" customHeight="1">
      <c r="A6" s="4"/>
      <c r="B6" s="6"/>
      <c r="C6" s="7"/>
      <c r="D6" s="8"/>
      <c r="E6" s="8"/>
      <c r="F6" s="8"/>
    </row>
    <row r="7" spans="1:35" ht="15" customHeight="1">
      <c r="A7" s="9"/>
      <c r="B7" s="8"/>
      <c r="C7" s="8"/>
      <c r="D7" s="8"/>
      <c r="E7" s="8"/>
      <c r="F7" s="8"/>
    </row>
    <row r="8" spans="1:35" ht="15" customHeight="1">
      <c r="A8" s="57" t="s">
        <v>2</v>
      </c>
      <c r="B8" s="57"/>
      <c r="C8" s="57"/>
      <c r="D8" s="57"/>
      <c r="E8" s="57"/>
      <c r="F8" s="57"/>
    </row>
    <row r="9" spans="1:35" ht="15" customHeight="1">
      <c r="A9" s="57" t="s">
        <v>3</v>
      </c>
      <c r="B9" s="57"/>
      <c r="C9" s="57"/>
      <c r="D9" s="57"/>
      <c r="E9" s="57"/>
      <c r="F9" s="57"/>
    </row>
    <row r="10" spans="1:35" ht="15" customHeight="1">
      <c r="B10" s="10"/>
      <c r="C10" s="10"/>
    </row>
    <row r="11" spans="1:35" s="8" customFormat="1" ht="15" customHeight="1" thickBot="1">
      <c r="A11" s="11" t="s">
        <v>43</v>
      </c>
      <c r="B11" s="12" t="s">
        <v>4</v>
      </c>
      <c r="C11" s="12" t="s">
        <v>5</v>
      </c>
      <c r="D11" s="12" t="s">
        <v>6</v>
      </c>
      <c r="E11" s="12" t="s">
        <v>7</v>
      </c>
      <c r="F11" s="12" t="s">
        <v>0</v>
      </c>
      <c r="G11" s="12" t="s">
        <v>59</v>
      </c>
    </row>
    <row r="12" spans="1:35" s="8" customFormat="1" ht="15" customHeight="1">
      <c r="A12" s="1"/>
      <c r="B12" s="2"/>
      <c r="C12" s="22"/>
      <c r="D12" s="22"/>
      <c r="E12" s="22"/>
      <c r="F12" s="22"/>
      <c r="G12" s="22"/>
    </row>
    <row r="13" spans="1:35" s="24" customFormat="1" ht="15" customHeight="1">
      <c r="A13" s="1" t="s">
        <v>54</v>
      </c>
      <c r="B13" s="2" t="s">
        <v>47</v>
      </c>
      <c r="C13" s="46">
        <v>62498</v>
      </c>
      <c r="D13" s="46">
        <v>6959</v>
      </c>
      <c r="E13" s="46">
        <v>1544</v>
      </c>
      <c r="F13" s="46">
        <f>SUM(C13:E13)</f>
        <v>71001</v>
      </c>
      <c r="G13" s="4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>
      <c r="A14" s="1"/>
      <c r="B14" s="36" t="s">
        <v>48</v>
      </c>
      <c r="C14" s="47">
        <v>62188</v>
      </c>
      <c r="D14" s="47">
        <v>76427</v>
      </c>
      <c r="E14" s="47">
        <v>58618</v>
      </c>
      <c r="F14" s="47">
        <f t="shared" ref="F14:F34" si="0">SUM(C14:E14)</f>
        <v>197233</v>
      </c>
      <c r="G14" s="47">
        <f>AVERAGE(C14:E14)</f>
        <v>65744.333333333328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>
      <c r="A15" s="35" t="s">
        <v>49</v>
      </c>
      <c r="B15" s="2" t="s">
        <v>47</v>
      </c>
      <c r="C15" s="48">
        <v>0</v>
      </c>
      <c r="D15" s="48">
        <v>0</v>
      </c>
      <c r="E15" s="48">
        <v>0</v>
      </c>
      <c r="F15" s="48">
        <f t="shared" si="0"/>
        <v>0</v>
      </c>
      <c r="G15" s="48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>
      <c r="A16" s="35" t="s">
        <v>49</v>
      </c>
      <c r="B16" s="36" t="s">
        <v>48</v>
      </c>
      <c r="C16" s="47">
        <v>0</v>
      </c>
      <c r="D16" s="47">
        <v>0</v>
      </c>
      <c r="E16" s="47">
        <v>0</v>
      </c>
      <c r="F16" s="47">
        <f t="shared" si="0"/>
        <v>0</v>
      </c>
      <c r="G16" s="47">
        <f>AVERAGE(C16:E16)</f>
        <v>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hidden="1" customHeight="1">
      <c r="A17" s="1" t="s">
        <v>55</v>
      </c>
      <c r="B17" s="2" t="s">
        <v>47</v>
      </c>
      <c r="C17" s="46"/>
      <c r="D17" s="46"/>
      <c r="E17" s="46"/>
      <c r="F17" s="46">
        <f t="shared" si="0"/>
        <v>0</v>
      </c>
      <c r="G17" s="4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hidden="1" customHeight="1">
      <c r="A18" s="1"/>
      <c r="B18" s="36" t="s">
        <v>48</v>
      </c>
      <c r="C18" s="47"/>
      <c r="D18" s="47"/>
      <c r="E18" s="47"/>
      <c r="F18" s="47">
        <f t="shared" si="0"/>
        <v>0</v>
      </c>
      <c r="G18" s="47" t="e">
        <f t="shared" ref="G18:G36" si="1">AVERAGE(C18:E18)</f>
        <v>#DIV/0!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>
      <c r="A19" s="1" t="s">
        <v>56</v>
      </c>
      <c r="B19" s="2" t="s">
        <v>47</v>
      </c>
      <c r="C19" s="46"/>
      <c r="D19" s="46"/>
      <c r="E19" s="46"/>
      <c r="F19" s="46">
        <f t="shared" si="0"/>
        <v>0</v>
      </c>
      <c r="G19" s="46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>
      <c r="A20" s="1"/>
      <c r="B20" s="36" t="s">
        <v>48</v>
      </c>
      <c r="C20" s="47"/>
      <c r="D20" s="47"/>
      <c r="E20" s="47"/>
      <c r="F20" s="47">
        <f t="shared" si="0"/>
        <v>0</v>
      </c>
      <c r="G20" s="47" t="e">
        <f t="shared" si="1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>
      <c r="A21" s="35" t="s">
        <v>49</v>
      </c>
      <c r="B21" s="2" t="s">
        <v>47</v>
      </c>
      <c r="C21" s="46"/>
      <c r="D21" s="46"/>
      <c r="E21" s="46"/>
      <c r="F21" s="46">
        <f t="shared" si="0"/>
        <v>0</v>
      </c>
      <c r="G21" s="46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>
      <c r="A22" s="35" t="s">
        <v>49</v>
      </c>
      <c r="B22" s="36" t="s">
        <v>48</v>
      </c>
      <c r="C22" s="47"/>
      <c r="D22" s="47"/>
      <c r="E22" s="47"/>
      <c r="F22" s="47">
        <f t="shared" si="0"/>
        <v>0</v>
      </c>
      <c r="G22" s="47" t="e">
        <f t="shared" si="1"/>
        <v>#DIV/0!</v>
      </c>
      <c r="H22" s="14" t="e">
        <f>G20+G22</f>
        <v>#DIV/0!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>
      <c r="A23" s="1" t="s">
        <v>70</v>
      </c>
      <c r="B23" s="2" t="s">
        <v>47</v>
      </c>
      <c r="C23" s="46">
        <v>0</v>
      </c>
      <c r="D23" s="46">
        <v>376</v>
      </c>
      <c r="E23" s="46">
        <v>9</v>
      </c>
      <c r="F23" s="46">
        <f t="shared" si="0"/>
        <v>385</v>
      </c>
      <c r="G23" s="4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>
      <c r="A24" s="1"/>
      <c r="B24" s="36" t="s">
        <v>48</v>
      </c>
      <c r="C24" s="47">
        <v>0</v>
      </c>
      <c r="D24" s="47">
        <v>748</v>
      </c>
      <c r="E24" s="47">
        <v>380</v>
      </c>
      <c r="F24" s="47">
        <f t="shared" si="0"/>
        <v>1128</v>
      </c>
      <c r="G24" s="47">
        <f t="shared" si="1"/>
        <v>376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>
      <c r="A25" s="35" t="s">
        <v>49</v>
      </c>
      <c r="B25" s="2" t="s">
        <v>47</v>
      </c>
      <c r="C25" s="46">
        <v>0</v>
      </c>
      <c r="D25" s="46">
        <v>0</v>
      </c>
      <c r="E25" s="46">
        <v>0</v>
      </c>
      <c r="F25" s="46">
        <f t="shared" si="0"/>
        <v>0</v>
      </c>
      <c r="G25" s="4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>
      <c r="A26" s="35" t="s">
        <v>49</v>
      </c>
      <c r="B26" s="36" t="s">
        <v>48</v>
      </c>
      <c r="C26" s="47">
        <v>0</v>
      </c>
      <c r="D26" s="47">
        <v>0</v>
      </c>
      <c r="E26" s="47">
        <v>0</v>
      </c>
      <c r="F26" s="47">
        <f t="shared" si="0"/>
        <v>0</v>
      </c>
      <c r="G26" s="47">
        <f t="shared" si="1"/>
        <v>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>
      <c r="A27" s="45" t="s">
        <v>79</v>
      </c>
      <c r="B27" s="1" t="s">
        <v>75</v>
      </c>
      <c r="C27" s="46">
        <v>0</v>
      </c>
      <c r="D27" s="46">
        <v>0</v>
      </c>
      <c r="E27" s="46">
        <v>0</v>
      </c>
      <c r="F27" s="46">
        <f t="shared" si="0"/>
        <v>0</v>
      </c>
      <c r="G27" s="46">
        <f t="shared" si="1"/>
        <v>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>
      <c r="A28" s="35" t="s">
        <v>49</v>
      </c>
      <c r="B28" s="36" t="s">
        <v>76</v>
      </c>
      <c r="C28" s="47">
        <v>0</v>
      </c>
      <c r="D28" s="47">
        <v>0</v>
      </c>
      <c r="E28" s="47">
        <v>0</v>
      </c>
      <c r="F28" s="47">
        <f t="shared" si="0"/>
        <v>0</v>
      </c>
      <c r="G28" s="47">
        <f t="shared" si="1"/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>
      <c r="A29" s="45" t="s">
        <v>77</v>
      </c>
      <c r="B29" s="1" t="s">
        <v>47</v>
      </c>
      <c r="C29" s="46">
        <v>0</v>
      </c>
      <c r="D29" s="46">
        <v>0</v>
      </c>
      <c r="E29" s="46">
        <v>0</v>
      </c>
      <c r="F29" s="46">
        <f t="shared" si="0"/>
        <v>0</v>
      </c>
      <c r="G29" s="46">
        <f t="shared" si="1"/>
        <v>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>
      <c r="A30" s="45"/>
      <c r="B30" s="36" t="s">
        <v>48</v>
      </c>
      <c r="C30" s="47">
        <v>0</v>
      </c>
      <c r="D30" s="47">
        <v>0</v>
      </c>
      <c r="E30" s="47">
        <v>0</v>
      </c>
      <c r="F30" s="47">
        <f t="shared" si="0"/>
        <v>0</v>
      </c>
      <c r="G30" s="47">
        <f t="shared" si="1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>
      <c r="A31" s="35" t="s">
        <v>49</v>
      </c>
      <c r="B31" s="1" t="s">
        <v>47</v>
      </c>
      <c r="C31" s="46">
        <v>0</v>
      </c>
      <c r="D31" s="46">
        <v>0</v>
      </c>
      <c r="E31" s="46">
        <v>0</v>
      </c>
      <c r="F31" s="46">
        <f t="shared" si="0"/>
        <v>0</v>
      </c>
      <c r="G31" s="46">
        <f t="shared" si="1"/>
        <v>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>
      <c r="A32" s="35" t="s">
        <v>49</v>
      </c>
      <c r="B32" s="36" t="s">
        <v>48</v>
      </c>
      <c r="C32" s="47">
        <v>0</v>
      </c>
      <c r="D32" s="47">
        <v>0</v>
      </c>
      <c r="E32" s="47">
        <v>0</v>
      </c>
      <c r="F32" s="47">
        <f t="shared" si="0"/>
        <v>0</v>
      </c>
      <c r="G32" s="47">
        <f t="shared" si="1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>
      <c r="A33" s="45" t="s">
        <v>78</v>
      </c>
      <c r="B33" s="1" t="s">
        <v>47</v>
      </c>
      <c r="C33" s="46">
        <v>0</v>
      </c>
      <c r="D33" s="46">
        <v>0</v>
      </c>
      <c r="E33" s="46">
        <v>0</v>
      </c>
      <c r="F33" s="46">
        <f t="shared" si="0"/>
        <v>0</v>
      </c>
      <c r="G33" s="46">
        <f t="shared" si="1"/>
        <v>0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>
      <c r="A34" s="45"/>
      <c r="B34" s="36" t="s">
        <v>48</v>
      </c>
      <c r="C34" s="47">
        <v>0</v>
      </c>
      <c r="D34" s="47">
        <v>0</v>
      </c>
      <c r="E34" s="47"/>
      <c r="F34" s="47">
        <f t="shared" si="0"/>
        <v>0</v>
      </c>
      <c r="G34" s="47">
        <f t="shared" si="1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6" customFormat="1" ht="15.75" thickBot="1">
      <c r="A35" s="13" t="s">
        <v>8</v>
      </c>
      <c r="B35" s="3"/>
      <c r="C35" s="49">
        <f>+C13+C17+C19+C21+C23+C25</f>
        <v>62498</v>
      </c>
      <c r="D35" s="49">
        <f t="shared" ref="D35:F35" si="2">+D13+D17+D19+D21+D23+D25</f>
        <v>7335</v>
      </c>
      <c r="E35" s="49">
        <f t="shared" si="2"/>
        <v>1553</v>
      </c>
      <c r="F35" s="49">
        <f t="shared" si="2"/>
        <v>71386</v>
      </c>
      <c r="G35" s="4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s="26" customFormat="1" ht="16.5" thickTop="1" thickBot="1">
      <c r="A36" s="13" t="s">
        <v>9</v>
      </c>
      <c r="B36" s="3"/>
      <c r="C36" s="49">
        <f>+C14+C18+C20+C22+C24+C26</f>
        <v>62188</v>
      </c>
      <c r="D36" s="49">
        <f t="shared" ref="D36:F36" si="3">+D14+D18+D20+D22+D24+D26</f>
        <v>77175</v>
      </c>
      <c r="E36" s="49">
        <f t="shared" si="3"/>
        <v>58998</v>
      </c>
      <c r="F36" s="49">
        <f t="shared" si="3"/>
        <v>198361</v>
      </c>
      <c r="G36" s="49">
        <f t="shared" si="1"/>
        <v>66120.333333333328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8.75" customHeight="1" thickTop="1">
      <c r="A37" s="2" t="s">
        <v>62</v>
      </c>
      <c r="B37" s="14"/>
      <c r="C37" s="14"/>
      <c r="D37" s="14"/>
      <c r="E37" s="14"/>
      <c r="F37" s="14"/>
    </row>
    <row r="38" spans="1:35" ht="15" customHeight="1">
      <c r="A38" s="1" t="s">
        <v>10</v>
      </c>
      <c r="F38" s="15"/>
    </row>
    <row r="39" spans="1:35" ht="15" customHeight="1">
      <c r="A39" s="16" t="s">
        <v>53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35" ht="15" customHeight="1">
      <c r="A40" s="58" t="s">
        <v>63</v>
      </c>
      <c r="B40" s="58"/>
      <c r="C40" s="58"/>
      <c r="D40" s="58"/>
      <c r="E40" s="58"/>
      <c r="F40" s="5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35" ht="28.5" customHeight="1">
      <c r="A41" s="58" t="s">
        <v>51</v>
      </c>
      <c r="B41" s="58"/>
      <c r="C41" s="58"/>
      <c r="D41" s="58"/>
      <c r="E41" s="58"/>
      <c r="F41" s="58"/>
    </row>
    <row r="43" spans="1:35" ht="15" customHeight="1">
      <c r="A43" s="59" t="s">
        <v>11</v>
      </c>
      <c r="B43" s="59"/>
      <c r="C43" s="59"/>
      <c r="D43" s="59"/>
      <c r="E43" s="59"/>
    </row>
    <row r="44" spans="1:35" ht="15" customHeight="1">
      <c r="A44" s="57" t="s">
        <v>12</v>
      </c>
      <c r="B44" s="57"/>
      <c r="C44" s="57"/>
      <c r="D44" s="57"/>
      <c r="E44" s="57"/>
    </row>
    <row r="45" spans="1:35" ht="15" customHeight="1">
      <c r="A45" s="57" t="s">
        <v>13</v>
      </c>
      <c r="B45" s="57"/>
      <c r="C45" s="57"/>
      <c r="D45" s="57"/>
      <c r="E45" s="57"/>
    </row>
    <row r="47" spans="1:35" ht="15" customHeight="1" thickBot="1">
      <c r="A47" s="11" t="s">
        <v>43</v>
      </c>
      <c r="B47" s="11" t="s">
        <v>5</v>
      </c>
      <c r="C47" s="11" t="s">
        <v>6</v>
      </c>
      <c r="D47" s="11" t="s">
        <v>7</v>
      </c>
      <c r="E47" s="11" t="s">
        <v>0</v>
      </c>
    </row>
    <row r="48" spans="1:35" ht="15" customHeight="1">
      <c r="A48" s="10"/>
      <c r="B48" s="10"/>
      <c r="C48" s="10"/>
      <c r="D48" s="10"/>
      <c r="E48" s="10"/>
    </row>
    <row r="49" spans="1:5" ht="15" customHeight="1">
      <c r="A49" s="10" t="s">
        <v>54</v>
      </c>
      <c r="B49" s="53">
        <v>1119384000</v>
      </c>
      <c r="C49" s="53">
        <v>1375686000</v>
      </c>
      <c r="D49" s="53">
        <v>1055124000</v>
      </c>
      <c r="E49" s="53">
        <f t="shared" ref="E49:E57" si="4">SUM(B49:D49)</f>
        <v>3550194000</v>
      </c>
    </row>
    <row r="50" spans="1:5" ht="15" customHeight="1">
      <c r="A50" s="35" t="s">
        <v>49</v>
      </c>
      <c r="B50" s="53">
        <v>0</v>
      </c>
      <c r="C50" s="53">
        <v>0</v>
      </c>
      <c r="D50" s="53">
        <v>0</v>
      </c>
      <c r="E50" s="53">
        <f t="shared" si="4"/>
        <v>0</v>
      </c>
    </row>
    <row r="51" spans="1:5" ht="15" customHeight="1">
      <c r="A51" s="34" t="s">
        <v>70</v>
      </c>
      <c r="B51" s="53">
        <v>0</v>
      </c>
      <c r="C51" s="53">
        <v>57591200</v>
      </c>
      <c r="D51" s="53">
        <v>29200000</v>
      </c>
      <c r="E51" s="53">
        <f t="shared" si="4"/>
        <v>86791200</v>
      </c>
    </row>
    <row r="52" spans="1:5" ht="15" customHeight="1">
      <c r="A52" s="35" t="s">
        <v>49</v>
      </c>
      <c r="B52" s="53">
        <v>0</v>
      </c>
      <c r="C52" s="53">
        <v>0</v>
      </c>
      <c r="D52" s="53">
        <v>0</v>
      </c>
      <c r="E52" s="53">
        <f t="shared" si="4"/>
        <v>0</v>
      </c>
    </row>
    <row r="53" spans="1:5" ht="15" customHeight="1">
      <c r="A53" s="45" t="s">
        <v>78</v>
      </c>
      <c r="B53" s="53">
        <v>0</v>
      </c>
      <c r="C53" s="53">
        <v>0</v>
      </c>
      <c r="D53" s="53">
        <v>0</v>
      </c>
      <c r="E53" s="53">
        <f t="shared" si="4"/>
        <v>0</v>
      </c>
    </row>
    <row r="54" spans="1:5" ht="15" customHeight="1">
      <c r="A54" s="45" t="s">
        <v>77</v>
      </c>
      <c r="B54" s="53">
        <v>0</v>
      </c>
      <c r="C54" s="53">
        <v>0</v>
      </c>
      <c r="D54" s="53">
        <v>0</v>
      </c>
      <c r="E54" s="53">
        <f t="shared" si="4"/>
        <v>0</v>
      </c>
    </row>
    <row r="55" spans="1:5" ht="15" customHeight="1">
      <c r="A55" s="35" t="s">
        <v>49</v>
      </c>
      <c r="B55" s="53">
        <v>0</v>
      </c>
      <c r="C55" s="53">
        <v>0</v>
      </c>
      <c r="D55" s="53">
        <v>0</v>
      </c>
      <c r="E55" s="53">
        <f t="shared" si="4"/>
        <v>0</v>
      </c>
    </row>
    <row r="56" spans="1:5" ht="15" customHeight="1">
      <c r="A56" s="45" t="s">
        <v>81</v>
      </c>
      <c r="B56" s="53">
        <v>0</v>
      </c>
      <c r="C56" s="53">
        <v>0</v>
      </c>
      <c r="D56" s="53">
        <v>0</v>
      </c>
      <c r="E56" s="53">
        <f t="shared" si="4"/>
        <v>0</v>
      </c>
    </row>
    <row r="57" spans="1:5" ht="15" customHeight="1">
      <c r="A57" s="35" t="s">
        <v>49</v>
      </c>
      <c r="B57" s="53">
        <v>0</v>
      </c>
      <c r="C57" s="53">
        <v>0</v>
      </c>
      <c r="D57" s="53">
        <v>0</v>
      </c>
      <c r="E57" s="53">
        <f t="shared" si="4"/>
        <v>0</v>
      </c>
    </row>
    <row r="58" spans="1:5" ht="15" customHeight="1" thickBot="1">
      <c r="A58" s="13" t="s">
        <v>14</v>
      </c>
      <c r="B58" s="54">
        <f>+SUM(B49:B57)</f>
        <v>1119384000</v>
      </c>
      <c r="C58" s="54">
        <f>+SUM(C49:C57)</f>
        <v>1433277200</v>
      </c>
      <c r="D58" s="54">
        <f>+SUM(D49:D57)</f>
        <v>1084324000</v>
      </c>
      <c r="E58" s="54">
        <f>+SUM(E49:E57)</f>
        <v>3636985200</v>
      </c>
    </row>
    <row r="59" spans="1:5" ht="15" customHeight="1" thickTop="1">
      <c r="A59" s="2" t="s">
        <v>71</v>
      </c>
    </row>
    <row r="60" spans="1:5" ht="15" customHeight="1">
      <c r="A60" s="2"/>
    </row>
    <row r="61" spans="1:5" ht="15" customHeight="1">
      <c r="A61" s="16"/>
    </row>
    <row r="63" spans="1:5" ht="15" customHeight="1">
      <c r="A63" s="57" t="s">
        <v>15</v>
      </c>
      <c r="B63" s="57"/>
      <c r="C63" s="57"/>
      <c r="D63" s="57"/>
      <c r="E63" s="57"/>
    </row>
    <row r="64" spans="1:5" ht="15" customHeight="1">
      <c r="A64" s="57" t="s">
        <v>12</v>
      </c>
      <c r="B64" s="57"/>
      <c r="C64" s="57"/>
      <c r="D64" s="57"/>
      <c r="E64" s="57"/>
    </row>
    <row r="65" spans="1:7" ht="15" customHeight="1">
      <c r="A65" s="57" t="s">
        <v>13</v>
      </c>
      <c r="B65" s="57"/>
      <c r="C65" s="57"/>
      <c r="D65" s="57"/>
      <c r="E65" s="57"/>
    </row>
    <row r="67" spans="1:7" ht="15" customHeight="1" thickBot="1">
      <c r="A67" s="11" t="s">
        <v>16</v>
      </c>
      <c r="B67" s="11" t="s">
        <v>5</v>
      </c>
      <c r="C67" s="11" t="s">
        <v>6</v>
      </c>
      <c r="D67" s="11" t="s">
        <v>7</v>
      </c>
      <c r="E67" s="11" t="s">
        <v>0</v>
      </c>
    </row>
    <row r="68" spans="1:7" ht="15" customHeight="1">
      <c r="A68" s="10"/>
      <c r="B68" s="10"/>
      <c r="C68" s="10"/>
      <c r="D68" s="10"/>
      <c r="E68" s="10"/>
    </row>
    <row r="69" spans="1:7" ht="15" customHeight="1">
      <c r="A69" s="29" t="s">
        <v>17</v>
      </c>
      <c r="B69" s="27">
        <v>1119384000</v>
      </c>
      <c r="C69" s="27">
        <v>1433277200</v>
      </c>
      <c r="D69" s="27">
        <v>1084324000</v>
      </c>
      <c r="E69" s="27">
        <f>SUM(B69:D69)</f>
        <v>3636985200</v>
      </c>
    </row>
    <row r="70" spans="1:7" ht="15" customHeight="1">
      <c r="A70" s="29"/>
      <c r="B70" s="27"/>
      <c r="C70" s="27"/>
      <c r="D70" s="27">
        <v>0</v>
      </c>
      <c r="E70" s="27">
        <f>SUM(B70:D70)</f>
        <v>0</v>
      </c>
      <c r="G70" s="41"/>
    </row>
    <row r="71" spans="1:7" ht="15" customHeight="1">
      <c r="A71" s="29"/>
      <c r="B71" s="27"/>
      <c r="C71" s="27"/>
      <c r="D71" s="27"/>
      <c r="E71" s="27"/>
    </row>
    <row r="72" spans="1:7" ht="15" customHeight="1">
      <c r="A72" s="10"/>
      <c r="B72" s="10"/>
      <c r="C72" s="10"/>
      <c r="D72" s="10"/>
      <c r="E72" s="10"/>
    </row>
    <row r="73" spans="1:7" ht="15" customHeight="1" thickBot="1">
      <c r="A73" s="13" t="s">
        <v>14</v>
      </c>
      <c r="B73" s="28">
        <f>+B69</f>
        <v>1119384000</v>
      </c>
      <c r="C73" s="28">
        <f t="shared" ref="C73:E73" si="5">+C69</f>
        <v>1433277200</v>
      </c>
      <c r="D73" s="28">
        <f t="shared" si="5"/>
        <v>1084324000</v>
      </c>
      <c r="E73" s="28">
        <f t="shared" si="5"/>
        <v>3636985200</v>
      </c>
    </row>
    <row r="74" spans="1:7" ht="15" customHeight="1" thickTop="1">
      <c r="A74" s="2" t="s">
        <v>71</v>
      </c>
    </row>
    <row r="75" spans="1:7" ht="15" customHeight="1">
      <c r="A75" s="14"/>
    </row>
    <row r="76" spans="1:7" ht="15" customHeight="1">
      <c r="A76" s="23"/>
      <c r="B76" s="23"/>
      <c r="C76" s="23"/>
      <c r="D76" s="23"/>
      <c r="E76" s="23"/>
    </row>
    <row r="77" spans="1:7" ht="15" customHeight="1">
      <c r="A77" s="57" t="s">
        <v>18</v>
      </c>
      <c r="B77" s="57"/>
      <c r="C77" s="57"/>
      <c r="D77" s="57"/>
      <c r="E77" s="57"/>
    </row>
    <row r="78" spans="1:7" ht="15" customHeight="1">
      <c r="A78" s="57" t="s">
        <v>19</v>
      </c>
      <c r="B78" s="57"/>
      <c r="C78" s="57"/>
      <c r="D78" s="57"/>
      <c r="E78" s="57"/>
    </row>
    <row r="79" spans="1:7" ht="15" customHeight="1">
      <c r="A79" s="57" t="s">
        <v>13</v>
      </c>
      <c r="B79" s="57"/>
      <c r="C79" s="57"/>
      <c r="D79" s="57"/>
      <c r="E79" s="57"/>
    </row>
    <row r="81" spans="1:12" ht="15.75" thickBot="1">
      <c r="A81" s="11" t="s">
        <v>16</v>
      </c>
      <c r="B81" s="11" t="s">
        <v>5</v>
      </c>
      <c r="C81" s="11" t="s">
        <v>6</v>
      </c>
      <c r="D81" s="11" t="s">
        <v>7</v>
      </c>
      <c r="E81" s="11" t="s">
        <v>0</v>
      </c>
      <c r="F81" s="14"/>
      <c r="G81" s="14"/>
      <c r="H81" s="25"/>
      <c r="I81" s="25"/>
      <c r="J81" s="14"/>
      <c r="K81" s="14"/>
      <c r="L81" s="14"/>
    </row>
    <row r="82" spans="1:12" ht="15" customHeight="1">
      <c r="A82" s="10"/>
      <c r="B82" s="10"/>
      <c r="C82" s="10"/>
      <c r="D82" s="10"/>
      <c r="E82" s="10"/>
      <c r="F82" s="14"/>
      <c r="G82" s="14"/>
      <c r="H82" s="14"/>
      <c r="I82" s="14"/>
      <c r="J82" s="14"/>
      <c r="K82" s="14"/>
      <c r="L82" s="14"/>
    </row>
    <row r="83" spans="1:12" ht="15" customHeight="1">
      <c r="A83" s="31" t="s">
        <v>44</v>
      </c>
      <c r="B83" s="27">
        <v>227594367.63999999</v>
      </c>
      <c r="C83" s="27">
        <f>B87</f>
        <v>1962735367.6399999</v>
      </c>
      <c r="D83" s="27">
        <f>C87</f>
        <v>529458167.63999987</v>
      </c>
      <c r="E83" s="27">
        <f>B83</f>
        <v>227594367.63999999</v>
      </c>
      <c r="F83" s="14"/>
      <c r="G83" s="14"/>
      <c r="H83" s="14"/>
      <c r="I83" s="14"/>
      <c r="J83" s="14"/>
      <c r="K83" s="14"/>
      <c r="L83" s="14"/>
    </row>
    <row r="84" spans="1:12" ht="15" customHeight="1">
      <c r="A84" s="31" t="s">
        <v>20</v>
      </c>
      <c r="B84" s="27">
        <v>2854525000</v>
      </c>
      <c r="C84" s="27">
        <v>0</v>
      </c>
      <c r="D84" s="27">
        <v>2602303000</v>
      </c>
      <c r="E84" s="27">
        <f>SUM(B84:D84)</f>
        <v>5456828000</v>
      </c>
      <c r="F84" s="14"/>
      <c r="G84" s="32"/>
      <c r="H84" s="32"/>
      <c r="I84" s="32"/>
      <c r="J84" s="14"/>
      <c r="K84" s="14"/>
      <c r="L84" s="14"/>
    </row>
    <row r="85" spans="1:12" ht="15" customHeight="1">
      <c r="A85" s="31" t="s">
        <v>45</v>
      </c>
      <c r="B85" s="27">
        <f t="shared" ref="B85:D85" si="6">+B83+B84</f>
        <v>3082119367.6399999</v>
      </c>
      <c r="C85" s="27">
        <f t="shared" si="6"/>
        <v>1962735367.6399999</v>
      </c>
      <c r="D85" s="27">
        <f t="shared" si="6"/>
        <v>3131761167.6399999</v>
      </c>
      <c r="E85" s="27">
        <f>+E83+E84</f>
        <v>5684422367.6400003</v>
      </c>
      <c r="F85" s="14"/>
      <c r="G85" s="10"/>
      <c r="H85" s="10"/>
      <c r="I85" s="10"/>
      <c r="J85" s="14"/>
      <c r="K85" s="14"/>
      <c r="L85" s="14"/>
    </row>
    <row r="86" spans="1:12" ht="15" customHeight="1">
      <c r="A86" s="31" t="s">
        <v>21</v>
      </c>
      <c r="B86" s="27">
        <f>B73</f>
        <v>1119384000</v>
      </c>
      <c r="C86" s="27">
        <f t="shared" ref="C86" si="7">C73</f>
        <v>1433277200</v>
      </c>
      <c r="D86" s="27">
        <f>+D73+48930200+177162167.64</f>
        <v>1310416367.6399999</v>
      </c>
      <c r="E86" s="27">
        <f>SUM(B86:D86)</f>
        <v>3863077567.6399999</v>
      </c>
      <c r="F86" s="14" t="s">
        <v>58</v>
      </c>
      <c r="G86" s="42"/>
      <c r="H86" s="27"/>
      <c r="I86" s="27"/>
      <c r="J86" s="14"/>
      <c r="K86" s="14"/>
      <c r="L86" s="14"/>
    </row>
    <row r="87" spans="1:12" ht="15" customHeight="1">
      <c r="A87" s="31" t="s">
        <v>46</v>
      </c>
      <c r="B87" s="27">
        <f>+B85-B86</f>
        <v>1962735367.6399999</v>
      </c>
      <c r="C87" s="27">
        <f t="shared" ref="C87:D87" si="8">+C85-C86</f>
        <v>529458167.63999987</v>
      </c>
      <c r="D87" s="27">
        <f t="shared" si="8"/>
        <v>1821344800</v>
      </c>
      <c r="E87" s="27">
        <f>+E85-E86</f>
        <v>1821344800.0000005</v>
      </c>
      <c r="F87" s="10"/>
      <c r="G87" s="10"/>
      <c r="H87" s="10"/>
      <c r="I87" s="10"/>
      <c r="J87" s="14"/>
      <c r="K87" s="14"/>
      <c r="L87" s="14"/>
    </row>
    <row r="88" spans="1:12" ht="15" customHeight="1" thickBot="1">
      <c r="A88" s="13"/>
      <c r="B88" s="52"/>
      <c r="C88" s="52"/>
      <c r="D88" s="52"/>
      <c r="E88" s="52"/>
      <c r="F88" s="14"/>
      <c r="G88" s="14"/>
      <c r="H88" s="14"/>
      <c r="I88" s="14"/>
      <c r="J88" s="14"/>
      <c r="K88" s="14"/>
      <c r="L88" s="14"/>
    </row>
    <row r="89" spans="1:12" ht="15" customHeight="1" thickTop="1">
      <c r="A89" s="2" t="s">
        <v>71</v>
      </c>
    </row>
    <row r="90" spans="1:12" ht="15" customHeight="1">
      <c r="A90" s="1" t="s">
        <v>72</v>
      </c>
    </row>
    <row r="91" spans="1:12" ht="15" customHeight="1">
      <c r="A91" s="16" t="s">
        <v>73</v>
      </c>
    </row>
    <row r="92" spans="1:12" ht="15" customHeight="1">
      <c r="A92" s="16"/>
      <c r="G92" s="41"/>
    </row>
    <row r="93" spans="1:12" ht="15" customHeight="1">
      <c r="A93" s="16"/>
    </row>
    <row r="95" spans="1:12" ht="15" customHeight="1">
      <c r="A95" s="1" t="s">
        <v>74</v>
      </c>
    </row>
    <row r="97" spans="1:6" s="1" customFormat="1" ht="18" customHeight="1">
      <c r="A97" s="30"/>
      <c r="B97" s="2"/>
      <c r="C97" s="2"/>
      <c r="D97" s="2"/>
      <c r="E97" s="2"/>
      <c r="F97" s="2"/>
    </row>
    <row r="98" spans="1:6" ht="15" customHeight="1">
      <c r="A98" s="30"/>
    </row>
    <row r="99" spans="1:6" ht="15" customHeight="1">
      <c r="A99" s="30"/>
    </row>
    <row r="109" spans="1:6" ht="15" customHeight="1">
      <c r="A109" s="2"/>
    </row>
  </sheetData>
  <mergeCells count="14">
    <mergeCell ref="A63:E63"/>
    <mergeCell ref="A1:F1"/>
    <mergeCell ref="A8:F8"/>
    <mergeCell ref="A9:F9"/>
    <mergeCell ref="A40:F40"/>
    <mergeCell ref="A43:E43"/>
    <mergeCell ref="A44:E44"/>
    <mergeCell ref="A45:E45"/>
    <mergeCell ref="A41:F41"/>
    <mergeCell ref="A64:E64"/>
    <mergeCell ref="A65:E65"/>
    <mergeCell ref="A77:E77"/>
    <mergeCell ref="A78:E78"/>
    <mergeCell ref="A79:E79"/>
  </mergeCells>
  <printOptions horizontalCentered="1" verticalCentered="1"/>
  <pageMargins left="0.70866141732283472" right="1.18" top="0.3" bottom="0.2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09"/>
  <sheetViews>
    <sheetView topLeftCell="A74" zoomScale="80" zoomScaleNormal="80" workbookViewId="0">
      <selection activeCell="F78" sqref="F78"/>
    </sheetView>
  </sheetViews>
  <sheetFormatPr baseColWidth="10" defaultColWidth="11.42578125" defaultRowHeight="15"/>
  <cols>
    <col min="1" max="1" width="61.42578125" style="1" customWidth="1"/>
    <col min="2" max="2" width="31.425781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6" width="18.28515625" style="2" customWidth="1"/>
    <col min="7" max="7" width="15.140625" style="2" customWidth="1"/>
    <col min="8" max="8" width="13.7109375" style="2" bestFit="1" customWidth="1"/>
    <col min="9" max="9" width="15.85546875" style="2" customWidth="1"/>
    <col min="10" max="16384" width="11.42578125" style="2"/>
  </cols>
  <sheetData>
    <row r="1" spans="1:35" ht="15" customHeight="1">
      <c r="A1" s="57" t="s">
        <v>1</v>
      </c>
      <c r="B1" s="57"/>
      <c r="C1" s="57"/>
      <c r="D1" s="57"/>
      <c r="E1" s="57"/>
      <c r="F1" s="57"/>
    </row>
    <row r="2" spans="1:35" ht="15" customHeight="1">
      <c r="A2" s="4" t="s">
        <v>38</v>
      </c>
      <c r="B2" s="5" t="s">
        <v>37</v>
      </c>
      <c r="C2" s="5"/>
      <c r="D2" s="5"/>
      <c r="E2" s="5"/>
      <c r="F2" s="5"/>
    </row>
    <row r="3" spans="1:35" ht="15" customHeight="1">
      <c r="A3" s="4" t="s">
        <v>39</v>
      </c>
      <c r="B3" s="5" t="s">
        <v>40</v>
      </c>
      <c r="C3" s="5"/>
      <c r="D3" s="5"/>
      <c r="E3" s="5"/>
      <c r="F3" s="5"/>
    </row>
    <row r="4" spans="1:35" ht="15" customHeight="1">
      <c r="A4" s="4" t="s">
        <v>41</v>
      </c>
      <c r="B4" s="5" t="s">
        <v>37</v>
      </c>
      <c r="C4" s="5"/>
      <c r="D4" s="5"/>
      <c r="E4" s="5"/>
      <c r="F4" s="5"/>
    </row>
    <row r="5" spans="1:35" ht="15" customHeight="1">
      <c r="A5" s="4" t="s">
        <v>42</v>
      </c>
      <c r="B5" s="5" t="s">
        <v>65</v>
      </c>
      <c r="C5" s="5"/>
      <c r="D5" s="5"/>
      <c r="E5" s="5"/>
      <c r="F5" s="5"/>
    </row>
    <row r="6" spans="1:35" ht="15" customHeight="1">
      <c r="A6" s="4"/>
      <c r="B6" s="6"/>
      <c r="C6" s="7"/>
      <c r="D6" s="8"/>
      <c r="E6" s="8"/>
      <c r="F6" s="8"/>
    </row>
    <row r="7" spans="1:35" ht="15" customHeight="1">
      <c r="A7" s="9"/>
      <c r="B7" s="8"/>
      <c r="C7" s="8"/>
      <c r="D7" s="8"/>
      <c r="E7" s="8"/>
      <c r="F7" s="8"/>
    </row>
    <row r="8" spans="1:35" ht="15" customHeight="1">
      <c r="A8" s="57" t="s">
        <v>2</v>
      </c>
      <c r="B8" s="57"/>
      <c r="C8" s="57"/>
      <c r="D8" s="57"/>
      <c r="E8" s="57"/>
      <c r="F8" s="57"/>
    </row>
    <row r="9" spans="1:35" ht="15" customHeight="1">
      <c r="A9" s="57" t="s">
        <v>3</v>
      </c>
      <c r="B9" s="57"/>
      <c r="C9" s="57"/>
      <c r="D9" s="57"/>
      <c r="E9" s="57"/>
      <c r="F9" s="57"/>
    </row>
    <row r="10" spans="1:35" ht="15" customHeight="1">
      <c r="B10" s="10"/>
      <c r="C10" s="10"/>
    </row>
    <row r="11" spans="1:35" s="8" customFormat="1" ht="15" customHeight="1" thickBot="1">
      <c r="A11" s="11" t="s">
        <v>43</v>
      </c>
      <c r="B11" s="12" t="s">
        <v>4</v>
      </c>
      <c r="C11" s="12" t="s">
        <v>22</v>
      </c>
      <c r="D11" s="12" t="s">
        <v>23</v>
      </c>
      <c r="E11" s="12" t="s">
        <v>24</v>
      </c>
      <c r="F11" s="12" t="s">
        <v>25</v>
      </c>
      <c r="G11" s="12" t="s">
        <v>59</v>
      </c>
    </row>
    <row r="12" spans="1:35" s="8" customFormat="1" ht="15" customHeight="1">
      <c r="A12" s="1"/>
      <c r="B12" s="2"/>
      <c r="C12" s="22"/>
      <c r="D12" s="22"/>
      <c r="E12" s="22"/>
      <c r="F12" s="22"/>
      <c r="G12" s="22"/>
    </row>
    <row r="13" spans="1:35" s="24" customFormat="1" ht="15" customHeight="1">
      <c r="A13" s="1" t="s">
        <v>54</v>
      </c>
      <c r="B13" s="2" t="s">
        <v>47</v>
      </c>
      <c r="C13" s="23">
        <v>1524</v>
      </c>
      <c r="D13" s="23">
        <v>50</v>
      </c>
      <c r="E13" s="23"/>
      <c r="F13" s="23">
        <f>SUM(C13:E13)</f>
        <v>1574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>
      <c r="A14" s="1"/>
      <c r="B14" s="36" t="s">
        <v>48</v>
      </c>
      <c r="C14" s="37">
        <v>85884</v>
      </c>
      <c r="D14" s="37">
        <v>78268</v>
      </c>
      <c r="E14" s="37">
        <v>72320</v>
      </c>
      <c r="F14" s="37">
        <f t="shared" ref="F14:F34" si="0">SUM(C14:E14)</f>
        <v>236472</v>
      </c>
      <c r="G14" s="37">
        <f>AVERAGE(C14:E14)</f>
        <v>78824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>
      <c r="A15" s="35" t="s">
        <v>49</v>
      </c>
      <c r="B15" s="2" t="s">
        <v>47</v>
      </c>
      <c r="C15" s="23">
        <v>4613</v>
      </c>
      <c r="D15" s="23">
        <v>0</v>
      </c>
      <c r="E15" s="23">
        <v>0</v>
      </c>
      <c r="F15" s="23">
        <f t="shared" si="0"/>
        <v>4613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>
      <c r="A16" s="35" t="s">
        <v>49</v>
      </c>
      <c r="B16" s="36" t="s">
        <v>48</v>
      </c>
      <c r="C16" s="37">
        <v>0</v>
      </c>
      <c r="D16" s="37">
        <v>22934</v>
      </c>
      <c r="E16" s="37">
        <v>4664</v>
      </c>
      <c r="F16" s="37">
        <f t="shared" si="0"/>
        <v>27598</v>
      </c>
      <c r="G16" s="37">
        <f t="shared" ref="G16:G34" si="1">AVERAGE(C16:E16)</f>
        <v>9199.3333333333339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hidden="1" customHeight="1">
      <c r="A17" s="1" t="s">
        <v>55</v>
      </c>
      <c r="B17" s="2" t="s">
        <v>47</v>
      </c>
      <c r="C17" s="23"/>
      <c r="D17" s="23"/>
      <c r="E17" s="23"/>
      <c r="F17" s="23">
        <f t="shared" si="0"/>
        <v>0</v>
      </c>
      <c r="G17" s="37" t="e">
        <f t="shared" si="1"/>
        <v>#DIV/0!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hidden="1" customHeight="1">
      <c r="A18" s="1"/>
      <c r="B18" s="36" t="s">
        <v>48</v>
      </c>
      <c r="C18" s="37"/>
      <c r="D18" s="37"/>
      <c r="E18" s="37"/>
      <c r="F18" s="23">
        <f t="shared" si="0"/>
        <v>0</v>
      </c>
      <c r="G18" s="37" t="e">
        <f t="shared" si="1"/>
        <v>#DIV/0!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>
      <c r="A19" s="1" t="s">
        <v>56</v>
      </c>
      <c r="B19" s="2" t="s">
        <v>47</v>
      </c>
      <c r="C19" s="23"/>
      <c r="D19" s="23"/>
      <c r="E19" s="23"/>
      <c r="F19" s="23">
        <f t="shared" si="0"/>
        <v>0</v>
      </c>
      <c r="G19" s="37" t="e">
        <f t="shared" si="1"/>
        <v>#DIV/0!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>
      <c r="A20" s="1"/>
      <c r="B20" s="36" t="s">
        <v>48</v>
      </c>
      <c r="C20" s="37"/>
      <c r="D20" s="37"/>
      <c r="E20" s="37"/>
      <c r="F20" s="23">
        <f t="shared" si="0"/>
        <v>0</v>
      </c>
      <c r="G20" s="37" t="e">
        <f t="shared" si="1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>
      <c r="A21" s="35" t="s">
        <v>49</v>
      </c>
      <c r="B21" s="2" t="s">
        <v>47</v>
      </c>
      <c r="C21" s="23"/>
      <c r="D21" s="23"/>
      <c r="E21" s="23"/>
      <c r="F21" s="23">
        <f t="shared" si="0"/>
        <v>0</v>
      </c>
      <c r="G21" s="37" t="e">
        <f t="shared" si="1"/>
        <v>#DIV/0!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>
      <c r="A22" s="35" t="s">
        <v>49</v>
      </c>
      <c r="B22" s="36" t="s">
        <v>48</v>
      </c>
      <c r="C22" s="37"/>
      <c r="D22" s="37"/>
      <c r="E22" s="37"/>
      <c r="F22" s="23">
        <f t="shared" si="0"/>
        <v>0</v>
      </c>
      <c r="G22" s="37" t="e">
        <f t="shared" si="1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>
      <c r="A23" s="1" t="s">
        <v>70</v>
      </c>
      <c r="B23" s="2" t="s">
        <v>47</v>
      </c>
      <c r="C23" s="23">
        <v>0</v>
      </c>
      <c r="D23" s="23">
        <v>0</v>
      </c>
      <c r="E23" s="23">
        <v>0</v>
      </c>
      <c r="F23" s="23">
        <f t="shared" si="0"/>
        <v>0</v>
      </c>
      <c r="G23" s="2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>
      <c r="A24" s="1"/>
      <c r="B24" s="36" t="s">
        <v>48</v>
      </c>
      <c r="C24" s="37">
        <v>412</v>
      </c>
      <c r="D24" s="37">
        <v>383</v>
      </c>
      <c r="E24" s="37">
        <v>385</v>
      </c>
      <c r="F24" s="37">
        <f t="shared" si="0"/>
        <v>1180</v>
      </c>
      <c r="G24" s="37">
        <f t="shared" si="1"/>
        <v>393.33333333333331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>
      <c r="A25" s="35" t="s">
        <v>49</v>
      </c>
      <c r="B25" s="2" t="s">
        <v>47</v>
      </c>
      <c r="C25" s="23">
        <v>678</v>
      </c>
      <c r="D25" s="23">
        <v>164</v>
      </c>
      <c r="E25" s="23">
        <v>90</v>
      </c>
      <c r="F25" s="23">
        <f t="shared" si="0"/>
        <v>932</v>
      </c>
      <c r="G25" s="2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>
      <c r="A26" s="35" t="s">
        <v>49</v>
      </c>
      <c r="B26" s="36" t="s">
        <v>48</v>
      </c>
      <c r="C26" s="37">
        <v>1660</v>
      </c>
      <c r="D26" s="37">
        <v>3735</v>
      </c>
      <c r="E26" s="37">
        <v>1452</v>
      </c>
      <c r="F26" s="37">
        <f t="shared" si="0"/>
        <v>6847</v>
      </c>
      <c r="G26" s="37">
        <f t="shared" si="1"/>
        <v>2282.3333333333335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>
      <c r="A27" s="45" t="s">
        <v>79</v>
      </c>
      <c r="B27" s="1" t="s">
        <v>75</v>
      </c>
      <c r="C27" s="23">
        <v>0</v>
      </c>
      <c r="D27" s="23">
        <v>0</v>
      </c>
      <c r="E27" s="23">
        <v>0</v>
      </c>
      <c r="F27" s="23">
        <f t="shared" si="0"/>
        <v>0</v>
      </c>
      <c r="G27" s="2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>
      <c r="A28" s="35" t="s">
        <v>49</v>
      </c>
      <c r="B28" s="36" t="s">
        <v>76</v>
      </c>
      <c r="C28" s="37">
        <v>0</v>
      </c>
      <c r="D28" s="37">
        <v>2</v>
      </c>
      <c r="E28" s="37">
        <v>0</v>
      </c>
      <c r="F28" s="37">
        <f t="shared" si="0"/>
        <v>2</v>
      </c>
      <c r="G28" s="37">
        <f t="shared" si="1"/>
        <v>0.66666666666666663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>
      <c r="A29" s="45" t="s">
        <v>77</v>
      </c>
      <c r="B29" s="1" t="s">
        <v>47</v>
      </c>
      <c r="C29" s="23">
        <v>0</v>
      </c>
      <c r="D29" s="23">
        <v>0</v>
      </c>
      <c r="E29" s="23">
        <v>0</v>
      </c>
      <c r="F29" s="23">
        <f t="shared" si="0"/>
        <v>0</v>
      </c>
      <c r="G29" s="2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>
      <c r="A30" s="45"/>
      <c r="B30" s="36" t="s">
        <v>48</v>
      </c>
      <c r="C30" s="37">
        <v>0</v>
      </c>
      <c r="D30" s="37">
        <v>1</v>
      </c>
      <c r="E30" s="37">
        <v>0</v>
      </c>
      <c r="F30" s="37">
        <f t="shared" si="0"/>
        <v>1</v>
      </c>
      <c r="G30" s="37">
        <f t="shared" si="1"/>
        <v>0.33333333333333331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>
      <c r="A31" s="35" t="s">
        <v>49</v>
      </c>
      <c r="B31" s="1" t="s">
        <v>47</v>
      </c>
      <c r="C31" s="23">
        <v>0</v>
      </c>
      <c r="D31" s="23">
        <v>0</v>
      </c>
      <c r="E31" s="23">
        <v>0</v>
      </c>
      <c r="F31" s="23">
        <f t="shared" si="0"/>
        <v>0</v>
      </c>
      <c r="G31" s="2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>
      <c r="A32" s="35" t="s">
        <v>49</v>
      </c>
      <c r="B32" s="36" t="s">
        <v>48</v>
      </c>
      <c r="C32" s="37">
        <v>0</v>
      </c>
      <c r="D32" s="37">
        <v>3</v>
      </c>
      <c r="E32" s="37">
        <v>0</v>
      </c>
      <c r="F32" s="37">
        <f t="shared" si="0"/>
        <v>3</v>
      </c>
      <c r="G32" s="37">
        <f t="shared" si="1"/>
        <v>1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>
      <c r="A33" s="45" t="s">
        <v>78</v>
      </c>
      <c r="B33" s="1" t="s">
        <v>47</v>
      </c>
      <c r="C33" s="23">
        <v>0</v>
      </c>
      <c r="D33" s="23">
        <v>0</v>
      </c>
      <c r="E33" s="23">
        <v>0</v>
      </c>
      <c r="F33" s="23">
        <f t="shared" si="0"/>
        <v>0</v>
      </c>
      <c r="G33" s="2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>
      <c r="A34" s="45"/>
      <c r="B34" s="36" t="s">
        <v>48</v>
      </c>
      <c r="C34" s="37">
        <v>0</v>
      </c>
      <c r="D34" s="37">
        <v>30</v>
      </c>
      <c r="E34" s="37">
        <v>0</v>
      </c>
      <c r="F34" s="37">
        <f t="shared" si="0"/>
        <v>30</v>
      </c>
      <c r="G34" s="37">
        <f t="shared" si="1"/>
        <v>10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6" customFormat="1" ht="15.75" thickBot="1">
      <c r="A35" s="13" t="s">
        <v>8</v>
      </c>
      <c r="B35" s="3"/>
      <c r="C35" s="3">
        <f>+C13+C15+C17+C19+C21+C23+C25</f>
        <v>6815</v>
      </c>
      <c r="D35" s="3">
        <f t="shared" ref="D35:F35" si="2">+D13+D15+D17+D19+D21+D23+D25</f>
        <v>214</v>
      </c>
      <c r="E35" s="3">
        <f t="shared" si="2"/>
        <v>90</v>
      </c>
      <c r="F35" s="3">
        <f t="shared" si="2"/>
        <v>7119</v>
      </c>
      <c r="G35" s="3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s="26" customFormat="1" ht="16.5" thickTop="1" thickBot="1">
      <c r="A36" s="13" t="s">
        <v>9</v>
      </c>
      <c r="B36" s="3"/>
      <c r="C36" s="3">
        <f>+C14+C16+C18+C20+C22+C24+C26+C28+C30+C32+C34</f>
        <v>87956</v>
      </c>
      <c r="D36" s="3">
        <f t="shared" ref="D36:F36" si="3">+D14+D16+D18+D20+D22+D24+D26+D28+D30+D32+D34</f>
        <v>105356</v>
      </c>
      <c r="E36" s="3">
        <f t="shared" si="3"/>
        <v>78821</v>
      </c>
      <c r="F36" s="3">
        <f t="shared" si="3"/>
        <v>272133</v>
      </c>
      <c r="G36" s="3">
        <f>G14+G16+G24+G26+G28+G30+G32+G34</f>
        <v>90710.999999999985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8.75" customHeight="1" thickTop="1">
      <c r="A37" s="2" t="s">
        <v>62</v>
      </c>
      <c r="B37" s="14"/>
      <c r="C37" s="14"/>
      <c r="D37" s="14"/>
      <c r="E37" s="14"/>
      <c r="F37" s="14"/>
    </row>
    <row r="38" spans="1:35" ht="15" customHeight="1">
      <c r="A38" s="1" t="s">
        <v>10</v>
      </c>
      <c r="F38" s="15"/>
    </row>
    <row r="39" spans="1:35" ht="15" customHeight="1">
      <c r="A39" s="16" t="s">
        <v>53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35" ht="15" customHeight="1">
      <c r="A40" s="58" t="s">
        <v>63</v>
      </c>
      <c r="B40" s="58"/>
      <c r="C40" s="58"/>
      <c r="D40" s="58"/>
      <c r="E40" s="58"/>
      <c r="F40" s="5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35" ht="29.25" customHeight="1">
      <c r="A41" s="58" t="s">
        <v>51</v>
      </c>
      <c r="B41" s="58"/>
      <c r="C41" s="58"/>
      <c r="D41" s="58"/>
      <c r="E41" s="58"/>
      <c r="F41" s="58"/>
    </row>
    <row r="42" spans="1:35" ht="15" customHeight="1">
      <c r="A42" s="58" t="s">
        <v>80</v>
      </c>
      <c r="B42" s="58"/>
      <c r="C42" s="58"/>
      <c r="D42" s="58"/>
      <c r="E42" s="58"/>
      <c r="F42" s="58"/>
    </row>
    <row r="43" spans="1:35" ht="15" customHeight="1">
      <c r="A43" s="59" t="s">
        <v>11</v>
      </c>
      <c r="B43" s="59"/>
      <c r="C43" s="59"/>
      <c r="D43" s="59"/>
      <c r="E43" s="59"/>
    </row>
    <row r="44" spans="1:35" ht="15" customHeight="1">
      <c r="A44" s="57" t="s">
        <v>12</v>
      </c>
      <c r="B44" s="57"/>
      <c r="C44" s="57"/>
      <c r="D44" s="57"/>
      <c r="E44" s="57"/>
    </row>
    <row r="45" spans="1:35" ht="15" customHeight="1">
      <c r="A45" s="57" t="s">
        <v>13</v>
      </c>
      <c r="B45" s="57"/>
      <c r="C45" s="57"/>
      <c r="D45" s="57"/>
      <c r="E45" s="57"/>
    </row>
    <row r="46" spans="1:35" ht="15" customHeight="1"/>
    <row r="47" spans="1:35" ht="15" customHeight="1" thickBot="1">
      <c r="A47" s="11" t="s">
        <v>43</v>
      </c>
      <c r="B47" s="12" t="s">
        <v>22</v>
      </c>
      <c r="C47" s="12" t="s">
        <v>23</v>
      </c>
      <c r="D47" s="12" t="s">
        <v>24</v>
      </c>
      <c r="E47" s="12" t="s">
        <v>25</v>
      </c>
    </row>
    <row r="48" spans="1:35" ht="15" customHeight="1">
      <c r="A48" s="10"/>
      <c r="B48" s="10"/>
      <c r="C48" s="10"/>
      <c r="D48" s="10"/>
      <c r="E48" s="10"/>
    </row>
    <row r="49" spans="1:6" ht="15" customHeight="1">
      <c r="A49" s="10" t="s">
        <v>54</v>
      </c>
      <c r="B49" s="50">
        <v>1545912000</v>
      </c>
      <c r="C49" s="48">
        <v>1408824000</v>
      </c>
      <c r="D49" s="50">
        <v>1301760000</v>
      </c>
      <c r="E49" s="50">
        <f t="shared" ref="E49:E57" si="4">SUM(B49:D49)</f>
        <v>4256496000</v>
      </c>
      <c r="F49" s="1"/>
    </row>
    <row r="50" spans="1:6" ht="15" customHeight="1">
      <c r="A50" s="35" t="s">
        <v>49</v>
      </c>
      <c r="B50" s="50">
        <v>0</v>
      </c>
      <c r="C50" s="48">
        <v>412812000</v>
      </c>
      <c r="D50" s="50">
        <v>83952000</v>
      </c>
      <c r="E50" s="50">
        <f t="shared" si="4"/>
        <v>496764000</v>
      </c>
      <c r="F50" s="1"/>
    </row>
    <row r="51" spans="1:6" ht="15" customHeight="1">
      <c r="A51" s="34" t="s">
        <v>70</v>
      </c>
      <c r="B51" s="50">
        <v>31668800</v>
      </c>
      <c r="C51" s="48">
        <v>29449000</v>
      </c>
      <c r="D51" s="50">
        <v>29615000</v>
      </c>
      <c r="E51" s="50">
        <f t="shared" si="4"/>
        <v>90732800</v>
      </c>
      <c r="F51" s="1"/>
    </row>
    <row r="52" spans="1:6" ht="15" customHeight="1">
      <c r="A52" s="35" t="s">
        <v>49</v>
      </c>
      <c r="B52" s="50">
        <v>124800800</v>
      </c>
      <c r="C52" s="48">
        <v>283828200</v>
      </c>
      <c r="D52" s="50">
        <v>110188800</v>
      </c>
      <c r="E52" s="50">
        <f t="shared" si="4"/>
        <v>518817800</v>
      </c>
      <c r="F52" s="1"/>
    </row>
    <row r="53" spans="1:6" ht="15" customHeight="1">
      <c r="A53" s="45" t="s">
        <v>78</v>
      </c>
      <c r="B53" s="48">
        <v>0</v>
      </c>
      <c r="C53" s="48">
        <v>531000</v>
      </c>
      <c r="D53" s="50">
        <v>0</v>
      </c>
      <c r="E53" s="50">
        <f t="shared" si="4"/>
        <v>531000</v>
      </c>
      <c r="F53" s="1"/>
    </row>
    <row r="54" spans="1:6" ht="15" customHeight="1">
      <c r="A54" s="45" t="s">
        <v>77</v>
      </c>
      <c r="B54" s="50">
        <v>0</v>
      </c>
      <c r="C54" s="48">
        <v>41500</v>
      </c>
      <c r="D54" s="50">
        <v>0</v>
      </c>
      <c r="E54" s="50">
        <f t="shared" si="4"/>
        <v>41500</v>
      </c>
      <c r="F54" s="1"/>
    </row>
    <row r="55" spans="1:6" ht="15" customHeight="1">
      <c r="A55" s="35" t="s">
        <v>49</v>
      </c>
      <c r="B55" s="50">
        <v>0</v>
      </c>
      <c r="C55" s="48">
        <v>124500</v>
      </c>
      <c r="D55" s="50">
        <v>0</v>
      </c>
      <c r="E55" s="50">
        <f t="shared" si="4"/>
        <v>124500</v>
      </c>
      <c r="F55" s="1"/>
    </row>
    <row r="56" spans="1:6" ht="15" customHeight="1">
      <c r="A56" s="45" t="s">
        <v>81</v>
      </c>
      <c r="B56" s="48">
        <v>0</v>
      </c>
      <c r="C56" s="48">
        <v>0</v>
      </c>
      <c r="D56" s="50">
        <v>0</v>
      </c>
      <c r="E56" s="50">
        <f t="shared" si="4"/>
        <v>0</v>
      </c>
      <c r="F56" s="1"/>
    </row>
    <row r="57" spans="1:6" ht="15" customHeight="1">
      <c r="A57" s="35" t="s">
        <v>49</v>
      </c>
      <c r="B57" s="50">
        <v>0</v>
      </c>
      <c r="C57" s="48">
        <v>166000</v>
      </c>
      <c r="D57" s="50">
        <v>0</v>
      </c>
      <c r="E57" s="50">
        <f t="shared" si="4"/>
        <v>166000</v>
      </c>
      <c r="F57" s="1"/>
    </row>
    <row r="58" spans="1:6" ht="15" customHeight="1" thickBot="1">
      <c r="A58" s="13" t="s">
        <v>14</v>
      </c>
      <c r="B58" s="51">
        <f>+SUM(B49:B57)</f>
        <v>1702381600</v>
      </c>
      <c r="C58" s="51">
        <f t="shared" ref="C58:E58" si="5">+SUM(C49:C57)</f>
        <v>2135776200</v>
      </c>
      <c r="D58" s="51">
        <f t="shared" si="5"/>
        <v>1525515800</v>
      </c>
      <c r="E58" s="51">
        <f t="shared" si="5"/>
        <v>5363673600</v>
      </c>
    </row>
    <row r="59" spans="1:6" ht="15" customHeight="1" thickTop="1">
      <c r="A59" s="2" t="s">
        <v>71</v>
      </c>
    </row>
    <row r="60" spans="1:6" ht="15" customHeight="1">
      <c r="A60" s="58" t="s">
        <v>82</v>
      </c>
      <c r="B60" s="58"/>
      <c r="C60" s="58"/>
      <c r="D60" s="58"/>
      <c r="E60" s="58"/>
      <c r="F60" s="58"/>
    </row>
    <row r="61" spans="1:6" ht="15" customHeight="1">
      <c r="A61" s="2"/>
    </row>
    <row r="62" spans="1:6" ht="15" customHeight="1">
      <c r="A62" s="2"/>
    </row>
    <row r="63" spans="1:6" ht="15" customHeight="1">
      <c r="A63" s="57" t="s">
        <v>15</v>
      </c>
      <c r="B63" s="57"/>
      <c r="C63" s="57"/>
      <c r="D63" s="57"/>
      <c r="E63" s="57"/>
    </row>
    <row r="64" spans="1:6" ht="15" customHeight="1">
      <c r="A64" s="57" t="s">
        <v>12</v>
      </c>
      <c r="B64" s="57"/>
      <c r="C64" s="57"/>
      <c r="D64" s="57"/>
      <c r="E64" s="57"/>
    </row>
    <row r="65" spans="1:5" ht="15" customHeight="1">
      <c r="A65" s="57" t="s">
        <v>13</v>
      </c>
      <c r="B65" s="57"/>
      <c r="C65" s="57"/>
      <c r="D65" s="57"/>
      <c r="E65" s="57"/>
    </row>
    <row r="66" spans="1:5" ht="15" customHeight="1"/>
    <row r="67" spans="1:5" ht="15" customHeight="1" thickBot="1">
      <c r="A67" s="11" t="s">
        <v>16</v>
      </c>
      <c r="B67" s="12" t="s">
        <v>22</v>
      </c>
      <c r="C67" s="12" t="s">
        <v>23</v>
      </c>
      <c r="D67" s="12" t="s">
        <v>24</v>
      </c>
      <c r="E67" s="12" t="s">
        <v>25</v>
      </c>
    </row>
    <row r="68" spans="1:5">
      <c r="E68" s="38"/>
    </row>
    <row r="69" spans="1:5" ht="15" customHeight="1">
      <c r="A69" s="21" t="s">
        <v>17</v>
      </c>
      <c r="B69" s="38">
        <v>1702381600</v>
      </c>
      <c r="C69" s="38">
        <v>2135776200</v>
      </c>
      <c r="D69" s="38">
        <v>1525515800</v>
      </c>
      <c r="E69" s="38">
        <f>SUM(B69:D69)</f>
        <v>5363673600</v>
      </c>
    </row>
    <row r="70" spans="1:5" ht="15" customHeight="1">
      <c r="A70" s="21"/>
      <c r="E70" s="38"/>
    </row>
    <row r="71" spans="1:5">
      <c r="E71" s="38"/>
    </row>
    <row r="72" spans="1:5">
      <c r="E72" s="38"/>
    </row>
    <row r="73" spans="1:5" ht="15" customHeight="1" thickBot="1">
      <c r="A73" s="13" t="s">
        <v>14</v>
      </c>
      <c r="B73" s="39">
        <f>B69</f>
        <v>1702381600</v>
      </c>
      <c r="C73" s="39">
        <f t="shared" ref="C73:E73" si="6">C69</f>
        <v>2135776200</v>
      </c>
      <c r="D73" s="3">
        <f t="shared" si="6"/>
        <v>1525515800</v>
      </c>
      <c r="E73" s="39">
        <f t="shared" si="6"/>
        <v>5363673600</v>
      </c>
    </row>
    <row r="74" spans="1:5" ht="15" customHeight="1" thickTop="1">
      <c r="A74" s="2" t="s">
        <v>71</v>
      </c>
    </row>
    <row r="75" spans="1:5" ht="15" customHeight="1"/>
    <row r="77" spans="1:5" ht="15" customHeight="1">
      <c r="A77" s="57" t="s">
        <v>18</v>
      </c>
      <c r="B77" s="57"/>
      <c r="C77" s="57"/>
      <c r="D77" s="57"/>
      <c r="E77" s="57"/>
    </row>
    <row r="78" spans="1:5" ht="15" customHeight="1">
      <c r="A78" s="57" t="s">
        <v>19</v>
      </c>
      <c r="B78" s="57"/>
      <c r="C78" s="57"/>
      <c r="D78" s="57"/>
      <c r="E78" s="57"/>
    </row>
    <row r="79" spans="1:5" ht="15" customHeight="1">
      <c r="A79" s="57" t="s">
        <v>13</v>
      </c>
      <c r="B79" s="57"/>
      <c r="C79" s="57"/>
      <c r="D79" s="57"/>
      <c r="E79" s="57"/>
    </row>
    <row r="81" spans="1:9" ht="15.75" thickBot="1">
      <c r="A81" s="11" t="s">
        <v>16</v>
      </c>
      <c r="B81" s="12" t="s">
        <v>22</v>
      </c>
      <c r="C81" s="12" t="s">
        <v>23</v>
      </c>
      <c r="D81" s="12" t="s">
        <v>24</v>
      </c>
      <c r="E81" s="12" t="s">
        <v>25</v>
      </c>
    </row>
    <row r="83" spans="1:9" ht="15" customHeight="1">
      <c r="A83" s="31" t="s">
        <v>44</v>
      </c>
      <c r="B83" s="38">
        <f>+'1T'!E87</f>
        <v>1821344800.0000005</v>
      </c>
      <c r="C83" s="38">
        <f>+B87</f>
        <v>399432200.00000048</v>
      </c>
      <c r="D83" s="38">
        <f>+C87</f>
        <v>1602533000.0000005</v>
      </c>
      <c r="E83" s="38">
        <f>B83</f>
        <v>1821344800.0000005</v>
      </c>
    </row>
    <row r="84" spans="1:9" ht="15" customHeight="1">
      <c r="A84" s="31" t="s">
        <v>20</v>
      </c>
      <c r="B84" s="38">
        <v>280469000</v>
      </c>
      <c r="C84" s="38">
        <v>3338877000</v>
      </c>
      <c r="D84" s="38">
        <v>3074590000</v>
      </c>
      <c r="E84" s="38">
        <f>SUM(B84:D84)</f>
        <v>6693936000</v>
      </c>
      <c r="G84" s="32"/>
      <c r="H84" s="32"/>
      <c r="I84" s="32"/>
    </row>
    <row r="85" spans="1:9" ht="15" customHeight="1">
      <c r="A85" s="31" t="s">
        <v>45</v>
      </c>
      <c r="B85" s="38">
        <f>+B83+B84</f>
        <v>2101813800.0000005</v>
      </c>
      <c r="C85" s="38">
        <f>+C83+C84</f>
        <v>3738309200.0000005</v>
      </c>
      <c r="D85" s="38">
        <f>+D83+D84</f>
        <v>4677123000</v>
      </c>
      <c r="E85" s="38">
        <f>+E84+E83</f>
        <v>8515280800</v>
      </c>
    </row>
    <row r="86" spans="1:9" ht="15" customHeight="1">
      <c r="A86" s="31" t="s">
        <v>21</v>
      </c>
      <c r="B86" s="38">
        <f>B73</f>
        <v>1702381600</v>
      </c>
      <c r="C86" s="38">
        <f t="shared" ref="C86:D86" si="7">C73</f>
        <v>2135776200</v>
      </c>
      <c r="D86" s="38">
        <f t="shared" si="7"/>
        <v>1525515800</v>
      </c>
      <c r="E86" s="38">
        <f>SUM(B86:D86)</f>
        <v>5363673600</v>
      </c>
    </row>
    <row r="87" spans="1:9" ht="15" customHeight="1">
      <c r="A87" s="31" t="s">
        <v>46</v>
      </c>
      <c r="B87" s="38">
        <f>+B85-B86</f>
        <v>399432200.00000048</v>
      </c>
      <c r="C87" s="38">
        <f>+C85-C86</f>
        <v>1602533000.0000005</v>
      </c>
      <c r="D87" s="38">
        <f>+D85-D86</f>
        <v>3151607200</v>
      </c>
      <c r="E87" s="38">
        <f t="shared" ref="E87" si="8">+E85-E86</f>
        <v>3151607200</v>
      </c>
      <c r="F87" s="1"/>
      <c r="G87" s="1"/>
    </row>
    <row r="88" spans="1:9" ht="15" customHeight="1" thickBot="1">
      <c r="A88" s="3"/>
      <c r="B88" s="3"/>
      <c r="C88" s="3"/>
      <c r="D88" s="3"/>
      <c r="E88" s="3"/>
    </row>
    <row r="89" spans="1:9" ht="15" customHeight="1" thickTop="1">
      <c r="A89" s="2" t="s">
        <v>71</v>
      </c>
    </row>
    <row r="90" spans="1:9">
      <c r="A90" s="16" t="s">
        <v>83</v>
      </c>
    </row>
    <row r="91" spans="1:9">
      <c r="A91" s="16" t="s">
        <v>84</v>
      </c>
    </row>
    <row r="92" spans="1:9">
      <c r="A92" s="1" t="s">
        <v>85</v>
      </c>
    </row>
    <row r="97" spans="1:6" s="1" customFormat="1" ht="18" customHeight="1">
      <c r="A97" s="30"/>
      <c r="B97" s="2"/>
      <c r="C97" s="2"/>
      <c r="D97" s="2"/>
      <c r="E97" s="2"/>
      <c r="F97" s="2"/>
    </row>
    <row r="98" spans="1:6">
      <c r="A98" s="30"/>
    </row>
    <row r="99" spans="1:6">
      <c r="A99" s="30"/>
    </row>
    <row r="103" spans="1:6" s="1" customFormat="1" ht="15" customHeight="1">
      <c r="B103" s="2"/>
      <c r="C103" s="2"/>
      <c r="D103" s="2"/>
      <c r="E103" s="2"/>
      <c r="F103" s="2"/>
    </row>
    <row r="104" spans="1:6" s="1" customFormat="1" ht="15" customHeight="1">
      <c r="B104" s="2"/>
      <c r="C104" s="2"/>
      <c r="D104" s="2"/>
      <c r="E104" s="2"/>
      <c r="F104" s="2"/>
    </row>
    <row r="105" spans="1:6" s="1" customFormat="1" ht="15" customHeight="1">
      <c r="B105" s="2"/>
      <c r="C105" s="2"/>
      <c r="D105" s="2"/>
      <c r="E105" s="2"/>
      <c r="F105" s="2"/>
    </row>
    <row r="106" spans="1:6" s="1" customFormat="1" ht="15" customHeight="1">
      <c r="B106" s="2"/>
      <c r="C106" s="2"/>
      <c r="D106" s="2"/>
      <c r="E106" s="2"/>
      <c r="F106" s="2"/>
    </row>
    <row r="107" spans="1:6" s="1" customFormat="1" ht="15" customHeight="1">
      <c r="B107" s="2"/>
      <c r="C107" s="2"/>
      <c r="D107" s="2"/>
      <c r="E107" s="2"/>
      <c r="F107" s="2"/>
    </row>
    <row r="109" spans="1:6" ht="15" customHeight="1">
      <c r="A109" s="2"/>
    </row>
  </sheetData>
  <mergeCells count="16">
    <mergeCell ref="A63:E63"/>
    <mergeCell ref="A1:F1"/>
    <mergeCell ref="A8:F8"/>
    <mergeCell ref="A9:F9"/>
    <mergeCell ref="A40:F40"/>
    <mergeCell ref="A43:E43"/>
    <mergeCell ref="A44:E44"/>
    <mergeCell ref="A45:E45"/>
    <mergeCell ref="A41:F41"/>
    <mergeCell ref="A42:F42"/>
    <mergeCell ref="A60:F60"/>
    <mergeCell ref="A64:E64"/>
    <mergeCell ref="A65:E65"/>
    <mergeCell ref="A77:E77"/>
    <mergeCell ref="A78:E78"/>
    <mergeCell ref="A79:E7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09"/>
  <sheetViews>
    <sheetView topLeftCell="A41" zoomScale="80" zoomScaleNormal="80" workbookViewId="0">
      <selection activeCell="G14" activeCellId="1" sqref="G16 G14"/>
    </sheetView>
  </sheetViews>
  <sheetFormatPr baseColWidth="10" defaultColWidth="11.42578125" defaultRowHeight="15"/>
  <cols>
    <col min="1" max="1" width="58.5703125" style="1" customWidth="1"/>
    <col min="2" max="2" width="21.140625" style="2" customWidth="1"/>
    <col min="3" max="3" width="21.5703125" style="2" customWidth="1"/>
    <col min="4" max="4" width="22.140625" style="2" customWidth="1"/>
    <col min="5" max="5" width="20.42578125" style="2" customWidth="1"/>
    <col min="6" max="11" width="16.7109375" style="2" customWidth="1"/>
    <col min="12" max="12" width="14.42578125" style="2" customWidth="1"/>
    <col min="13" max="16384" width="11.42578125" style="2"/>
  </cols>
  <sheetData>
    <row r="1" spans="1:35" ht="15" customHeight="1">
      <c r="A1" s="57" t="s">
        <v>1</v>
      </c>
      <c r="B1" s="57"/>
      <c r="C1" s="57"/>
      <c r="D1" s="57"/>
      <c r="E1" s="57"/>
      <c r="F1" s="57"/>
    </row>
    <row r="2" spans="1:35" ht="15" customHeight="1">
      <c r="A2" s="4" t="s">
        <v>38</v>
      </c>
      <c r="B2" s="5" t="s">
        <v>37</v>
      </c>
      <c r="C2" s="5"/>
      <c r="D2" s="5"/>
      <c r="E2" s="5"/>
      <c r="F2" s="5"/>
    </row>
    <row r="3" spans="1:35" ht="15" customHeight="1">
      <c r="A3" s="4" t="s">
        <v>39</v>
      </c>
      <c r="B3" s="5" t="s">
        <v>40</v>
      </c>
      <c r="C3" s="5"/>
      <c r="D3" s="5"/>
      <c r="E3" s="5"/>
      <c r="F3" s="5"/>
    </row>
    <row r="4" spans="1:35" ht="15" customHeight="1">
      <c r="A4" s="4" t="s">
        <v>41</v>
      </c>
      <c r="B4" s="5" t="s">
        <v>37</v>
      </c>
      <c r="C4" s="5"/>
      <c r="D4" s="5"/>
      <c r="E4" s="5"/>
      <c r="F4" s="5"/>
    </row>
    <row r="5" spans="1:35" ht="15" customHeight="1">
      <c r="A5" s="4" t="s">
        <v>42</v>
      </c>
      <c r="B5" s="5" t="s">
        <v>68</v>
      </c>
      <c r="C5" s="5"/>
      <c r="D5" s="5"/>
      <c r="E5" s="5"/>
      <c r="F5" s="5"/>
    </row>
    <row r="6" spans="1:35" ht="15" customHeight="1">
      <c r="A6" s="4"/>
      <c r="B6" s="6"/>
      <c r="C6" s="7"/>
      <c r="D6" s="8"/>
      <c r="E6" s="8"/>
      <c r="F6" s="8"/>
    </row>
    <row r="7" spans="1:35" ht="15" customHeight="1">
      <c r="A7" s="9"/>
      <c r="B7" s="8"/>
      <c r="C7" s="8"/>
      <c r="D7" s="8"/>
      <c r="E7" s="8"/>
      <c r="F7" s="8"/>
    </row>
    <row r="8" spans="1:35" ht="15" customHeight="1">
      <c r="A8" s="57" t="s">
        <v>2</v>
      </c>
      <c r="B8" s="57"/>
      <c r="C8" s="57"/>
      <c r="D8" s="57"/>
      <c r="E8" s="57"/>
      <c r="F8" s="57"/>
    </row>
    <row r="9" spans="1:35" ht="15" customHeight="1">
      <c r="A9" s="57" t="s">
        <v>3</v>
      </c>
      <c r="B9" s="57"/>
      <c r="C9" s="57"/>
      <c r="D9" s="57"/>
      <c r="E9" s="57"/>
      <c r="F9" s="57"/>
    </row>
    <row r="10" spans="1:35" ht="15" customHeight="1">
      <c r="B10" s="10"/>
      <c r="C10" s="10"/>
    </row>
    <row r="11" spans="1:35" s="8" customFormat="1" ht="15" customHeight="1" thickBot="1">
      <c r="A11" s="11" t="s">
        <v>43</v>
      </c>
      <c r="B11" s="12" t="s">
        <v>4</v>
      </c>
      <c r="C11" s="12" t="s">
        <v>26</v>
      </c>
      <c r="D11" s="12" t="s">
        <v>27</v>
      </c>
      <c r="E11" s="12" t="s">
        <v>28</v>
      </c>
      <c r="F11" s="12" t="s">
        <v>29</v>
      </c>
      <c r="G11" s="12" t="s">
        <v>59</v>
      </c>
    </row>
    <row r="12" spans="1:35" s="8" customFormat="1" ht="15" customHeight="1">
      <c r="A12" s="1"/>
      <c r="B12" s="2"/>
      <c r="C12" s="22"/>
      <c r="D12" s="22"/>
      <c r="E12" s="22"/>
      <c r="F12" s="22"/>
      <c r="G12" s="22"/>
    </row>
    <row r="13" spans="1:35" s="24" customFormat="1" ht="15" customHeight="1">
      <c r="A13" s="1" t="s">
        <v>54</v>
      </c>
      <c r="B13" s="2" t="s">
        <v>47</v>
      </c>
      <c r="C13" s="46">
        <v>0</v>
      </c>
      <c r="D13" s="46">
        <v>0</v>
      </c>
      <c r="E13" s="46">
        <v>0</v>
      </c>
      <c r="F13" s="46">
        <f>SUM(C13:E13)</f>
        <v>0</v>
      </c>
      <c r="G13" s="4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>
      <c r="A14" s="1"/>
      <c r="B14" s="36" t="s">
        <v>48</v>
      </c>
      <c r="C14" s="47">
        <v>72205</v>
      </c>
      <c r="D14" s="47">
        <v>73198</v>
      </c>
      <c r="E14" s="47">
        <v>72554</v>
      </c>
      <c r="F14" s="47">
        <f t="shared" ref="F14:F34" si="0">SUM(C14:E14)</f>
        <v>217957</v>
      </c>
      <c r="G14" s="47">
        <f>AVERAGE(C14:E14)</f>
        <v>72652.333333333328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>
      <c r="A15" s="35" t="s">
        <v>49</v>
      </c>
      <c r="B15" s="2" t="s">
        <v>47</v>
      </c>
      <c r="C15" s="46">
        <v>0</v>
      </c>
      <c r="D15" s="46">
        <v>0</v>
      </c>
      <c r="E15" s="46">
        <v>0</v>
      </c>
      <c r="F15" s="46">
        <f t="shared" si="0"/>
        <v>0</v>
      </c>
      <c r="G15" s="4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>
      <c r="A16" s="35" t="s">
        <v>49</v>
      </c>
      <c r="B16" s="36" t="s">
        <v>48</v>
      </c>
      <c r="C16" s="47">
        <v>4599</v>
      </c>
      <c r="D16" s="47">
        <v>4623</v>
      </c>
      <c r="E16" s="47">
        <v>4626</v>
      </c>
      <c r="F16" s="47">
        <f t="shared" si="0"/>
        <v>13848</v>
      </c>
      <c r="G16" s="47">
        <f t="shared" ref="G16:G34" si="1">AVERAGE(C16:E16)</f>
        <v>4616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hidden="1" customHeight="1">
      <c r="A17" s="1" t="s">
        <v>55</v>
      </c>
      <c r="B17" s="2" t="s">
        <v>47</v>
      </c>
      <c r="C17" s="46"/>
      <c r="D17" s="46"/>
      <c r="E17" s="46"/>
      <c r="F17" s="46">
        <f t="shared" si="0"/>
        <v>0</v>
      </c>
      <c r="G17" s="47" t="e">
        <f t="shared" si="1"/>
        <v>#DIV/0!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hidden="1" customHeight="1">
      <c r="A18" s="1"/>
      <c r="B18" s="36" t="s">
        <v>48</v>
      </c>
      <c r="C18" s="47"/>
      <c r="D18" s="47"/>
      <c r="E18" s="47"/>
      <c r="F18" s="46">
        <f t="shared" si="0"/>
        <v>0</v>
      </c>
      <c r="G18" s="47" t="e">
        <f t="shared" si="1"/>
        <v>#DIV/0!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>
      <c r="A19" s="1" t="s">
        <v>56</v>
      </c>
      <c r="B19" s="2" t="s">
        <v>47</v>
      </c>
      <c r="C19" s="46"/>
      <c r="D19" s="46"/>
      <c r="E19" s="46"/>
      <c r="F19" s="46">
        <f t="shared" si="0"/>
        <v>0</v>
      </c>
      <c r="G19" s="47" t="e">
        <f t="shared" si="1"/>
        <v>#DIV/0!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>
      <c r="A20" s="1"/>
      <c r="B20" s="36" t="s">
        <v>48</v>
      </c>
      <c r="C20" s="47"/>
      <c r="D20" s="47"/>
      <c r="E20" s="47"/>
      <c r="F20" s="46">
        <f t="shared" si="0"/>
        <v>0</v>
      </c>
      <c r="G20" s="47" t="e">
        <f t="shared" si="1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>
      <c r="A21" s="35" t="s">
        <v>49</v>
      </c>
      <c r="B21" s="2" t="s">
        <v>47</v>
      </c>
      <c r="C21" s="46"/>
      <c r="D21" s="46"/>
      <c r="E21" s="46"/>
      <c r="F21" s="46">
        <f t="shared" si="0"/>
        <v>0</v>
      </c>
      <c r="G21" s="47" t="e">
        <f t="shared" si="1"/>
        <v>#DIV/0!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>
      <c r="A22" s="35" t="s">
        <v>49</v>
      </c>
      <c r="B22" s="36" t="s">
        <v>48</v>
      </c>
      <c r="C22" s="47"/>
      <c r="D22" s="47"/>
      <c r="E22" s="47"/>
      <c r="F22" s="46">
        <f t="shared" si="0"/>
        <v>0</v>
      </c>
      <c r="G22" s="47" t="e">
        <f t="shared" si="1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>
      <c r="A23" s="1" t="s">
        <v>70</v>
      </c>
      <c r="B23" s="2" t="s">
        <v>47</v>
      </c>
      <c r="C23" s="46">
        <v>0</v>
      </c>
      <c r="D23" s="46">
        <v>0</v>
      </c>
      <c r="E23" s="46">
        <v>0</v>
      </c>
      <c r="F23" s="46">
        <f t="shared" si="0"/>
        <v>0</v>
      </c>
      <c r="G23" s="4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>
      <c r="A24" s="1"/>
      <c r="B24" s="36" t="s">
        <v>48</v>
      </c>
      <c r="C24" s="47">
        <v>369</v>
      </c>
      <c r="D24" s="47">
        <v>370</v>
      </c>
      <c r="E24" s="47">
        <v>313</v>
      </c>
      <c r="F24" s="47">
        <f t="shared" si="0"/>
        <v>1052</v>
      </c>
      <c r="G24" s="47">
        <f t="shared" si="1"/>
        <v>350.66666666666669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>
      <c r="A25" s="35" t="s">
        <v>49</v>
      </c>
      <c r="B25" s="2" t="s">
        <v>47</v>
      </c>
      <c r="C25" s="46">
        <v>0</v>
      </c>
      <c r="D25" s="46">
        <v>69</v>
      </c>
      <c r="E25" s="46">
        <v>0</v>
      </c>
      <c r="F25" s="46">
        <f t="shared" si="0"/>
        <v>69</v>
      </c>
      <c r="G25" s="46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>
      <c r="A26" s="35" t="s">
        <v>49</v>
      </c>
      <c r="B26" s="36" t="s">
        <v>48</v>
      </c>
      <c r="C26" s="47">
        <v>1450</v>
      </c>
      <c r="D26" s="47">
        <v>1326</v>
      </c>
      <c r="E26" s="47">
        <v>1437</v>
      </c>
      <c r="F26" s="47">
        <f t="shared" si="0"/>
        <v>4213</v>
      </c>
      <c r="G26" s="47">
        <f>AVERAGE(C26:E26)</f>
        <v>1404.3333333333333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>
      <c r="A27" s="45" t="s">
        <v>79</v>
      </c>
      <c r="B27" s="1" t="s">
        <v>75</v>
      </c>
      <c r="C27" s="46">
        <v>0</v>
      </c>
      <c r="D27" s="46">
        <v>0</v>
      </c>
      <c r="E27" s="46">
        <v>0</v>
      </c>
      <c r="F27" s="46">
        <f t="shared" si="0"/>
        <v>0</v>
      </c>
      <c r="G27" s="46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>
      <c r="A28" s="35" t="s">
        <v>49</v>
      </c>
      <c r="B28" s="36" t="s">
        <v>76</v>
      </c>
      <c r="C28" s="55">
        <v>0</v>
      </c>
      <c r="D28" s="47">
        <v>0</v>
      </c>
      <c r="E28" s="47">
        <v>0</v>
      </c>
      <c r="F28" s="47">
        <f t="shared" si="0"/>
        <v>0</v>
      </c>
      <c r="G28" s="47">
        <f t="shared" si="1"/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>
      <c r="A29" s="45" t="s">
        <v>77</v>
      </c>
      <c r="B29" s="1" t="s">
        <v>47</v>
      </c>
      <c r="C29" s="46">
        <v>0</v>
      </c>
      <c r="D29" s="46">
        <v>0</v>
      </c>
      <c r="E29" s="46">
        <v>0</v>
      </c>
      <c r="F29" s="46">
        <f t="shared" si="0"/>
        <v>0</v>
      </c>
      <c r="G29" s="4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>
      <c r="A30" s="45"/>
      <c r="B30" s="36" t="s">
        <v>48</v>
      </c>
      <c r="C30" s="55">
        <v>0</v>
      </c>
      <c r="D30" s="47">
        <v>0</v>
      </c>
      <c r="E30" s="47">
        <v>0</v>
      </c>
      <c r="F30" s="47">
        <f t="shared" si="0"/>
        <v>0</v>
      </c>
      <c r="G30" s="47">
        <f t="shared" si="1"/>
        <v>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>
      <c r="A31" s="35" t="s">
        <v>49</v>
      </c>
      <c r="B31" s="1" t="s">
        <v>47</v>
      </c>
      <c r="C31" s="46">
        <v>0</v>
      </c>
      <c r="D31" s="46">
        <v>0</v>
      </c>
      <c r="E31" s="46">
        <v>0</v>
      </c>
      <c r="F31" s="46">
        <f t="shared" si="0"/>
        <v>0</v>
      </c>
      <c r="G31" s="46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>
      <c r="A32" s="35" t="s">
        <v>49</v>
      </c>
      <c r="B32" s="36" t="s">
        <v>48</v>
      </c>
      <c r="C32" s="55">
        <v>0</v>
      </c>
      <c r="D32" s="47">
        <v>0</v>
      </c>
      <c r="E32" s="47">
        <v>0</v>
      </c>
      <c r="F32" s="47">
        <f t="shared" si="0"/>
        <v>0</v>
      </c>
      <c r="G32" s="47">
        <f t="shared" si="1"/>
        <v>0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>
      <c r="A33" s="45" t="s">
        <v>78</v>
      </c>
      <c r="B33" s="1" t="s">
        <v>47</v>
      </c>
      <c r="C33" s="46">
        <v>0</v>
      </c>
      <c r="D33" s="46">
        <v>0</v>
      </c>
      <c r="E33" s="46">
        <v>0</v>
      </c>
      <c r="F33" s="46">
        <f t="shared" si="0"/>
        <v>0</v>
      </c>
      <c r="G33" s="46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>
      <c r="A34" s="45"/>
      <c r="B34" s="36" t="s">
        <v>48</v>
      </c>
      <c r="C34" s="55">
        <v>0</v>
      </c>
      <c r="D34" s="47">
        <v>0</v>
      </c>
      <c r="E34" s="47">
        <v>0</v>
      </c>
      <c r="F34" s="47">
        <f t="shared" si="0"/>
        <v>0</v>
      </c>
      <c r="G34" s="47">
        <f t="shared" si="1"/>
        <v>0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6" customFormat="1" ht="15.75" thickBot="1">
      <c r="A35" s="13" t="s">
        <v>8</v>
      </c>
      <c r="B35" s="3"/>
      <c r="C35" s="49">
        <f>+C13+C17+C19+C21+C23+C25</f>
        <v>0</v>
      </c>
      <c r="D35" s="49">
        <f t="shared" ref="D35:F35" si="2">+D13+D17+D19+D21+D23+D25</f>
        <v>69</v>
      </c>
      <c r="E35" s="49">
        <f t="shared" si="2"/>
        <v>0</v>
      </c>
      <c r="F35" s="49">
        <f t="shared" si="2"/>
        <v>69</v>
      </c>
      <c r="G35" s="4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s="26" customFormat="1" ht="16.5" thickTop="1" thickBot="1">
      <c r="A36" s="13" t="s">
        <v>9</v>
      </c>
      <c r="B36" s="3"/>
      <c r="C36" s="49">
        <f>+C14+C16+C24+C26</f>
        <v>78623</v>
      </c>
      <c r="D36" s="49">
        <f t="shared" ref="D36:F36" si="3">+D14+D16+D24+D26</f>
        <v>79517</v>
      </c>
      <c r="E36" s="49">
        <f t="shared" si="3"/>
        <v>78930</v>
      </c>
      <c r="F36" s="49">
        <f t="shared" si="3"/>
        <v>237070</v>
      </c>
      <c r="G36" s="49">
        <f>AVERAGE(C36:E36)</f>
        <v>79023.333333333328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8.75" customHeight="1" thickTop="1">
      <c r="A37" s="2" t="s">
        <v>62</v>
      </c>
      <c r="B37" s="14"/>
      <c r="C37" s="14"/>
      <c r="D37" s="14"/>
      <c r="E37" s="14"/>
      <c r="F37" s="14"/>
    </row>
    <row r="38" spans="1:35" ht="15" customHeight="1">
      <c r="A38" s="1" t="s">
        <v>10</v>
      </c>
      <c r="F38" s="15"/>
    </row>
    <row r="39" spans="1:35" ht="15" customHeight="1">
      <c r="A39" s="16" t="s">
        <v>53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35" ht="15" customHeight="1">
      <c r="A40" s="58" t="s">
        <v>63</v>
      </c>
      <c r="B40" s="58"/>
      <c r="C40" s="58"/>
      <c r="D40" s="58"/>
      <c r="E40" s="58"/>
      <c r="F40" s="5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35" ht="32.25" customHeight="1">
      <c r="A41" s="58" t="s">
        <v>57</v>
      </c>
      <c r="B41" s="58"/>
      <c r="C41" s="58"/>
      <c r="D41" s="58"/>
      <c r="E41" s="58"/>
      <c r="F41" s="58"/>
    </row>
    <row r="42" spans="1:35" ht="15" customHeight="1">
      <c r="A42" s="58"/>
      <c r="B42" s="58"/>
      <c r="C42" s="58"/>
      <c r="D42" s="58"/>
      <c r="E42" s="58"/>
      <c r="F42" s="58"/>
    </row>
    <row r="43" spans="1:35" ht="15" customHeight="1">
      <c r="A43" s="59" t="s">
        <v>11</v>
      </c>
      <c r="B43" s="59"/>
      <c r="C43" s="59"/>
      <c r="D43" s="59"/>
      <c r="E43" s="59"/>
    </row>
    <row r="44" spans="1:35" ht="15" customHeight="1">
      <c r="A44" s="57" t="s">
        <v>12</v>
      </c>
      <c r="B44" s="57"/>
      <c r="C44" s="57"/>
      <c r="D44" s="57"/>
      <c r="E44" s="57"/>
    </row>
    <row r="45" spans="1:35" ht="15" customHeight="1">
      <c r="A45" s="57" t="s">
        <v>13</v>
      </c>
      <c r="B45" s="57"/>
      <c r="C45" s="57"/>
      <c r="D45" s="57"/>
      <c r="E45" s="57"/>
    </row>
    <row r="46" spans="1:35" ht="15" customHeight="1"/>
    <row r="47" spans="1:35" ht="15" customHeight="1" thickBot="1">
      <c r="A47" s="11" t="s">
        <v>43</v>
      </c>
      <c r="B47" s="12" t="s">
        <v>26</v>
      </c>
      <c r="C47" s="12" t="s">
        <v>27</v>
      </c>
      <c r="D47" s="12" t="s">
        <v>28</v>
      </c>
      <c r="E47" s="12" t="s">
        <v>29</v>
      </c>
      <c r="G47" s="41"/>
    </row>
    <row r="48" spans="1:35" ht="15" customHeight="1">
      <c r="A48" s="10"/>
      <c r="B48" s="10"/>
      <c r="C48" s="10"/>
      <c r="D48" s="10"/>
      <c r="E48" s="10"/>
    </row>
    <row r="49" spans="1:11" ht="15" customHeight="1">
      <c r="A49" s="10" t="s">
        <v>54</v>
      </c>
      <c r="B49" s="48">
        <v>1299690000</v>
      </c>
      <c r="C49" s="48">
        <v>1317564000</v>
      </c>
      <c r="D49" s="48">
        <v>1305972000</v>
      </c>
      <c r="E49" s="48">
        <f t="shared" ref="E49:E57" si="4">SUM(B49:D49)</f>
        <v>3923226000</v>
      </c>
      <c r="F49" s="1"/>
    </row>
    <row r="50" spans="1:11" ht="15" customHeight="1">
      <c r="A50" s="35" t="s">
        <v>49</v>
      </c>
      <c r="B50" s="48">
        <v>82782000</v>
      </c>
      <c r="C50" s="48">
        <v>83214000</v>
      </c>
      <c r="D50" s="48">
        <v>83268000</v>
      </c>
      <c r="E50" s="48">
        <f t="shared" si="4"/>
        <v>249264000</v>
      </c>
      <c r="F50" s="1"/>
    </row>
    <row r="51" spans="1:11" ht="15" customHeight="1">
      <c r="A51" s="34" t="s">
        <v>70</v>
      </c>
      <c r="B51" s="48">
        <v>28505400</v>
      </c>
      <c r="C51" s="48">
        <v>28588400</v>
      </c>
      <c r="D51" s="48">
        <v>24699800</v>
      </c>
      <c r="E51" s="48">
        <f t="shared" si="4"/>
        <v>81793600</v>
      </c>
      <c r="F51" s="1"/>
    </row>
    <row r="52" spans="1:11" ht="15" customHeight="1">
      <c r="A52" s="35" t="s">
        <v>49</v>
      </c>
      <c r="B52" s="48">
        <v>109929200</v>
      </c>
      <c r="C52" s="48">
        <v>100573200</v>
      </c>
      <c r="D52" s="48">
        <v>109380600</v>
      </c>
      <c r="E52" s="48">
        <f t="shared" si="4"/>
        <v>319883000</v>
      </c>
      <c r="F52" s="1"/>
    </row>
    <row r="53" spans="1:11" ht="15" customHeight="1">
      <c r="A53" s="45" t="s">
        <v>78</v>
      </c>
      <c r="B53" s="48">
        <v>0</v>
      </c>
      <c r="C53" s="48">
        <v>0</v>
      </c>
      <c r="D53" s="48">
        <v>0</v>
      </c>
      <c r="E53" s="48">
        <f t="shared" si="4"/>
        <v>0</v>
      </c>
      <c r="F53" s="1"/>
    </row>
    <row r="54" spans="1:11" ht="15" customHeight="1">
      <c r="A54" s="45" t="s">
        <v>77</v>
      </c>
      <c r="B54" s="48">
        <v>0</v>
      </c>
      <c r="C54" s="48">
        <v>0</v>
      </c>
      <c r="D54" s="48">
        <v>0</v>
      </c>
      <c r="E54" s="48">
        <f t="shared" si="4"/>
        <v>0</v>
      </c>
      <c r="F54" s="1"/>
    </row>
    <row r="55" spans="1:11" ht="15" customHeight="1">
      <c r="A55" s="35" t="s">
        <v>49</v>
      </c>
      <c r="B55" s="48">
        <v>0</v>
      </c>
      <c r="C55" s="48">
        <v>0</v>
      </c>
      <c r="D55" s="48">
        <v>0</v>
      </c>
      <c r="E55" s="48">
        <f t="shared" si="4"/>
        <v>0</v>
      </c>
      <c r="F55" s="1"/>
    </row>
    <row r="56" spans="1:11" ht="15" customHeight="1">
      <c r="A56" s="45" t="s">
        <v>81</v>
      </c>
      <c r="B56" s="48">
        <v>0</v>
      </c>
      <c r="C56" s="48">
        <v>0</v>
      </c>
      <c r="D56" s="48">
        <v>0</v>
      </c>
      <c r="E56" s="48">
        <f t="shared" si="4"/>
        <v>0</v>
      </c>
      <c r="F56" s="1"/>
    </row>
    <row r="57" spans="1:11" ht="15" customHeight="1">
      <c r="A57" s="35" t="s">
        <v>49</v>
      </c>
      <c r="B57" s="48">
        <v>0</v>
      </c>
      <c r="C57" s="48">
        <v>0</v>
      </c>
      <c r="D57" s="48">
        <v>0</v>
      </c>
      <c r="E57" s="48">
        <f t="shared" si="4"/>
        <v>0</v>
      </c>
      <c r="F57" s="1"/>
    </row>
    <row r="58" spans="1:11" ht="15" customHeight="1" thickBot="1">
      <c r="A58" s="13" t="s">
        <v>14</v>
      </c>
      <c r="B58" s="51">
        <f>+SUM(B49:B57)</f>
        <v>1520906600</v>
      </c>
      <c r="C58" s="51">
        <f>+SUM(C49:C57)</f>
        <v>1529939600</v>
      </c>
      <c r="D58" s="51">
        <f>+SUM(D49:D57)</f>
        <v>1523320400</v>
      </c>
      <c r="E58" s="51">
        <f>SUM(E49:E57)</f>
        <v>4574166600</v>
      </c>
      <c r="G58" s="41"/>
    </row>
    <row r="59" spans="1:11" ht="15" customHeight="1" thickTop="1">
      <c r="A59" s="2" t="s">
        <v>71</v>
      </c>
    </row>
    <row r="60" spans="1:11" ht="15" customHeight="1">
      <c r="A60" s="2"/>
    </row>
    <row r="61" spans="1:11" ht="15" customHeight="1">
      <c r="A61" s="2"/>
    </row>
    <row r="62" spans="1:11" ht="15" customHeight="1">
      <c r="A62" s="2"/>
    </row>
    <row r="63" spans="1:11" ht="15" customHeight="1">
      <c r="A63" s="57" t="s">
        <v>15</v>
      </c>
      <c r="B63" s="57"/>
      <c r="C63" s="57"/>
      <c r="D63" s="57"/>
      <c r="E63" s="57"/>
      <c r="F63" s="19"/>
      <c r="G63" s="19"/>
      <c r="H63" s="19"/>
      <c r="I63" s="19"/>
      <c r="J63" s="19"/>
      <c r="K63" s="19"/>
    </row>
    <row r="64" spans="1:11" ht="15" customHeight="1">
      <c r="A64" s="57" t="s">
        <v>12</v>
      </c>
      <c r="B64" s="57"/>
      <c r="C64" s="57"/>
      <c r="D64" s="57"/>
      <c r="E64" s="57"/>
      <c r="F64" s="19"/>
      <c r="G64" s="19"/>
      <c r="H64" s="19"/>
      <c r="I64" s="19"/>
      <c r="J64" s="19"/>
      <c r="K64" s="19"/>
    </row>
    <row r="65" spans="1:11" ht="15" customHeight="1">
      <c r="A65" s="57" t="s">
        <v>13</v>
      </c>
      <c r="B65" s="57"/>
      <c r="C65" s="57"/>
      <c r="D65" s="57"/>
      <c r="E65" s="57"/>
      <c r="F65" s="18"/>
      <c r="G65" s="18"/>
      <c r="H65" s="18"/>
      <c r="I65" s="18"/>
      <c r="J65" s="18"/>
      <c r="K65" s="18"/>
    </row>
    <row r="66" spans="1:11" ht="15" customHeight="1"/>
    <row r="67" spans="1:11" ht="15" customHeight="1" thickBot="1">
      <c r="A67" s="11" t="s">
        <v>16</v>
      </c>
      <c r="B67" s="12" t="s">
        <v>26</v>
      </c>
      <c r="C67" s="12" t="s">
        <v>27</v>
      </c>
      <c r="D67" s="12" t="s">
        <v>28</v>
      </c>
      <c r="E67" s="12" t="s">
        <v>29</v>
      </c>
      <c r="F67" s="20"/>
      <c r="G67" s="20"/>
      <c r="H67" s="20"/>
      <c r="I67" s="20"/>
      <c r="J67" s="20"/>
      <c r="K67" s="20"/>
    </row>
    <row r="69" spans="1:11" ht="15" customHeight="1">
      <c r="A69" s="21" t="s">
        <v>17</v>
      </c>
      <c r="B69" s="48">
        <v>1520906600</v>
      </c>
      <c r="C69" s="48">
        <v>1529939600</v>
      </c>
      <c r="D69" s="48">
        <v>1523320400</v>
      </c>
      <c r="E69" s="48">
        <f>SUM(B69:D69)</f>
        <v>4574166600</v>
      </c>
      <c r="G69" s="41"/>
    </row>
    <row r="70" spans="1:11" ht="15" customHeight="1">
      <c r="A70" s="21"/>
      <c r="B70" s="48"/>
      <c r="C70" s="48"/>
      <c r="D70" s="48"/>
      <c r="E70" s="48"/>
    </row>
    <row r="71" spans="1:11">
      <c r="B71" s="48"/>
      <c r="C71" s="48"/>
      <c r="D71" s="48"/>
      <c r="E71" s="48"/>
    </row>
    <row r="72" spans="1:11">
      <c r="B72" s="48"/>
      <c r="C72" s="48"/>
      <c r="D72" s="48"/>
      <c r="E72" s="48"/>
    </row>
    <row r="73" spans="1:11" ht="15" customHeight="1" thickBot="1">
      <c r="A73" s="13" t="s">
        <v>14</v>
      </c>
      <c r="B73" s="49">
        <f>B69</f>
        <v>1520906600</v>
      </c>
      <c r="C73" s="49">
        <f t="shared" ref="C73:E73" si="5">C69</f>
        <v>1529939600</v>
      </c>
      <c r="D73" s="49">
        <f t="shared" si="5"/>
        <v>1523320400</v>
      </c>
      <c r="E73" s="49">
        <f t="shared" si="5"/>
        <v>4574166600</v>
      </c>
      <c r="F73" s="14"/>
      <c r="G73" s="14"/>
      <c r="H73" s="14"/>
      <c r="I73" s="14"/>
      <c r="J73" s="14"/>
      <c r="K73" s="14"/>
    </row>
    <row r="74" spans="1:11" ht="15" customHeight="1" thickTop="1">
      <c r="A74" s="2" t="s">
        <v>71</v>
      </c>
    </row>
    <row r="75" spans="1:11" ht="15" customHeight="1"/>
    <row r="77" spans="1:11" ht="15" customHeight="1">
      <c r="A77" s="57" t="s">
        <v>18</v>
      </c>
      <c r="B77" s="57"/>
      <c r="C77" s="57"/>
      <c r="D77" s="57"/>
      <c r="E77" s="57"/>
      <c r="F77" s="19"/>
      <c r="G77" s="19"/>
      <c r="H77" s="19"/>
      <c r="I77" s="19"/>
      <c r="J77" s="19"/>
      <c r="K77" s="19"/>
    </row>
    <row r="78" spans="1:11" ht="15" customHeight="1">
      <c r="A78" s="57" t="s">
        <v>19</v>
      </c>
      <c r="B78" s="57"/>
      <c r="C78" s="57"/>
      <c r="D78" s="57"/>
      <c r="E78" s="57"/>
    </row>
    <row r="79" spans="1:11" ht="15" customHeight="1">
      <c r="A79" s="57" t="s">
        <v>13</v>
      </c>
      <c r="B79" s="57"/>
      <c r="C79" s="57"/>
      <c r="D79" s="57"/>
      <c r="E79" s="57"/>
      <c r="F79" s="18"/>
      <c r="G79" s="18"/>
      <c r="H79" s="18"/>
      <c r="I79" s="18"/>
      <c r="J79" s="18"/>
      <c r="K79" s="18"/>
    </row>
    <row r="81" spans="1:11" ht="15.75" thickBot="1">
      <c r="A81" s="11" t="s">
        <v>16</v>
      </c>
      <c r="B81" s="12" t="s">
        <v>26</v>
      </c>
      <c r="C81" s="12" t="s">
        <v>27</v>
      </c>
      <c r="D81" s="12" t="s">
        <v>28</v>
      </c>
      <c r="E81" s="12" t="s">
        <v>29</v>
      </c>
      <c r="F81" s="20"/>
      <c r="G81" s="20"/>
      <c r="H81" s="20"/>
      <c r="I81" s="20"/>
      <c r="J81" s="20"/>
      <c r="K81" s="20"/>
    </row>
    <row r="83" spans="1:11" ht="15" customHeight="1">
      <c r="A83" s="31" t="s">
        <v>44</v>
      </c>
      <c r="B83" s="48">
        <f>+'2T'!E87</f>
        <v>3151607200</v>
      </c>
      <c r="C83" s="48">
        <f>+B87</f>
        <v>1630700600</v>
      </c>
      <c r="D83" s="48">
        <f>+C87</f>
        <v>100761000</v>
      </c>
      <c r="E83" s="48">
        <f>B83</f>
        <v>3151607200</v>
      </c>
    </row>
    <row r="84" spans="1:11" ht="15" customHeight="1">
      <c r="A84" s="31" t="s">
        <v>20</v>
      </c>
      <c r="B84" s="48">
        <v>0</v>
      </c>
      <c r="C84" s="48">
        <v>0</v>
      </c>
      <c r="D84" s="48">
        <v>3074759000</v>
      </c>
      <c r="E84" s="48">
        <f>SUM(B84:D84)</f>
        <v>3074759000</v>
      </c>
      <c r="G84" s="32"/>
      <c r="H84" s="32"/>
      <c r="I84" s="32"/>
    </row>
    <row r="85" spans="1:11" ht="15" customHeight="1">
      <c r="A85" s="31" t="s">
        <v>45</v>
      </c>
      <c r="B85" s="48">
        <f>+B83+B84</f>
        <v>3151607200</v>
      </c>
      <c r="C85" s="48">
        <f t="shared" ref="C85:D85" si="6">+C83+C84</f>
        <v>1630700600</v>
      </c>
      <c r="D85" s="48">
        <f t="shared" si="6"/>
        <v>3175520000</v>
      </c>
      <c r="E85" s="48">
        <f>+E83+E84</f>
        <v>6226366200</v>
      </c>
      <c r="G85" s="41"/>
    </row>
    <row r="86" spans="1:11" ht="15" customHeight="1">
      <c r="A86" s="31" t="s">
        <v>21</v>
      </c>
      <c r="B86" s="48">
        <f>B73</f>
        <v>1520906600</v>
      </c>
      <c r="C86" s="48">
        <f t="shared" ref="C86:D86" si="7">C73</f>
        <v>1529939600</v>
      </c>
      <c r="D86" s="48">
        <f t="shared" si="7"/>
        <v>1523320400</v>
      </c>
      <c r="E86" s="48">
        <f>SUM(B86:D86)</f>
        <v>4574166600</v>
      </c>
    </row>
    <row r="87" spans="1:11" ht="15" customHeight="1">
      <c r="A87" s="31" t="s">
        <v>46</v>
      </c>
      <c r="B87" s="48">
        <f>+B85-B86</f>
        <v>1630700600</v>
      </c>
      <c r="C87" s="48">
        <f t="shared" ref="C87:D87" si="8">+C85-C86</f>
        <v>100761000</v>
      </c>
      <c r="D87" s="48">
        <f t="shared" si="8"/>
        <v>1652199600</v>
      </c>
      <c r="E87" s="48">
        <f t="shared" ref="E87" si="9">+E85-E86</f>
        <v>1652199600</v>
      </c>
      <c r="F87" s="1"/>
      <c r="G87" s="1"/>
    </row>
    <row r="88" spans="1:11" ht="15" customHeight="1" thickBot="1">
      <c r="A88" s="3"/>
      <c r="B88" s="3"/>
      <c r="C88" s="3"/>
      <c r="D88" s="3"/>
      <c r="E88" s="3"/>
      <c r="F88" s="14"/>
      <c r="G88" s="14"/>
      <c r="H88" s="14"/>
      <c r="I88" s="14"/>
      <c r="J88" s="14"/>
      <c r="K88" s="14"/>
    </row>
    <row r="89" spans="1:11" ht="15" customHeight="1" thickTop="1">
      <c r="A89" s="2" t="s">
        <v>71</v>
      </c>
    </row>
    <row r="92" spans="1:11">
      <c r="A92" s="1" t="s">
        <v>86</v>
      </c>
    </row>
    <row r="95" spans="1:11">
      <c r="A95" s="2"/>
    </row>
    <row r="97" spans="1:12" s="1" customFormat="1" ht="18" customHeight="1">
      <c r="A97" s="3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30"/>
    </row>
    <row r="99" spans="1:12">
      <c r="A99" s="30"/>
    </row>
    <row r="103" spans="1:12" s="1" customFormat="1" ht="1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s="1" customFormat="1" ht="1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s="1" customFormat="1" ht="1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s="1" customFormat="1" ht="1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s="1" customFormat="1" ht="1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9" spans="1:12" ht="15" customHeight="1">
      <c r="A109" s="2"/>
    </row>
  </sheetData>
  <mergeCells count="15">
    <mergeCell ref="A63:E63"/>
    <mergeCell ref="A1:F1"/>
    <mergeCell ref="A8:F8"/>
    <mergeCell ref="A9:F9"/>
    <mergeCell ref="A40:F40"/>
    <mergeCell ref="A43:E43"/>
    <mergeCell ref="A44:E44"/>
    <mergeCell ref="A45:E45"/>
    <mergeCell ref="A41:F41"/>
    <mergeCell ref="A42:F42"/>
    <mergeCell ref="A64:E64"/>
    <mergeCell ref="A65:E65"/>
    <mergeCell ref="A77:E77"/>
    <mergeCell ref="A78:E78"/>
    <mergeCell ref="A79:E79"/>
  </mergeCells>
  <pageMargins left="0.7" right="0.7" top="0.75" bottom="0.75" header="0.3" footer="0.3"/>
  <pageSetup paperSize="9" orientation="portrait" r:id="rId1"/>
  <ignoredErrors>
    <ignoredError sqref="E8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I109"/>
  <sheetViews>
    <sheetView topLeftCell="A83" zoomScale="80" zoomScaleNormal="80" workbookViewId="0">
      <selection activeCell="E84" sqref="E84"/>
    </sheetView>
  </sheetViews>
  <sheetFormatPr baseColWidth="10" defaultColWidth="11.42578125" defaultRowHeight="15"/>
  <cols>
    <col min="1" max="1" width="60" style="1" customWidth="1"/>
    <col min="2" max="2" width="31.28515625" style="2" bestFit="1" customWidth="1"/>
    <col min="3" max="3" width="21.5703125" style="2" customWidth="1"/>
    <col min="4" max="4" width="22.140625" style="2" customWidth="1"/>
    <col min="5" max="5" width="20.42578125" style="2" customWidth="1"/>
    <col min="6" max="14" width="16.7109375" style="2" customWidth="1"/>
    <col min="15" max="15" width="14.42578125" style="2" customWidth="1"/>
    <col min="16" max="16384" width="11.42578125" style="2"/>
  </cols>
  <sheetData>
    <row r="1" spans="1:35" ht="15" customHeight="1">
      <c r="A1" s="57" t="s">
        <v>1</v>
      </c>
      <c r="B1" s="57"/>
      <c r="C1" s="57"/>
      <c r="D1" s="57"/>
      <c r="E1" s="57"/>
      <c r="F1" s="57"/>
    </row>
    <row r="2" spans="1:35" ht="15" customHeight="1">
      <c r="A2" s="4" t="s">
        <v>38</v>
      </c>
      <c r="B2" s="5" t="s">
        <v>37</v>
      </c>
      <c r="C2" s="5"/>
      <c r="D2" s="5"/>
      <c r="E2" s="5"/>
      <c r="F2" s="5"/>
    </row>
    <row r="3" spans="1:35" ht="15" customHeight="1">
      <c r="A3" s="4" t="s">
        <v>39</v>
      </c>
      <c r="B3" s="5" t="s">
        <v>40</v>
      </c>
      <c r="C3" s="5"/>
      <c r="D3" s="5"/>
      <c r="E3" s="5"/>
      <c r="F3" s="5"/>
    </row>
    <row r="4" spans="1:35" ht="15" customHeight="1">
      <c r="A4" s="4" t="s">
        <v>41</v>
      </c>
      <c r="B4" s="5" t="s">
        <v>37</v>
      </c>
      <c r="C4" s="5"/>
      <c r="D4" s="5"/>
      <c r="E4" s="5"/>
      <c r="F4" s="5"/>
    </row>
    <row r="5" spans="1:35" ht="15" customHeight="1">
      <c r="A5" s="4" t="s">
        <v>42</v>
      </c>
      <c r="B5" s="5" t="s">
        <v>67</v>
      </c>
      <c r="C5" s="5"/>
      <c r="D5" s="5"/>
      <c r="E5" s="5"/>
      <c r="F5" s="5"/>
    </row>
    <row r="6" spans="1:35" ht="15" customHeight="1">
      <c r="A6" s="4"/>
      <c r="B6" s="6"/>
      <c r="C6" s="7"/>
      <c r="D6" s="8"/>
      <c r="E6" s="8"/>
      <c r="F6" s="8"/>
    </row>
    <row r="7" spans="1:35" ht="15" customHeight="1">
      <c r="A7" s="9"/>
      <c r="B7" s="8"/>
      <c r="C7" s="8"/>
      <c r="D7" s="8"/>
      <c r="E7" s="8"/>
      <c r="F7" s="8"/>
    </row>
    <row r="8" spans="1:35" ht="15" customHeight="1">
      <c r="A8" s="57" t="s">
        <v>2</v>
      </c>
      <c r="B8" s="57"/>
      <c r="C8" s="57"/>
      <c r="D8" s="57"/>
      <c r="E8" s="57"/>
      <c r="F8" s="57"/>
    </row>
    <row r="9" spans="1:35" ht="15" customHeight="1">
      <c r="A9" s="57" t="s">
        <v>3</v>
      </c>
      <c r="B9" s="57"/>
      <c r="C9" s="57"/>
      <c r="D9" s="57"/>
      <c r="E9" s="57"/>
      <c r="F9" s="57"/>
    </row>
    <row r="10" spans="1:35" ht="15" customHeight="1">
      <c r="B10" s="10"/>
      <c r="C10" s="10"/>
    </row>
    <row r="11" spans="1:35" s="8" customFormat="1" ht="15" customHeight="1" thickBot="1">
      <c r="A11" s="11" t="s">
        <v>43</v>
      </c>
      <c r="B11" s="12" t="s">
        <v>4</v>
      </c>
      <c r="C11" s="12" t="s">
        <v>30</v>
      </c>
      <c r="D11" s="12" t="s">
        <v>31</v>
      </c>
      <c r="E11" s="12" t="s">
        <v>32</v>
      </c>
      <c r="F11" s="12" t="s">
        <v>33</v>
      </c>
      <c r="G11" s="12" t="s">
        <v>59</v>
      </c>
    </row>
    <row r="12" spans="1:35" s="8" customFormat="1" ht="15" customHeight="1">
      <c r="A12" s="1"/>
      <c r="B12" s="2"/>
      <c r="C12" s="22"/>
      <c r="D12" s="22"/>
      <c r="E12" s="22"/>
      <c r="F12" s="22"/>
      <c r="G12" s="22"/>
    </row>
    <row r="13" spans="1:35" s="24" customFormat="1" ht="15" customHeight="1">
      <c r="A13" s="1" t="s">
        <v>54</v>
      </c>
      <c r="B13" s="2" t="s">
        <v>47</v>
      </c>
      <c r="C13" s="23">
        <v>0</v>
      </c>
      <c r="D13" s="23">
        <v>0</v>
      </c>
      <c r="E13" s="23">
        <v>0</v>
      </c>
      <c r="F13" s="23">
        <f>SUM(C13:E13)</f>
        <v>0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>
      <c r="A14" s="1"/>
      <c r="B14" s="36" t="s">
        <v>48</v>
      </c>
      <c r="C14" s="37">
        <v>72476</v>
      </c>
      <c r="D14" s="37">
        <v>71677</v>
      </c>
      <c r="E14" s="37">
        <v>71765</v>
      </c>
      <c r="F14" s="37">
        <f t="shared" ref="F14:F34" si="0">SUM(C14:E14)</f>
        <v>215918</v>
      </c>
      <c r="G14" s="37">
        <f>AVERAGE(C14:E14)</f>
        <v>71972.666666666672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>
      <c r="A15" s="35" t="s">
        <v>49</v>
      </c>
      <c r="B15" s="2" t="s">
        <v>47</v>
      </c>
      <c r="C15" s="23">
        <v>0</v>
      </c>
      <c r="D15" s="23">
        <v>0</v>
      </c>
      <c r="E15" s="23">
        <v>0</v>
      </c>
      <c r="F15" s="23">
        <f t="shared" si="0"/>
        <v>0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>
      <c r="A16" s="35" t="s">
        <v>49</v>
      </c>
      <c r="B16" s="36" t="s">
        <v>48</v>
      </c>
      <c r="C16" s="37">
        <v>4671</v>
      </c>
      <c r="D16" s="37">
        <v>4586</v>
      </c>
      <c r="E16" s="37">
        <v>4623</v>
      </c>
      <c r="F16" s="37">
        <f t="shared" si="0"/>
        <v>13880</v>
      </c>
      <c r="G16" s="37">
        <f t="shared" ref="G16:G34" si="1">AVERAGE(C16:E16)</f>
        <v>4626.666666666667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hidden="1" customHeight="1">
      <c r="A17" s="1" t="s">
        <v>55</v>
      </c>
      <c r="B17" s="2" t="s">
        <v>47</v>
      </c>
      <c r="C17" s="23"/>
      <c r="D17" s="23"/>
      <c r="E17" s="23"/>
      <c r="F17" s="23">
        <f t="shared" si="0"/>
        <v>0</v>
      </c>
      <c r="G17" s="37" t="e">
        <f t="shared" si="1"/>
        <v>#DIV/0!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hidden="1" customHeight="1">
      <c r="A18" s="1"/>
      <c r="B18" s="36" t="s">
        <v>48</v>
      </c>
      <c r="C18" s="37"/>
      <c r="D18" s="37"/>
      <c r="E18" s="37"/>
      <c r="F18" s="23">
        <f t="shared" si="0"/>
        <v>0</v>
      </c>
      <c r="G18" s="37" t="e">
        <f t="shared" si="1"/>
        <v>#DIV/0!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>
      <c r="A19" s="1" t="s">
        <v>56</v>
      </c>
      <c r="B19" s="2" t="s">
        <v>47</v>
      </c>
      <c r="C19" s="23"/>
      <c r="D19" s="23"/>
      <c r="E19" s="23"/>
      <c r="F19" s="23">
        <f t="shared" si="0"/>
        <v>0</v>
      </c>
      <c r="G19" s="37" t="e">
        <f t="shared" si="1"/>
        <v>#DIV/0!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>
      <c r="A20" s="1"/>
      <c r="B20" s="36" t="s">
        <v>48</v>
      </c>
      <c r="C20" s="37"/>
      <c r="D20" s="37"/>
      <c r="E20" s="37"/>
      <c r="F20" s="23">
        <f t="shared" si="0"/>
        <v>0</v>
      </c>
      <c r="G20" s="37" t="e">
        <f t="shared" si="1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>
      <c r="A21" s="35" t="s">
        <v>49</v>
      </c>
      <c r="B21" s="2" t="s">
        <v>47</v>
      </c>
      <c r="C21" s="23"/>
      <c r="D21" s="23"/>
      <c r="E21" s="23"/>
      <c r="F21" s="23">
        <f t="shared" si="0"/>
        <v>0</v>
      </c>
      <c r="G21" s="37" t="e">
        <f t="shared" si="1"/>
        <v>#DIV/0!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>
      <c r="A22" s="35" t="s">
        <v>49</v>
      </c>
      <c r="B22" s="36" t="s">
        <v>48</v>
      </c>
      <c r="C22" s="37"/>
      <c r="D22" s="37"/>
      <c r="E22" s="37"/>
      <c r="F22" s="23">
        <f t="shared" si="0"/>
        <v>0</v>
      </c>
      <c r="G22" s="37" t="e">
        <f t="shared" si="1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>
      <c r="A23" s="1" t="s">
        <v>70</v>
      </c>
      <c r="B23" s="2" t="s">
        <v>47</v>
      </c>
      <c r="C23" s="23">
        <v>0</v>
      </c>
      <c r="D23" s="23">
        <v>0</v>
      </c>
      <c r="E23" s="23">
        <v>0</v>
      </c>
      <c r="F23" s="23">
        <f t="shared" si="0"/>
        <v>0</v>
      </c>
      <c r="G23" s="2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>
      <c r="A24" s="1"/>
      <c r="B24" s="36" t="s">
        <v>48</v>
      </c>
      <c r="C24" s="37">
        <v>307</v>
      </c>
      <c r="D24" s="37">
        <v>264</v>
      </c>
      <c r="E24" s="37">
        <v>241</v>
      </c>
      <c r="F24" s="37">
        <f t="shared" si="0"/>
        <v>812</v>
      </c>
      <c r="G24" s="37">
        <f t="shared" si="1"/>
        <v>270.66666666666669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>
      <c r="A25" s="35" t="s">
        <v>49</v>
      </c>
      <c r="B25" s="2" t="s">
        <v>47</v>
      </c>
      <c r="C25" s="23">
        <v>0</v>
      </c>
      <c r="D25" s="23">
        <v>0</v>
      </c>
      <c r="E25" s="23">
        <v>0</v>
      </c>
      <c r="F25" s="23">
        <f t="shared" si="0"/>
        <v>0</v>
      </c>
      <c r="G25" s="2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>
      <c r="A26" s="35" t="s">
        <v>49</v>
      </c>
      <c r="B26" s="36" t="s">
        <v>48</v>
      </c>
      <c r="C26" s="37">
        <v>1311</v>
      </c>
      <c r="D26" s="37">
        <v>1256</v>
      </c>
      <c r="E26" s="37">
        <v>1227</v>
      </c>
      <c r="F26" s="37">
        <f t="shared" si="0"/>
        <v>3794</v>
      </c>
      <c r="G26" s="37">
        <f t="shared" si="1"/>
        <v>1264.6666666666667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>
      <c r="A27" s="45" t="s">
        <v>79</v>
      </c>
      <c r="B27" s="1" t="s">
        <v>75</v>
      </c>
      <c r="C27" s="23">
        <v>0</v>
      </c>
      <c r="D27" s="23">
        <v>0</v>
      </c>
      <c r="E27" s="23">
        <v>0</v>
      </c>
      <c r="F27" s="23">
        <f t="shared" si="0"/>
        <v>0</v>
      </c>
      <c r="G27" s="2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>
      <c r="A28" s="35" t="s">
        <v>49</v>
      </c>
      <c r="B28" s="36" t="s">
        <v>76</v>
      </c>
      <c r="C28" s="37">
        <v>0</v>
      </c>
      <c r="D28" s="37">
        <v>0</v>
      </c>
      <c r="E28" s="37">
        <v>0</v>
      </c>
      <c r="F28" s="37">
        <f t="shared" si="0"/>
        <v>0</v>
      </c>
      <c r="G28" s="37">
        <f t="shared" si="1"/>
        <v>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>
      <c r="A29" s="45" t="s">
        <v>77</v>
      </c>
      <c r="B29" s="1" t="s">
        <v>47</v>
      </c>
      <c r="C29" s="23">
        <v>0</v>
      </c>
      <c r="D29" s="23">
        <v>0</v>
      </c>
      <c r="E29" s="23">
        <v>0</v>
      </c>
      <c r="F29" s="23">
        <f t="shared" si="0"/>
        <v>0</v>
      </c>
      <c r="G29" s="2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>
      <c r="A30" s="45"/>
      <c r="B30" s="36" t="s">
        <v>48</v>
      </c>
      <c r="C30" s="37">
        <v>0</v>
      </c>
      <c r="D30" s="37">
        <v>0</v>
      </c>
      <c r="E30" s="37">
        <v>5</v>
      </c>
      <c r="F30" s="37">
        <f t="shared" si="0"/>
        <v>5</v>
      </c>
      <c r="G30" s="37">
        <f t="shared" si="1"/>
        <v>1.6666666666666667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>
      <c r="A31" s="35" t="s">
        <v>49</v>
      </c>
      <c r="B31" s="1" t="s">
        <v>47</v>
      </c>
      <c r="C31" s="23">
        <v>0</v>
      </c>
      <c r="D31" s="23">
        <v>0</v>
      </c>
      <c r="E31" s="23">
        <v>0</v>
      </c>
      <c r="F31" s="23">
        <f t="shared" si="0"/>
        <v>0</v>
      </c>
      <c r="G31" s="2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>
      <c r="A32" s="35" t="s">
        <v>49</v>
      </c>
      <c r="B32" s="36" t="s">
        <v>48</v>
      </c>
      <c r="C32" s="37">
        <v>0</v>
      </c>
      <c r="D32" s="37">
        <v>0</v>
      </c>
      <c r="E32" s="37">
        <v>4</v>
      </c>
      <c r="F32" s="37">
        <f t="shared" si="0"/>
        <v>4</v>
      </c>
      <c r="G32" s="37">
        <f t="shared" si="1"/>
        <v>1.3333333333333333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>
      <c r="A33" s="45" t="s">
        <v>78</v>
      </c>
      <c r="B33" s="1" t="s">
        <v>47</v>
      </c>
      <c r="C33" s="23">
        <v>0</v>
      </c>
      <c r="D33" s="23">
        <v>0</v>
      </c>
      <c r="E33" s="23">
        <v>0</v>
      </c>
      <c r="F33" s="23">
        <f t="shared" si="0"/>
        <v>0</v>
      </c>
      <c r="G33" s="2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>
      <c r="A34" s="45"/>
      <c r="B34" s="36" t="s">
        <v>48</v>
      </c>
      <c r="C34" s="37">
        <v>0</v>
      </c>
      <c r="D34" s="37">
        <v>0</v>
      </c>
      <c r="E34" s="37">
        <v>15</v>
      </c>
      <c r="F34" s="37">
        <f t="shared" si="0"/>
        <v>15</v>
      </c>
      <c r="G34" s="37">
        <f t="shared" si="1"/>
        <v>5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6" customFormat="1" ht="15.75" thickBot="1">
      <c r="A35" s="13" t="s">
        <v>8</v>
      </c>
      <c r="B35" s="3"/>
      <c r="C35" s="3">
        <f>+C13+C17+C19+C21+C23+C25</f>
        <v>0</v>
      </c>
      <c r="D35" s="3">
        <f t="shared" ref="D35:F35" si="2">+D13+D17+D19+D21+D23+D25</f>
        <v>0</v>
      </c>
      <c r="E35" s="3">
        <f t="shared" si="2"/>
        <v>0</v>
      </c>
      <c r="F35" s="3">
        <f t="shared" si="2"/>
        <v>0</v>
      </c>
      <c r="G35" s="3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s="26" customFormat="1" ht="16.5" thickTop="1" thickBot="1">
      <c r="A36" s="13" t="s">
        <v>9</v>
      </c>
      <c r="B36" s="3"/>
      <c r="C36" s="3">
        <f>+C14+C16++C24+C26+C28+C30+C32+C34</f>
        <v>78765</v>
      </c>
      <c r="D36" s="3">
        <f t="shared" ref="D36:F36" si="3">+D14+D16++D24+D26+D28+D30+D32+D34</f>
        <v>77783</v>
      </c>
      <c r="E36" s="3">
        <f t="shared" si="3"/>
        <v>77880</v>
      </c>
      <c r="F36" s="3">
        <f t="shared" si="3"/>
        <v>234428</v>
      </c>
      <c r="G36" s="3">
        <f t="shared" ref="G36" si="4">AVERAGE(C36:E36)</f>
        <v>78142.666666666672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8.75" customHeight="1" thickTop="1">
      <c r="A37" s="2" t="s">
        <v>71</v>
      </c>
      <c r="B37" s="14"/>
      <c r="C37" s="14"/>
      <c r="D37" s="14"/>
      <c r="E37" s="14"/>
      <c r="F37" s="14"/>
    </row>
    <row r="38" spans="1:35" ht="15" customHeight="1">
      <c r="A38" s="1" t="s">
        <v>10</v>
      </c>
      <c r="F38" s="15"/>
    </row>
    <row r="39" spans="1:35" ht="15" customHeight="1">
      <c r="A39" s="16" t="s">
        <v>53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35" ht="15" customHeight="1">
      <c r="A40" s="58" t="s">
        <v>52</v>
      </c>
      <c r="B40" s="58"/>
      <c r="C40" s="58"/>
      <c r="D40" s="58"/>
      <c r="E40" s="58"/>
      <c r="F40" s="5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35" ht="29.25" customHeight="1">
      <c r="A41" s="58" t="s">
        <v>51</v>
      </c>
      <c r="B41" s="58"/>
      <c r="C41" s="58"/>
      <c r="D41" s="58"/>
      <c r="E41" s="58"/>
      <c r="F41" s="58"/>
    </row>
    <row r="42" spans="1:35" ht="15" customHeight="1">
      <c r="A42" s="60"/>
      <c r="B42" s="60"/>
      <c r="C42" s="60"/>
      <c r="D42" s="60"/>
      <c r="E42" s="60"/>
      <c r="F42" s="60"/>
    </row>
    <row r="43" spans="1:35" ht="15" customHeight="1">
      <c r="A43" s="59" t="s">
        <v>11</v>
      </c>
      <c r="B43" s="59"/>
      <c r="C43" s="59"/>
      <c r="D43" s="59"/>
      <c r="E43" s="59"/>
    </row>
    <row r="44" spans="1:35" ht="15" customHeight="1">
      <c r="A44" s="57" t="s">
        <v>12</v>
      </c>
      <c r="B44" s="57"/>
      <c r="C44" s="57"/>
      <c r="D44" s="57"/>
      <c r="E44" s="57"/>
    </row>
    <row r="45" spans="1:35" ht="15" customHeight="1">
      <c r="A45" s="57" t="s">
        <v>13</v>
      </c>
      <c r="B45" s="57"/>
      <c r="C45" s="57"/>
      <c r="D45" s="57"/>
      <c r="E45" s="57"/>
    </row>
    <row r="46" spans="1:35" ht="15" customHeight="1"/>
    <row r="47" spans="1:35" ht="15" customHeight="1" thickBot="1">
      <c r="A47" s="11" t="s">
        <v>43</v>
      </c>
      <c r="B47" s="12" t="s">
        <v>30</v>
      </c>
      <c r="C47" s="12" t="s">
        <v>31</v>
      </c>
      <c r="D47" s="12" t="s">
        <v>32</v>
      </c>
      <c r="E47" s="12" t="s">
        <v>33</v>
      </c>
    </row>
    <row r="48" spans="1:35" ht="15" customHeight="1">
      <c r="A48" s="10"/>
      <c r="B48" s="10"/>
      <c r="C48" s="10"/>
      <c r="D48" s="10"/>
      <c r="E48" s="10"/>
    </row>
    <row r="49" spans="1:14" ht="15" customHeight="1">
      <c r="A49" s="10" t="s">
        <v>54</v>
      </c>
      <c r="B49" s="27">
        <v>1304568000</v>
      </c>
      <c r="C49" s="27">
        <v>1290186000</v>
      </c>
      <c r="D49" s="27">
        <v>1291770000</v>
      </c>
      <c r="E49" s="27">
        <f>SUM(B49:D49)</f>
        <v>3886524000</v>
      </c>
      <c r="F49" s="1"/>
    </row>
    <row r="50" spans="1:14" ht="15" customHeight="1">
      <c r="A50" s="35" t="s">
        <v>49</v>
      </c>
      <c r="B50" s="27">
        <v>84078000</v>
      </c>
      <c r="C50" s="27">
        <v>82548000</v>
      </c>
      <c r="D50" s="27">
        <v>83214000</v>
      </c>
      <c r="E50" s="27">
        <f t="shared" ref="E50:E57" si="5">SUM(B50:D50)</f>
        <v>249840000</v>
      </c>
      <c r="F50" s="1"/>
    </row>
    <row r="51" spans="1:14" ht="15" customHeight="1">
      <c r="A51" s="34" t="s">
        <v>70</v>
      </c>
      <c r="B51" s="2">
        <v>24233000</v>
      </c>
      <c r="C51" s="2">
        <v>20820000</v>
      </c>
      <c r="D51" s="2">
        <v>19067000</v>
      </c>
      <c r="E51" s="27">
        <f t="shared" si="5"/>
        <v>64120000</v>
      </c>
      <c r="F51" s="1"/>
    </row>
    <row r="52" spans="1:14" ht="15" customHeight="1">
      <c r="A52" s="35" t="s">
        <v>49</v>
      </c>
      <c r="B52" s="27">
        <v>100701000</v>
      </c>
      <c r="C52" s="27">
        <v>96697600</v>
      </c>
      <c r="D52" s="27">
        <v>94540200</v>
      </c>
      <c r="E52" s="27">
        <f t="shared" si="5"/>
        <v>291938800</v>
      </c>
      <c r="F52" s="1"/>
    </row>
    <row r="53" spans="1:14" ht="15" customHeight="1">
      <c r="A53" s="45" t="s">
        <v>78</v>
      </c>
      <c r="B53" s="27">
        <v>0</v>
      </c>
      <c r="C53" s="27">
        <v>0</v>
      </c>
      <c r="D53" s="27">
        <v>265500</v>
      </c>
      <c r="E53" s="27">
        <f t="shared" si="5"/>
        <v>265500</v>
      </c>
      <c r="F53" s="1"/>
    </row>
    <row r="54" spans="1:14" ht="15" customHeight="1">
      <c r="A54" s="45" t="s">
        <v>77</v>
      </c>
      <c r="B54" s="27">
        <v>0</v>
      </c>
      <c r="C54" s="27">
        <v>0</v>
      </c>
      <c r="D54" s="56">
        <v>207500</v>
      </c>
      <c r="E54" s="27">
        <f t="shared" si="5"/>
        <v>207500</v>
      </c>
      <c r="F54" s="1"/>
    </row>
    <row r="55" spans="1:14" ht="15" customHeight="1">
      <c r="A55" s="35" t="s">
        <v>49</v>
      </c>
      <c r="B55" s="27">
        <v>0</v>
      </c>
      <c r="C55" s="27">
        <v>0</v>
      </c>
      <c r="D55" s="27">
        <v>166000</v>
      </c>
      <c r="E55" s="27">
        <f t="shared" si="5"/>
        <v>166000</v>
      </c>
      <c r="F55" s="1"/>
    </row>
    <row r="56" spans="1:14" ht="15" customHeight="1">
      <c r="A56" s="45" t="s">
        <v>81</v>
      </c>
      <c r="B56" s="27">
        <v>0</v>
      </c>
      <c r="C56" s="27">
        <v>0</v>
      </c>
      <c r="D56" s="27">
        <v>0</v>
      </c>
      <c r="E56" s="27">
        <f t="shared" si="5"/>
        <v>0</v>
      </c>
      <c r="F56" s="1"/>
    </row>
    <row r="57" spans="1:14" ht="15" customHeight="1">
      <c r="A57" s="35" t="s">
        <v>49</v>
      </c>
      <c r="B57" s="27">
        <v>0</v>
      </c>
      <c r="C57" s="27">
        <v>0</v>
      </c>
      <c r="D57" s="27">
        <v>0</v>
      </c>
      <c r="E57" s="27">
        <f t="shared" si="5"/>
        <v>0</v>
      </c>
      <c r="F57" s="1"/>
    </row>
    <row r="58" spans="1:14" ht="15" customHeight="1" thickBot="1">
      <c r="A58" s="13" t="s">
        <v>14</v>
      </c>
      <c r="B58" s="28">
        <f>+SUM(B49:B57)</f>
        <v>1513580000</v>
      </c>
      <c r="C58" s="28">
        <f>+SUM(C49:C57)</f>
        <v>1490251600</v>
      </c>
      <c r="D58" s="28">
        <f>+SUM(D49:D57)</f>
        <v>1489230200</v>
      </c>
      <c r="E58" s="28">
        <f>SUM(E49:E57)</f>
        <v>4493061800</v>
      </c>
      <c r="F58" s="41"/>
    </row>
    <row r="59" spans="1:14" ht="15" customHeight="1" thickTop="1">
      <c r="A59" s="2" t="s">
        <v>71</v>
      </c>
    </row>
    <row r="60" spans="1:14" ht="15" customHeight="1">
      <c r="A60" s="2"/>
    </row>
    <row r="61" spans="1:14" ht="15" customHeight="1">
      <c r="A61" s="2"/>
    </row>
    <row r="63" spans="1:14" ht="15" customHeight="1">
      <c r="A63" s="57" t="s">
        <v>15</v>
      </c>
      <c r="B63" s="57"/>
      <c r="C63" s="57"/>
      <c r="D63" s="57"/>
      <c r="E63" s="57"/>
      <c r="F63" s="19"/>
      <c r="G63" s="19"/>
      <c r="H63" s="19"/>
      <c r="I63" s="19"/>
      <c r="J63" s="19"/>
      <c r="K63" s="19"/>
      <c r="L63" s="19"/>
      <c r="M63" s="19"/>
      <c r="N63" s="19"/>
    </row>
    <row r="64" spans="1:14" ht="15" customHeight="1">
      <c r="A64" s="57" t="s">
        <v>12</v>
      </c>
      <c r="B64" s="57"/>
      <c r="C64" s="57"/>
      <c r="D64" s="57"/>
      <c r="E64" s="57"/>
      <c r="F64" s="19"/>
      <c r="G64" s="19"/>
      <c r="H64" s="19"/>
      <c r="I64" s="19"/>
      <c r="J64" s="19"/>
      <c r="K64" s="19"/>
      <c r="L64" s="19"/>
      <c r="M64" s="19"/>
      <c r="N64" s="19"/>
    </row>
    <row r="65" spans="1:14" ht="15" customHeight="1">
      <c r="A65" s="57" t="s">
        <v>13</v>
      </c>
      <c r="B65" s="57"/>
      <c r="C65" s="57"/>
      <c r="D65" s="57"/>
      <c r="E65" s="57"/>
      <c r="F65" s="18"/>
      <c r="G65" s="18"/>
      <c r="H65" s="18"/>
      <c r="I65" s="18"/>
      <c r="J65" s="18"/>
      <c r="K65" s="18"/>
      <c r="L65" s="18"/>
      <c r="M65" s="18"/>
      <c r="N65" s="18"/>
    </row>
    <row r="66" spans="1:14" ht="15" customHeight="1"/>
    <row r="67" spans="1:14" ht="15" customHeight="1" thickBot="1">
      <c r="A67" s="11" t="s">
        <v>16</v>
      </c>
      <c r="B67" s="12" t="s">
        <v>30</v>
      </c>
      <c r="C67" s="12" t="s">
        <v>31</v>
      </c>
      <c r="D67" s="12" t="s">
        <v>32</v>
      </c>
      <c r="E67" s="12" t="s">
        <v>33</v>
      </c>
      <c r="F67" s="20"/>
      <c r="G67" s="20"/>
      <c r="H67" s="20"/>
      <c r="I67" s="20"/>
      <c r="J67" s="20"/>
      <c r="K67" s="20"/>
      <c r="L67" s="20"/>
      <c r="M67" s="20"/>
      <c r="N67" s="20"/>
    </row>
    <row r="69" spans="1:14" ht="15" customHeight="1">
      <c r="A69" s="21" t="s">
        <v>17</v>
      </c>
      <c r="B69" s="2">
        <v>1513580000</v>
      </c>
      <c r="C69" s="2">
        <v>1490251600</v>
      </c>
      <c r="D69" s="2">
        <v>1489230200</v>
      </c>
      <c r="E69" s="2">
        <f>SUM(B69:D69)</f>
        <v>4493061800</v>
      </c>
    </row>
    <row r="70" spans="1:14" ht="15" customHeight="1">
      <c r="A70" s="21"/>
    </row>
    <row r="73" spans="1:14" ht="15" customHeight="1" thickBot="1">
      <c r="A73" s="13" t="s">
        <v>14</v>
      </c>
      <c r="B73" s="3">
        <f>B69</f>
        <v>1513580000</v>
      </c>
      <c r="C73" s="3">
        <f t="shared" ref="C73:E73" si="6">C69</f>
        <v>1490251600</v>
      </c>
      <c r="D73" s="3">
        <f t="shared" si="6"/>
        <v>1489230200</v>
      </c>
      <c r="E73" s="3">
        <f t="shared" si="6"/>
        <v>4493061800</v>
      </c>
      <c r="G73" s="14"/>
      <c r="H73" s="14"/>
      <c r="I73" s="14"/>
      <c r="J73" s="14"/>
      <c r="K73" s="14"/>
      <c r="L73" s="14"/>
      <c r="M73" s="14"/>
      <c r="N73" s="14"/>
    </row>
    <row r="74" spans="1:14" ht="15" customHeight="1" thickTop="1">
      <c r="A74" s="2" t="s">
        <v>89</v>
      </c>
    </row>
    <row r="75" spans="1:14" ht="15" customHeight="1"/>
    <row r="77" spans="1:14" ht="15" customHeight="1">
      <c r="A77" s="57" t="s">
        <v>18</v>
      </c>
      <c r="B77" s="57"/>
      <c r="C77" s="57"/>
      <c r="D77" s="57"/>
      <c r="E77" s="57"/>
      <c r="F77" s="19"/>
      <c r="G77" s="19"/>
      <c r="H77" s="19"/>
      <c r="I77" s="19"/>
      <c r="J77" s="19"/>
      <c r="K77" s="19"/>
      <c r="L77" s="19"/>
      <c r="M77" s="19"/>
      <c r="N77" s="19"/>
    </row>
    <row r="78" spans="1:14" ht="15" customHeight="1">
      <c r="A78" s="57" t="s">
        <v>19</v>
      </c>
      <c r="B78" s="57"/>
      <c r="C78" s="57"/>
      <c r="D78" s="57"/>
      <c r="E78" s="57"/>
    </row>
    <row r="79" spans="1:14" ht="15" customHeight="1">
      <c r="A79" s="57" t="s">
        <v>13</v>
      </c>
      <c r="B79" s="57"/>
      <c r="C79" s="57"/>
      <c r="D79" s="57"/>
      <c r="E79" s="57"/>
      <c r="F79" s="18"/>
      <c r="G79" s="18"/>
      <c r="H79" s="18"/>
      <c r="I79" s="18"/>
      <c r="J79" s="18"/>
      <c r="K79" s="18"/>
      <c r="L79" s="18"/>
      <c r="M79" s="18"/>
      <c r="N79" s="18"/>
    </row>
    <row r="81" spans="1:14" ht="15.75" thickBot="1">
      <c r="A81" s="11" t="s">
        <v>16</v>
      </c>
      <c r="B81" s="12" t="s">
        <v>30</v>
      </c>
      <c r="C81" s="12" t="s">
        <v>31</v>
      </c>
      <c r="D81" s="12" t="s">
        <v>32</v>
      </c>
      <c r="E81" s="12" t="s">
        <v>33</v>
      </c>
      <c r="F81" s="20"/>
      <c r="G81" s="20"/>
      <c r="H81" s="20"/>
      <c r="I81" s="20"/>
      <c r="J81" s="20"/>
      <c r="K81" s="20"/>
      <c r="L81" s="20"/>
      <c r="M81" s="20"/>
      <c r="N81" s="20"/>
    </row>
    <row r="83" spans="1:14" ht="15" customHeight="1">
      <c r="A83" s="31" t="s">
        <v>44</v>
      </c>
      <c r="B83" s="2">
        <f>'3T'!E87</f>
        <v>1652199600</v>
      </c>
      <c r="C83" s="2">
        <f>+B87</f>
        <v>138619600</v>
      </c>
      <c r="D83" s="2">
        <f>+C87</f>
        <v>1409070000</v>
      </c>
      <c r="E83" s="2">
        <f>B83</f>
        <v>1652199600</v>
      </c>
    </row>
    <row r="84" spans="1:14" ht="15" customHeight="1">
      <c r="A84" s="31" t="s">
        <v>20</v>
      </c>
      <c r="B84" s="2">
        <v>0</v>
      </c>
      <c r="C84" s="2">
        <v>2760702000</v>
      </c>
      <c r="D84" s="2">
        <v>499511705.88</v>
      </c>
      <c r="E84" s="2">
        <f>SUM(B84:D84)</f>
        <v>3260213705.8800001</v>
      </c>
      <c r="G84" s="32"/>
      <c r="H84" s="32"/>
      <c r="I84" s="32"/>
    </row>
    <row r="85" spans="1:14" ht="15" customHeight="1">
      <c r="A85" s="31" t="s">
        <v>45</v>
      </c>
      <c r="B85" s="2">
        <f>+B83+B84</f>
        <v>1652199600</v>
      </c>
      <c r="C85" s="2">
        <f t="shared" ref="C85:D85" si="7">+C83+C84</f>
        <v>2899321600</v>
      </c>
      <c r="D85" s="2">
        <f t="shared" si="7"/>
        <v>1908581705.8800001</v>
      </c>
      <c r="E85" s="2">
        <f>+E83+E84</f>
        <v>4912413305.8800001</v>
      </c>
    </row>
    <row r="86" spans="1:14" ht="15" customHeight="1">
      <c r="A86" s="31" t="s">
        <v>21</v>
      </c>
      <c r="B86" s="2">
        <f>B73</f>
        <v>1513580000</v>
      </c>
      <c r="C86" s="2">
        <f t="shared" ref="C86:D86" si="8">C73</f>
        <v>1490251600</v>
      </c>
      <c r="D86" s="2">
        <f t="shared" si="8"/>
        <v>1489230200</v>
      </c>
      <c r="E86" s="1">
        <f>SUM(B86:D86)</f>
        <v>4493061800</v>
      </c>
      <c r="F86" s="43"/>
    </row>
    <row r="87" spans="1:14" ht="15" customHeight="1">
      <c r="A87" s="31" t="s">
        <v>46</v>
      </c>
      <c r="B87" s="2">
        <f>+B85-B86</f>
        <v>138619600</v>
      </c>
      <c r="C87" s="2">
        <f>+C85-C86</f>
        <v>1409070000</v>
      </c>
      <c r="D87" s="2">
        <f>+D85-D86</f>
        <v>419351505.88000011</v>
      </c>
      <c r="E87" s="2">
        <f t="shared" ref="E87" si="9">+E85-E86</f>
        <v>419351505.88000011</v>
      </c>
      <c r="F87" s="44"/>
      <c r="G87" s="1"/>
    </row>
    <row r="88" spans="1:14" ht="15" customHeight="1" thickBot="1">
      <c r="A88" s="3"/>
      <c r="B88" s="3"/>
      <c r="C88" s="3"/>
      <c r="D88" s="3"/>
      <c r="E88" s="3"/>
      <c r="F88" s="14"/>
      <c r="G88" s="14"/>
      <c r="H88" s="14"/>
      <c r="I88" s="14"/>
      <c r="J88" s="14"/>
      <c r="K88" s="14"/>
      <c r="L88" s="14"/>
      <c r="M88" s="14"/>
      <c r="N88" s="14"/>
    </row>
    <row r="89" spans="1:14" ht="15" customHeight="1" thickTop="1">
      <c r="A89" s="2" t="s">
        <v>60</v>
      </c>
    </row>
    <row r="92" spans="1:14">
      <c r="A92" s="1" t="s">
        <v>90</v>
      </c>
      <c r="B92" s="1"/>
      <c r="C92" s="1"/>
      <c r="D92" s="1"/>
      <c r="E92" s="1"/>
    </row>
    <row r="93" spans="1:14">
      <c r="B93" s="1"/>
      <c r="C93" s="1"/>
      <c r="D93" s="1"/>
      <c r="E93" s="1"/>
    </row>
    <row r="94" spans="1:14">
      <c r="A94" s="16"/>
      <c r="B94" s="1"/>
      <c r="C94" s="1"/>
      <c r="D94" s="1"/>
      <c r="E94" s="1"/>
    </row>
    <row r="95" spans="1:14">
      <c r="A95" s="16"/>
      <c r="B95" s="1"/>
      <c r="C95" s="1"/>
      <c r="D95" s="1"/>
      <c r="E95" s="1"/>
    </row>
    <row r="96" spans="1:14">
      <c r="A96" s="16"/>
      <c r="B96" s="1"/>
      <c r="C96" s="1"/>
      <c r="D96" s="1"/>
      <c r="E96" s="1"/>
    </row>
    <row r="97" spans="1:5" ht="18" customHeight="1">
      <c r="A97" s="16"/>
      <c r="B97" s="1"/>
      <c r="C97" s="1"/>
      <c r="D97" s="1"/>
      <c r="E97" s="1"/>
    </row>
    <row r="98" spans="1:5">
      <c r="A98" s="30"/>
    </row>
    <row r="99" spans="1:5">
      <c r="A99" s="30"/>
    </row>
    <row r="103" spans="1:5" ht="15" customHeight="1">
      <c r="A103" s="2"/>
    </row>
    <row r="104" spans="1:5" ht="15" customHeight="1">
      <c r="A104" s="2"/>
    </row>
    <row r="105" spans="1:5" ht="15" customHeight="1">
      <c r="A105" s="2"/>
    </row>
    <row r="106" spans="1:5" ht="15" customHeight="1"/>
    <row r="107" spans="1:5" ht="15" customHeight="1"/>
    <row r="109" spans="1:5" ht="15" customHeight="1">
      <c r="A109" s="2"/>
    </row>
  </sheetData>
  <mergeCells count="15">
    <mergeCell ref="A63:E63"/>
    <mergeCell ref="A1:F1"/>
    <mergeCell ref="A8:F8"/>
    <mergeCell ref="A9:F9"/>
    <mergeCell ref="A40:F40"/>
    <mergeCell ref="A43:E43"/>
    <mergeCell ref="A44:E44"/>
    <mergeCell ref="A45:E45"/>
    <mergeCell ref="A41:F41"/>
    <mergeCell ref="A42:F42"/>
    <mergeCell ref="A64:E64"/>
    <mergeCell ref="A65:E65"/>
    <mergeCell ref="A77:E77"/>
    <mergeCell ref="A78:E78"/>
    <mergeCell ref="A79:E7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106"/>
  <sheetViews>
    <sheetView topLeftCell="A60" workbookViewId="0">
      <selection activeCell="C36" sqref="C36"/>
    </sheetView>
  </sheetViews>
  <sheetFormatPr baseColWidth="10" defaultColWidth="11.42578125" defaultRowHeight="15"/>
  <cols>
    <col min="1" max="1" width="53.85546875" style="1" customWidth="1"/>
    <col min="2" max="2" width="31.28515625" style="2" bestFit="1" customWidth="1"/>
    <col min="3" max="5" width="16.7109375" style="2" bestFit="1" customWidth="1"/>
    <col min="6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4">
      <c r="A1" s="57" t="s">
        <v>1</v>
      </c>
      <c r="B1" s="57"/>
      <c r="C1" s="57"/>
      <c r="D1" s="57"/>
      <c r="E1" s="57"/>
      <c r="F1" s="57"/>
    </row>
    <row r="2" spans="1:34">
      <c r="A2" s="4" t="s">
        <v>38</v>
      </c>
      <c r="B2" s="5" t="s">
        <v>37</v>
      </c>
      <c r="C2" s="5"/>
      <c r="D2" s="5"/>
      <c r="E2" s="5"/>
      <c r="F2" s="5"/>
    </row>
    <row r="3" spans="1:34">
      <c r="A3" s="4" t="s">
        <v>39</v>
      </c>
      <c r="B3" s="5" t="s">
        <v>40</v>
      </c>
      <c r="C3" s="5"/>
      <c r="D3" s="5"/>
      <c r="E3" s="5"/>
      <c r="F3" s="5"/>
    </row>
    <row r="4" spans="1:34">
      <c r="A4" s="4" t="s">
        <v>41</v>
      </c>
      <c r="B4" s="5" t="s">
        <v>37</v>
      </c>
      <c r="C4" s="5"/>
      <c r="D4" s="5"/>
      <c r="E4" s="5"/>
      <c r="F4" s="5"/>
    </row>
    <row r="5" spans="1:34">
      <c r="A5" s="4" t="s">
        <v>42</v>
      </c>
      <c r="B5" s="5" t="s">
        <v>66</v>
      </c>
      <c r="C5" s="5"/>
      <c r="D5" s="5"/>
      <c r="E5" s="5"/>
      <c r="F5" s="5"/>
    </row>
    <row r="6" spans="1:34">
      <c r="A6" s="4"/>
      <c r="B6" s="6"/>
      <c r="C6" s="7"/>
      <c r="D6" s="8"/>
      <c r="E6" s="8"/>
      <c r="F6" s="8"/>
    </row>
    <row r="7" spans="1:34">
      <c r="A7" s="9"/>
      <c r="B7" s="8"/>
      <c r="C7" s="8"/>
      <c r="D7" s="8"/>
      <c r="E7" s="8"/>
      <c r="F7" s="8"/>
    </row>
    <row r="8" spans="1:34" ht="15" customHeight="1">
      <c r="A8" s="57" t="s">
        <v>2</v>
      </c>
      <c r="B8" s="57"/>
      <c r="C8" s="57"/>
      <c r="D8" s="57"/>
      <c r="E8" s="57"/>
      <c r="F8" s="57"/>
    </row>
    <row r="9" spans="1:34" ht="15" customHeight="1">
      <c r="A9" s="57" t="s">
        <v>3</v>
      </c>
      <c r="B9" s="57"/>
      <c r="C9" s="57"/>
      <c r="D9" s="57"/>
      <c r="E9" s="57"/>
      <c r="F9" s="57"/>
    </row>
    <row r="10" spans="1:34" ht="15" customHeight="1">
      <c r="B10" s="10"/>
      <c r="C10" s="10"/>
    </row>
    <row r="11" spans="1:34" s="8" customFormat="1" ht="15" customHeight="1" thickBot="1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34</v>
      </c>
      <c r="F11" s="12" t="s">
        <v>59</v>
      </c>
    </row>
    <row r="12" spans="1:34" s="8" customFormat="1" ht="15" customHeight="1">
      <c r="A12" s="1"/>
      <c r="B12" s="2"/>
      <c r="C12" s="22"/>
      <c r="D12" s="22"/>
      <c r="E12" s="22"/>
      <c r="F12" s="22"/>
    </row>
    <row r="13" spans="1:34" s="24" customFormat="1" ht="15" customHeight="1">
      <c r="A13" s="1" t="s">
        <v>54</v>
      </c>
      <c r="B13" s="2" t="s">
        <v>47</v>
      </c>
      <c r="C13" s="2">
        <f>'1T'!F13</f>
        <v>71001</v>
      </c>
      <c r="D13" s="2">
        <f>'2T'!F13</f>
        <v>1574</v>
      </c>
      <c r="E13" s="2">
        <f t="shared" ref="E13:E34" si="0">SUM(C13:D13)</f>
        <v>72575</v>
      </c>
      <c r="F13" s="23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s="24" customFormat="1" ht="15" customHeight="1">
      <c r="A14" s="1"/>
      <c r="B14" s="36" t="s">
        <v>48</v>
      </c>
      <c r="C14" s="36">
        <f>'1T'!G14</f>
        <v>65744.333333333328</v>
      </c>
      <c r="D14" s="36">
        <f>'2T'!G14</f>
        <v>78824</v>
      </c>
      <c r="E14" s="36">
        <f t="shared" si="0"/>
        <v>144568.33333333331</v>
      </c>
      <c r="F14" s="37">
        <f>AVERAGE(C14:D14)</f>
        <v>72284.166666666657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s="24" customFormat="1" ht="15" customHeight="1">
      <c r="A15" s="35" t="s">
        <v>49</v>
      </c>
      <c r="B15" s="2" t="s">
        <v>47</v>
      </c>
      <c r="C15" s="2">
        <f>'1T'!F15</f>
        <v>0</v>
      </c>
      <c r="D15" s="2">
        <f>'2T'!F15</f>
        <v>4613</v>
      </c>
      <c r="E15" s="2">
        <f t="shared" si="0"/>
        <v>4613</v>
      </c>
      <c r="F15" s="2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s="24" customFormat="1" ht="15" customHeight="1">
      <c r="A16" s="35" t="s">
        <v>49</v>
      </c>
      <c r="B16" s="36" t="s">
        <v>48</v>
      </c>
      <c r="C16" s="36">
        <f>'1T'!G16</f>
        <v>0</v>
      </c>
      <c r="D16" s="36">
        <f>'2T'!G16</f>
        <v>9199.3333333333339</v>
      </c>
      <c r="E16" s="36">
        <f t="shared" si="0"/>
        <v>9199.3333333333339</v>
      </c>
      <c r="F16" s="37">
        <f>AVERAGE(C16:D16)</f>
        <v>4599.666666666667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s="24" customFormat="1" ht="15" hidden="1" customHeight="1">
      <c r="A17" s="1" t="s">
        <v>55</v>
      </c>
      <c r="B17" s="2" t="s">
        <v>47</v>
      </c>
      <c r="C17" s="2">
        <f>'1T'!G17</f>
        <v>0</v>
      </c>
      <c r="D17" s="2" t="e">
        <f>'2T'!G17</f>
        <v>#DIV/0!</v>
      </c>
      <c r="E17" s="2" t="e">
        <f t="shared" si="0"/>
        <v>#DIV/0!</v>
      </c>
      <c r="F17" s="2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s="24" customFormat="1" ht="15" hidden="1" customHeight="1">
      <c r="A18" s="1"/>
      <c r="B18" s="36" t="s">
        <v>48</v>
      </c>
      <c r="C18" s="2" t="e">
        <f>'1T'!G18</f>
        <v>#DIV/0!</v>
      </c>
      <c r="D18" s="2" t="e">
        <f>'2T'!G18</f>
        <v>#DIV/0!</v>
      </c>
      <c r="E18" s="2" t="e">
        <f t="shared" si="0"/>
        <v>#DIV/0!</v>
      </c>
      <c r="F18" s="37" t="e">
        <f>AVERAGE(C18:D18)</f>
        <v>#DIV/0!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24" customFormat="1" ht="15" hidden="1" customHeight="1">
      <c r="A19" s="1" t="s">
        <v>56</v>
      </c>
      <c r="B19" s="2" t="s">
        <v>47</v>
      </c>
      <c r="C19" s="2">
        <f>'1T'!G19</f>
        <v>0</v>
      </c>
      <c r="D19" s="2" t="e">
        <f>'2T'!G19</f>
        <v>#DIV/0!</v>
      </c>
      <c r="E19" s="2" t="e">
        <f t="shared" si="0"/>
        <v>#DIV/0!</v>
      </c>
      <c r="F19" s="23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s="24" customFormat="1" ht="15" hidden="1" customHeight="1">
      <c r="A20" s="1"/>
      <c r="B20" s="36" t="s">
        <v>48</v>
      </c>
      <c r="C20" s="2" t="e">
        <f>'1T'!G20</f>
        <v>#DIV/0!</v>
      </c>
      <c r="D20" s="2" t="e">
        <f>'2T'!G20</f>
        <v>#DIV/0!</v>
      </c>
      <c r="E20" s="2" t="e">
        <f t="shared" si="0"/>
        <v>#DIV/0!</v>
      </c>
      <c r="F20" s="37" t="e">
        <f>AVERAGE(C20:D20)</f>
        <v>#DIV/0!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24" customFormat="1" ht="15" hidden="1" customHeight="1">
      <c r="A21" s="35" t="s">
        <v>49</v>
      </c>
      <c r="B21" s="2" t="s">
        <v>47</v>
      </c>
      <c r="C21" s="2">
        <f>'1T'!G21</f>
        <v>0</v>
      </c>
      <c r="D21" s="2" t="e">
        <f>'2T'!G21</f>
        <v>#DIV/0!</v>
      </c>
      <c r="E21" s="2" t="e">
        <f t="shared" si="0"/>
        <v>#DIV/0!</v>
      </c>
      <c r="F21" s="23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s="24" customFormat="1" ht="15" hidden="1" customHeight="1">
      <c r="A22" s="35" t="s">
        <v>49</v>
      </c>
      <c r="B22" s="36" t="s">
        <v>48</v>
      </c>
      <c r="C22" s="2" t="e">
        <f>'1T'!G22</f>
        <v>#DIV/0!</v>
      </c>
      <c r="D22" s="2" t="e">
        <f>'2T'!G22</f>
        <v>#DIV/0!</v>
      </c>
      <c r="E22" s="2" t="e">
        <f t="shared" si="0"/>
        <v>#DIV/0!</v>
      </c>
      <c r="F22" s="37" t="e">
        <f>AVERAGE(C22:D22)</f>
        <v>#DIV/0!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s="24" customFormat="1" ht="15" customHeight="1">
      <c r="A23" s="1" t="s">
        <v>70</v>
      </c>
      <c r="B23" s="2" t="s">
        <v>47</v>
      </c>
      <c r="C23" s="2">
        <f>'1T'!F23</f>
        <v>385</v>
      </c>
      <c r="D23" s="2">
        <f>'2T'!F23</f>
        <v>0</v>
      </c>
      <c r="E23" s="2">
        <f t="shared" si="0"/>
        <v>385</v>
      </c>
      <c r="F23" s="23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s="24" customFormat="1" ht="15" customHeight="1">
      <c r="A24" s="1"/>
      <c r="B24" s="36" t="s">
        <v>48</v>
      </c>
      <c r="C24" s="36">
        <f>'1T'!G24</f>
        <v>376</v>
      </c>
      <c r="D24" s="36">
        <f>'2T'!G24</f>
        <v>393.33333333333331</v>
      </c>
      <c r="E24" s="36">
        <f t="shared" si="0"/>
        <v>769.33333333333326</v>
      </c>
      <c r="F24" s="37">
        <f>AVERAGE(C24:D24)</f>
        <v>384.66666666666663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s="24" customFormat="1" ht="15" customHeight="1">
      <c r="A25" s="35" t="s">
        <v>49</v>
      </c>
      <c r="B25" s="2" t="s">
        <v>47</v>
      </c>
      <c r="C25" s="2">
        <f>'1T'!F25</f>
        <v>0</v>
      </c>
      <c r="D25" s="2">
        <f>'2T'!F25</f>
        <v>932</v>
      </c>
      <c r="E25" s="2">
        <f t="shared" si="0"/>
        <v>932</v>
      </c>
      <c r="F25" s="23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s="24" customFormat="1" ht="15" customHeight="1">
      <c r="A26" s="35" t="s">
        <v>49</v>
      </c>
      <c r="B26" s="36" t="s">
        <v>48</v>
      </c>
      <c r="C26" s="36">
        <f>'1T'!G26</f>
        <v>0</v>
      </c>
      <c r="D26" s="36">
        <f>'2T'!G26</f>
        <v>2282.3333333333335</v>
      </c>
      <c r="E26" s="36">
        <f t="shared" si="0"/>
        <v>2282.3333333333335</v>
      </c>
      <c r="F26" s="37">
        <f>AVERAGE(C26:D26)</f>
        <v>1141.1666666666667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s="24" customFormat="1" ht="15" customHeight="1">
      <c r="A27" s="45" t="s">
        <v>79</v>
      </c>
      <c r="B27" s="1" t="s">
        <v>75</v>
      </c>
      <c r="C27" s="2">
        <f>'1T'!F27</f>
        <v>0</v>
      </c>
      <c r="D27" s="2">
        <f>'2T'!F27</f>
        <v>0</v>
      </c>
      <c r="E27" s="2">
        <f t="shared" si="0"/>
        <v>0</v>
      </c>
      <c r="F27" s="23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s="24" customFormat="1" ht="15" customHeight="1">
      <c r="A28" s="35" t="s">
        <v>49</v>
      </c>
      <c r="B28" s="36" t="s">
        <v>76</v>
      </c>
      <c r="C28" s="36">
        <f>'1T'!G28</f>
        <v>0</v>
      </c>
      <c r="D28" s="36">
        <f>'2T'!G28</f>
        <v>0.66666666666666663</v>
      </c>
      <c r="E28" s="36">
        <f t="shared" si="0"/>
        <v>0.66666666666666663</v>
      </c>
      <c r="F28" s="37">
        <f>AVERAGE(C28:D28)</f>
        <v>0.33333333333333331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s="24" customFormat="1" ht="15" customHeight="1">
      <c r="A29" s="45" t="s">
        <v>77</v>
      </c>
      <c r="B29" s="1" t="s">
        <v>47</v>
      </c>
      <c r="C29" s="2">
        <f>'1T'!F29</f>
        <v>0</v>
      </c>
      <c r="D29" s="2">
        <f>'2T'!F29</f>
        <v>0</v>
      </c>
      <c r="E29" s="2">
        <f t="shared" si="0"/>
        <v>0</v>
      </c>
      <c r="F29" s="23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s="24" customFormat="1" ht="15" customHeight="1">
      <c r="A30" s="45"/>
      <c r="B30" s="36" t="s">
        <v>48</v>
      </c>
      <c r="C30" s="36">
        <f>'1T'!G30</f>
        <v>0</v>
      </c>
      <c r="D30" s="36">
        <f>'2T'!G30</f>
        <v>0.33333333333333331</v>
      </c>
      <c r="E30" s="36">
        <f t="shared" si="0"/>
        <v>0.33333333333333331</v>
      </c>
      <c r="F30" s="37">
        <f>AVERAGE(C30:D30)</f>
        <v>0.16666666666666666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s="24" customFormat="1" ht="15" customHeight="1">
      <c r="A31" s="35" t="s">
        <v>49</v>
      </c>
      <c r="B31" s="1" t="s">
        <v>47</v>
      </c>
      <c r="C31" s="2">
        <f>'1T'!F31</f>
        <v>0</v>
      </c>
      <c r="D31" s="2">
        <f>'2T'!F31</f>
        <v>0</v>
      </c>
      <c r="E31" s="2">
        <f t="shared" si="0"/>
        <v>0</v>
      </c>
      <c r="F31" s="23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s="24" customFormat="1" ht="15" customHeight="1">
      <c r="A32" s="35" t="s">
        <v>49</v>
      </c>
      <c r="B32" s="36" t="s">
        <v>48</v>
      </c>
      <c r="C32" s="36">
        <f>'1T'!G32</f>
        <v>0</v>
      </c>
      <c r="D32" s="36">
        <f>'2T'!G32</f>
        <v>1</v>
      </c>
      <c r="E32" s="36">
        <f t="shared" si="0"/>
        <v>1</v>
      </c>
      <c r="F32" s="37">
        <f>AVERAGE(C32:D32)</f>
        <v>0.5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s="24" customFormat="1" ht="15" customHeight="1">
      <c r="A33" s="45" t="s">
        <v>78</v>
      </c>
      <c r="B33" s="1" t="s">
        <v>47</v>
      </c>
      <c r="C33" s="2">
        <f>'1T'!F33</f>
        <v>0</v>
      </c>
      <c r="D33" s="2">
        <f>'2T'!F33</f>
        <v>0</v>
      </c>
      <c r="E33" s="2">
        <f t="shared" si="0"/>
        <v>0</v>
      </c>
      <c r="F33" s="23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s="24" customFormat="1" ht="15" customHeight="1">
      <c r="A34" s="45"/>
      <c r="B34" s="36" t="s">
        <v>48</v>
      </c>
      <c r="C34" s="36">
        <f>'1T'!G34</f>
        <v>0</v>
      </c>
      <c r="D34" s="36">
        <f>'2T'!G34</f>
        <v>10</v>
      </c>
      <c r="E34" s="36">
        <f t="shared" si="0"/>
        <v>10</v>
      </c>
      <c r="F34" s="37">
        <f>AVERAGE(C34:D34)</f>
        <v>5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s="26" customFormat="1" ht="15.75" thickBot="1">
      <c r="A35" s="13" t="s">
        <v>8</v>
      </c>
      <c r="B35" s="3"/>
      <c r="C35" s="3">
        <f>'1T'!F35</f>
        <v>71386</v>
      </c>
      <c r="D35" s="3">
        <f>'2T'!F35</f>
        <v>7119</v>
      </c>
      <c r="E35" s="3">
        <f>+E13+E15+E23+E25+E27+E29+E31+E33</f>
        <v>78505</v>
      </c>
      <c r="F35" s="3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s="26" customFormat="1" ht="16.5" thickTop="1" thickBot="1">
      <c r="A36" s="13" t="s">
        <v>9</v>
      </c>
      <c r="B36" s="3"/>
      <c r="C36" s="3">
        <f>'1T'!G36</f>
        <v>66120.333333333328</v>
      </c>
      <c r="D36" s="3">
        <f>'2T'!G36</f>
        <v>90710.999999999985</v>
      </c>
      <c r="E36" s="3">
        <f>+E14+E16+E24+E26+E28+E30+E32+E34</f>
        <v>156831.33333333334</v>
      </c>
      <c r="F36" s="3">
        <f>F14+F16+F24+F26+F28+F30+F32+F34</f>
        <v>78415.666666666672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ht="18.75" customHeight="1" thickTop="1">
      <c r="A37" s="2" t="s">
        <v>62</v>
      </c>
      <c r="B37" s="14"/>
      <c r="C37" s="14"/>
      <c r="D37" s="14"/>
      <c r="E37" s="14"/>
      <c r="F37" s="14"/>
    </row>
    <row r="38" spans="1:34" ht="15" customHeight="1">
      <c r="A38" s="1" t="s">
        <v>10</v>
      </c>
      <c r="F38" s="15"/>
    </row>
    <row r="39" spans="1:34" ht="15" customHeight="1">
      <c r="A39" s="16" t="s">
        <v>50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34" ht="15" customHeight="1">
      <c r="A40" s="58" t="s">
        <v>63</v>
      </c>
      <c r="B40" s="58"/>
      <c r="C40" s="58"/>
      <c r="D40" s="58"/>
      <c r="E40" s="58"/>
      <c r="F40" s="5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34" ht="29.25" customHeight="1">
      <c r="A41" s="58" t="s">
        <v>51</v>
      </c>
      <c r="B41" s="58"/>
      <c r="C41" s="58"/>
      <c r="D41" s="58"/>
      <c r="E41" s="58"/>
      <c r="F41" s="58"/>
    </row>
    <row r="42" spans="1:34" ht="15" customHeight="1"/>
    <row r="43" spans="1:34" ht="15" customHeight="1">
      <c r="A43" s="59" t="s">
        <v>11</v>
      </c>
      <c r="B43" s="59"/>
      <c r="C43" s="59"/>
      <c r="D43" s="59"/>
      <c r="E43" s="59"/>
    </row>
    <row r="44" spans="1:34" ht="15" customHeight="1">
      <c r="A44" s="57" t="s">
        <v>12</v>
      </c>
      <c r="B44" s="57"/>
      <c r="C44" s="57"/>
      <c r="D44" s="57"/>
      <c r="E44" s="57"/>
    </row>
    <row r="45" spans="1:34" ht="15" customHeight="1">
      <c r="A45" s="57" t="s">
        <v>13</v>
      </c>
      <c r="B45" s="57"/>
      <c r="C45" s="57"/>
      <c r="D45" s="57"/>
      <c r="E45" s="57"/>
    </row>
    <row r="46" spans="1:34" ht="15" customHeight="1"/>
    <row r="47" spans="1:34" ht="15" customHeight="1" thickBot="1">
      <c r="A47" s="11" t="s">
        <v>43</v>
      </c>
      <c r="B47" s="12" t="s">
        <v>0</v>
      </c>
      <c r="C47" s="12" t="s">
        <v>25</v>
      </c>
      <c r="D47" s="12" t="s">
        <v>34</v>
      </c>
    </row>
    <row r="48" spans="1:34" ht="15" customHeight="1">
      <c r="A48" s="10"/>
      <c r="B48" s="10"/>
      <c r="C48" s="10"/>
      <c r="D48" s="10"/>
    </row>
    <row r="49" spans="1:14" ht="15" customHeight="1">
      <c r="A49" s="10" t="s">
        <v>54</v>
      </c>
      <c r="B49" s="27">
        <f>'1T'!E49</f>
        <v>3550194000</v>
      </c>
      <c r="C49" s="27">
        <f>'2T'!E49</f>
        <v>4256496000</v>
      </c>
      <c r="D49" s="27">
        <f>SUM(B49:C49)</f>
        <v>7806690000</v>
      </c>
    </row>
    <row r="50" spans="1:14" ht="15" customHeight="1">
      <c r="A50" s="35" t="s">
        <v>49</v>
      </c>
      <c r="B50" s="27">
        <f>'1T'!E50</f>
        <v>0</v>
      </c>
      <c r="C50" s="27">
        <f>'2T'!E50</f>
        <v>496764000</v>
      </c>
      <c r="D50" s="27">
        <f t="shared" ref="D50:D57" si="1">SUM(B50:C50)</f>
        <v>496764000</v>
      </c>
    </row>
    <row r="51" spans="1:14" ht="15" customHeight="1">
      <c r="A51" s="34" t="s">
        <v>70</v>
      </c>
      <c r="B51" s="27">
        <f>'1T'!E51</f>
        <v>86791200</v>
      </c>
      <c r="C51" s="27">
        <f>'2T'!E51</f>
        <v>90732800</v>
      </c>
      <c r="D51" s="27">
        <f t="shared" si="1"/>
        <v>177524000</v>
      </c>
    </row>
    <row r="52" spans="1:14" ht="15" customHeight="1">
      <c r="A52" s="35" t="s">
        <v>49</v>
      </c>
      <c r="B52" s="27">
        <f>'1T'!E52</f>
        <v>0</v>
      </c>
      <c r="C52" s="27">
        <f>'2T'!E52</f>
        <v>518817800</v>
      </c>
      <c r="D52" s="27">
        <f t="shared" si="1"/>
        <v>518817800</v>
      </c>
    </row>
    <row r="53" spans="1:14" ht="15" customHeight="1">
      <c r="A53" s="45" t="s">
        <v>78</v>
      </c>
      <c r="B53" s="27">
        <f>'1T'!E53</f>
        <v>0</v>
      </c>
      <c r="C53" s="27">
        <f>'2T'!E53</f>
        <v>531000</v>
      </c>
      <c r="D53" s="27">
        <f t="shared" si="1"/>
        <v>531000</v>
      </c>
    </row>
    <row r="54" spans="1:14" ht="15" customHeight="1">
      <c r="A54" s="45" t="s">
        <v>77</v>
      </c>
      <c r="B54" s="27">
        <f>'1T'!E54</f>
        <v>0</v>
      </c>
      <c r="C54" s="27">
        <f>'2T'!E54</f>
        <v>41500</v>
      </c>
      <c r="D54" s="27">
        <f t="shared" si="1"/>
        <v>41500</v>
      </c>
    </row>
    <row r="55" spans="1:14" ht="15" customHeight="1">
      <c r="A55" s="35" t="s">
        <v>49</v>
      </c>
      <c r="B55" s="27">
        <f>'1T'!E55</f>
        <v>0</v>
      </c>
      <c r="C55" s="27">
        <f>'2T'!E55</f>
        <v>124500</v>
      </c>
      <c r="D55" s="27">
        <f t="shared" si="1"/>
        <v>124500</v>
      </c>
    </row>
    <row r="56" spans="1:14" ht="15" customHeight="1">
      <c r="A56" s="45" t="s">
        <v>81</v>
      </c>
      <c r="B56" s="27">
        <f>'1T'!E56</f>
        <v>0</v>
      </c>
      <c r="C56" s="27">
        <f>'2T'!E56</f>
        <v>0</v>
      </c>
      <c r="D56" s="27">
        <f t="shared" si="1"/>
        <v>0</v>
      </c>
    </row>
    <row r="57" spans="1:14" ht="15" customHeight="1">
      <c r="A57" s="35" t="s">
        <v>49</v>
      </c>
      <c r="B57" s="27">
        <f>'1T'!E57</f>
        <v>0</v>
      </c>
      <c r="C57" s="27">
        <f>'2T'!E57</f>
        <v>166000</v>
      </c>
      <c r="D57" s="27">
        <f t="shared" si="1"/>
        <v>166000</v>
      </c>
    </row>
    <row r="58" spans="1:14" ht="15" customHeight="1" thickBot="1">
      <c r="A58" s="13" t="s">
        <v>14</v>
      </c>
      <c r="B58" s="28">
        <f>SUM(B49:B57)</f>
        <v>3636985200</v>
      </c>
      <c r="C58" s="28">
        <f t="shared" ref="C58:D58" si="2">SUM(C49:C57)</f>
        <v>5363673600</v>
      </c>
      <c r="D58" s="28">
        <f t="shared" si="2"/>
        <v>9000658800</v>
      </c>
    </row>
    <row r="59" spans="1:14" ht="15" customHeight="1" thickTop="1">
      <c r="A59" s="2" t="s">
        <v>71</v>
      </c>
    </row>
    <row r="60" spans="1:14" ht="15" customHeight="1">
      <c r="A60" s="2"/>
    </row>
    <row r="61" spans="1:14">
      <c r="A61" s="2"/>
    </row>
    <row r="63" spans="1:14">
      <c r="A63" s="57" t="s">
        <v>15</v>
      </c>
      <c r="B63" s="57"/>
      <c r="C63" s="57"/>
      <c r="D63" s="57"/>
      <c r="E63" s="57"/>
      <c r="F63" s="19"/>
      <c r="G63" s="19"/>
      <c r="H63" s="19"/>
      <c r="I63" s="19"/>
      <c r="J63" s="19"/>
      <c r="K63" s="19"/>
      <c r="L63" s="19"/>
      <c r="M63" s="19"/>
      <c r="N63" s="19"/>
    </row>
    <row r="64" spans="1:14">
      <c r="A64" s="57" t="s">
        <v>12</v>
      </c>
      <c r="B64" s="57"/>
      <c r="C64" s="57"/>
      <c r="D64" s="57"/>
      <c r="E64" s="57"/>
      <c r="F64" s="19"/>
      <c r="G64" s="19"/>
      <c r="H64" s="19"/>
      <c r="I64" s="19"/>
      <c r="J64" s="19"/>
      <c r="K64" s="19"/>
      <c r="L64" s="19"/>
      <c r="M64" s="19"/>
      <c r="N64" s="19"/>
    </row>
    <row r="65" spans="1:14">
      <c r="A65" s="57" t="s">
        <v>13</v>
      </c>
      <c r="B65" s="57"/>
      <c r="C65" s="57"/>
      <c r="D65" s="57"/>
      <c r="E65" s="57"/>
      <c r="F65" s="18"/>
      <c r="G65" s="18"/>
      <c r="H65" s="18"/>
      <c r="I65" s="18"/>
      <c r="J65" s="18"/>
      <c r="K65" s="18"/>
      <c r="L65" s="18"/>
      <c r="M65" s="18"/>
      <c r="N65" s="18"/>
    </row>
    <row r="67" spans="1:14" ht="15.75" thickBot="1">
      <c r="A67" s="11" t="s">
        <v>16</v>
      </c>
      <c r="B67" s="12" t="s">
        <v>0</v>
      </c>
      <c r="C67" s="12" t="s">
        <v>25</v>
      </c>
      <c r="D67" s="12" t="s">
        <v>34</v>
      </c>
      <c r="E67" s="20"/>
      <c r="F67" s="20"/>
      <c r="G67" s="20"/>
      <c r="H67" s="20"/>
      <c r="I67" s="20"/>
      <c r="J67" s="20"/>
      <c r="K67" s="20"/>
      <c r="L67" s="20"/>
    </row>
    <row r="69" spans="1:14">
      <c r="A69" s="21" t="s">
        <v>17</v>
      </c>
      <c r="B69" s="2">
        <f>'1T'!E73</f>
        <v>3636985200</v>
      </c>
      <c r="C69" s="2">
        <f>'2T'!E73</f>
        <v>5363673600</v>
      </c>
      <c r="D69" s="2">
        <f>SUM(B69:C69)</f>
        <v>9000658800</v>
      </c>
      <c r="E69" s="41"/>
    </row>
    <row r="70" spans="1:14">
      <c r="A70" s="21"/>
    </row>
    <row r="73" spans="1:14" ht="15.75" thickBot="1">
      <c r="A73" s="13" t="s">
        <v>14</v>
      </c>
      <c r="B73" s="3">
        <f>B69</f>
        <v>3636985200</v>
      </c>
      <c r="C73" s="3">
        <f t="shared" ref="C73:D73" si="3">C69</f>
        <v>5363673600</v>
      </c>
      <c r="D73" s="3">
        <f t="shared" si="3"/>
        <v>9000658800</v>
      </c>
      <c r="E73" s="14"/>
      <c r="F73" s="14"/>
      <c r="G73" s="14"/>
      <c r="H73" s="14"/>
      <c r="I73" s="14"/>
      <c r="J73" s="14"/>
      <c r="K73" s="14"/>
      <c r="L73" s="14"/>
    </row>
    <row r="74" spans="1:14" ht="15.75" thickTop="1">
      <c r="A74" s="2" t="s">
        <v>71</v>
      </c>
    </row>
    <row r="77" spans="1:14">
      <c r="A77" s="57" t="s">
        <v>18</v>
      </c>
      <c r="B77" s="57"/>
      <c r="C77" s="57"/>
      <c r="D77" s="57"/>
      <c r="E77" s="57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57" t="s">
        <v>19</v>
      </c>
      <c r="B78" s="57"/>
      <c r="C78" s="57"/>
      <c r="D78" s="57"/>
      <c r="E78" s="57"/>
    </row>
    <row r="79" spans="1:14">
      <c r="A79" s="57" t="s">
        <v>13</v>
      </c>
      <c r="B79" s="57"/>
      <c r="C79" s="57"/>
      <c r="D79" s="57"/>
      <c r="E79" s="57"/>
      <c r="F79" s="18"/>
      <c r="G79" s="18"/>
      <c r="H79" s="18"/>
      <c r="I79" s="18"/>
      <c r="J79" s="18"/>
      <c r="K79" s="18"/>
      <c r="L79" s="18"/>
      <c r="M79" s="18"/>
      <c r="N79" s="18"/>
    </row>
    <row r="81" spans="1:12" ht="15.75" thickBot="1">
      <c r="A81" s="11" t="s">
        <v>16</v>
      </c>
      <c r="B81" s="12" t="s">
        <v>0</v>
      </c>
      <c r="C81" s="12" t="s">
        <v>25</v>
      </c>
      <c r="D81" s="12" t="s">
        <v>34</v>
      </c>
      <c r="E81" s="20"/>
      <c r="F81" s="20"/>
      <c r="G81" s="20"/>
      <c r="H81" s="20"/>
      <c r="I81" s="20"/>
      <c r="J81" s="20"/>
      <c r="K81" s="20"/>
      <c r="L81" s="20"/>
    </row>
    <row r="83" spans="1:12">
      <c r="A83" s="31" t="s">
        <v>44</v>
      </c>
      <c r="B83" s="2">
        <f>'1T'!E83</f>
        <v>227594367.63999999</v>
      </c>
      <c r="C83" s="2">
        <f>'2T'!E83</f>
        <v>1821344800.0000005</v>
      </c>
      <c r="D83" s="2">
        <f>B83</f>
        <v>227594367.63999999</v>
      </c>
    </row>
    <row r="84" spans="1:12">
      <c r="A84" s="31" t="s">
        <v>20</v>
      </c>
      <c r="B84" s="2">
        <f>'1T'!E84</f>
        <v>5456828000</v>
      </c>
      <c r="C84" s="2">
        <f>'2T'!E84</f>
        <v>6693936000</v>
      </c>
      <c r="D84" s="2">
        <f>SUM(B84:C84)</f>
        <v>12150764000</v>
      </c>
    </row>
    <row r="85" spans="1:12">
      <c r="A85" s="31" t="s">
        <v>45</v>
      </c>
      <c r="B85" s="2">
        <f>'1T'!E85</f>
        <v>5684422367.6400003</v>
      </c>
      <c r="C85" s="2">
        <f>'2T'!E85</f>
        <v>8515280800</v>
      </c>
      <c r="D85" s="2">
        <f>SUM(D83:D84)</f>
        <v>12378358367.639999</v>
      </c>
    </row>
    <row r="86" spans="1:12">
      <c r="A86" s="31" t="s">
        <v>21</v>
      </c>
      <c r="B86" s="2">
        <f>'1T'!E86</f>
        <v>3863077567.6399999</v>
      </c>
      <c r="C86" s="2">
        <f>'2T'!E86</f>
        <v>5363673600</v>
      </c>
      <c r="D86" s="2">
        <f>SUM(B86:C86)</f>
        <v>9226751167.6399994</v>
      </c>
    </row>
    <row r="87" spans="1:12">
      <c r="A87" s="31" t="s">
        <v>46</v>
      </c>
      <c r="B87" s="2">
        <f>'1T'!E87</f>
        <v>1821344800.0000005</v>
      </c>
      <c r="C87" s="2">
        <f>'2T'!E87</f>
        <v>3151607200</v>
      </c>
      <c r="D87" s="2">
        <f>+D85-D86</f>
        <v>3151607200</v>
      </c>
    </row>
    <row r="88" spans="1:12" ht="15.75" thickBot="1">
      <c r="A88" s="3"/>
      <c r="B88" s="3"/>
      <c r="C88" s="3"/>
      <c r="D88" s="3"/>
      <c r="E88" s="14"/>
      <c r="F88" s="14"/>
      <c r="G88" s="14"/>
      <c r="H88" s="14"/>
      <c r="I88" s="14"/>
      <c r="J88" s="14"/>
      <c r="K88" s="14"/>
      <c r="L88" s="14"/>
    </row>
    <row r="89" spans="1:12" ht="15.75" thickTop="1">
      <c r="A89" s="2" t="s">
        <v>87</v>
      </c>
    </row>
    <row r="90" spans="1:12">
      <c r="A90" s="16" t="s">
        <v>73</v>
      </c>
    </row>
    <row r="92" spans="1:12">
      <c r="A92" s="1" t="s">
        <v>85</v>
      </c>
    </row>
    <row r="93" spans="1:12">
      <c r="A93" s="16"/>
    </row>
    <row r="97" spans="1:1">
      <c r="A97" s="30"/>
    </row>
    <row r="98" spans="1:1">
      <c r="A98" s="30"/>
    </row>
    <row r="99" spans="1:1">
      <c r="A99" s="30"/>
    </row>
    <row r="102" spans="1:1">
      <c r="A102" s="2"/>
    </row>
    <row r="104" spans="1:1" hidden="1"/>
    <row r="106" spans="1:1">
      <c r="A106" s="2"/>
    </row>
  </sheetData>
  <mergeCells count="14">
    <mergeCell ref="A63:E63"/>
    <mergeCell ref="A1:F1"/>
    <mergeCell ref="A8:F8"/>
    <mergeCell ref="A9:F9"/>
    <mergeCell ref="A40:F40"/>
    <mergeCell ref="A43:E43"/>
    <mergeCell ref="A44:E44"/>
    <mergeCell ref="A45:E45"/>
    <mergeCell ref="A41:F41"/>
    <mergeCell ref="A64:E64"/>
    <mergeCell ref="A65:E65"/>
    <mergeCell ref="A77:E77"/>
    <mergeCell ref="A78:E78"/>
    <mergeCell ref="A79:E7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107"/>
  <sheetViews>
    <sheetView topLeftCell="A81" zoomScale="80" zoomScaleNormal="80" workbookViewId="0">
      <selection activeCell="C36" sqref="C36"/>
    </sheetView>
  </sheetViews>
  <sheetFormatPr baseColWidth="10" defaultColWidth="11.42578125" defaultRowHeight="15"/>
  <cols>
    <col min="1" max="1" width="58.5703125" style="1" customWidth="1"/>
    <col min="2" max="2" width="31.28515625" style="2" bestFit="1" customWidth="1"/>
    <col min="3" max="4" width="16.7109375" style="2" bestFit="1" customWidth="1"/>
    <col min="5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5">
      <c r="A1" s="57" t="s">
        <v>1</v>
      </c>
      <c r="B1" s="57"/>
      <c r="C1" s="57"/>
      <c r="D1" s="57"/>
      <c r="E1" s="57"/>
      <c r="F1" s="57"/>
    </row>
    <row r="2" spans="1:35">
      <c r="A2" s="4" t="s">
        <v>38</v>
      </c>
      <c r="B2" s="5" t="s">
        <v>37</v>
      </c>
      <c r="C2" s="5"/>
      <c r="D2" s="5"/>
      <c r="E2" s="5"/>
      <c r="F2" s="5"/>
    </row>
    <row r="3" spans="1:35">
      <c r="A3" s="4" t="s">
        <v>39</v>
      </c>
      <c r="B3" s="5" t="s">
        <v>40</v>
      </c>
      <c r="C3" s="5"/>
      <c r="D3" s="5"/>
      <c r="E3" s="5"/>
      <c r="F3" s="5"/>
    </row>
    <row r="4" spans="1:35">
      <c r="A4" s="4" t="s">
        <v>41</v>
      </c>
      <c r="B4" s="5" t="s">
        <v>37</v>
      </c>
      <c r="C4" s="5"/>
      <c r="D4" s="5"/>
      <c r="E4" s="5"/>
      <c r="F4" s="5"/>
    </row>
    <row r="5" spans="1:35">
      <c r="A5" s="4" t="s">
        <v>42</v>
      </c>
      <c r="B5" s="5" t="s">
        <v>69</v>
      </c>
      <c r="C5" s="5"/>
      <c r="D5" s="5"/>
      <c r="E5" s="5"/>
      <c r="F5" s="5"/>
    </row>
    <row r="6" spans="1:35">
      <c r="A6" s="4"/>
      <c r="B6" s="6"/>
      <c r="C6" s="7"/>
      <c r="D6" s="8"/>
      <c r="E6" s="8"/>
      <c r="F6" s="8"/>
    </row>
    <row r="7" spans="1:35">
      <c r="A7" s="9"/>
      <c r="B7" s="8"/>
      <c r="C7" s="8"/>
      <c r="D7" s="8"/>
      <c r="E7" s="8"/>
      <c r="F7" s="8"/>
    </row>
    <row r="8" spans="1:35" ht="15" customHeight="1">
      <c r="A8" s="57" t="s">
        <v>2</v>
      </c>
      <c r="B8" s="57"/>
      <c r="C8" s="57"/>
      <c r="D8" s="57"/>
      <c r="E8" s="57"/>
      <c r="F8" s="57"/>
    </row>
    <row r="9" spans="1:35" ht="15" customHeight="1">
      <c r="A9" s="57" t="s">
        <v>3</v>
      </c>
      <c r="B9" s="57"/>
      <c r="C9" s="57"/>
      <c r="D9" s="57"/>
      <c r="E9" s="57"/>
      <c r="F9" s="57"/>
    </row>
    <row r="10" spans="1:35" ht="15" customHeight="1">
      <c r="B10" s="10"/>
      <c r="C10" s="10"/>
    </row>
    <row r="11" spans="1:35" s="8" customFormat="1" ht="15" customHeight="1" thickBot="1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29</v>
      </c>
      <c r="F11" s="12" t="s">
        <v>35</v>
      </c>
      <c r="G11" s="12" t="s">
        <v>59</v>
      </c>
    </row>
    <row r="12" spans="1:35" s="8" customFormat="1" ht="15" customHeight="1">
      <c r="A12" s="1"/>
      <c r="B12" s="2"/>
      <c r="C12" s="22"/>
      <c r="D12" s="22"/>
      <c r="E12" s="22"/>
      <c r="F12" s="22"/>
      <c r="G12" s="22"/>
    </row>
    <row r="13" spans="1:35" s="24" customFormat="1" ht="15" customHeight="1">
      <c r="A13" s="1" t="s">
        <v>54</v>
      </c>
      <c r="B13" s="2" t="s">
        <v>47</v>
      </c>
      <c r="C13" s="23">
        <f>'1T'!F13</f>
        <v>71001</v>
      </c>
      <c r="D13" s="23">
        <f>'2T'!F13</f>
        <v>1574</v>
      </c>
      <c r="E13" s="23">
        <f>'3T'!F13</f>
        <v>0</v>
      </c>
      <c r="F13" s="23">
        <f>SUM(C13:E13)</f>
        <v>72575</v>
      </c>
      <c r="G13" s="2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>
      <c r="A14" s="1"/>
      <c r="B14" s="36" t="s">
        <v>48</v>
      </c>
      <c r="C14" s="36">
        <f>'1T'!G14</f>
        <v>65744.333333333328</v>
      </c>
      <c r="D14" s="36">
        <f>'2T'!G14</f>
        <v>78824</v>
      </c>
      <c r="E14" s="36">
        <f>'3T'!G14</f>
        <v>72652.333333333328</v>
      </c>
      <c r="F14" s="36">
        <f t="shared" ref="F14:F34" si="0">SUM(C14:E14)</f>
        <v>217220.66666666663</v>
      </c>
      <c r="G14" s="37">
        <f>AVERAGE(C14:E14)</f>
        <v>72406.888888888876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>
      <c r="A15" s="35" t="s">
        <v>49</v>
      </c>
      <c r="B15" s="2" t="s">
        <v>47</v>
      </c>
      <c r="C15" s="23">
        <f>'1T'!F15</f>
        <v>0</v>
      </c>
      <c r="D15" s="23">
        <f>'2T'!F15</f>
        <v>4613</v>
      </c>
      <c r="E15" s="23">
        <f>'3T'!F15</f>
        <v>0</v>
      </c>
      <c r="F15" s="23">
        <f t="shared" si="0"/>
        <v>4613</v>
      </c>
      <c r="G15" s="2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>
      <c r="A16" s="35" t="s">
        <v>49</v>
      </c>
      <c r="B16" s="36" t="s">
        <v>48</v>
      </c>
      <c r="C16" s="36">
        <f>'1T'!G16</f>
        <v>0</v>
      </c>
      <c r="D16" s="36">
        <f>'2T'!G16</f>
        <v>9199.3333333333339</v>
      </c>
      <c r="E16" s="36">
        <f>'3T'!G16</f>
        <v>4616</v>
      </c>
      <c r="F16" s="36">
        <f t="shared" si="0"/>
        <v>13815.333333333334</v>
      </c>
      <c r="G16" s="37">
        <f t="shared" ref="G16:G34" si="1">AVERAGE(C16:E16)</f>
        <v>4605.1111111111113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hidden="1" customHeight="1">
      <c r="A17" s="1" t="s">
        <v>55</v>
      </c>
      <c r="B17" s="2" t="s">
        <v>47</v>
      </c>
      <c r="C17" s="23">
        <f>'1T'!G17</f>
        <v>0</v>
      </c>
      <c r="D17" s="23" t="e">
        <f>'2T'!G17</f>
        <v>#DIV/0!</v>
      </c>
      <c r="E17" s="23" t="e">
        <f>'3T'!G17</f>
        <v>#DIV/0!</v>
      </c>
      <c r="F17" s="23" t="e">
        <f t="shared" si="0"/>
        <v>#DIV/0!</v>
      </c>
      <c r="G17" s="37" t="e">
        <f t="shared" si="1"/>
        <v>#DIV/0!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hidden="1" customHeight="1">
      <c r="A18" s="1"/>
      <c r="B18" s="36" t="s">
        <v>48</v>
      </c>
      <c r="C18" s="23" t="e">
        <f>'1T'!G18</f>
        <v>#DIV/0!</v>
      </c>
      <c r="D18" s="23" t="e">
        <f>'2T'!G18</f>
        <v>#DIV/0!</v>
      </c>
      <c r="E18" s="23" t="e">
        <f>'3T'!G18</f>
        <v>#DIV/0!</v>
      </c>
      <c r="F18" s="23" t="e">
        <f t="shared" si="0"/>
        <v>#DIV/0!</v>
      </c>
      <c r="G18" s="37" t="e">
        <f t="shared" si="1"/>
        <v>#DIV/0!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>
      <c r="A19" s="1" t="s">
        <v>56</v>
      </c>
      <c r="B19" s="2" t="s">
        <v>47</v>
      </c>
      <c r="C19" s="23">
        <f>'1T'!G19</f>
        <v>0</v>
      </c>
      <c r="D19" s="23" t="e">
        <f>'2T'!G19</f>
        <v>#DIV/0!</v>
      </c>
      <c r="E19" s="23" t="e">
        <f>'3T'!G19</f>
        <v>#DIV/0!</v>
      </c>
      <c r="F19" s="23" t="e">
        <f t="shared" si="0"/>
        <v>#DIV/0!</v>
      </c>
      <c r="G19" s="37" t="e">
        <f t="shared" si="1"/>
        <v>#DIV/0!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>
      <c r="A20" s="1"/>
      <c r="B20" s="36" t="s">
        <v>48</v>
      </c>
      <c r="C20" s="23" t="e">
        <f>'1T'!G20</f>
        <v>#DIV/0!</v>
      </c>
      <c r="D20" s="23" t="e">
        <f>'2T'!G20</f>
        <v>#DIV/0!</v>
      </c>
      <c r="E20" s="23" t="e">
        <f>'3T'!G20</f>
        <v>#DIV/0!</v>
      </c>
      <c r="F20" s="23" t="e">
        <f t="shared" si="0"/>
        <v>#DIV/0!</v>
      </c>
      <c r="G20" s="37" t="e">
        <f t="shared" si="1"/>
        <v>#DIV/0!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>
      <c r="A21" s="35" t="s">
        <v>49</v>
      </c>
      <c r="B21" s="2" t="s">
        <v>47</v>
      </c>
      <c r="C21" s="23">
        <f>'1T'!G21</f>
        <v>0</v>
      </c>
      <c r="D21" s="23" t="e">
        <f>'2T'!G21</f>
        <v>#DIV/0!</v>
      </c>
      <c r="E21" s="23" t="e">
        <f>'3T'!G21</f>
        <v>#DIV/0!</v>
      </c>
      <c r="F21" s="23" t="e">
        <f t="shared" si="0"/>
        <v>#DIV/0!</v>
      </c>
      <c r="G21" s="37" t="e">
        <f t="shared" si="1"/>
        <v>#DIV/0!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>
      <c r="A22" s="35" t="s">
        <v>49</v>
      </c>
      <c r="B22" s="36" t="s">
        <v>48</v>
      </c>
      <c r="C22" s="23" t="e">
        <f>'1T'!G22</f>
        <v>#DIV/0!</v>
      </c>
      <c r="D22" s="23" t="e">
        <f>'2T'!G22</f>
        <v>#DIV/0!</v>
      </c>
      <c r="E22" s="23" t="e">
        <f>'3T'!G22</f>
        <v>#DIV/0!</v>
      </c>
      <c r="F22" s="23" t="e">
        <f t="shared" si="0"/>
        <v>#DIV/0!</v>
      </c>
      <c r="G22" s="37" t="e">
        <f t="shared" si="1"/>
        <v>#DIV/0!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>
      <c r="A23" s="1" t="s">
        <v>70</v>
      </c>
      <c r="B23" s="2" t="s">
        <v>47</v>
      </c>
      <c r="C23" s="23">
        <f>'1T'!F23</f>
        <v>385</v>
      </c>
      <c r="D23" s="23">
        <f>'2T'!F23</f>
        <v>0</v>
      </c>
      <c r="E23" s="23">
        <f>'3T'!F23</f>
        <v>0</v>
      </c>
      <c r="F23" s="23">
        <f t="shared" si="0"/>
        <v>385</v>
      </c>
      <c r="G23" s="2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>
      <c r="A24" s="1"/>
      <c r="B24" s="36" t="s">
        <v>48</v>
      </c>
      <c r="C24" s="36">
        <f>'1T'!G24</f>
        <v>376</v>
      </c>
      <c r="D24" s="36">
        <f>'2T'!G24</f>
        <v>393.33333333333331</v>
      </c>
      <c r="E24" s="36">
        <f>'3T'!G24</f>
        <v>350.66666666666669</v>
      </c>
      <c r="F24" s="36">
        <f t="shared" si="0"/>
        <v>1120</v>
      </c>
      <c r="G24" s="37">
        <f t="shared" si="1"/>
        <v>373.33333333333331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>
      <c r="A25" s="35" t="s">
        <v>49</v>
      </c>
      <c r="B25" s="2" t="s">
        <v>47</v>
      </c>
      <c r="C25" s="23">
        <f>'1T'!F25</f>
        <v>0</v>
      </c>
      <c r="D25" s="23">
        <f>'2T'!F25</f>
        <v>932</v>
      </c>
      <c r="E25" s="23">
        <f>'3T'!F25</f>
        <v>69</v>
      </c>
      <c r="F25" s="23">
        <f t="shared" si="0"/>
        <v>1001</v>
      </c>
      <c r="G25" s="2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>
      <c r="A26" s="35" t="s">
        <v>49</v>
      </c>
      <c r="B26" s="36" t="s">
        <v>48</v>
      </c>
      <c r="C26" s="36">
        <f>'1T'!G26</f>
        <v>0</v>
      </c>
      <c r="D26" s="36">
        <f>'2T'!G26</f>
        <v>2282.3333333333335</v>
      </c>
      <c r="E26" s="36">
        <f>'3T'!G26</f>
        <v>1404.3333333333333</v>
      </c>
      <c r="F26" s="36">
        <f t="shared" si="0"/>
        <v>3686.666666666667</v>
      </c>
      <c r="G26" s="37">
        <f t="shared" si="1"/>
        <v>1228.8888888888889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>
      <c r="A27" s="45" t="s">
        <v>79</v>
      </c>
      <c r="B27" s="1" t="s">
        <v>75</v>
      </c>
      <c r="C27" s="23">
        <f>'1T'!F27</f>
        <v>0</v>
      </c>
      <c r="D27" s="23">
        <f>'2T'!F27</f>
        <v>0</v>
      </c>
      <c r="E27" s="23">
        <f>'3T'!F27</f>
        <v>0</v>
      </c>
      <c r="F27" s="23">
        <f t="shared" si="0"/>
        <v>0</v>
      </c>
      <c r="G27" s="2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>
      <c r="A28" s="35" t="s">
        <v>49</v>
      </c>
      <c r="B28" s="36" t="s">
        <v>76</v>
      </c>
      <c r="C28" s="36">
        <f>'1T'!G28</f>
        <v>0</v>
      </c>
      <c r="D28" s="36">
        <f>'2T'!G28</f>
        <v>0.66666666666666663</v>
      </c>
      <c r="E28" s="36">
        <f>'3T'!G28</f>
        <v>0</v>
      </c>
      <c r="F28" s="36">
        <f t="shared" si="0"/>
        <v>0.66666666666666663</v>
      </c>
      <c r="G28" s="37">
        <f t="shared" si="1"/>
        <v>0.22222222222222221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>
      <c r="A29" s="45" t="s">
        <v>77</v>
      </c>
      <c r="B29" s="1" t="s">
        <v>47</v>
      </c>
      <c r="C29" s="23">
        <f>'1T'!F29</f>
        <v>0</v>
      </c>
      <c r="D29" s="23">
        <f>'2T'!F29</f>
        <v>0</v>
      </c>
      <c r="E29" s="23">
        <f>'3T'!F29</f>
        <v>0</v>
      </c>
      <c r="F29" s="23">
        <f t="shared" si="0"/>
        <v>0</v>
      </c>
      <c r="G29" s="2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>
      <c r="A30" s="45"/>
      <c r="B30" s="36" t="s">
        <v>48</v>
      </c>
      <c r="C30" s="36">
        <f>'1T'!G30</f>
        <v>0</v>
      </c>
      <c r="D30" s="36">
        <f>'2T'!G30</f>
        <v>0.33333333333333331</v>
      </c>
      <c r="E30" s="36">
        <f>'3T'!G30</f>
        <v>0</v>
      </c>
      <c r="F30" s="36">
        <f t="shared" si="0"/>
        <v>0.33333333333333331</v>
      </c>
      <c r="G30" s="37">
        <f t="shared" si="1"/>
        <v>0.1111111111111111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>
      <c r="A31" s="35" t="s">
        <v>49</v>
      </c>
      <c r="B31" s="1" t="s">
        <v>47</v>
      </c>
      <c r="C31" s="23">
        <f>'1T'!F31</f>
        <v>0</v>
      </c>
      <c r="D31" s="23">
        <f>'2T'!F31</f>
        <v>0</v>
      </c>
      <c r="E31" s="23">
        <f>'3T'!F31</f>
        <v>0</v>
      </c>
      <c r="F31" s="23">
        <f t="shared" si="0"/>
        <v>0</v>
      </c>
      <c r="G31" s="2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>
      <c r="A32" s="35" t="s">
        <v>49</v>
      </c>
      <c r="B32" s="36" t="s">
        <v>48</v>
      </c>
      <c r="C32" s="36">
        <f>'1T'!G32</f>
        <v>0</v>
      </c>
      <c r="D32" s="36">
        <f>'2T'!G32</f>
        <v>1</v>
      </c>
      <c r="E32" s="36">
        <f>'3T'!G32</f>
        <v>0</v>
      </c>
      <c r="F32" s="36">
        <f t="shared" si="0"/>
        <v>1</v>
      </c>
      <c r="G32" s="37">
        <f t="shared" si="1"/>
        <v>0.33333333333333331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>
      <c r="A33" s="45" t="s">
        <v>78</v>
      </c>
      <c r="B33" s="1" t="s">
        <v>47</v>
      </c>
      <c r="C33" s="23">
        <f>'1T'!F33</f>
        <v>0</v>
      </c>
      <c r="D33" s="23">
        <f>'2T'!F33</f>
        <v>0</v>
      </c>
      <c r="E33" s="23">
        <f>'3T'!F33</f>
        <v>0</v>
      </c>
      <c r="F33" s="23">
        <f t="shared" si="0"/>
        <v>0</v>
      </c>
      <c r="G33" s="2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>
      <c r="A34" s="45"/>
      <c r="B34" s="36" t="s">
        <v>48</v>
      </c>
      <c r="C34" s="36">
        <f>'1T'!G34</f>
        <v>0</v>
      </c>
      <c r="D34" s="36">
        <f>'2T'!G34</f>
        <v>10</v>
      </c>
      <c r="E34" s="36">
        <f>'3T'!G34</f>
        <v>0</v>
      </c>
      <c r="F34" s="36">
        <f t="shared" si="0"/>
        <v>10</v>
      </c>
      <c r="G34" s="37">
        <f t="shared" si="1"/>
        <v>3.3333333333333335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6" customFormat="1" ht="15.75" thickBot="1">
      <c r="A35" s="13" t="s">
        <v>8</v>
      </c>
      <c r="B35" s="3"/>
      <c r="C35" s="3">
        <f>'1T'!F35</f>
        <v>71386</v>
      </c>
      <c r="D35" s="3">
        <f>'2T'!F35</f>
        <v>7119</v>
      </c>
      <c r="E35" s="3">
        <f>'3T'!F35</f>
        <v>69</v>
      </c>
      <c r="F35" s="3">
        <f>F13+F15+F23+F25+F27+F29+F31+F33</f>
        <v>78574</v>
      </c>
      <c r="G35" s="3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s="26" customFormat="1" ht="16.5" thickTop="1" thickBot="1">
      <c r="A36" s="13" t="s">
        <v>9</v>
      </c>
      <c r="B36" s="3"/>
      <c r="C36" s="3">
        <f>'1T'!G36</f>
        <v>66120.333333333328</v>
      </c>
      <c r="D36" s="3">
        <f>'2T'!G36</f>
        <v>90710.999999999985</v>
      </c>
      <c r="E36" s="3">
        <f>'3T'!G36</f>
        <v>79023.333333333328</v>
      </c>
      <c r="F36" s="3">
        <f>F14+F16+F24+F26+F28+F30+F32+F34</f>
        <v>235854.66666666663</v>
      </c>
      <c r="G36" s="3">
        <f>G14+G16+G24+G26</f>
        <v>78614.222222222204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8.75" customHeight="1" thickTop="1">
      <c r="A37" s="2" t="s">
        <v>71</v>
      </c>
      <c r="B37" s="14"/>
      <c r="C37" s="14"/>
      <c r="D37" s="14"/>
      <c r="E37" s="14"/>
      <c r="F37" s="14"/>
    </row>
    <row r="38" spans="1:35" ht="15" customHeight="1">
      <c r="A38" s="1" t="s">
        <v>10</v>
      </c>
      <c r="F38" s="15"/>
    </row>
    <row r="39" spans="1:35" ht="15" customHeight="1">
      <c r="A39" s="16" t="s">
        <v>50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35" ht="15" customHeight="1">
      <c r="A40" s="58" t="s">
        <v>63</v>
      </c>
      <c r="B40" s="58"/>
      <c r="C40" s="58"/>
      <c r="D40" s="58"/>
      <c r="E40" s="58"/>
      <c r="F40" s="5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35" ht="29.25" customHeight="1">
      <c r="A41" s="58" t="s">
        <v>51</v>
      </c>
      <c r="B41" s="58"/>
      <c r="C41" s="58"/>
      <c r="D41" s="58"/>
      <c r="E41" s="58"/>
      <c r="F41" s="58"/>
    </row>
    <row r="42" spans="1:35" ht="15" customHeight="1"/>
    <row r="43" spans="1:35" ht="15" customHeight="1">
      <c r="A43" s="59" t="s">
        <v>11</v>
      </c>
      <c r="B43" s="59"/>
      <c r="C43" s="59"/>
      <c r="D43" s="59"/>
      <c r="E43" s="59"/>
    </row>
    <row r="44" spans="1:35" ht="15" customHeight="1">
      <c r="A44" s="57" t="s">
        <v>12</v>
      </c>
      <c r="B44" s="57"/>
      <c r="C44" s="57"/>
      <c r="D44" s="57"/>
      <c r="E44" s="57"/>
    </row>
    <row r="45" spans="1:35" ht="15" customHeight="1">
      <c r="A45" s="57" t="s">
        <v>13</v>
      </c>
      <c r="B45" s="57"/>
      <c r="C45" s="57"/>
      <c r="D45" s="57"/>
      <c r="E45" s="57"/>
    </row>
    <row r="46" spans="1:35" ht="15" customHeight="1"/>
    <row r="47" spans="1:35" ht="15" customHeight="1" thickBot="1">
      <c r="A47" s="11" t="s">
        <v>43</v>
      </c>
      <c r="B47" s="12" t="s">
        <v>0</v>
      </c>
      <c r="C47" s="12" t="s">
        <v>25</v>
      </c>
      <c r="D47" s="12" t="s">
        <v>29</v>
      </c>
      <c r="E47" s="12" t="s">
        <v>35</v>
      </c>
    </row>
    <row r="48" spans="1:35" ht="15" customHeight="1">
      <c r="A48" s="10"/>
      <c r="B48" s="10"/>
      <c r="C48" s="10"/>
      <c r="D48" s="10"/>
      <c r="E48" s="10"/>
    </row>
    <row r="49" spans="1:14" ht="15" customHeight="1">
      <c r="A49" s="10" t="s">
        <v>54</v>
      </c>
      <c r="B49" s="27">
        <f>'1T'!E49</f>
        <v>3550194000</v>
      </c>
      <c r="C49" s="27">
        <f>'2T'!E49</f>
        <v>4256496000</v>
      </c>
      <c r="D49" s="27">
        <f>'3T'!E49</f>
        <v>3923226000</v>
      </c>
      <c r="E49" s="27">
        <f>SUM(B49:D49)</f>
        <v>11729916000</v>
      </c>
    </row>
    <row r="50" spans="1:14" ht="15" customHeight="1">
      <c r="A50" s="35" t="s">
        <v>49</v>
      </c>
      <c r="B50" s="27">
        <f>'1T'!E50</f>
        <v>0</v>
      </c>
      <c r="C50" s="27">
        <f>'2T'!E50</f>
        <v>496764000</v>
      </c>
      <c r="D50" s="27">
        <f>'3T'!E50</f>
        <v>249264000</v>
      </c>
      <c r="E50" s="27">
        <f t="shared" ref="E50:E57" si="2">SUM(B50:D50)</f>
        <v>746028000</v>
      </c>
    </row>
    <row r="51" spans="1:14" ht="15" customHeight="1">
      <c r="A51" s="34" t="s">
        <v>70</v>
      </c>
      <c r="B51" s="27">
        <f>'1T'!E51</f>
        <v>86791200</v>
      </c>
      <c r="C51" s="27">
        <f>'2T'!E51</f>
        <v>90732800</v>
      </c>
      <c r="D51" s="27">
        <f>'3T'!E51</f>
        <v>81793600</v>
      </c>
      <c r="E51" s="27">
        <f t="shared" si="2"/>
        <v>259317600</v>
      </c>
    </row>
    <row r="52" spans="1:14" ht="15" customHeight="1">
      <c r="A52" s="35" t="s">
        <v>49</v>
      </c>
      <c r="B52" s="27">
        <f>'1T'!E52</f>
        <v>0</v>
      </c>
      <c r="C52" s="27">
        <f>'2T'!E52</f>
        <v>518817800</v>
      </c>
      <c r="D52" s="27">
        <f>'3T'!E52</f>
        <v>319883000</v>
      </c>
      <c r="E52" s="27">
        <f t="shared" si="2"/>
        <v>838700800</v>
      </c>
    </row>
    <row r="53" spans="1:14" ht="15" customHeight="1">
      <c r="A53" s="45" t="s">
        <v>78</v>
      </c>
      <c r="B53" s="27">
        <f>'1T'!E53</f>
        <v>0</v>
      </c>
      <c r="C53" s="27">
        <f>'2T'!E53</f>
        <v>531000</v>
      </c>
      <c r="D53" s="27">
        <f>'3T'!E53</f>
        <v>0</v>
      </c>
      <c r="E53" s="27">
        <f t="shared" si="2"/>
        <v>531000</v>
      </c>
    </row>
    <row r="54" spans="1:14" ht="15" customHeight="1">
      <c r="A54" s="45" t="s">
        <v>77</v>
      </c>
      <c r="B54" s="27">
        <f>'1T'!E54</f>
        <v>0</v>
      </c>
      <c r="C54" s="27">
        <f>'2T'!E54</f>
        <v>41500</v>
      </c>
      <c r="D54" s="27">
        <f>'3T'!E54</f>
        <v>0</v>
      </c>
      <c r="E54" s="27">
        <f t="shared" si="2"/>
        <v>41500</v>
      </c>
    </row>
    <row r="55" spans="1:14" ht="15" customHeight="1">
      <c r="A55" s="35" t="s">
        <v>49</v>
      </c>
      <c r="B55" s="27">
        <f>'1T'!E55</f>
        <v>0</v>
      </c>
      <c r="C55" s="27">
        <f>'2T'!E55</f>
        <v>124500</v>
      </c>
      <c r="D55" s="27">
        <f>'3T'!E55</f>
        <v>0</v>
      </c>
      <c r="E55" s="27">
        <f t="shared" si="2"/>
        <v>124500</v>
      </c>
    </row>
    <row r="56" spans="1:14" ht="15" customHeight="1">
      <c r="A56" s="45" t="s">
        <v>81</v>
      </c>
      <c r="B56" s="27">
        <f>'1T'!E56</f>
        <v>0</v>
      </c>
      <c r="C56" s="27">
        <f>'2T'!E56</f>
        <v>0</v>
      </c>
      <c r="D56" s="27">
        <f>'3T'!E56</f>
        <v>0</v>
      </c>
      <c r="E56" s="27">
        <f t="shared" si="2"/>
        <v>0</v>
      </c>
    </row>
    <row r="57" spans="1:14" ht="15" customHeight="1">
      <c r="A57" s="35" t="s">
        <v>49</v>
      </c>
      <c r="B57" s="27">
        <f>'1T'!E57</f>
        <v>0</v>
      </c>
      <c r="C57" s="27">
        <f>'2T'!E57</f>
        <v>166000</v>
      </c>
      <c r="D57" s="27">
        <f>'3T'!E57</f>
        <v>0</v>
      </c>
      <c r="E57" s="27">
        <f t="shared" si="2"/>
        <v>166000</v>
      </c>
    </row>
    <row r="58" spans="1:14" ht="15" customHeight="1" thickBot="1">
      <c r="A58" s="13" t="s">
        <v>14</v>
      </c>
      <c r="B58" s="28">
        <f>SUM(B49:B57)</f>
        <v>3636985200</v>
      </c>
      <c r="C58" s="28">
        <f t="shared" ref="C58:D58" si="3">SUM(C49:C57)</f>
        <v>5363673600</v>
      </c>
      <c r="D58" s="28">
        <f t="shared" si="3"/>
        <v>4574166600</v>
      </c>
      <c r="E58" s="28">
        <f>SUM(E49:E57)</f>
        <v>13574825400</v>
      </c>
    </row>
    <row r="59" spans="1:14" ht="15" customHeight="1" thickTop="1">
      <c r="A59" s="2" t="s">
        <v>71</v>
      </c>
    </row>
    <row r="60" spans="1:14" ht="15" customHeight="1">
      <c r="A60" s="2"/>
    </row>
    <row r="61" spans="1:14">
      <c r="A61" s="2"/>
    </row>
    <row r="63" spans="1:14">
      <c r="A63" s="57" t="s">
        <v>15</v>
      </c>
      <c r="B63" s="57"/>
      <c r="C63" s="57"/>
      <c r="D63" s="57"/>
      <c r="E63" s="57"/>
      <c r="F63" s="19"/>
      <c r="G63" s="19"/>
      <c r="H63" s="19"/>
      <c r="I63" s="19"/>
      <c r="J63" s="19"/>
      <c r="K63" s="19"/>
      <c r="L63" s="19"/>
      <c r="M63" s="19"/>
      <c r="N63" s="19"/>
    </row>
    <row r="64" spans="1:14">
      <c r="A64" s="57" t="s">
        <v>12</v>
      </c>
      <c r="B64" s="57"/>
      <c r="C64" s="57"/>
      <c r="D64" s="57"/>
      <c r="E64" s="57"/>
      <c r="F64" s="19"/>
      <c r="G64" s="19"/>
      <c r="H64" s="19"/>
      <c r="I64" s="19"/>
      <c r="J64" s="19"/>
      <c r="K64" s="19"/>
      <c r="L64" s="19"/>
      <c r="M64" s="19"/>
      <c r="N64" s="19"/>
    </row>
    <row r="65" spans="1:14">
      <c r="A65" s="57" t="s">
        <v>13</v>
      </c>
      <c r="B65" s="57"/>
      <c r="C65" s="57"/>
      <c r="D65" s="57"/>
      <c r="E65" s="57"/>
      <c r="F65" s="18"/>
      <c r="G65" s="18"/>
      <c r="H65" s="18"/>
      <c r="I65" s="18"/>
      <c r="J65" s="18"/>
      <c r="K65" s="18"/>
      <c r="L65" s="18"/>
      <c r="M65" s="18"/>
      <c r="N65" s="18"/>
    </row>
    <row r="67" spans="1:14" ht="15.75" thickBot="1">
      <c r="A67" s="11" t="s">
        <v>16</v>
      </c>
      <c r="B67" s="12" t="s">
        <v>0</v>
      </c>
      <c r="C67" s="12" t="s">
        <v>25</v>
      </c>
      <c r="D67" s="12" t="s">
        <v>29</v>
      </c>
      <c r="E67" s="12" t="s">
        <v>35</v>
      </c>
      <c r="F67" s="20"/>
      <c r="G67" s="20"/>
      <c r="H67" s="20"/>
      <c r="I67" s="20"/>
      <c r="J67" s="20"/>
      <c r="K67" s="20"/>
      <c r="L67" s="20"/>
      <c r="M67" s="20"/>
    </row>
    <row r="69" spans="1:14">
      <c r="A69" s="21" t="s">
        <v>17</v>
      </c>
      <c r="B69" s="2">
        <f>'1T'!E69</f>
        <v>3636985200</v>
      </c>
      <c r="C69" s="2">
        <f>'2T'!E69</f>
        <v>5363673600</v>
      </c>
      <c r="D69" s="2">
        <f>'3T'!E69</f>
        <v>4574166600</v>
      </c>
      <c r="E69" s="2">
        <f>SUM(B69:D69)</f>
        <v>13574825400</v>
      </c>
      <c r="F69" s="41"/>
    </row>
    <row r="70" spans="1:14">
      <c r="A70" s="21"/>
    </row>
    <row r="73" spans="1:14" ht="15.75" thickBot="1">
      <c r="A73" s="13" t="s">
        <v>14</v>
      </c>
      <c r="B73" s="3">
        <f>B69</f>
        <v>3636985200</v>
      </c>
      <c r="C73" s="3">
        <f t="shared" ref="C73:E73" si="4">C69</f>
        <v>5363673600</v>
      </c>
      <c r="D73" s="3">
        <f t="shared" si="4"/>
        <v>4574166600</v>
      </c>
      <c r="E73" s="3">
        <f t="shared" si="4"/>
        <v>13574825400</v>
      </c>
      <c r="F73" s="14"/>
      <c r="G73" s="14"/>
      <c r="H73" s="14"/>
      <c r="I73" s="14"/>
      <c r="J73" s="14"/>
      <c r="K73" s="14"/>
      <c r="L73" s="14"/>
      <c r="M73" s="14"/>
    </row>
    <row r="74" spans="1:14" ht="15.75" thickTop="1">
      <c r="A74" s="2" t="s">
        <v>88</v>
      </c>
      <c r="E74" s="40"/>
    </row>
    <row r="77" spans="1:14">
      <c r="A77" s="57" t="s">
        <v>18</v>
      </c>
      <c r="B77" s="57"/>
      <c r="C77" s="57"/>
      <c r="D77" s="57"/>
      <c r="E77" s="57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57" t="s">
        <v>19</v>
      </c>
      <c r="B78" s="57"/>
      <c r="C78" s="57"/>
      <c r="D78" s="57"/>
      <c r="E78" s="57"/>
    </row>
    <row r="79" spans="1:14">
      <c r="A79" s="57" t="s">
        <v>13</v>
      </c>
      <c r="B79" s="57"/>
      <c r="C79" s="57"/>
      <c r="D79" s="57"/>
      <c r="E79" s="57"/>
      <c r="F79" s="18"/>
      <c r="G79" s="18"/>
      <c r="H79" s="18"/>
      <c r="I79" s="18"/>
      <c r="J79" s="18"/>
      <c r="K79" s="18"/>
      <c r="L79" s="18"/>
      <c r="M79" s="18"/>
      <c r="N79" s="18"/>
    </row>
    <row r="81" spans="1:13" ht="15.75" thickBot="1">
      <c r="A81" s="11" t="s">
        <v>16</v>
      </c>
      <c r="B81" s="12" t="s">
        <v>0</v>
      </c>
      <c r="C81" s="12" t="s">
        <v>25</v>
      </c>
      <c r="D81" s="12" t="s">
        <v>29</v>
      </c>
      <c r="E81" s="12" t="s">
        <v>35</v>
      </c>
      <c r="F81" s="20"/>
      <c r="G81" s="20"/>
      <c r="H81" s="20"/>
      <c r="I81" s="20"/>
      <c r="J81" s="20"/>
      <c r="K81" s="20"/>
      <c r="L81" s="20"/>
      <c r="M81" s="20"/>
    </row>
    <row r="83" spans="1:13">
      <c r="A83" s="31" t="s">
        <v>44</v>
      </c>
      <c r="B83" s="2">
        <f>'1T'!E83</f>
        <v>227594367.63999999</v>
      </c>
      <c r="C83" s="2">
        <f>'2T'!E83</f>
        <v>1821344800.0000005</v>
      </c>
      <c r="D83" s="2">
        <f>'3T'!E83</f>
        <v>3151607200</v>
      </c>
      <c r="E83" s="2">
        <f>B83</f>
        <v>227594367.63999999</v>
      </c>
    </row>
    <row r="84" spans="1:13">
      <c r="A84" s="31" t="s">
        <v>20</v>
      </c>
      <c r="B84" s="2">
        <f>'1T'!E84</f>
        <v>5456828000</v>
      </c>
      <c r="C84" s="2">
        <f>'2T'!E84</f>
        <v>6693936000</v>
      </c>
      <c r="D84" s="2">
        <f>'3T'!E84</f>
        <v>3074759000</v>
      </c>
      <c r="E84" s="2">
        <f>SUM(B84:D84)</f>
        <v>15225523000</v>
      </c>
    </row>
    <row r="85" spans="1:13">
      <c r="A85" s="31" t="s">
        <v>45</v>
      </c>
      <c r="B85" s="2">
        <f>'1T'!E85</f>
        <v>5684422367.6400003</v>
      </c>
      <c r="C85" s="2">
        <f>'2T'!E85</f>
        <v>8515280800</v>
      </c>
      <c r="D85" s="2">
        <f>'3T'!E85</f>
        <v>6226366200</v>
      </c>
      <c r="E85" s="2">
        <f>SUM(E83:E84)</f>
        <v>15453117367.639999</v>
      </c>
    </row>
    <row r="86" spans="1:13">
      <c r="A86" s="31" t="s">
        <v>21</v>
      </c>
      <c r="B86" s="2">
        <f>'1T'!E86</f>
        <v>3863077567.6399999</v>
      </c>
      <c r="C86" s="2">
        <f>'2T'!E86</f>
        <v>5363673600</v>
      </c>
      <c r="D86" s="2">
        <f>'3T'!E86</f>
        <v>4574166600</v>
      </c>
      <c r="E86" s="2">
        <f>SUM(B86:D86)</f>
        <v>13800917767.639999</v>
      </c>
    </row>
    <row r="87" spans="1:13">
      <c r="A87" s="31" t="s">
        <v>46</v>
      </c>
      <c r="B87" s="2">
        <f>'1T'!E87</f>
        <v>1821344800.0000005</v>
      </c>
      <c r="C87" s="2">
        <f>'2T'!E87</f>
        <v>3151607200</v>
      </c>
      <c r="D87" s="2">
        <f>'3T'!E87</f>
        <v>1652199600</v>
      </c>
      <c r="E87" s="2">
        <f>+E85-E86</f>
        <v>1652199600</v>
      </c>
    </row>
    <row r="88" spans="1:13" ht="15.75" thickBot="1">
      <c r="A88" s="3"/>
      <c r="B88" s="3"/>
      <c r="C88" s="3"/>
      <c r="D88" s="3"/>
      <c r="E88" s="3"/>
      <c r="F88" s="14"/>
      <c r="G88" s="14"/>
      <c r="H88" s="14"/>
      <c r="I88" s="14"/>
      <c r="J88" s="14"/>
      <c r="K88" s="14"/>
      <c r="L88" s="14"/>
      <c r="M88" s="14"/>
    </row>
    <row r="89" spans="1:13" ht="15.75" thickTop="1">
      <c r="A89" s="2" t="s">
        <v>88</v>
      </c>
    </row>
    <row r="92" spans="1:13">
      <c r="A92" s="1" t="s">
        <v>86</v>
      </c>
    </row>
    <row r="93" spans="1:13">
      <c r="A93" s="16"/>
    </row>
    <row r="97" spans="1:1">
      <c r="A97" s="30"/>
    </row>
    <row r="98" spans="1:1">
      <c r="A98" s="30"/>
    </row>
    <row r="99" spans="1:1">
      <c r="A99" s="30"/>
    </row>
    <row r="103" spans="1:1">
      <c r="A103" s="2"/>
    </row>
    <row r="105" spans="1:1" hidden="1"/>
    <row r="107" spans="1:1">
      <c r="A107" s="2"/>
    </row>
  </sheetData>
  <mergeCells count="14">
    <mergeCell ref="A63:E63"/>
    <mergeCell ref="A1:F1"/>
    <mergeCell ref="A8:F8"/>
    <mergeCell ref="A9:F9"/>
    <mergeCell ref="A40:F40"/>
    <mergeCell ref="A43:E43"/>
    <mergeCell ref="A44:E44"/>
    <mergeCell ref="A45:E45"/>
    <mergeCell ref="A41:F41"/>
    <mergeCell ref="A64:E64"/>
    <mergeCell ref="A65:E65"/>
    <mergeCell ref="A77:E77"/>
    <mergeCell ref="A78:E78"/>
    <mergeCell ref="A79:E7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109"/>
  <sheetViews>
    <sheetView tabSelected="1" zoomScaleNormal="100" workbookViewId="0">
      <selection activeCell="E4" sqref="E4"/>
    </sheetView>
  </sheetViews>
  <sheetFormatPr baseColWidth="10" defaultColWidth="11.42578125" defaultRowHeight="15"/>
  <cols>
    <col min="1" max="1" width="53.85546875" style="1" customWidth="1"/>
    <col min="2" max="2" width="31.28515625" style="2" bestFit="1" customWidth="1"/>
    <col min="3" max="5" width="16.7109375" style="2" bestFit="1" customWidth="1"/>
    <col min="6" max="6" width="17.85546875" style="2" bestFit="1" customWidth="1"/>
    <col min="7" max="14" width="16.7109375" style="2" customWidth="1"/>
    <col min="15" max="15" width="14.42578125" style="2" customWidth="1"/>
    <col min="16" max="16384" width="11.42578125" style="2"/>
  </cols>
  <sheetData>
    <row r="1" spans="1:35">
      <c r="A1" s="57" t="s">
        <v>1</v>
      </c>
      <c r="B1" s="57"/>
      <c r="C1" s="57"/>
      <c r="D1" s="57"/>
      <c r="E1" s="57"/>
      <c r="F1" s="57"/>
    </row>
    <row r="2" spans="1:35">
      <c r="A2" s="4" t="s">
        <v>38</v>
      </c>
      <c r="B2" s="5" t="s">
        <v>37</v>
      </c>
      <c r="C2" s="5"/>
      <c r="D2" s="5"/>
      <c r="E2" s="5"/>
      <c r="F2" s="5"/>
    </row>
    <row r="3" spans="1:35">
      <c r="A3" s="4" t="s">
        <v>39</v>
      </c>
      <c r="B3" s="5" t="s">
        <v>40</v>
      </c>
      <c r="C3" s="5"/>
      <c r="D3" s="5"/>
      <c r="E3" s="5"/>
      <c r="F3" s="5"/>
    </row>
    <row r="4" spans="1:35">
      <c r="A4" s="4" t="s">
        <v>41</v>
      </c>
      <c r="B4" s="5" t="s">
        <v>37</v>
      </c>
      <c r="C4" s="5"/>
      <c r="D4" s="5"/>
      <c r="E4" s="5"/>
      <c r="F4" s="5"/>
    </row>
    <row r="5" spans="1:35">
      <c r="A5" s="4" t="s">
        <v>42</v>
      </c>
      <c r="B5" s="33">
        <v>2016</v>
      </c>
      <c r="C5" s="5"/>
      <c r="D5" s="5"/>
      <c r="E5" s="5"/>
      <c r="F5" s="5"/>
    </row>
    <row r="6" spans="1:35">
      <c r="A6" s="4"/>
      <c r="B6" s="6"/>
      <c r="C6" s="7"/>
      <c r="D6" s="8"/>
      <c r="E6" s="8"/>
      <c r="F6" s="8"/>
    </row>
    <row r="7" spans="1:35">
      <c r="A7" s="9"/>
      <c r="B7" s="8"/>
      <c r="C7" s="8"/>
      <c r="D7" s="8"/>
      <c r="E7" s="8"/>
      <c r="F7" s="8"/>
    </row>
    <row r="8" spans="1:35" ht="15" customHeight="1">
      <c r="A8" s="57" t="s">
        <v>2</v>
      </c>
      <c r="B8" s="57"/>
      <c r="C8" s="57"/>
      <c r="D8" s="57"/>
      <c r="E8" s="57"/>
      <c r="F8" s="57"/>
    </row>
    <row r="9" spans="1:35" ht="15" customHeight="1">
      <c r="A9" s="57" t="s">
        <v>3</v>
      </c>
      <c r="B9" s="57"/>
      <c r="C9" s="57"/>
      <c r="D9" s="57"/>
      <c r="E9" s="57"/>
      <c r="F9" s="57"/>
    </row>
    <row r="10" spans="1:35" ht="15" customHeight="1">
      <c r="B10" s="10"/>
      <c r="C10" s="10"/>
    </row>
    <row r="11" spans="1:35" s="8" customFormat="1" ht="15" customHeight="1" thickBot="1">
      <c r="A11" s="11" t="s">
        <v>43</v>
      </c>
      <c r="B11" s="12" t="s">
        <v>4</v>
      </c>
      <c r="C11" s="12" t="s">
        <v>0</v>
      </c>
      <c r="D11" s="12" t="s">
        <v>25</v>
      </c>
      <c r="E11" s="12" t="s">
        <v>29</v>
      </c>
      <c r="F11" s="12" t="s">
        <v>33</v>
      </c>
      <c r="G11" s="12" t="s">
        <v>36</v>
      </c>
      <c r="H11" s="12" t="s">
        <v>59</v>
      </c>
    </row>
    <row r="12" spans="1:35" s="8" customFormat="1" ht="15" customHeight="1">
      <c r="A12" s="1"/>
      <c r="B12" s="2"/>
      <c r="C12" s="22"/>
      <c r="D12" s="22"/>
      <c r="E12" s="22"/>
      <c r="F12" s="22"/>
      <c r="H12" s="22"/>
    </row>
    <row r="13" spans="1:35" s="24" customFormat="1" ht="15" customHeight="1">
      <c r="A13" s="1" t="s">
        <v>54</v>
      </c>
      <c r="B13" s="2" t="s">
        <v>47</v>
      </c>
      <c r="C13" s="23">
        <f>'1T'!F13</f>
        <v>71001</v>
      </c>
      <c r="D13" s="23">
        <f>'2T'!F13</f>
        <v>1574</v>
      </c>
      <c r="E13" s="23">
        <f>'3T'!F13</f>
        <v>0</v>
      </c>
      <c r="F13" s="23">
        <f>'4T'!F13</f>
        <v>0</v>
      </c>
      <c r="G13" s="23">
        <f>SUM(C13:F13)</f>
        <v>72575</v>
      </c>
      <c r="H13" s="23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s="24" customFormat="1" ht="15" customHeight="1">
      <c r="A14" s="1"/>
      <c r="B14" s="36" t="s">
        <v>48</v>
      </c>
      <c r="C14" s="36">
        <f>'1T'!G14</f>
        <v>65744.333333333328</v>
      </c>
      <c r="D14" s="36">
        <f>'2T'!G14</f>
        <v>78824</v>
      </c>
      <c r="E14" s="36">
        <f>'3T'!G14</f>
        <v>72652.333333333328</v>
      </c>
      <c r="F14" s="36">
        <f>'4T'!G14</f>
        <v>71972.666666666672</v>
      </c>
      <c r="G14" s="36">
        <f t="shared" ref="G14:G34" si="0">SUM(C14:F14)</f>
        <v>289193.33333333331</v>
      </c>
      <c r="H14" s="36">
        <f>AVERAGE(C14:F14)</f>
        <v>72298.333333333328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s="24" customFormat="1" ht="15" customHeight="1">
      <c r="A15" s="35" t="s">
        <v>49</v>
      </c>
      <c r="B15" s="2" t="s">
        <v>47</v>
      </c>
      <c r="C15" s="23">
        <f>'1T'!F15</f>
        <v>0</v>
      </c>
      <c r="D15" s="23">
        <f>'2T'!F15</f>
        <v>4613</v>
      </c>
      <c r="E15" s="23">
        <f>'3T'!F15</f>
        <v>0</v>
      </c>
      <c r="F15" s="23">
        <f>'4T'!F15</f>
        <v>0</v>
      </c>
      <c r="G15" s="23">
        <f t="shared" si="0"/>
        <v>4613</v>
      </c>
      <c r="H15" s="23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5" s="24" customFormat="1" ht="15" customHeight="1">
      <c r="A16" s="35" t="s">
        <v>49</v>
      </c>
      <c r="B16" s="36" t="s">
        <v>48</v>
      </c>
      <c r="C16" s="36">
        <f>'1T'!G16</f>
        <v>0</v>
      </c>
      <c r="D16" s="36">
        <f>'2T'!G16</f>
        <v>9199.3333333333339</v>
      </c>
      <c r="E16" s="36">
        <f>'3T'!G16</f>
        <v>4616</v>
      </c>
      <c r="F16" s="36">
        <f>'4T'!G16</f>
        <v>4626.666666666667</v>
      </c>
      <c r="G16" s="36">
        <f t="shared" si="0"/>
        <v>18442</v>
      </c>
      <c r="H16" s="36">
        <f t="shared" ref="H16:H34" si="1">AVERAGE(C16:F16)</f>
        <v>4610.5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5" s="24" customFormat="1" ht="15" hidden="1" customHeight="1">
      <c r="A17" s="1" t="s">
        <v>55</v>
      </c>
      <c r="B17" s="2" t="s">
        <v>47</v>
      </c>
      <c r="C17" s="23">
        <f>'1T'!G17</f>
        <v>0</v>
      </c>
      <c r="D17" s="23" t="e">
        <f>'2T'!G17</f>
        <v>#DIV/0!</v>
      </c>
      <c r="E17" s="23" t="e">
        <f>'3T'!G17</f>
        <v>#DIV/0!</v>
      </c>
      <c r="F17" s="23" t="e">
        <f>'4T'!G17</f>
        <v>#DIV/0!</v>
      </c>
      <c r="G17" s="23" t="e">
        <f t="shared" si="0"/>
        <v>#DIV/0!</v>
      </c>
      <c r="H17" s="37" t="e">
        <f t="shared" si="1"/>
        <v>#DIV/0!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5" s="24" customFormat="1" ht="15" hidden="1" customHeight="1">
      <c r="A18" s="1"/>
      <c r="B18" s="36" t="s">
        <v>48</v>
      </c>
      <c r="C18" s="37" t="e">
        <f>'1T'!G18</f>
        <v>#DIV/0!</v>
      </c>
      <c r="D18" s="37" t="e">
        <f>'2T'!G18</f>
        <v>#DIV/0!</v>
      </c>
      <c r="E18" s="37" t="e">
        <f>'3T'!G18</f>
        <v>#DIV/0!</v>
      </c>
      <c r="F18" s="23" t="e">
        <f>'4T'!G18</f>
        <v>#DIV/0!</v>
      </c>
      <c r="G18" s="23" t="e">
        <f t="shared" si="0"/>
        <v>#DIV/0!</v>
      </c>
      <c r="H18" s="37" t="e">
        <f t="shared" si="1"/>
        <v>#DIV/0!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5" s="24" customFormat="1" ht="15" hidden="1" customHeight="1">
      <c r="A19" s="1" t="s">
        <v>56</v>
      </c>
      <c r="B19" s="2" t="s">
        <v>47</v>
      </c>
      <c r="C19" s="23">
        <f>'1T'!G19</f>
        <v>0</v>
      </c>
      <c r="D19" s="23" t="e">
        <f>'2T'!G19</f>
        <v>#DIV/0!</v>
      </c>
      <c r="E19" s="23" t="e">
        <f>'3T'!G19</f>
        <v>#DIV/0!</v>
      </c>
      <c r="F19" s="23" t="e">
        <f>'4T'!G19</f>
        <v>#DIV/0!</v>
      </c>
      <c r="G19" s="23" t="e">
        <f t="shared" si="0"/>
        <v>#DIV/0!</v>
      </c>
      <c r="H19" s="37" t="e">
        <f t="shared" si="1"/>
        <v>#DIV/0!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5" s="24" customFormat="1" ht="15" hidden="1" customHeight="1">
      <c r="A20" s="1"/>
      <c r="B20" s="36" t="s">
        <v>48</v>
      </c>
      <c r="C20" s="37" t="e">
        <f>'1T'!G20</f>
        <v>#DIV/0!</v>
      </c>
      <c r="D20" s="37" t="e">
        <f>'2T'!G20</f>
        <v>#DIV/0!</v>
      </c>
      <c r="E20" s="37" t="e">
        <f>'3T'!G20</f>
        <v>#DIV/0!</v>
      </c>
      <c r="F20" s="23" t="e">
        <f>'4T'!G20</f>
        <v>#DIV/0!</v>
      </c>
      <c r="G20" s="23" t="e">
        <f t="shared" si="0"/>
        <v>#DIV/0!</v>
      </c>
      <c r="H20" s="37" t="e">
        <f t="shared" si="1"/>
        <v>#DIV/0!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pans="1:35" s="24" customFormat="1" ht="15" hidden="1" customHeight="1">
      <c r="A21" s="35" t="s">
        <v>49</v>
      </c>
      <c r="B21" s="2" t="s">
        <v>47</v>
      </c>
      <c r="C21" s="23">
        <f>'1T'!G21</f>
        <v>0</v>
      </c>
      <c r="D21" s="23" t="e">
        <f>'2T'!G21</f>
        <v>#DIV/0!</v>
      </c>
      <c r="E21" s="23" t="e">
        <f>'3T'!G21</f>
        <v>#DIV/0!</v>
      </c>
      <c r="F21" s="23" t="e">
        <f>'4T'!G21</f>
        <v>#DIV/0!</v>
      </c>
      <c r="G21" s="23" t="e">
        <f t="shared" si="0"/>
        <v>#DIV/0!</v>
      </c>
      <c r="H21" s="37" t="e">
        <f t="shared" si="1"/>
        <v>#DIV/0!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5" s="24" customFormat="1" ht="15" hidden="1" customHeight="1">
      <c r="A22" s="35" t="s">
        <v>49</v>
      </c>
      <c r="B22" s="36" t="s">
        <v>48</v>
      </c>
      <c r="C22" s="37" t="e">
        <f>'1T'!G22</f>
        <v>#DIV/0!</v>
      </c>
      <c r="D22" s="37" t="e">
        <f>'2T'!G22</f>
        <v>#DIV/0!</v>
      </c>
      <c r="E22" s="37" t="e">
        <f>'3T'!G22</f>
        <v>#DIV/0!</v>
      </c>
      <c r="F22" s="23" t="e">
        <f>'4T'!G22</f>
        <v>#DIV/0!</v>
      </c>
      <c r="G22" s="23" t="e">
        <f t="shared" si="0"/>
        <v>#DIV/0!</v>
      </c>
      <c r="H22" s="37" t="e">
        <f t="shared" si="1"/>
        <v>#DIV/0!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pans="1:35" s="24" customFormat="1" ht="15" customHeight="1">
      <c r="A23" s="1" t="s">
        <v>70</v>
      </c>
      <c r="B23" s="2" t="s">
        <v>47</v>
      </c>
      <c r="C23" s="23">
        <f>'1T'!F23</f>
        <v>385</v>
      </c>
      <c r="D23" s="23">
        <f>'2T'!F23</f>
        <v>0</v>
      </c>
      <c r="E23" s="23">
        <f>'3T'!F23</f>
        <v>0</v>
      </c>
      <c r="F23" s="23">
        <f>'4T'!F23</f>
        <v>0</v>
      </c>
      <c r="G23" s="23">
        <f t="shared" si="0"/>
        <v>385</v>
      </c>
      <c r="H23" s="23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s="24" customFormat="1" ht="15" customHeight="1">
      <c r="A24" s="1"/>
      <c r="B24" s="36" t="s">
        <v>48</v>
      </c>
      <c r="C24" s="36">
        <f>'1T'!G24</f>
        <v>376</v>
      </c>
      <c r="D24" s="36">
        <f>'2T'!G24</f>
        <v>393.33333333333331</v>
      </c>
      <c r="E24" s="36">
        <f>'3T'!G24</f>
        <v>350.66666666666669</v>
      </c>
      <c r="F24" s="36">
        <f>'4T'!G24</f>
        <v>270.66666666666669</v>
      </c>
      <c r="G24" s="36">
        <f t="shared" si="0"/>
        <v>1390.6666666666667</v>
      </c>
      <c r="H24" s="36">
        <f t="shared" si="1"/>
        <v>347.66666666666669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s="24" customFormat="1" ht="15" customHeight="1">
      <c r="A25" s="35" t="s">
        <v>49</v>
      </c>
      <c r="B25" s="2" t="s">
        <v>47</v>
      </c>
      <c r="C25" s="23">
        <f>'1T'!F25</f>
        <v>0</v>
      </c>
      <c r="D25" s="23">
        <f>'2T'!F25</f>
        <v>932</v>
      </c>
      <c r="E25" s="23">
        <f>'3T'!F25</f>
        <v>69</v>
      </c>
      <c r="F25" s="23">
        <f>'4T'!F25</f>
        <v>0</v>
      </c>
      <c r="G25" s="23">
        <f t="shared" si="0"/>
        <v>1001</v>
      </c>
      <c r="H25" s="2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s="24" customFormat="1" ht="15" customHeight="1">
      <c r="A26" s="35" t="s">
        <v>49</v>
      </c>
      <c r="B26" s="36" t="s">
        <v>48</v>
      </c>
      <c r="C26" s="36">
        <f>'1T'!G26</f>
        <v>0</v>
      </c>
      <c r="D26" s="36">
        <f>'2T'!G26</f>
        <v>2282.3333333333335</v>
      </c>
      <c r="E26" s="36">
        <f>'3T'!G26</f>
        <v>1404.3333333333333</v>
      </c>
      <c r="F26" s="36">
        <f>'4T'!G26</f>
        <v>1264.6666666666667</v>
      </c>
      <c r="G26" s="36">
        <f t="shared" si="0"/>
        <v>4951.3333333333339</v>
      </c>
      <c r="H26" s="37">
        <f t="shared" si="1"/>
        <v>1237.8333333333335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s="24" customFormat="1" ht="15" customHeight="1">
      <c r="A27" s="45" t="s">
        <v>79</v>
      </c>
      <c r="B27" s="1" t="s">
        <v>75</v>
      </c>
      <c r="C27" s="23">
        <f>'1T'!F27</f>
        <v>0</v>
      </c>
      <c r="D27" s="23">
        <f>'2T'!F27</f>
        <v>0</v>
      </c>
      <c r="E27" s="23">
        <f>'3T'!F27</f>
        <v>0</v>
      </c>
      <c r="F27" s="23">
        <f>'4T'!F27</f>
        <v>0</v>
      </c>
      <c r="G27" s="23">
        <f t="shared" si="0"/>
        <v>0</v>
      </c>
      <c r="H27" s="2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s="24" customFormat="1" ht="15" customHeight="1">
      <c r="A28" s="35" t="s">
        <v>49</v>
      </c>
      <c r="B28" s="36" t="s">
        <v>76</v>
      </c>
      <c r="C28" s="36">
        <f>'1T'!G28</f>
        <v>0</v>
      </c>
      <c r="D28" s="36">
        <f>'2T'!G28</f>
        <v>0.66666666666666663</v>
      </c>
      <c r="E28" s="36">
        <f>'3T'!G28</f>
        <v>0</v>
      </c>
      <c r="F28" s="36">
        <f>'4T'!G28</f>
        <v>0</v>
      </c>
      <c r="G28" s="36">
        <f t="shared" si="0"/>
        <v>0.66666666666666663</v>
      </c>
      <c r="H28" s="37">
        <f t="shared" si="1"/>
        <v>0.16666666666666666</v>
      </c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s="24" customFormat="1" ht="15" customHeight="1">
      <c r="A29" s="45" t="s">
        <v>77</v>
      </c>
      <c r="B29" s="1" t="s">
        <v>47</v>
      </c>
      <c r="C29" s="23">
        <f>'1T'!F29</f>
        <v>0</v>
      </c>
      <c r="D29" s="23">
        <f>'2T'!F29</f>
        <v>0</v>
      </c>
      <c r="E29" s="23">
        <f>'3T'!F29</f>
        <v>0</v>
      </c>
      <c r="F29" s="23">
        <f>'4T'!F29</f>
        <v>0</v>
      </c>
      <c r="G29" s="23">
        <f t="shared" si="0"/>
        <v>0</v>
      </c>
      <c r="H29" s="23">
        <f t="shared" si="1"/>
        <v>0</v>
      </c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s="24" customFormat="1" ht="15" customHeight="1">
      <c r="A30" s="45"/>
      <c r="B30" s="36" t="s">
        <v>48</v>
      </c>
      <c r="C30" s="36">
        <f>'1T'!G30</f>
        <v>0</v>
      </c>
      <c r="D30" s="36">
        <f>'2T'!G30</f>
        <v>0.33333333333333331</v>
      </c>
      <c r="E30" s="36">
        <f>'3T'!G30</f>
        <v>0</v>
      </c>
      <c r="F30" s="36">
        <f>'4T'!G30</f>
        <v>1.6666666666666667</v>
      </c>
      <c r="G30" s="36">
        <f t="shared" si="0"/>
        <v>2</v>
      </c>
      <c r="H30" s="37">
        <f t="shared" si="1"/>
        <v>0.5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pans="1:35" s="24" customFormat="1" ht="15" customHeight="1">
      <c r="A31" s="35" t="s">
        <v>49</v>
      </c>
      <c r="B31" s="1" t="s">
        <v>47</v>
      </c>
      <c r="C31" s="23">
        <f>'1T'!F31</f>
        <v>0</v>
      </c>
      <c r="D31" s="23">
        <f>'2T'!F31</f>
        <v>0</v>
      </c>
      <c r="E31" s="23">
        <f>'3T'!F31</f>
        <v>0</v>
      </c>
      <c r="F31" s="23">
        <f>'4T'!F31</f>
        <v>0</v>
      </c>
      <c r="G31" s="23">
        <f t="shared" si="0"/>
        <v>0</v>
      </c>
      <c r="H31" s="23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pans="1:35" s="24" customFormat="1" ht="15" customHeight="1">
      <c r="A32" s="35" t="s">
        <v>49</v>
      </c>
      <c r="B32" s="36" t="s">
        <v>48</v>
      </c>
      <c r="C32" s="36">
        <f>'1T'!G32</f>
        <v>0</v>
      </c>
      <c r="D32" s="36">
        <f>'2T'!G32</f>
        <v>1</v>
      </c>
      <c r="E32" s="36">
        <f>'3T'!G32</f>
        <v>0</v>
      </c>
      <c r="F32" s="36">
        <f>'4T'!G32</f>
        <v>1.3333333333333333</v>
      </c>
      <c r="G32" s="36">
        <f t="shared" si="0"/>
        <v>2.333333333333333</v>
      </c>
      <c r="H32" s="37">
        <f t="shared" si="1"/>
        <v>0.58333333333333326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pans="1:35" s="24" customFormat="1" ht="15" customHeight="1">
      <c r="A33" s="45" t="s">
        <v>78</v>
      </c>
      <c r="B33" s="1" t="s">
        <v>47</v>
      </c>
      <c r="C33" s="23">
        <f>'1T'!F33</f>
        <v>0</v>
      </c>
      <c r="D33" s="23">
        <f>'2T'!F33</f>
        <v>0</v>
      </c>
      <c r="E33" s="23">
        <f>'3T'!F33</f>
        <v>0</v>
      </c>
      <c r="F33" s="23">
        <f>'4T'!F33</f>
        <v>0</v>
      </c>
      <c r="G33" s="23">
        <f t="shared" si="0"/>
        <v>0</v>
      </c>
      <c r="H33" s="2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24" customFormat="1" ht="15" customHeight="1">
      <c r="A34" s="45"/>
      <c r="B34" s="36" t="s">
        <v>48</v>
      </c>
      <c r="C34" s="36">
        <f>'1T'!G34</f>
        <v>0</v>
      </c>
      <c r="D34" s="36">
        <f>'2T'!G34</f>
        <v>10</v>
      </c>
      <c r="E34" s="36">
        <f>'3T'!G34</f>
        <v>0</v>
      </c>
      <c r="F34" s="36">
        <f>'4T'!G34</f>
        <v>5</v>
      </c>
      <c r="G34" s="36">
        <f t="shared" si="0"/>
        <v>15</v>
      </c>
      <c r="H34" s="37">
        <f t="shared" si="1"/>
        <v>3.75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1:35" s="26" customFormat="1" ht="15.75" thickBot="1">
      <c r="A35" s="13" t="s">
        <v>8</v>
      </c>
      <c r="B35" s="3"/>
      <c r="C35" s="3">
        <f>'1T'!F35</f>
        <v>71386</v>
      </c>
      <c r="D35" s="3">
        <f>'2T'!F35</f>
        <v>7119</v>
      </c>
      <c r="E35" s="3">
        <f>'3T'!F35</f>
        <v>69</v>
      </c>
      <c r="F35" s="3">
        <f>'4T'!F35</f>
        <v>0</v>
      </c>
      <c r="G35" s="3">
        <f>G13+G15+G23+G25+G27+G29+G31+G33</f>
        <v>78574</v>
      </c>
      <c r="H35" s="3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</row>
    <row r="36" spans="1:35" s="26" customFormat="1" ht="16.5" thickTop="1" thickBot="1">
      <c r="A36" s="13" t="s">
        <v>9</v>
      </c>
      <c r="B36" s="3"/>
      <c r="C36" s="3">
        <f>'1T'!G36</f>
        <v>66120.333333333328</v>
      </c>
      <c r="D36" s="3">
        <f>'2T'!G36</f>
        <v>90710.999999999985</v>
      </c>
      <c r="E36" s="3">
        <f>'3T'!G36</f>
        <v>79023.333333333328</v>
      </c>
      <c r="F36" s="3">
        <f>'4T'!G36</f>
        <v>78142.666666666672</v>
      </c>
      <c r="G36" s="3">
        <f>+G14+G16+G24+G26+G28+G30+G32+G34</f>
        <v>313997.33333333331</v>
      </c>
      <c r="H36" s="3">
        <f>AVERAGE(C36:F36)</f>
        <v>78499.333333333328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</row>
    <row r="37" spans="1:35" ht="18.75" customHeight="1" thickTop="1">
      <c r="A37" s="2" t="s">
        <v>71</v>
      </c>
      <c r="B37" s="14"/>
      <c r="C37" s="14"/>
      <c r="D37" s="14"/>
      <c r="E37" s="14"/>
      <c r="F37" s="14"/>
    </row>
    <row r="38" spans="1:35" ht="15" customHeight="1">
      <c r="A38" s="1" t="s">
        <v>10</v>
      </c>
      <c r="F38" s="15"/>
    </row>
    <row r="39" spans="1:35" ht="15" customHeight="1">
      <c r="A39" s="16" t="s">
        <v>50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35" ht="15" customHeight="1">
      <c r="A40" s="58" t="s">
        <v>63</v>
      </c>
      <c r="B40" s="58"/>
      <c r="C40" s="58"/>
      <c r="D40" s="58"/>
      <c r="E40" s="58"/>
      <c r="F40" s="58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35" ht="31.5" customHeight="1">
      <c r="A41" s="58" t="s">
        <v>51</v>
      </c>
      <c r="B41" s="58"/>
      <c r="C41" s="58"/>
      <c r="D41" s="58"/>
      <c r="E41" s="58"/>
      <c r="F41" s="58"/>
    </row>
    <row r="42" spans="1:35" ht="15" customHeight="1"/>
    <row r="43" spans="1:35" ht="15" customHeight="1">
      <c r="A43" s="59" t="s">
        <v>11</v>
      </c>
      <c r="B43" s="59"/>
      <c r="C43" s="59"/>
      <c r="D43" s="59"/>
      <c r="E43" s="59"/>
    </row>
    <row r="44" spans="1:35" ht="15" customHeight="1">
      <c r="A44" s="57" t="s">
        <v>12</v>
      </c>
      <c r="B44" s="57"/>
      <c r="C44" s="57"/>
      <c r="D44" s="57"/>
      <c r="E44" s="57"/>
    </row>
    <row r="45" spans="1:35" ht="15" customHeight="1">
      <c r="A45" s="57" t="s">
        <v>13</v>
      </c>
      <c r="B45" s="57"/>
      <c r="C45" s="57"/>
      <c r="D45" s="57"/>
      <c r="E45" s="57"/>
    </row>
    <row r="46" spans="1:35" ht="15" customHeight="1"/>
    <row r="47" spans="1:35" ht="15" customHeight="1" thickBot="1">
      <c r="A47" s="11" t="s">
        <v>43</v>
      </c>
      <c r="B47" s="11" t="s">
        <v>0</v>
      </c>
      <c r="C47" s="12" t="s">
        <v>25</v>
      </c>
      <c r="D47" s="12" t="s">
        <v>29</v>
      </c>
      <c r="E47" s="12" t="s">
        <v>33</v>
      </c>
      <c r="F47" s="12" t="s">
        <v>36</v>
      </c>
    </row>
    <row r="48" spans="1:35" ht="15" customHeight="1">
      <c r="A48" s="10"/>
      <c r="B48" s="10"/>
      <c r="C48" s="10"/>
      <c r="D48" s="10"/>
      <c r="E48" s="10"/>
    </row>
    <row r="49" spans="1:14" ht="15" customHeight="1">
      <c r="A49" s="10" t="s">
        <v>54</v>
      </c>
      <c r="B49" s="27">
        <f>'1T'!E49</f>
        <v>3550194000</v>
      </c>
      <c r="C49" s="27">
        <f>'2T'!E49</f>
        <v>4256496000</v>
      </c>
      <c r="D49" s="27">
        <f>'3T'!E49</f>
        <v>3923226000</v>
      </c>
      <c r="E49" s="27">
        <f>'4T'!E49</f>
        <v>3886524000</v>
      </c>
      <c r="F49" s="27">
        <f>SUM(B49:E49)</f>
        <v>15616440000</v>
      </c>
    </row>
    <row r="50" spans="1:14" ht="15" customHeight="1">
      <c r="A50" s="35" t="s">
        <v>49</v>
      </c>
      <c r="B50" s="27">
        <f>'1T'!E50</f>
        <v>0</v>
      </c>
      <c r="C50" s="27">
        <f>'2T'!E50</f>
        <v>496764000</v>
      </c>
      <c r="D50" s="27">
        <f>'3T'!E50</f>
        <v>249264000</v>
      </c>
      <c r="E50" s="27">
        <f>'4T'!E50</f>
        <v>249840000</v>
      </c>
      <c r="F50" s="27">
        <f t="shared" ref="F50:F57" si="2">SUM(B50:E50)</f>
        <v>995868000</v>
      </c>
    </row>
    <row r="51" spans="1:14" ht="15" customHeight="1">
      <c r="A51" s="34" t="s">
        <v>70</v>
      </c>
      <c r="B51" s="27">
        <f>'1T'!E51</f>
        <v>86791200</v>
      </c>
      <c r="C51" s="27">
        <f>'2T'!E51</f>
        <v>90732800</v>
      </c>
      <c r="D51" s="27">
        <f>'3T'!E51</f>
        <v>81793600</v>
      </c>
      <c r="E51" s="27">
        <f>'4T'!E51</f>
        <v>64120000</v>
      </c>
      <c r="F51" s="27">
        <f t="shared" si="2"/>
        <v>323437600</v>
      </c>
    </row>
    <row r="52" spans="1:14" ht="15" customHeight="1">
      <c r="A52" s="35" t="s">
        <v>49</v>
      </c>
      <c r="B52" s="27">
        <f>'1T'!E52</f>
        <v>0</v>
      </c>
      <c r="C52" s="27">
        <f>'2T'!E52</f>
        <v>518817800</v>
      </c>
      <c r="D52" s="27">
        <f>'3T'!E52</f>
        <v>319883000</v>
      </c>
      <c r="E52" s="27">
        <f>'4T'!E52</f>
        <v>291938800</v>
      </c>
      <c r="F52" s="27">
        <f t="shared" si="2"/>
        <v>1130639600</v>
      </c>
    </row>
    <row r="53" spans="1:14" ht="15" customHeight="1">
      <c r="A53" s="45" t="s">
        <v>78</v>
      </c>
      <c r="B53" s="27">
        <f>'1T'!E53</f>
        <v>0</v>
      </c>
      <c r="C53" s="27">
        <f>'2T'!E53</f>
        <v>531000</v>
      </c>
      <c r="D53" s="27">
        <f>'3T'!E53</f>
        <v>0</v>
      </c>
      <c r="E53" s="27">
        <f>'4T'!E53</f>
        <v>265500</v>
      </c>
      <c r="F53" s="27">
        <f t="shared" si="2"/>
        <v>796500</v>
      </c>
    </row>
    <row r="54" spans="1:14" ht="15" customHeight="1">
      <c r="A54" s="45" t="s">
        <v>77</v>
      </c>
      <c r="B54" s="27">
        <f>'1T'!E54</f>
        <v>0</v>
      </c>
      <c r="C54" s="27">
        <f>'2T'!E54</f>
        <v>41500</v>
      </c>
      <c r="D54" s="27">
        <f>'3T'!E54</f>
        <v>0</v>
      </c>
      <c r="E54" s="27">
        <f>'4T'!E54</f>
        <v>207500</v>
      </c>
      <c r="F54" s="27">
        <f t="shared" si="2"/>
        <v>249000</v>
      </c>
    </row>
    <row r="55" spans="1:14" ht="15" customHeight="1">
      <c r="A55" s="35" t="s">
        <v>49</v>
      </c>
      <c r="B55" s="27">
        <f>'1T'!E55</f>
        <v>0</v>
      </c>
      <c r="C55" s="27">
        <f>'2T'!E55</f>
        <v>124500</v>
      </c>
      <c r="D55" s="27">
        <f>'3T'!E55</f>
        <v>0</v>
      </c>
      <c r="E55" s="27">
        <f>'4T'!E55</f>
        <v>166000</v>
      </c>
      <c r="F55" s="27">
        <f t="shared" si="2"/>
        <v>290500</v>
      </c>
    </row>
    <row r="56" spans="1:14" ht="15" customHeight="1">
      <c r="A56" s="45" t="s">
        <v>81</v>
      </c>
      <c r="B56" s="27">
        <f>'1T'!E56</f>
        <v>0</v>
      </c>
      <c r="C56" s="27">
        <f>'2T'!E56</f>
        <v>0</v>
      </c>
      <c r="D56" s="27">
        <f>'3T'!E56</f>
        <v>0</v>
      </c>
      <c r="E56" s="27">
        <f>'4T'!E56</f>
        <v>0</v>
      </c>
      <c r="F56" s="27">
        <f t="shared" si="2"/>
        <v>0</v>
      </c>
    </row>
    <row r="57" spans="1:14" ht="15" customHeight="1">
      <c r="A57" s="35" t="s">
        <v>49</v>
      </c>
      <c r="B57" s="27">
        <f>'1T'!E57</f>
        <v>0</v>
      </c>
      <c r="C57" s="27">
        <f>'2T'!E57</f>
        <v>166000</v>
      </c>
      <c r="D57" s="27">
        <f>'3T'!E57</f>
        <v>0</v>
      </c>
      <c r="E57" s="27">
        <f>'4T'!E57</f>
        <v>0</v>
      </c>
      <c r="F57" s="27">
        <f t="shared" si="2"/>
        <v>166000</v>
      </c>
    </row>
    <row r="58" spans="1:14" ht="15" customHeight="1" thickBot="1">
      <c r="A58" s="13" t="s">
        <v>14</v>
      </c>
      <c r="B58" s="28">
        <f>SUM(B49:B57)</f>
        <v>3636985200</v>
      </c>
      <c r="C58" s="28">
        <f t="shared" ref="C58:E58" si="3">SUM(C49:C57)</f>
        <v>5363673600</v>
      </c>
      <c r="D58" s="28">
        <f t="shared" si="3"/>
        <v>4574166600</v>
      </c>
      <c r="E58" s="28">
        <f t="shared" si="3"/>
        <v>4493061800</v>
      </c>
      <c r="F58" s="28">
        <f>SUM(F49:F57)</f>
        <v>18067887200</v>
      </c>
    </row>
    <row r="59" spans="1:14" ht="15" customHeight="1" thickTop="1">
      <c r="A59" s="2" t="s">
        <v>71</v>
      </c>
    </row>
    <row r="60" spans="1:14" ht="15" customHeight="1">
      <c r="A60" s="2"/>
    </row>
    <row r="61" spans="1:14">
      <c r="A61" s="2"/>
    </row>
    <row r="63" spans="1:14">
      <c r="A63" s="57" t="s">
        <v>15</v>
      </c>
      <c r="B63" s="57"/>
      <c r="C63" s="57"/>
      <c r="D63" s="57"/>
      <c r="E63" s="57"/>
      <c r="F63" s="19"/>
      <c r="G63" s="19"/>
      <c r="H63" s="19"/>
      <c r="I63" s="19"/>
      <c r="J63" s="19"/>
      <c r="K63" s="19"/>
      <c r="L63" s="19"/>
      <c r="M63" s="19"/>
      <c r="N63" s="19"/>
    </row>
    <row r="64" spans="1:14">
      <c r="A64" s="57" t="s">
        <v>12</v>
      </c>
      <c r="B64" s="57"/>
      <c r="C64" s="57"/>
      <c r="D64" s="57"/>
      <c r="E64" s="57"/>
      <c r="F64" s="19"/>
      <c r="G64" s="19"/>
      <c r="H64" s="19"/>
      <c r="I64" s="19"/>
      <c r="J64" s="19"/>
      <c r="K64" s="19"/>
      <c r="L64" s="19"/>
      <c r="M64" s="19"/>
      <c r="N64" s="19"/>
    </row>
    <row r="65" spans="1:14">
      <c r="A65" s="57" t="s">
        <v>13</v>
      </c>
      <c r="B65" s="57"/>
      <c r="C65" s="57"/>
      <c r="D65" s="57"/>
      <c r="E65" s="57"/>
      <c r="F65" s="18"/>
      <c r="G65" s="18"/>
      <c r="H65" s="18"/>
      <c r="I65" s="18"/>
      <c r="J65" s="18"/>
      <c r="K65" s="18"/>
      <c r="L65" s="18"/>
      <c r="M65" s="18"/>
      <c r="N65" s="18"/>
    </row>
    <row r="67" spans="1:14" ht="15.75" thickBot="1">
      <c r="A67" s="11" t="s">
        <v>16</v>
      </c>
      <c r="B67" s="12" t="s">
        <v>0</v>
      </c>
      <c r="C67" s="12" t="s">
        <v>25</v>
      </c>
      <c r="D67" s="12" t="s">
        <v>29</v>
      </c>
      <c r="E67" s="12" t="s">
        <v>33</v>
      </c>
      <c r="F67" s="12" t="s">
        <v>36</v>
      </c>
      <c r="G67" s="20"/>
      <c r="H67" s="20"/>
      <c r="I67" s="20"/>
      <c r="J67" s="20"/>
      <c r="K67" s="20"/>
      <c r="L67" s="20"/>
      <c r="M67" s="20"/>
      <c r="N67" s="20"/>
    </row>
    <row r="69" spans="1:14">
      <c r="A69" s="21" t="s">
        <v>17</v>
      </c>
      <c r="B69" s="2">
        <f>'1T'!E69</f>
        <v>3636985200</v>
      </c>
      <c r="C69" s="2">
        <f>'2T'!E69</f>
        <v>5363673600</v>
      </c>
      <c r="D69" s="2">
        <f>'3T'!E69</f>
        <v>4574166600</v>
      </c>
      <c r="E69" s="2">
        <f>'4T'!E69</f>
        <v>4493061800</v>
      </c>
      <c r="F69" s="2">
        <f>SUM(B69:E69)</f>
        <v>18067887200</v>
      </c>
    </row>
    <row r="70" spans="1:14">
      <c r="A70" s="21"/>
    </row>
    <row r="73" spans="1:14" ht="15.75" thickBot="1">
      <c r="A73" s="13" t="s">
        <v>14</v>
      </c>
      <c r="B73" s="3">
        <f>B69</f>
        <v>3636985200</v>
      </c>
      <c r="C73" s="3">
        <f t="shared" ref="C73:F73" si="4">C69</f>
        <v>5363673600</v>
      </c>
      <c r="D73" s="3">
        <f t="shared" si="4"/>
        <v>4574166600</v>
      </c>
      <c r="E73" s="3">
        <f t="shared" si="4"/>
        <v>4493061800</v>
      </c>
      <c r="F73" s="3">
        <f t="shared" si="4"/>
        <v>18067887200</v>
      </c>
      <c r="G73" s="14"/>
      <c r="H73" s="14"/>
      <c r="I73" s="14"/>
      <c r="J73" s="14"/>
      <c r="K73" s="14"/>
      <c r="L73" s="14"/>
      <c r="M73" s="14"/>
      <c r="N73" s="14"/>
    </row>
    <row r="74" spans="1:14" ht="15.75" thickTop="1">
      <c r="A74" s="2" t="s">
        <v>61</v>
      </c>
    </row>
    <row r="77" spans="1:14">
      <c r="A77" s="57" t="s">
        <v>18</v>
      </c>
      <c r="B77" s="57"/>
      <c r="C77" s="57"/>
      <c r="D77" s="57"/>
      <c r="E77" s="57"/>
      <c r="F77" s="19"/>
      <c r="G77" s="19"/>
      <c r="H77" s="19"/>
      <c r="I77" s="19"/>
      <c r="J77" s="19"/>
      <c r="K77" s="19"/>
      <c r="L77" s="19"/>
      <c r="M77" s="19"/>
      <c r="N77" s="19"/>
    </row>
    <row r="78" spans="1:14">
      <c r="A78" s="57" t="s">
        <v>19</v>
      </c>
      <c r="B78" s="57"/>
      <c r="C78" s="57"/>
      <c r="D78" s="57"/>
      <c r="E78" s="57"/>
    </row>
    <row r="79" spans="1:14">
      <c r="A79" s="57" t="s">
        <v>13</v>
      </c>
      <c r="B79" s="57"/>
      <c r="C79" s="57"/>
      <c r="D79" s="57"/>
      <c r="E79" s="57"/>
      <c r="F79" s="18"/>
      <c r="G79" s="18"/>
      <c r="H79" s="18"/>
      <c r="I79" s="18"/>
      <c r="J79" s="18"/>
      <c r="K79" s="18"/>
      <c r="L79" s="18"/>
      <c r="M79" s="18"/>
      <c r="N79" s="18"/>
    </row>
    <row r="81" spans="1:14" ht="15.75" thickBot="1">
      <c r="A81" s="11" t="s">
        <v>16</v>
      </c>
      <c r="B81" s="12" t="s">
        <v>0</v>
      </c>
      <c r="C81" s="12" t="s">
        <v>25</v>
      </c>
      <c r="D81" s="12" t="s">
        <v>29</v>
      </c>
      <c r="E81" s="12" t="s">
        <v>33</v>
      </c>
      <c r="F81" s="12" t="s">
        <v>36</v>
      </c>
      <c r="G81" s="20"/>
      <c r="H81" s="20"/>
      <c r="I81" s="20"/>
      <c r="J81" s="20"/>
      <c r="K81" s="20"/>
      <c r="L81" s="20"/>
      <c r="M81" s="20"/>
      <c r="N81" s="20"/>
    </row>
    <row r="83" spans="1:14">
      <c r="A83" s="31" t="s">
        <v>44</v>
      </c>
      <c r="B83" s="2">
        <f>'1T'!E83</f>
        <v>227594367.63999999</v>
      </c>
      <c r="C83" s="2">
        <f>'2T'!E83</f>
        <v>1821344800.0000005</v>
      </c>
      <c r="D83" s="2">
        <f>'3T'!E83</f>
        <v>3151607200</v>
      </c>
      <c r="E83" s="2">
        <f>'4T'!E83</f>
        <v>1652199600</v>
      </c>
      <c r="F83" s="2">
        <f>B83</f>
        <v>227594367.63999999</v>
      </c>
    </row>
    <row r="84" spans="1:14">
      <c r="A84" s="31" t="s">
        <v>20</v>
      </c>
      <c r="B84" s="2">
        <f>'1T'!E84</f>
        <v>5456828000</v>
      </c>
      <c r="C84" s="2">
        <f>'2T'!E84</f>
        <v>6693936000</v>
      </c>
      <c r="D84" s="2">
        <f>'3T'!E84</f>
        <v>3074759000</v>
      </c>
      <c r="E84" s="2">
        <f>'4T'!E84</f>
        <v>3260213705.8800001</v>
      </c>
      <c r="F84" s="2">
        <f>SUM(B84:E84)</f>
        <v>18485736705.880001</v>
      </c>
    </row>
    <row r="85" spans="1:14">
      <c r="A85" s="31" t="s">
        <v>45</v>
      </c>
      <c r="B85" s="2">
        <f>'1T'!E85</f>
        <v>5684422367.6400003</v>
      </c>
      <c r="C85" s="2">
        <f>'2T'!E85</f>
        <v>8515280800</v>
      </c>
      <c r="D85" s="2">
        <f>'3T'!E85</f>
        <v>6226366200</v>
      </c>
      <c r="E85" s="2">
        <f>'4T'!E85</f>
        <v>4912413305.8800001</v>
      </c>
      <c r="F85" s="2">
        <f>SUM(F83:F84)</f>
        <v>18713331073.52</v>
      </c>
    </row>
    <row r="86" spans="1:14">
      <c r="A86" s="31" t="s">
        <v>21</v>
      </c>
      <c r="B86" s="2">
        <f>'1T'!E86</f>
        <v>3863077567.6399999</v>
      </c>
      <c r="C86" s="2">
        <f>'2T'!E86</f>
        <v>5363673600</v>
      </c>
      <c r="D86" s="2">
        <f>'3T'!E86</f>
        <v>4574166600</v>
      </c>
      <c r="E86" s="2">
        <f>'4T'!E86</f>
        <v>4493061800</v>
      </c>
      <c r="F86" s="2">
        <f>SUM(B86:E86)</f>
        <v>18293979567.639999</v>
      </c>
    </row>
    <row r="87" spans="1:14">
      <c r="A87" s="31" t="s">
        <v>46</v>
      </c>
      <c r="B87" s="2">
        <f>'1T'!E87</f>
        <v>1821344800.0000005</v>
      </c>
      <c r="C87" s="2">
        <f>'2T'!E87</f>
        <v>3151607200</v>
      </c>
      <c r="D87" s="2">
        <f>'3T'!E87</f>
        <v>1652199600</v>
      </c>
      <c r="E87" s="2">
        <f>'4T'!E87</f>
        <v>419351505.88000011</v>
      </c>
      <c r="F87" s="2">
        <f>+F85-F86</f>
        <v>419351505.88000107</v>
      </c>
    </row>
    <row r="88" spans="1:14" ht="15.75" thickBot="1">
      <c r="A88" s="3"/>
      <c r="B88" s="3"/>
      <c r="C88" s="3"/>
      <c r="D88" s="3"/>
      <c r="E88" s="3"/>
      <c r="F88" s="3"/>
      <c r="G88" s="14"/>
      <c r="H88" s="14"/>
      <c r="I88" s="14"/>
      <c r="J88" s="14"/>
      <c r="K88" s="14"/>
      <c r="L88" s="14"/>
      <c r="M88" s="14"/>
      <c r="N88" s="14"/>
    </row>
    <row r="89" spans="1:14" ht="15.75" thickTop="1">
      <c r="A89" s="2" t="s">
        <v>71</v>
      </c>
    </row>
    <row r="92" spans="1:14">
      <c r="A92" s="1" t="s">
        <v>90</v>
      </c>
    </row>
    <row r="93" spans="1:14">
      <c r="B93" s="1"/>
    </row>
    <row r="94" spans="1:14">
      <c r="A94" s="16"/>
      <c r="B94" s="1"/>
    </row>
    <row r="95" spans="1:14">
      <c r="A95" s="16"/>
      <c r="B95" s="1"/>
    </row>
    <row r="96" spans="1:14">
      <c r="A96" s="16"/>
      <c r="B96" s="1"/>
    </row>
    <row r="97" spans="1:2">
      <c r="A97" s="16"/>
      <c r="B97" s="1"/>
    </row>
    <row r="98" spans="1:2">
      <c r="A98" s="30"/>
    </row>
    <row r="99" spans="1:2">
      <c r="A99" s="30"/>
    </row>
    <row r="103" spans="1:2" hidden="1">
      <c r="A103" s="2"/>
    </row>
    <row r="104" spans="1:2">
      <c r="A104" s="2"/>
    </row>
    <row r="105" spans="1:2">
      <c r="A105" s="2"/>
    </row>
    <row r="109" spans="1:2" hidden="1">
      <c r="A109" s="2"/>
    </row>
  </sheetData>
  <mergeCells count="14">
    <mergeCell ref="A63:E63"/>
    <mergeCell ref="A1:F1"/>
    <mergeCell ref="A8:F8"/>
    <mergeCell ref="A9:F9"/>
    <mergeCell ref="A40:F40"/>
    <mergeCell ref="A43:E43"/>
    <mergeCell ref="A44:E44"/>
    <mergeCell ref="A45:E45"/>
    <mergeCell ref="A41:F41"/>
    <mergeCell ref="A64:E64"/>
    <mergeCell ref="A65:E65"/>
    <mergeCell ref="A77:E77"/>
    <mergeCell ref="A78:E78"/>
    <mergeCell ref="A79:E7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</cp:lastModifiedBy>
  <cp:lastPrinted>2013-12-16T19:46:02Z</cp:lastPrinted>
  <dcterms:created xsi:type="dcterms:W3CDTF">2012-06-04T17:45:20Z</dcterms:created>
  <dcterms:modified xsi:type="dcterms:W3CDTF">2017-02-06T18:55:22Z</dcterms:modified>
</cp:coreProperties>
</file>