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CCSS-RNC\Informes trimestrales\I trimestre\"/>
    </mc:Choice>
  </mc:AlternateContent>
  <bookViews>
    <workbookView xWindow="0" yWindow="0" windowWidth="15600" windowHeight="9240" activeTab="6"/>
  </bookViews>
  <sheets>
    <sheet name="IT" sheetId="1" r:id="rId1"/>
    <sheet name="2T" sheetId="3" r:id="rId2"/>
    <sheet name="3T" sheetId="4" r:id="rId3"/>
    <sheet name="4T" sheetId="8" r:id="rId4"/>
    <sheet name="Semestral" sheetId="5" r:id="rId5"/>
    <sheet name=" 3T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F14" i="8" l="1"/>
  <c r="F15" i="8"/>
  <c r="E37" i="4" l="1"/>
  <c r="G16" i="1" l="1"/>
  <c r="E13" i="8" l="1"/>
  <c r="D13" i="8"/>
  <c r="C13" i="8"/>
  <c r="D13" i="4"/>
  <c r="E13" i="4"/>
  <c r="C13" i="4"/>
  <c r="G16" i="8" l="1"/>
  <c r="B48" i="4" l="1"/>
  <c r="B54" i="4" l="1"/>
  <c r="D48" i="4"/>
  <c r="C48" i="4"/>
  <c r="E48" i="4" s="1"/>
  <c r="D13" i="3" l="1"/>
  <c r="C31" i="3" s="1"/>
  <c r="E13" i="3"/>
  <c r="D31" i="3" s="1"/>
  <c r="C13" i="3"/>
  <c r="B31" i="3" s="1"/>
  <c r="D13" i="1" l="1"/>
  <c r="E13" i="1"/>
  <c r="C13" i="1"/>
  <c r="B31" i="1" s="1"/>
  <c r="C18" i="8" l="1"/>
  <c r="C18" i="4"/>
  <c r="C18" i="3"/>
  <c r="E65" i="8"/>
  <c r="C48" i="8"/>
  <c r="D48" i="8"/>
  <c r="B48" i="8"/>
  <c r="C34" i="8"/>
  <c r="C38" i="8" s="1"/>
  <c r="D34" i="8"/>
  <c r="D38" i="8" s="1"/>
  <c r="B34" i="8"/>
  <c r="B38" i="8" s="1"/>
  <c r="E33" i="8"/>
  <c r="D32" i="8"/>
  <c r="C32" i="8"/>
  <c r="B32" i="8"/>
  <c r="D31" i="8"/>
  <c r="C31" i="8"/>
  <c r="B31" i="8"/>
  <c r="E48" i="8" l="1"/>
  <c r="E31" i="8"/>
  <c r="E32" i="8"/>
  <c r="C34" i="4" l="1"/>
  <c r="D34" i="4"/>
  <c r="B34" i="4"/>
  <c r="E65" i="1" l="1"/>
  <c r="E64" i="1"/>
  <c r="B66" i="1"/>
  <c r="E66" i="1" l="1"/>
  <c r="E35" i="1"/>
  <c r="E36" i="1"/>
  <c r="E37" i="1"/>
  <c r="C34" i="1"/>
  <c r="D34" i="1"/>
  <c r="B34" i="1"/>
  <c r="C34" i="3" l="1"/>
  <c r="C38" i="3" s="1"/>
  <c r="D34" i="3"/>
  <c r="D38" i="3" s="1"/>
  <c r="B34" i="3"/>
  <c r="B38" i="3" s="1"/>
  <c r="E37" i="3"/>
  <c r="E65" i="3"/>
  <c r="E34" i="8" l="1"/>
  <c r="E35" i="8"/>
  <c r="E36" i="8"/>
  <c r="E37" i="8"/>
  <c r="E37" i="7" s="1"/>
  <c r="E30" i="8"/>
  <c r="E32" i="7"/>
  <c r="E31" i="7"/>
  <c r="C31" i="4"/>
  <c r="D31" i="4"/>
  <c r="C32" i="4"/>
  <c r="D32" i="4"/>
  <c r="B32" i="4"/>
  <c r="B31" i="4"/>
  <c r="C32" i="3"/>
  <c r="D32" i="3"/>
  <c r="B32" i="3"/>
  <c r="C32" i="1"/>
  <c r="D32" i="1"/>
  <c r="B32" i="1"/>
  <c r="C31" i="1"/>
  <c r="D31" i="1"/>
  <c r="E32" i="3" l="1"/>
  <c r="C32" i="6" s="1"/>
  <c r="H32" i="8"/>
  <c r="I32" i="8" s="1"/>
  <c r="H31" i="8"/>
  <c r="I31" i="8" s="1"/>
  <c r="E31" i="3"/>
  <c r="C31" i="6" s="1"/>
  <c r="E38" i="8"/>
  <c r="E32" i="4"/>
  <c r="D32" i="7" s="1"/>
  <c r="E31" i="4"/>
  <c r="D31" i="7" s="1"/>
  <c r="E32" i="1"/>
  <c r="B32" i="5" s="1"/>
  <c r="E31" i="1"/>
  <c r="B31" i="5" s="1"/>
  <c r="E65" i="7"/>
  <c r="E33" i="7"/>
  <c r="E34" i="7"/>
  <c r="E35" i="7"/>
  <c r="E36" i="7"/>
  <c r="E30" i="7"/>
  <c r="E38" i="7" l="1"/>
  <c r="C32" i="7"/>
  <c r="D32" i="6"/>
  <c r="C32" i="5"/>
  <c r="D32" i="5" s="1"/>
  <c r="C31" i="5"/>
  <c r="D31" i="5" s="1"/>
  <c r="C31" i="7"/>
  <c r="D31" i="6"/>
  <c r="C38" i="4"/>
  <c r="D38" i="4"/>
  <c r="B38" i="4"/>
  <c r="B65" i="7" l="1"/>
  <c r="D37" i="7"/>
  <c r="C37" i="7"/>
  <c r="B37" i="7"/>
  <c r="B36" i="7"/>
  <c r="B35" i="7"/>
  <c r="B32" i="7"/>
  <c r="F32" i="7" s="1"/>
  <c r="B31" i="7"/>
  <c r="F31" i="7" s="1"/>
  <c r="E49" i="1"/>
  <c r="B49" i="7" s="1"/>
  <c r="E50" i="1"/>
  <c r="B50" i="7" s="1"/>
  <c r="E51" i="1"/>
  <c r="B51" i="7" s="1"/>
  <c r="E52" i="1"/>
  <c r="B52" i="7" s="1"/>
  <c r="E53" i="1"/>
  <c r="B53" i="7" s="1"/>
  <c r="D54" i="8"/>
  <c r="D67" i="8" s="1"/>
  <c r="B54" i="8"/>
  <c r="B67" i="8" s="1"/>
  <c r="E53" i="8"/>
  <c r="E53" i="7" s="1"/>
  <c r="E52" i="8"/>
  <c r="E51" i="8"/>
  <c r="E51" i="7" s="1"/>
  <c r="E50" i="8"/>
  <c r="E50" i="7" s="1"/>
  <c r="E49" i="8"/>
  <c r="C54" i="8"/>
  <c r="C67" i="8" s="1"/>
  <c r="F16" i="8"/>
  <c r="F16" i="7" s="1"/>
  <c r="F15" i="7"/>
  <c r="G15" i="8"/>
  <c r="G14" i="8"/>
  <c r="F14" i="7"/>
  <c r="E18" i="8"/>
  <c r="E52" i="7" l="1"/>
  <c r="E54" i="8"/>
  <c r="F13" i="7"/>
  <c r="E67" i="8"/>
  <c r="E67" i="7" s="1"/>
  <c r="F37" i="7"/>
  <c r="E49" i="7"/>
  <c r="E48" i="7"/>
  <c r="D18" i="8"/>
  <c r="E54" i="7" l="1"/>
  <c r="G18" i="8"/>
  <c r="G13" i="8"/>
  <c r="F13" i="8"/>
  <c r="B65" i="6"/>
  <c r="B49" i="6"/>
  <c r="B50" i="6"/>
  <c r="B51" i="6"/>
  <c r="B52" i="6"/>
  <c r="B53" i="6"/>
  <c r="D37" i="6"/>
  <c r="C37" i="6"/>
  <c r="B31" i="6"/>
  <c r="B32" i="6"/>
  <c r="E32" i="6" s="1"/>
  <c r="B35" i="6"/>
  <c r="B36" i="6"/>
  <c r="B37" i="6"/>
  <c r="B65" i="5"/>
  <c r="B52" i="5"/>
  <c r="B53" i="5"/>
  <c r="B49" i="5"/>
  <c r="B50" i="5"/>
  <c r="B51" i="5"/>
  <c r="B35" i="5"/>
  <c r="B36" i="5"/>
  <c r="E65" i="4"/>
  <c r="D65" i="7" s="1"/>
  <c r="E53" i="4"/>
  <c r="D53" i="7" s="1"/>
  <c r="E52" i="4"/>
  <c r="E51" i="4"/>
  <c r="D51" i="7" s="1"/>
  <c r="E50" i="4"/>
  <c r="D50" i="7" s="1"/>
  <c r="E49" i="4"/>
  <c r="D54" i="4"/>
  <c r="D67" i="4" s="1"/>
  <c r="C54" i="4"/>
  <c r="C67" i="4" s="1"/>
  <c r="B67" i="4"/>
  <c r="E36" i="4"/>
  <c r="D36" i="7" s="1"/>
  <c r="E35" i="4"/>
  <c r="D35" i="7" s="1"/>
  <c r="E34" i="4"/>
  <c r="D34" i="7" s="1"/>
  <c r="E33" i="4"/>
  <c r="D33" i="7" s="1"/>
  <c r="E30" i="4"/>
  <c r="G16" i="4"/>
  <c r="F16" i="4"/>
  <c r="E16" i="7" s="1"/>
  <c r="G15" i="4"/>
  <c r="F15" i="4"/>
  <c r="E15" i="7" s="1"/>
  <c r="G14" i="4"/>
  <c r="F14" i="4"/>
  <c r="E14" i="7" s="1"/>
  <c r="E18" i="4"/>
  <c r="F13" i="4"/>
  <c r="E13" i="7" l="1"/>
  <c r="E18" i="7" s="1"/>
  <c r="D52" i="7"/>
  <c r="E54" i="4"/>
  <c r="E67" i="4"/>
  <c r="E38" i="4"/>
  <c r="E37" i="6"/>
  <c r="D30" i="7"/>
  <c r="D38" i="7" s="1"/>
  <c r="E16" i="6"/>
  <c r="F18" i="4"/>
  <c r="E15" i="6"/>
  <c r="E14" i="6"/>
  <c r="E31" i="6"/>
  <c r="F18" i="8"/>
  <c r="F18" i="7"/>
  <c r="D52" i="6"/>
  <c r="D34" i="6"/>
  <c r="D36" i="6"/>
  <c r="D35" i="6"/>
  <c r="D33" i="6"/>
  <c r="D30" i="6"/>
  <c r="D53" i="6"/>
  <c r="D51" i="6"/>
  <c r="D50" i="6"/>
  <c r="D49" i="7"/>
  <c r="D49" i="6"/>
  <c r="D65" i="6"/>
  <c r="G13" i="4"/>
  <c r="D18" i="4"/>
  <c r="G18" i="4" s="1"/>
  <c r="E13" i="6" l="1"/>
  <c r="E18" i="6" s="1"/>
  <c r="D67" i="7"/>
  <c r="D38" i="6"/>
  <c r="D67" i="6"/>
  <c r="D48" i="7"/>
  <c r="D54" i="7" s="1"/>
  <c r="D48" i="6"/>
  <c r="D54" i="6" s="1"/>
  <c r="F16" i="3"/>
  <c r="F14" i="3"/>
  <c r="F15" i="3"/>
  <c r="F13" i="3"/>
  <c r="F18" i="3" l="1"/>
  <c r="D14" i="7"/>
  <c r="D14" i="5"/>
  <c r="D14" i="6"/>
  <c r="D15" i="7"/>
  <c r="D15" i="6"/>
  <c r="D15" i="5"/>
  <c r="D16" i="7"/>
  <c r="D16" i="5"/>
  <c r="D16" i="6"/>
  <c r="E53" i="3"/>
  <c r="E52" i="3"/>
  <c r="E51" i="3"/>
  <c r="E49" i="3"/>
  <c r="E36" i="3"/>
  <c r="E35" i="3"/>
  <c r="E33" i="3"/>
  <c r="E30" i="3"/>
  <c r="G16" i="3"/>
  <c r="G15" i="3"/>
  <c r="G14" i="3"/>
  <c r="E18" i="3"/>
  <c r="D18" i="3"/>
  <c r="G15" i="1"/>
  <c r="G14" i="1"/>
  <c r="G18" i="3" l="1"/>
  <c r="D13" i="5"/>
  <c r="D18" i="5" s="1"/>
  <c r="D13" i="7"/>
  <c r="D18" i="7" s="1"/>
  <c r="D13" i="6"/>
  <c r="D18" i="6" s="1"/>
  <c r="C52" i="7"/>
  <c r="F52" i="7" s="1"/>
  <c r="C52" i="6"/>
  <c r="E52" i="6" s="1"/>
  <c r="C52" i="5"/>
  <c r="D52" i="5" s="1"/>
  <c r="C53" i="7"/>
  <c r="F53" i="7" s="1"/>
  <c r="C53" i="6"/>
  <c r="E53" i="6" s="1"/>
  <c r="C53" i="5"/>
  <c r="D53" i="5" s="1"/>
  <c r="C51" i="7"/>
  <c r="F51" i="7" s="1"/>
  <c r="C51" i="6"/>
  <c r="E51" i="6" s="1"/>
  <c r="C51" i="5"/>
  <c r="D51" i="5" s="1"/>
  <c r="C49" i="7"/>
  <c r="F49" i="7" s="1"/>
  <c r="C49" i="5"/>
  <c r="D49" i="5" s="1"/>
  <c r="C49" i="6"/>
  <c r="E49" i="6" s="1"/>
  <c r="C36" i="7"/>
  <c r="F36" i="7" s="1"/>
  <c r="C36" i="5"/>
  <c r="D36" i="5" s="1"/>
  <c r="C36" i="6"/>
  <c r="E36" i="6" s="1"/>
  <c r="C35" i="7"/>
  <c r="F35" i="7" s="1"/>
  <c r="C35" i="6"/>
  <c r="E35" i="6" s="1"/>
  <c r="C35" i="5"/>
  <c r="D35" i="5" s="1"/>
  <c r="C33" i="7"/>
  <c r="C33" i="6"/>
  <c r="C33" i="5"/>
  <c r="C30" i="7"/>
  <c r="C30" i="5"/>
  <c r="C30" i="6"/>
  <c r="C65" i="7"/>
  <c r="F65" i="7" s="1"/>
  <c r="C65" i="5"/>
  <c r="D65" i="5" s="1"/>
  <c r="C65" i="6"/>
  <c r="E65" i="6" s="1"/>
  <c r="G13" i="3"/>
  <c r="E34" i="3"/>
  <c r="E38" i="3" s="1"/>
  <c r="C34" i="7" l="1"/>
  <c r="C38" i="7" s="1"/>
  <c r="C34" i="6"/>
  <c r="C38" i="6" s="1"/>
  <c r="C34" i="5"/>
  <c r="C38" i="5" s="1"/>
  <c r="E30" i="1"/>
  <c r="F16" i="1"/>
  <c r="F14" i="1"/>
  <c r="F13" i="1"/>
  <c r="B64" i="7" l="1"/>
  <c r="F64" i="7" s="1"/>
  <c r="F66" i="7" s="1"/>
  <c r="B64" i="6"/>
  <c r="E64" i="6" s="1"/>
  <c r="E66" i="6" s="1"/>
  <c r="B64" i="5"/>
  <c r="D64" i="5" s="1"/>
  <c r="D66" i="5" s="1"/>
  <c r="B30" i="7"/>
  <c r="B30" i="5"/>
  <c r="B30" i="6"/>
  <c r="C14" i="7"/>
  <c r="C14" i="6"/>
  <c r="C14" i="5"/>
  <c r="C16" i="7"/>
  <c r="G16" i="7" s="1"/>
  <c r="H16" i="7" s="1"/>
  <c r="C16" i="6"/>
  <c r="F16" i="6" s="1"/>
  <c r="G16" i="6" s="1"/>
  <c r="C16" i="5"/>
  <c r="E16" i="5" s="1"/>
  <c r="F16" i="5" s="1"/>
  <c r="F15" i="1"/>
  <c r="C48" i="1"/>
  <c r="C54" i="1" s="1"/>
  <c r="C67" i="1" s="1"/>
  <c r="D48" i="1"/>
  <c r="D54" i="1" s="1"/>
  <c r="D67" i="1" s="1"/>
  <c r="B48" i="1"/>
  <c r="E33" i="1"/>
  <c r="B38" i="1"/>
  <c r="F30" i="7" l="1"/>
  <c r="E14" i="5"/>
  <c r="F14" i="5" s="1"/>
  <c r="F14" i="6"/>
  <c r="G14" i="6" s="1"/>
  <c r="G14" i="7"/>
  <c r="H14" i="7" s="1"/>
  <c r="B66" i="7"/>
  <c r="B66" i="6"/>
  <c r="B66" i="5"/>
  <c r="B54" i="1"/>
  <c r="B67" i="1" s="1"/>
  <c r="E48" i="1"/>
  <c r="E54" i="1" s="1"/>
  <c r="B33" i="7"/>
  <c r="F33" i="7" s="1"/>
  <c r="B33" i="6"/>
  <c r="E33" i="6" s="1"/>
  <c r="B33" i="5"/>
  <c r="D33" i="5" s="1"/>
  <c r="D30" i="5"/>
  <c r="E30" i="6"/>
  <c r="C15" i="7"/>
  <c r="G15" i="7" s="1"/>
  <c r="H15" i="7" s="1"/>
  <c r="C15" i="5"/>
  <c r="E15" i="5" s="1"/>
  <c r="F15" i="5" s="1"/>
  <c r="C15" i="6"/>
  <c r="F15" i="6" s="1"/>
  <c r="G15" i="6" s="1"/>
  <c r="E34" i="1"/>
  <c r="G13" i="1"/>
  <c r="D18" i="1"/>
  <c r="E18" i="1"/>
  <c r="F18" i="1"/>
  <c r="C18" i="1"/>
  <c r="C13" i="6" l="1"/>
  <c r="C13" i="7"/>
  <c r="C13" i="5"/>
  <c r="B48" i="7"/>
  <c r="B48" i="6"/>
  <c r="B48" i="5"/>
  <c r="B34" i="7"/>
  <c r="F34" i="7" s="1"/>
  <c r="F38" i="7" s="1"/>
  <c r="B34" i="6"/>
  <c r="B38" i="6" s="1"/>
  <c r="B34" i="5"/>
  <c r="D34" i="5" s="1"/>
  <c r="E38" i="1"/>
  <c r="G18" i="1"/>
  <c r="C38" i="1"/>
  <c r="D38" i="1"/>
  <c r="B54" i="7" l="1"/>
  <c r="B38" i="7"/>
  <c r="E13" i="5"/>
  <c r="C18" i="5"/>
  <c r="B54" i="6"/>
  <c r="G13" i="7"/>
  <c r="C18" i="7"/>
  <c r="F13" i="6"/>
  <c r="C18" i="6"/>
  <c r="B38" i="5"/>
  <c r="B54" i="5"/>
  <c r="D38" i="5"/>
  <c r="E67" i="1"/>
  <c r="B68" i="1"/>
  <c r="C64" i="1" s="1"/>
  <c r="C66" i="1" s="1"/>
  <c r="C68" i="1" s="1"/>
  <c r="D64" i="1" s="1"/>
  <c r="D66" i="1" s="1"/>
  <c r="D68" i="1" s="1"/>
  <c r="E34" i="6"/>
  <c r="G13" i="6" l="1"/>
  <c r="F18" i="6"/>
  <c r="G18" i="6" s="1"/>
  <c r="G18" i="7"/>
  <c r="H18" i="7" s="1"/>
  <c r="H13" i="7"/>
  <c r="F13" i="5"/>
  <c r="E18" i="5"/>
  <c r="F18" i="5" s="1"/>
  <c r="E38" i="6"/>
  <c r="E68" i="1"/>
  <c r="B64" i="3" s="1"/>
  <c r="B67" i="7"/>
  <c r="B67" i="6"/>
  <c r="B67" i="5"/>
  <c r="B66" i="3" l="1"/>
  <c r="E64" i="3"/>
  <c r="B68" i="7"/>
  <c r="B68" i="5"/>
  <c r="B68" i="6"/>
  <c r="E66" i="3" l="1"/>
  <c r="C64" i="6"/>
  <c r="C64" i="5"/>
  <c r="C64" i="7"/>
  <c r="C66" i="6" l="1"/>
  <c r="C66" i="7"/>
  <c r="C66" i="5"/>
  <c r="C48" i="3" l="1"/>
  <c r="C54" i="3" s="1"/>
  <c r="C67" i="3" s="1"/>
  <c r="E50" i="3"/>
  <c r="C50" i="7" s="1"/>
  <c r="F50" i="7" s="1"/>
  <c r="D48" i="3"/>
  <c r="D54" i="3" s="1"/>
  <c r="D67" i="3" s="1"/>
  <c r="B48" i="3"/>
  <c r="B54" i="3" s="1"/>
  <c r="B67" i="3" s="1"/>
  <c r="E48" i="3" l="1"/>
  <c r="C48" i="6" s="1"/>
  <c r="C50" i="6"/>
  <c r="E50" i="6" s="1"/>
  <c r="C50" i="5"/>
  <c r="D50" i="5" s="1"/>
  <c r="E67" i="3"/>
  <c r="B68" i="3"/>
  <c r="C64" i="3" s="1"/>
  <c r="C66" i="3" s="1"/>
  <c r="C68" i="3" s="1"/>
  <c r="D64" i="3" s="1"/>
  <c r="D66" i="3" s="1"/>
  <c r="D68" i="3" s="1"/>
  <c r="C48" i="7" l="1"/>
  <c r="F48" i="7" s="1"/>
  <c r="F54" i="7" s="1"/>
  <c r="E54" i="3"/>
  <c r="C48" i="5"/>
  <c r="C67" i="6"/>
  <c r="E67" i="6" s="1"/>
  <c r="E68" i="6" s="1"/>
  <c r="C67" i="7"/>
  <c r="F67" i="7" s="1"/>
  <c r="F68" i="7" s="1"/>
  <c r="E68" i="3"/>
  <c r="C67" i="5"/>
  <c r="D67" i="5" s="1"/>
  <c r="D68" i="5" s="1"/>
  <c r="C54" i="5"/>
  <c r="D48" i="5"/>
  <c r="D54" i="5" s="1"/>
  <c r="E48" i="6"/>
  <c r="E54" i="6" s="1"/>
  <c r="C54" i="6"/>
  <c r="C54" i="7"/>
  <c r="C68" i="7" l="1"/>
  <c r="C68" i="6"/>
  <c r="B64" i="4"/>
  <c r="C68" i="5"/>
  <c r="B66" i="4" l="1"/>
  <c r="B68" i="4" s="1"/>
  <c r="C64" i="4" s="1"/>
  <c r="C66" i="4" s="1"/>
  <c r="C68" i="4" s="1"/>
  <c r="D64" i="4" s="1"/>
  <c r="D66" i="4" s="1"/>
  <c r="D68" i="4" s="1"/>
  <c r="E64" i="4"/>
  <c r="D64" i="7" l="1"/>
  <c r="E66" i="4"/>
  <c r="D64" i="6"/>
  <c r="D66" i="6" l="1"/>
  <c r="E68" i="4"/>
  <c r="D66" i="7"/>
  <c r="D68" i="6" l="1"/>
  <c r="B64" i="8"/>
  <c r="D68" i="7"/>
  <c r="B66" i="8" l="1"/>
  <c r="B68" i="8" s="1"/>
  <c r="C64" i="8" s="1"/>
  <c r="C66" i="8" s="1"/>
  <c r="C68" i="8" s="1"/>
  <c r="D64" i="8" s="1"/>
  <c r="D66" i="8" s="1"/>
  <c r="D68" i="8" s="1"/>
  <c r="E64" i="8"/>
  <c r="E66" i="8" l="1"/>
  <c r="E64" i="7"/>
  <c r="E66" i="7" l="1"/>
  <c r="E68" i="8"/>
  <c r="E68" i="7" s="1"/>
</calcChain>
</file>

<file path=xl/sharedStrings.xml><?xml version="1.0" encoding="utf-8"?>
<sst xmlns="http://schemas.openxmlformats.org/spreadsheetml/2006/main" count="564" uniqueCount="103">
  <si>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</si>
  <si>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</si>
  <si>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</si>
  <si>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</si>
  <si>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</si>
  <si>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</si>
  <si>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</si>
  <si>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</si>
  <si>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>Cuadro 1</t>
  </si>
  <si>
    <t>Reporte de gastos efectivos financiados por el Fondo de Desarrollo Social y Asignaciones Familiares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</si>
  <si>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</si>
  <si>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</si>
  <si>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</si>
  <si>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</si>
  <si>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</si>
  <si>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</si>
  <si>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</si>
  <si>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</si>
  <si>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</si>
  <si>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</si>
  <si>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</si>
  <si>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</si>
  <si>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</si>
  <si>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</si>
  <si>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</si>
  <si>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</si>
  <si>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</si>
  <si>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</si>
  <si>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</si>
  <si>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3. Gastos generales</t>
  </si>
  <si>
    <t>Servicios Médicos</t>
  </si>
  <si>
    <t>Servicios Administrativos</t>
  </si>
  <si>
    <t>Pensiones Ordinadrias</t>
  </si>
  <si>
    <t>Décimo Tercer Mes</t>
  </si>
  <si>
    <t xml:space="preserve">6.03. Prestaciones </t>
  </si>
  <si>
    <t>6.01.03. Transferencias corrientes al SP- IDNE (cuota SEM)</t>
  </si>
  <si>
    <t>1.04. Servicios diversos (servicios administrativos)</t>
  </si>
  <si>
    <t>Período:</t>
  </si>
  <si>
    <r>
      <t>I Trimestre</t>
    </r>
    <r>
      <rPr>
        <sz val="11"/>
        <color theme="1"/>
        <rFont val="Calibri"/>
        <family val="2"/>
      </rPr>
      <t>¹</t>
    </r>
  </si>
  <si>
    <r>
      <t>Promedio</t>
    </r>
    <r>
      <rPr>
        <sz val="11"/>
        <color theme="1"/>
        <rFont val="Calibri"/>
        <family val="2"/>
      </rPr>
      <t>²</t>
    </r>
  </si>
  <si>
    <t>1\ Corresponde al total de subsidios del trimestre</t>
  </si>
  <si>
    <t>2\ Corresponde al total de beneficiarios atendidos en el trimestre en promedio</t>
  </si>
  <si>
    <t>Unidad: Colones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</si>
  <si>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</si>
  <si>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Abril</t>
  </si>
  <si>
    <t>Mayo</t>
  </si>
  <si>
    <t>Junio</t>
  </si>
  <si>
    <r>
      <t>II Trimestre</t>
    </r>
    <r>
      <rPr>
        <sz val="11"/>
        <color theme="1"/>
        <rFont val="Calibri"/>
        <family val="2"/>
      </rPr>
      <t>¹</t>
    </r>
  </si>
  <si>
    <t>II Trimestre</t>
  </si>
  <si>
    <t>Julio</t>
  </si>
  <si>
    <t>Agosto</t>
  </si>
  <si>
    <t>Septiembre</t>
  </si>
  <si>
    <r>
      <t>III Trimestre</t>
    </r>
    <r>
      <rPr>
        <sz val="11"/>
        <color theme="1"/>
        <rFont val="Calibri"/>
        <family val="2"/>
      </rPr>
      <t>¹</t>
    </r>
  </si>
  <si>
    <t>III Trimestre</t>
  </si>
  <si>
    <t>Pensiones Ordinarias</t>
  </si>
  <si>
    <r>
      <t>Semestral</t>
    </r>
    <r>
      <rPr>
        <b/>
        <sz val="11"/>
        <color theme="1"/>
        <rFont val="Calibri"/>
        <family val="2"/>
      </rPr>
      <t>¹</t>
    </r>
  </si>
  <si>
    <r>
      <t>Promedio</t>
    </r>
    <r>
      <rPr>
        <b/>
        <sz val="11"/>
        <color theme="1"/>
        <rFont val="Calibri"/>
        <family val="2"/>
      </rPr>
      <t>²</t>
    </r>
  </si>
  <si>
    <t>1\ Corresponde al total de subsidios del semestre</t>
  </si>
  <si>
    <t>Semestral</t>
  </si>
  <si>
    <t>I trimestre</t>
  </si>
  <si>
    <t xml:space="preserve">1. Saldo en caja inicial  (5 t-1) </t>
  </si>
  <si>
    <r>
      <t>Acumulado</t>
    </r>
    <r>
      <rPr>
        <b/>
        <sz val="11"/>
        <color theme="1"/>
        <rFont val="Calibri"/>
        <family val="2"/>
      </rPr>
      <t>¹</t>
    </r>
  </si>
  <si>
    <t>1\ Corresponde al total de subsidios hasta el tercer trimestre</t>
  </si>
  <si>
    <t>2\ Corresponde al total de beneficiarios atendidos hasta el tercer trimestre en promedio</t>
  </si>
  <si>
    <t>Acumulado</t>
  </si>
  <si>
    <t xml:space="preserve">     Décimo Tercer Mes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</si>
  <si>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Área Régimen No Contributivo</t>
    </r>
  </si>
  <si>
    <t>2\ Corresponde al total de beneficiarios atendidos en el semestre en promedio</t>
  </si>
  <si>
    <t>Octubre</t>
  </si>
  <si>
    <t>Noviembre</t>
  </si>
  <si>
    <t>Diciembre</t>
  </si>
  <si>
    <r>
      <t>IV Trimestre</t>
    </r>
    <r>
      <rPr>
        <sz val="11"/>
        <color theme="1"/>
        <rFont val="Calibri"/>
        <family val="2"/>
      </rPr>
      <t>¹</t>
    </r>
  </si>
  <si>
    <t>IV Trimestre</t>
  </si>
  <si>
    <t xml:space="preserve">      Décimo tercer mes</t>
  </si>
  <si>
    <r>
      <t>Anual</t>
    </r>
    <r>
      <rPr>
        <sz val="11"/>
        <color theme="1"/>
        <rFont val="Calibri"/>
        <family val="2"/>
      </rPr>
      <t>¹</t>
    </r>
  </si>
  <si>
    <t>1\ Corresponde al total de subsidios del año</t>
  </si>
  <si>
    <t>2\ Corresponde al total de beneficiarios atendidos en el año en promedio</t>
  </si>
  <si>
    <t>Anual</t>
  </si>
  <si>
    <t xml:space="preserve">      Décimo Tercer Mes</t>
  </si>
  <si>
    <t>Beneficio</t>
  </si>
  <si>
    <t>2. Pensiones especiales</t>
  </si>
  <si>
    <t>Pensiones Especiales</t>
  </si>
  <si>
    <t>Fuente: Informe de Ejecución Presupuestaria RNC.</t>
  </si>
  <si>
    <r>
      <t xml:space="preserve">Fuente:  </t>
    </r>
    <r>
      <rPr>
        <sz val="11"/>
        <color theme="1"/>
        <rFont val="Calibri"/>
        <family val="2"/>
        <scheme val="minor"/>
      </rPr>
      <t xml:space="preserve">Informe de Ejecución Presupuestaria RNC </t>
    </r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</si>
  <si>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Informe de Ejecución Presupuestaria RNC</t>
    </r>
  </si>
  <si>
    <t>Fuente:  Informe de Ejecución Presupuestaria RNC</t>
  </si>
  <si>
    <t xml:space="preserve">Fuente:  Informe de Ejecución Presupuestaria RNC </t>
  </si>
  <si>
    <t xml:space="preserve">Aquinaldo 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</si>
  <si>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>t-1)</t>
    </r>
  </si>
  <si>
    <t>Fuente: Informe de Ejecución Presupuestaria RNC .** La subdivisión de las pensiones ordinarias es calculada por la DESAF</t>
  </si>
  <si>
    <t>Primer Trimestre 2016</t>
  </si>
  <si>
    <t>Fecha de actualización: 19/05/2016</t>
  </si>
  <si>
    <t>Segundo Trimestre 2016</t>
  </si>
  <si>
    <t>Tercer Trimestre 2016</t>
  </si>
  <si>
    <t>Cuarto Trimestre 2016</t>
  </si>
  <si>
    <t>Primer Semestre 2016</t>
  </si>
  <si>
    <t>Tercer Trimestre Acumulado 2016</t>
  </si>
  <si>
    <t xml:space="preserve"> Se incluyen recursos recibos de FODESAF y artículos 77 y 87 de Ley de Protección al Trabajador</t>
  </si>
  <si>
    <t>Fecha de actualización: 23/08/2016</t>
  </si>
  <si>
    <t xml:space="preserve"> Informe de Ejecución Presupuestaria Setiembre-2016.</t>
  </si>
  <si>
    <t>Fecha de actualización: 23/11/2016</t>
  </si>
  <si>
    <r>
      <rPr>
        <b/>
        <sz val="11"/>
        <color indexed="8"/>
        <rFont val="Calibri"/>
        <family val="2"/>
      </rPr>
      <t>Fuente:</t>
    </r>
    <r>
      <rPr>
        <sz val="11"/>
        <color theme="1"/>
        <rFont val="Calibri"/>
        <family val="2"/>
        <scheme val="minor"/>
      </rPr>
      <t xml:space="preserve">  Informe de liquidación presupuestaria 2016, CCSS.</t>
    </r>
  </si>
  <si>
    <t>Fecha de actualización: 13/03/2017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</si>
</sst>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88">
    <xf numFmtId="0" fontId="0" fillId="0" borderId="0" xfId="0"/>
    <xf numFmtId="165" fontId="0" fillId="0" borderId="0" xfId="1" applyNumberFormat="1" applyFont="1"/>
    <xf numFmtId="165" fontId="0" fillId="2" borderId="0" xfId="1" applyNumberFormat="1" applyFont="1" applyFill="1"/>
    <xf numFmtId="165" fontId="0" fillId="0" borderId="0" xfId="1" applyNumberFormat="1" applyFont="1" applyBorder="1"/>
    <xf numFmtId="165" fontId="2" fillId="0" borderId="0" xfId="1" applyNumberFormat="1" applyFont="1" applyBorder="1"/>
    <xf numFmtId="165" fontId="0" fillId="0" borderId="2" xfId="1" applyNumberFormat="1" applyFont="1" applyBorder="1"/>
    <xf numFmtId="165" fontId="6" fillId="0" borderId="0" xfId="1" applyNumberFormat="1" applyFont="1" applyAlignment="1">
      <alignment horizontal="center"/>
    </xf>
    <xf numFmtId="165" fontId="0" fillId="0" borderId="2" xfId="1" applyNumberFormat="1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4" xfId="0" applyFont="1" applyFill="1" applyBorder="1"/>
    <xf numFmtId="165" fontId="0" fillId="2" borderId="0" xfId="1" applyNumberFormat="1" applyFont="1" applyFill="1" applyBorder="1"/>
    <xf numFmtId="165" fontId="0" fillId="2" borderId="0" xfId="1" applyNumberFormat="1" applyFont="1" applyFill="1" applyBorder="1" applyAlignment="1">
      <alignment horizontal="left" indent="3"/>
    </xf>
    <xf numFmtId="165" fontId="1" fillId="0" borderId="0" xfId="1" applyNumberFormat="1" applyFont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Alignment="1"/>
    <xf numFmtId="165" fontId="4" fillId="0" borderId="0" xfId="1" applyNumberFormat="1" applyFont="1" applyAlignment="1">
      <alignment horizontal="left"/>
    </xf>
    <xf numFmtId="165" fontId="4" fillId="0" borderId="0" xfId="1" applyNumberFormat="1" applyFont="1"/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Alignment="1"/>
    <xf numFmtId="165" fontId="0" fillId="0" borderId="1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165" fontId="0" fillId="0" borderId="0" xfId="1" applyNumberFormat="1" applyFont="1" applyBorder="1" applyAlignment="1">
      <alignment horizontal="left"/>
    </xf>
    <xf numFmtId="165" fontId="7" fillId="0" borderId="0" xfId="1" applyNumberFormat="1" applyFont="1" applyFill="1"/>
    <xf numFmtId="165" fontId="8" fillId="0" borderId="0" xfId="1" applyNumberFormat="1" applyFont="1" applyFill="1"/>
    <xf numFmtId="165" fontId="6" fillId="2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left" indent="2"/>
    </xf>
    <xf numFmtId="165" fontId="0" fillId="0" borderId="0" xfId="1" applyNumberFormat="1" applyFont="1" applyFill="1" applyBorder="1"/>
    <xf numFmtId="165" fontId="1" fillId="0" borderId="0" xfId="1" applyNumberFormat="1" applyFont="1" applyFill="1"/>
    <xf numFmtId="165" fontId="4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65" fontId="4" fillId="0" borderId="5" xfId="1" applyNumberFormat="1" applyFont="1" applyBorder="1"/>
    <xf numFmtId="165" fontId="4" fillId="0" borderId="2" xfId="1" applyNumberFormat="1" applyFont="1" applyBorder="1"/>
    <xf numFmtId="165" fontId="4" fillId="0" borderId="2" xfId="1" applyNumberFormat="1" applyFont="1" applyBorder="1" applyAlignment="1">
      <alignment horizontal="center"/>
    </xf>
    <xf numFmtId="165" fontId="0" fillId="0" borderId="4" xfId="1" applyNumberFormat="1" applyFont="1" applyBorder="1"/>
    <xf numFmtId="165" fontId="0" fillId="2" borderId="4" xfId="1" applyNumberFormat="1" applyFont="1" applyFill="1" applyBorder="1" applyAlignment="1">
      <alignment horizontal="left" indent="3"/>
    </xf>
    <xf numFmtId="165" fontId="11" fillId="0" borderId="0" xfId="1" applyNumberFormat="1" applyFont="1" applyFill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0" xfId="1" applyNumberFormat="1" applyFont="1" applyFill="1" applyAlignment="1"/>
    <xf numFmtId="165" fontId="12" fillId="0" borderId="0" xfId="1" applyNumberFormat="1" applyFont="1"/>
    <xf numFmtId="165" fontId="0" fillId="0" borderId="3" xfId="1" applyNumberFormat="1" applyFont="1" applyFill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4" xfId="1" applyNumberFormat="1" applyFont="1" applyBorder="1" applyAlignment="1">
      <alignment horizontal="left"/>
    </xf>
    <xf numFmtId="165" fontId="0" fillId="0" borderId="4" xfId="1" applyNumberFormat="1" applyFont="1" applyFill="1" applyBorder="1" applyAlignment="1">
      <alignment horizontal="left" indent="2"/>
    </xf>
    <xf numFmtId="165" fontId="0" fillId="0" borderId="5" xfId="1" applyNumberFormat="1" applyFont="1" applyFill="1" applyBorder="1"/>
    <xf numFmtId="165" fontId="0" fillId="0" borderId="5" xfId="1" applyNumberFormat="1" applyFont="1" applyBorder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165" fontId="8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10" fillId="0" borderId="0" xfId="1" applyNumberFormat="1" applyFont="1" applyFill="1"/>
    <xf numFmtId="165" fontId="3" fillId="0" borderId="0" xfId="1" applyNumberFormat="1" applyFont="1" applyFill="1"/>
    <xf numFmtId="39" fontId="0" fillId="0" borderId="0" xfId="1" applyNumberFormat="1" applyFont="1" applyFill="1"/>
    <xf numFmtId="0" fontId="0" fillId="0" borderId="0" xfId="0" applyFont="1" applyFill="1"/>
    <xf numFmtId="4" fontId="0" fillId="0" borderId="0" xfId="0" applyNumberFormat="1" applyFont="1" applyFill="1"/>
    <xf numFmtId="165" fontId="0" fillId="0" borderId="4" xfId="1" applyNumberFormat="1" applyFont="1" applyBorder="1" applyAlignment="1">
      <alignment horizontal="left" indent="2"/>
    </xf>
    <xf numFmtId="165" fontId="2" fillId="0" borderId="0" xfId="1" applyNumberFormat="1" applyFont="1"/>
    <xf numFmtId="165" fontId="6" fillId="0" borderId="0" xfId="1" applyNumberFormat="1" applyFont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165" fontId="6" fillId="2" borderId="0" xfId="1" applyNumberFormat="1" applyFont="1" applyFill="1"/>
    <xf numFmtId="165" fontId="3" fillId="0" borderId="0" xfId="1" applyNumberFormat="1" applyFont="1"/>
    <xf numFmtId="165" fontId="15" fillId="0" borderId="0" xfId="1" applyNumberFormat="1" applyFont="1"/>
    <xf numFmtId="165" fontId="2" fillId="0" borderId="2" xfId="1" applyNumberFormat="1" applyFont="1" applyBorder="1"/>
    <xf numFmtId="165" fontId="6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left" indent="3"/>
    </xf>
    <xf numFmtId="165" fontId="5" fillId="0" borderId="0" xfId="1" applyNumberFormat="1" applyFont="1" applyFill="1"/>
    <xf numFmtId="165" fontId="16" fillId="0" borderId="0" xfId="1" applyNumberFormat="1" applyFont="1" applyFill="1" applyAlignment="1">
      <alignment horizontal="center"/>
    </xf>
    <xf numFmtId="165" fontId="16" fillId="0" borderId="0" xfId="1" applyNumberFormat="1" applyFont="1" applyFill="1"/>
    <xf numFmtId="165" fontId="16" fillId="0" borderId="0" xfId="1" applyNumberFormat="1" applyFont="1"/>
    <xf numFmtId="165" fontId="16" fillId="2" borderId="0" xfId="1" applyNumberFormat="1" applyFont="1" applyFill="1"/>
    <xf numFmtId="37" fontId="0" fillId="0" borderId="0" xfId="1" applyNumberFormat="1" applyFont="1"/>
    <xf numFmtId="37" fontId="0" fillId="0" borderId="0" xfId="1" applyNumberFormat="1" applyFont="1" applyBorder="1"/>
    <xf numFmtId="37" fontId="2" fillId="0" borderId="0" xfId="1" applyNumberFormat="1" applyFont="1"/>
    <xf numFmtId="37" fontId="6" fillId="2" borderId="0" xfId="1" applyNumberFormat="1" applyFont="1" applyFill="1" applyAlignment="1">
      <alignment horizontal="center"/>
    </xf>
    <xf numFmtId="37" fontId="0" fillId="0" borderId="2" xfId="1" applyNumberFormat="1" applyFont="1" applyBorder="1"/>
    <xf numFmtId="165" fontId="17" fillId="0" borderId="0" xfId="1" applyNumberFormat="1" applyFont="1" applyFill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4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opLeftCell="A25" zoomScaleNormal="100" workbookViewId="0">
      <selection activeCell="A73" sqref="A73"/>
    </sheetView>
  </sheetViews>
  <sheetFormatPr baseColWidth="10" defaultColWidth="11.5703125" defaultRowHeight="15" customHeight="1" x14ac:dyDescent="0.25"/>
  <cols>
    <col min="1" max="1" width="78.85546875" style="27" customWidth="1"/>
    <col min="2" max="2" width="16.7109375" style="12" bestFit="1" customWidth="1"/>
    <col min="3" max="4" width="17.7109375" style="12" bestFit="1" customWidth="1"/>
    <col min="5" max="5" width="18.5703125" style="12" bestFit="1" customWidth="1"/>
    <col min="6" max="6" width="19" style="12" customWidth="1"/>
    <col min="7" max="7" width="17.7109375" style="12" customWidth="1"/>
    <col min="8" max="8" width="19.140625" style="12" customWidth="1"/>
    <col min="9" max="9" width="18.140625" style="12" customWidth="1"/>
    <col min="10" max="10" width="18.7109375" style="12" customWidth="1"/>
    <col min="11" max="16384" width="11.5703125" style="12"/>
  </cols>
  <sheetData>
    <row r="1" spans="1:7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7" ht="15" customHeight="1" x14ac:dyDescent="0.25">
      <c r="A2" s="13" t="s">
        <v>0</v>
      </c>
      <c r="B2" s="84" t="s">
        <v>24</v>
      </c>
      <c r="C2" s="84"/>
      <c r="D2" s="84"/>
      <c r="E2" s="1"/>
      <c r="F2" s="1"/>
      <c r="G2" s="1"/>
    </row>
    <row r="3" spans="1:7" ht="15" customHeight="1" x14ac:dyDescent="0.25">
      <c r="A3" s="13" t="s">
        <v>1</v>
      </c>
      <c r="B3" s="14" t="s">
        <v>23</v>
      </c>
      <c r="C3" s="14"/>
      <c r="D3" s="14"/>
      <c r="E3" s="1"/>
      <c r="F3" s="1"/>
      <c r="G3" s="1"/>
    </row>
    <row r="4" spans="1:7" ht="15" customHeight="1" x14ac:dyDescent="0.25">
      <c r="A4" s="13" t="s">
        <v>11</v>
      </c>
      <c r="B4" s="14" t="s">
        <v>25</v>
      </c>
      <c r="C4" s="14"/>
      <c r="D4" s="14"/>
      <c r="E4" s="1"/>
      <c r="F4" s="1"/>
      <c r="G4" s="1"/>
    </row>
    <row r="5" spans="1:7" ht="15" customHeight="1" x14ac:dyDescent="0.25">
      <c r="A5" s="13" t="s">
        <v>37</v>
      </c>
      <c r="B5" s="15" t="s">
        <v>90</v>
      </c>
      <c r="C5" s="16"/>
      <c r="D5" s="16"/>
      <c r="E5" s="1"/>
      <c r="F5" s="1"/>
      <c r="G5" s="1"/>
    </row>
    <row r="6" spans="1:7" ht="15" customHeight="1" x14ac:dyDescent="0.25">
      <c r="A6" s="17"/>
      <c r="B6" s="18"/>
      <c r="C6" s="18"/>
      <c r="D6" s="18"/>
    </row>
    <row r="7" spans="1:7" ht="15" customHeight="1" x14ac:dyDescent="0.25">
      <c r="A7" s="17"/>
      <c r="B7" s="18"/>
      <c r="C7" s="18"/>
      <c r="D7" s="18"/>
    </row>
    <row r="8" spans="1:7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7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7" ht="15" customHeight="1" thickBot="1" x14ac:dyDescent="0.3">
      <c r="A11" s="53" t="s">
        <v>79</v>
      </c>
      <c r="B11" s="8" t="s">
        <v>2</v>
      </c>
      <c r="C11" s="8" t="s">
        <v>3</v>
      </c>
      <c r="D11" s="8" t="s">
        <v>4</v>
      </c>
      <c r="E11" s="8" t="s">
        <v>5</v>
      </c>
      <c r="F11" s="8" t="s">
        <v>38</v>
      </c>
      <c r="G11" s="8" t="s">
        <v>39</v>
      </c>
    </row>
    <row r="12" spans="1:7" ht="15" customHeight="1" x14ac:dyDescent="0.25">
      <c r="A12" s="20"/>
      <c r="B12" s="1"/>
      <c r="C12" s="1"/>
      <c r="D12" s="1"/>
      <c r="E12" s="1"/>
      <c r="F12" s="1"/>
      <c r="G12" s="1"/>
    </row>
    <row r="13" spans="1:7" ht="15" customHeight="1" x14ac:dyDescent="0.25">
      <c r="A13" s="21" t="s">
        <v>28</v>
      </c>
      <c r="B13" s="1" t="s">
        <v>7</v>
      </c>
      <c r="C13" s="1">
        <f>+C14+C15</f>
        <v>104624</v>
      </c>
      <c r="D13" s="1">
        <f t="shared" ref="D13:E13" si="0">+D14+D15</f>
        <v>104948</v>
      </c>
      <c r="E13" s="1">
        <f t="shared" si="0"/>
        <v>105291</v>
      </c>
      <c r="F13" s="1">
        <f>SUM(C13:E13)</f>
        <v>314863</v>
      </c>
      <c r="G13" s="1">
        <f>AVERAGE(C13:E13)</f>
        <v>104954.33333333333</v>
      </c>
    </row>
    <row r="14" spans="1:7" s="22" customFormat="1" ht="15" customHeight="1" x14ac:dyDescent="0.25">
      <c r="A14" s="11" t="s">
        <v>26</v>
      </c>
      <c r="B14" s="2" t="s">
        <v>7</v>
      </c>
      <c r="C14" s="2">
        <v>75987</v>
      </c>
      <c r="D14" s="2">
        <v>76280</v>
      </c>
      <c r="E14" s="2">
        <v>76587</v>
      </c>
      <c r="F14" s="2">
        <f t="shared" ref="F14:F15" si="1">SUM(C14:E14)</f>
        <v>228854</v>
      </c>
      <c r="G14" s="2">
        <f>+AVERAGE(C14:E14)</f>
        <v>76284.666666666672</v>
      </c>
    </row>
    <row r="15" spans="1:7" s="22" customFormat="1" ht="15" customHeight="1" x14ac:dyDescent="0.25">
      <c r="A15" s="11" t="s">
        <v>27</v>
      </c>
      <c r="B15" s="2" t="s">
        <v>7</v>
      </c>
      <c r="C15" s="2">
        <v>28637</v>
      </c>
      <c r="D15" s="2">
        <v>28668</v>
      </c>
      <c r="E15" s="2">
        <v>28704</v>
      </c>
      <c r="F15" s="2">
        <f t="shared" si="1"/>
        <v>86009</v>
      </c>
      <c r="G15" s="2">
        <f>+AVERAGE(C15:E15)</f>
        <v>28669.666666666668</v>
      </c>
    </row>
    <row r="16" spans="1:7" ht="15" customHeight="1" x14ac:dyDescent="0.25">
      <c r="A16" s="43" t="s">
        <v>80</v>
      </c>
      <c r="B16" s="1" t="s">
        <v>7</v>
      </c>
      <c r="C16" s="1">
        <v>3684</v>
      </c>
      <c r="D16" s="1">
        <v>3706</v>
      </c>
      <c r="E16" s="1">
        <v>3722</v>
      </c>
      <c r="F16" s="1">
        <f>SUM(C16:E16)</f>
        <v>11112</v>
      </c>
      <c r="G16" s="20">
        <f>+AVERAGE(C16:E16)</f>
        <v>3704</v>
      </c>
    </row>
    <row r="17" spans="1:7" ht="15" customHeight="1" x14ac:dyDescent="0.25">
      <c r="A17" s="20"/>
      <c r="B17" s="1"/>
      <c r="C17" s="1"/>
      <c r="D17" s="1"/>
      <c r="E17" s="1"/>
      <c r="F17" s="1"/>
      <c r="G17" s="1"/>
    </row>
    <row r="18" spans="1:7" ht="15" customHeight="1" thickBot="1" x14ac:dyDescent="0.3">
      <c r="A18" s="7" t="s">
        <v>13</v>
      </c>
      <c r="B18" s="5"/>
      <c r="C18" s="5">
        <f>C13+C16</f>
        <v>108308</v>
      </c>
      <c r="D18" s="5">
        <f t="shared" ref="D18:F18" si="2">D13+D16</f>
        <v>108654</v>
      </c>
      <c r="E18" s="5">
        <f t="shared" si="2"/>
        <v>109013</v>
      </c>
      <c r="F18" s="5">
        <f t="shared" si="2"/>
        <v>325975</v>
      </c>
      <c r="G18" s="5">
        <f>AVERAGE(C18:E18)</f>
        <v>108658.33333333333</v>
      </c>
    </row>
    <row r="19" spans="1:7" ht="15" customHeight="1" thickTop="1" x14ac:dyDescent="0.25">
      <c r="A19" s="1" t="s">
        <v>66</v>
      </c>
      <c r="B19" s="1"/>
      <c r="C19" s="1"/>
      <c r="D19" s="1"/>
      <c r="E19" s="1"/>
      <c r="F19" s="1"/>
      <c r="G19" s="1"/>
    </row>
    <row r="20" spans="1:7" ht="15" customHeight="1" x14ac:dyDescent="0.25">
      <c r="A20" s="36" t="s">
        <v>40</v>
      </c>
      <c r="B20" s="1"/>
      <c r="C20" s="1"/>
      <c r="D20" s="1"/>
      <c r="E20" s="1"/>
      <c r="F20" s="1"/>
      <c r="G20" s="1"/>
    </row>
    <row r="21" spans="1:7" ht="15" customHeight="1" x14ac:dyDescent="0.25">
      <c r="A21" s="36" t="s">
        <v>41</v>
      </c>
      <c r="B21" s="1"/>
      <c r="C21" s="1"/>
      <c r="D21" s="1"/>
      <c r="E21" s="1"/>
      <c r="F21" s="1"/>
      <c r="G21" s="1"/>
    </row>
    <row r="22" spans="1:7" ht="15" customHeight="1" x14ac:dyDescent="0.25">
      <c r="A22" s="23"/>
      <c r="B22" s="1"/>
      <c r="C22" s="1"/>
      <c r="D22" s="1"/>
      <c r="E22" s="1"/>
      <c r="F22" s="1"/>
      <c r="G22" s="1"/>
    </row>
    <row r="24" spans="1:7" ht="15" customHeight="1" x14ac:dyDescent="0.25">
      <c r="A24" s="85" t="s">
        <v>14</v>
      </c>
      <c r="B24" s="85"/>
      <c r="C24" s="85"/>
      <c r="D24" s="85"/>
      <c r="E24" s="85"/>
    </row>
    <row r="25" spans="1:7" ht="15" customHeight="1" x14ac:dyDescent="0.25">
      <c r="A25" s="83" t="s">
        <v>9</v>
      </c>
      <c r="B25" s="83"/>
      <c r="C25" s="83"/>
      <c r="D25" s="83"/>
      <c r="E25" s="83"/>
    </row>
    <row r="26" spans="1:7" ht="15" customHeight="1" x14ac:dyDescent="0.25">
      <c r="A26" s="83" t="s">
        <v>42</v>
      </c>
      <c r="B26" s="83"/>
      <c r="C26" s="83"/>
      <c r="D26" s="83"/>
      <c r="E26" s="83"/>
    </row>
    <row r="28" spans="1:7" ht="15" customHeight="1" thickBot="1" x14ac:dyDescent="0.3">
      <c r="A28" s="53" t="s">
        <v>79</v>
      </c>
      <c r="B28" s="8" t="s">
        <v>3</v>
      </c>
      <c r="C28" s="8" t="s">
        <v>4</v>
      </c>
      <c r="D28" s="8" t="s">
        <v>5</v>
      </c>
      <c r="E28" s="8" t="s">
        <v>6</v>
      </c>
    </row>
    <row r="29" spans="1:7" ht="15" customHeight="1" x14ac:dyDescent="0.25">
      <c r="A29" s="20"/>
      <c r="B29" s="1"/>
      <c r="C29" s="1"/>
      <c r="D29" s="1"/>
      <c r="E29" s="1"/>
    </row>
    <row r="30" spans="1:7" ht="15" customHeight="1" x14ac:dyDescent="0.25">
      <c r="A30" s="21" t="s">
        <v>28</v>
      </c>
      <c r="B30" s="3">
        <v>7413035036.7099991</v>
      </c>
      <c r="C30" s="3">
        <v>8264169802.6699991</v>
      </c>
      <c r="D30" s="3">
        <v>8267041099.6099997</v>
      </c>
      <c r="E30" s="1">
        <f>SUM(B30:D30)</f>
        <v>23944245938.989998</v>
      </c>
    </row>
    <row r="31" spans="1:7" ht="15" customHeight="1" x14ac:dyDescent="0.25">
      <c r="A31" s="11" t="s">
        <v>26</v>
      </c>
      <c r="B31" s="24">
        <f>(C14/C13)*B30</f>
        <v>5383987357.9148445</v>
      </c>
      <c r="C31" s="24">
        <f t="shared" ref="C31:D31" si="3">(D14/D13)*C30</f>
        <v>6006697341.0419207</v>
      </c>
      <c r="D31" s="24">
        <f t="shared" si="3"/>
        <v>6013314306.9762001</v>
      </c>
      <c r="E31" s="24">
        <f t="shared" ref="E31:E32" si="4">SUM(B31:D31)</f>
        <v>17403999005.932964</v>
      </c>
    </row>
    <row r="32" spans="1:7" ht="15" customHeight="1" x14ac:dyDescent="0.25">
      <c r="A32" s="11" t="s">
        <v>27</v>
      </c>
      <c r="B32" s="24">
        <f>(C15/C13)*B30</f>
        <v>2029047678.7951543</v>
      </c>
      <c r="C32" s="24">
        <f t="shared" ref="C32:D32" si="5">(D15/D13)*C30</f>
        <v>2257472461.6280785</v>
      </c>
      <c r="D32" s="24">
        <f t="shared" si="5"/>
        <v>2253726792.6338</v>
      </c>
      <c r="E32" s="24">
        <f t="shared" si="4"/>
        <v>6540246933.0570335</v>
      </c>
    </row>
    <row r="33" spans="1:5" ht="15" customHeight="1" x14ac:dyDescent="0.25">
      <c r="A33" s="43" t="s">
        <v>80</v>
      </c>
      <c r="B33" s="3">
        <v>967926167.35000002</v>
      </c>
      <c r="C33" s="3">
        <v>963181208.04999995</v>
      </c>
      <c r="D33" s="3">
        <v>974819977.79999995</v>
      </c>
      <c r="E33" s="1">
        <f>SUM(B33:D33)</f>
        <v>2905927353.1999998</v>
      </c>
    </row>
    <row r="34" spans="1:5" ht="15" customHeight="1" x14ac:dyDescent="0.25">
      <c r="A34" s="20" t="s">
        <v>29</v>
      </c>
      <c r="B34" s="1">
        <f>SUM(B35:B37)</f>
        <v>1323428285.3399999</v>
      </c>
      <c r="C34" s="1">
        <f t="shared" ref="C34:D34" si="6">SUM(C35:C37)</f>
        <v>1715029389.9900002</v>
      </c>
      <c r="D34" s="1">
        <f t="shared" si="6"/>
        <v>1674479176.0999999</v>
      </c>
      <c r="E34" s="1">
        <f>SUM(B34:D34)</f>
        <v>4712936851.4300003</v>
      </c>
    </row>
    <row r="35" spans="1:5" ht="15" customHeight="1" x14ac:dyDescent="0.25">
      <c r="A35" s="25" t="s">
        <v>30</v>
      </c>
      <c r="B35" s="1">
        <v>951261618.66999996</v>
      </c>
      <c r="C35" s="1">
        <v>1253246056.6600001</v>
      </c>
      <c r="D35" s="1">
        <v>1257504176.0999999</v>
      </c>
      <c r="E35" s="1">
        <f t="shared" ref="E35:E37" si="7">SUM(B35:D35)</f>
        <v>3462011851.4299998</v>
      </c>
    </row>
    <row r="36" spans="1:5" ht="15" customHeight="1" x14ac:dyDescent="0.25">
      <c r="A36" s="25" t="s">
        <v>31</v>
      </c>
      <c r="B36" s="1">
        <v>372166666.66999996</v>
      </c>
      <c r="C36" s="1">
        <v>461783333.33000004</v>
      </c>
      <c r="D36" s="1">
        <v>416975000</v>
      </c>
      <c r="E36" s="1">
        <f t="shared" si="7"/>
        <v>1250925000</v>
      </c>
    </row>
    <row r="37" spans="1:5" ht="15" customHeight="1" x14ac:dyDescent="0.25">
      <c r="A37" s="9" t="s">
        <v>73</v>
      </c>
      <c r="B37" s="77">
        <v>0</v>
      </c>
      <c r="C37" s="77">
        <v>0</v>
      </c>
      <c r="D37" s="77">
        <v>0</v>
      </c>
      <c r="E37" s="1">
        <f t="shared" si="7"/>
        <v>0</v>
      </c>
    </row>
    <row r="38" spans="1:5" ht="15" customHeight="1" thickBot="1" x14ac:dyDescent="0.3">
      <c r="A38" s="7" t="s">
        <v>13</v>
      </c>
      <c r="B38" s="5">
        <f>SUM(B34,B33,B30)</f>
        <v>9704389489.3999996</v>
      </c>
      <c r="C38" s="5">
        <f t="shared" ref="C38:D38" si="8">SUM(C34,C33,C30)</f>
        <v>10942380400.709999</v>
      </c>
      <c r="D38" s="5">
        <f t="shared" si="8"/>
        <v>10916340253.509998</v>
      </c>
      <c r="E38" s="5">
        <f>SUM(E34,E33,E30)</f>
        <v>31563110143.619999</v>
      </c>
    </row>
    <row r="39" spans="1:5" ht="15" customHeight="1" thickTop="1" x14ac:dyDescent="0.25">
      <c r="A39" s="20" t="s">
        <v>89</v>
      </c>
      <c r="B39" s="1"/>
      <c r="C39" s="1"/>
      <c r="D39" s="1"/>
      <c r="E39" s="1"/>
    </row>
    <row r="40" spans="1:5" ht="15" customHeight="1" x14ac:dyDescent="0.25">
      <c r="A40" s="20" t="s">
        <v>97</v>
      </c>
      <c r="B40" s="1"/>
      <c r="C40" s="1"/>
      <c r="D40" s="1"/>
      <c r="E40" s="1"/>
    </row>
    <row r="41" spans="1:5" ht="15" customHeight="1" x14ac:dyDescent="0.25">
      <c r="A41" s="20"/>
      <c r="B41" s="1"/>
      <c r="C41" s="1"/>
      <c r="D41" s="1"/>
      <c r="E41" s="1"/>
    </row>
    <row r="42" spans="1:5" ht="15" customHeight="1" x14ac:dyDescent="0.25">
      <c r="A42" s="83" t="s">
        <v>15</v>
      </c>
      <c r="B42" s="83"/>
      <c r="C42" s="83"/>
      <c r="D42" s="83"/>
      <c r="E42" s="83"/>
    </row>
    <row r="43" spans="1:5" ht="15" customHeight="1" x14ac:dyDescent="0.25">
      <c r="A43" s="83" t="s">
        <v>9</v>
      </c>
      <c r="B43" s="83"/>
      <c r="C43" s="83"/>
      <c r="D43" s="83"/>
      <c r="E43" s="83"/>
    </row>
    <row r="44" spans="1:5" ht="15" customHeight="1" x14ac:dyDescent="0.25">
      <c r="A44" s="83" t="s">
        <v>42</v>
      </c>
      <c r="B44" s="83"/>
      <c r="C44" s="83"/>
      <c r="D44" s="83"/>
      <c r="E44" s="83"/>
    </row>
    <row r="46" spans="1:5" ht="15" customHeight="1" thickBot="1" x14ac:dyDescent="0.3">
      <c r="A46" s="19" t="s">
        <v>10</v>
      </c>
      <c r="B46" s="8" t="s">
        <v>3</v>
      </c>
      <c r="C46" s="8" t="s">
        <v>4</v>
      </c>
      <c r="D46" s="8" t="s">
        <v>5</v>
      </c>
      <c r="E46" s="8" t="s">
        <v>6</v>
      </c>
    </row>
    <row r="47" spans="1:5" ht="15" customHeight="1" x14ac:dyDescent="0.25">
      <c r="A47" s="20"/>
      <c r="B47" s="1"/>
      <c r="C47" s="1"/>
      <c r="D47" s="1"/>
      <c r="E47" s="1"/>
    </row>
    <row r="48" spans="1:5" ht="15" customHeight="1" x14ac:dyDescent="0.25">
      <c r="A48" s="20" t="s">
        <v>34</v>
      </c>
      <c r="B48" s="3">
        <f>SUM(B49:B51)</f>
        <v>8380961204.0599995</v>
      </c>
      <c r="C48" s="3">
        <f t="shared" ref="C48:D48" si="9">SUM(C49:C51)</f>
        <v>9227351010.7199993</v>
      </c>
      <c r="D48" s="3">
        <f t="shared" si="9"/>
        <v>9241861077.4099998</v>
      </c>
      <c r="E48" s="4">
        <f>+SUM(B48:D48)</f>
        <v>26850173292.189999</v>
      </c>
    </row>
    <row r="49" spans="1:5" ht="15" customHeight="1" x14ac:dyDescent="0.25">
      <c r="A49" s="25" t="s">
        <v>54</v>
      </c>
      <c r="B49" s="3">
        <v>7413035036.7099991</v>
      </c>
      <c r="C49" s="3">
        <v>8264169802.6699991</v>
      </c>
      <c r="D49" s="3">
        <v>8267041099.6099997</v>
      </c>
      <c r="E49" s="4">
        <f t="shared" ref="E49:E53" si="10">+SUM(B49:D49)</f>
        <v>23944245938.989998</v>
      </c>
    </row>
    <row r="50" spans="1:5" ht="15" customHeight="1" x14ac:dyDescent="0.25">
      <c r="A50" s="25" t="s">
        <v>81</v>
      </c>
      <c r="B50" s="3">
        <v>967926167.35000002</v>
      </c>
      <c r="C50" s="3">
        <v>963181208.04999995</v>
      </c>
      <c r="D50" s="3">
        <v>974819977.79999995</v>
      </c>
      <c r="E50" s="4">
        <f t="shared" si="10"/>
        <v>2905927353.1999998</v>
      </c>
    </row>
    <row r="51" spans="1:5" ht="15" customHeight="1" x14ac:dyDescent="0.25">
      <c r="A51" s="25" t="s">
        <v>33</v>
      </c>
      <c r="B51" s="78">
        <v>0</v>
      </c>
      <c r="C51" s="78">
        <v>0</v>
      </c>
      <c r="D51" s="78">
        <v>0</v>
      </c>
      <c r="E51" s="4">
        <f t="shared" si="10"/>
        <v>0</v>
      </c>
    </row>
    <row r="52" spans="1:5" ht="15" customHeight="1" x14ac:dyDescent="0.25">
      <c r="A52" s="20" t="s">
        <v>35</v>
      </c>
      <c r="B52" s="1">
        <v>951261618.66999996</v>
      </c>
      <c r="C52" s="1">
        <v>1253246056.6600001</v>
      </c>
      <c r="D52" s="1">
        <v>1257504176.0999999</v>
      </c>
      <c r="E52" s="4">
        <f t="shared" si="10"/>
        <v>3462011851.4299998</v>
      </c>
    </row>
    <row r="53" spans="1:5" ht="15" customHeight="1" x14ac:dyDescent="0.25">
      <c r="A53" s="20" t="s">
        <v>36</v>
      </c>
      <c r="B53" s="1">
        <v>372166666.66999996</v>
      </c>
      <c r="C53" s="1">
        <v>461783333.33000004</v>
      </c>
      <c r="D53" s="1">
        <v>416975000</v>
      </c>
      <c r="E53" s="4">
        <f t="shared" si="10"/>
        <v>1250925000</v>
      </c>
    </row>
    <row r="54" spans="1:5" ht="15" customHeight="1" thickBot="1" x14ac:dyDescent="0.3">
      <c r="A54" s="7" t="s">
        <v>13</v>
      </c>
      <c r="B54" s="7">
        <f>B48+B52+B53</f>
        <v>9704389489.3999996</v>
      </c>
      <c r="C54" s="7">
        <f t="shared" ref="C54:E54" si="11">C48+C52+C53</f>
        <v>10942380400.709999</v>
      </c>
      <c r="D54" s="7">
        <f t="shared" si="11"/>
        <v>10916340253.51</v>
      </c>
      <c r="E54" s="7">
        <f t="shared" si="11"/>
        <v>31563110143.619999</v>
      </c>
    </row>
    <row r="55" spans="1:5" ht="15" customHeight="1" thickTop="1" x14ac:dyDescent="0.25">
      <c r="A55" s="26" t="s">
        <v>83</v>
      </c>
    </row>
    <row r="56" spans="1:5" ht="15" customHeight="1" x14ac:dyDescent="0.25">
      <c r="A56" s="20" t="s">
        <v>97</v>
      </c>
    </row>
    <row r="58" spans="1:5" ht="15" customHeight="1" x14ac:dyDescent="0.25">
      <c r="A58" s="83" t="s">
        <v>21</v>
      </c>
      <c r="B58" s="83"/>
      <c r="C58" s="83"/>
      <c r="D58" s="83"/>
      <c r="E58" s="83"/>
    </row>
    <row r="59" spans="1:5" ht="15" customHeight="1" x14ac:dyDescent="0.25">
      <c r="A59" s="83" t="s">
        <v>16</v>
      </c>
      <c r="B59" s="83"/>
      <c r="C59" s="83"/>
      <c r="D59" s="83"/>
      <c r="E59" s="83"/>
    </row>
    <row r="60" spans="1:5" ht="15" customHeight="1" x14ac:dyDescent="0.25">
      <c r="A60" s="83" t="s">
        <v>42</v>
      </c>
      <c r="B60" s="83"/>
      <c r="C60" s="83"/>
      <c r="D60" s="83"/>
      <c r="E60" s="83"/>
    </row>
    <row r="62" spans="1:5" ht="15" customHeight="1" thickBot="1" x14ac:dyDescent="0.3">
      <c r="A62" s="19" t="s">
        <v>10</v>
      </c>
      <c r="B62" s="8" t="s">
        <v>3</v>
      </c>
      <c r="C62" s="8" t="s">
        <v>4</v>
      </c>
      <c r="D62" s="8" t="s">
        <v>5</v>
      </c>
      <c r="E62" s="8" t="s">
        <v>6</v>
      </c>
    </row>
    <row r="63" spans="1:5" ht="15" customHeight="1" x14ac:dyDescent="0.25">
      <c r="A63" s="20"/>
      <c r="B63" s="1"/>
      <c r="C63" s="1"/>
      <c r="D63" s="1"/>
      <c r="E63" s="1"/>
    </row>
    <row r="64" spans="1:5" ht="15" customHeight="1" x14ac:dyDescent="0.25">
      <c r="A64" s="1" t="s">
        <v>43</v>
      </c>
      <c r="B64" s="20">
        <v>8301942049.1999998</v>
      </c>
      <c r="C64" s="1">
        <f>B68</f>
        <v>6439554372.1100006</v>
      </c>
      <c r="D64" s="1">
        <f>C68</f>
        <v>5210600352.2600021</v>
      </c>
      <c r="E64" s="6">
        <f>B64</f>
        <v>8301942049.1999998</v>
      </c>
    </row>
    <row r="65" spans="1:5" ht="15" customHeight="1" x14ac:dyDescent="0.25">
      <c r="A65" s="1" t="s">
        <v>17</v>
      </c>
      <c r="B65" s="20">
        <v>7842001812.3100004</v>
      </c>
      <c r="C65" s="20">
        <v>9713426380.8600006</v>
      </c>
      <c r="D65" s="20">
        <v>11918462691.1</v>
      </c>
      <c r="E65" s="20">
        <f>SUM(B65:D65)</f>
        <v>29473890884.270004</v>
      </c>
    </row>
    <row r="66" spans="1:5" ht="15" customHeight="1" x14ac:dyDescent="0.25">
      <c r="A66" s="1" t="s">
        <v>18</v>
      </c>
      <c r="B66" s="1">
        <f>+B64+B65</f>
        <v>16143943861.51</v>
      </c>
      <c r="C66" s="1">
        <f t="shared" ref="C66:E66" si="12">+C64+C65</f>
        <v>16152980752.970001</v>
      </c>
      <c r="D66" s="1">
        <f t="shared" si="12"/>
        <v>17129063043.360003</v>
      </c>
      <c r="E66" s="1">
        <f t="shared" si="12"/>
        <v>37775832933.470001</v>
      </c>
    </row>
    <row r="67" spans="1:5" ht="15" customHeight="1" x14ac:dyDescent="0.25">
      <c r="A67" s="1" t="s">
        <v>19</v>
      </c>
      <c r="B67" s="1">
        <f>B54</f>
        <v>9704389489.3999996</v>
      </c>
      <c r="C67" s="1">
        <f t="shared" ref="C67" si="13">C54</f>
        <v>10942380400.709999</v>
      </c>
      <c r="D67" s="1">
        <f>D54</f>
        <v>10916340253.51</v>
      </c>
      <c r="E67" s="1">
        <f>SUM(B67:D67)</f>
        <v>31563110143.620003</v>
      </c>
    </row>
    <row r="68" spans="1:5" ht="15" customHeight="1" x14ac:dyDescent="0.25">
      <c r="A68" s="1" t="s">
        <v>20</v>
      </c>
      <c r="B68" s="1">
        <f t="shared" ref="B68:D68" si="14">+B66-B67</f>
        <v>6439554372.1100006</v>
      </c>
      <c r="C68" s="1">
        <f t="shared" si="14"/>
        <v>5210600352.2600021</v>
      </c>
      <c r="D68" s="1">
        <f t="shared" si="14"/>
        <v>6212722789.8500023</v>
      </c>
      <c r="E68" s="1">
        <f>+E66-E67</f>
        <v>6212722789.8499985</v>
      </c>
    </row>
    <row r="69" spans="1:5" ht="15" customHeight="1" thickBot="1" x14ac:dyDescent="0.3">
      <c r="A69" s="5"/>
      <c r="B69" s="5"/>
      <c r="C69" s="5"/>
      <c r="D69" s="5"/>
      <c r="E69" s="5"/>
    </row>
    <row r="70" spans="1:5" ht="15" customHeight="1" thickTop="1" x14ac:dyDescent="0.25">
      <c r="A70" s="1" t="s">
        <v>82</v>
      </c>
    </row>
    <row r="71" spans="1:5" ht="15" customHeight="1" x14ac:dyDescent="0.25">
      <c r="A71" s="20" t="s">
        <v>97</v>
      </c>
    </row>
    <row r="73" spans="1:5" ht="15" customHeight="1" x14ac:dyDescent="0.25">
      <c r="A73" s="20" t="s">
        <v>91</v>
      </c>
    </row>
    <row r="74" spans="1:5" ht="15" customHeight="1" x14ac:dyDescent="0.25">
      <c r="B74" s="20"/>
      <c r="C74" s="20"/>
      <c r="D74" s="20"/>
      <c r="E74" s="55"/>
    </row>
    <row r="75" spans="1:5" ht="15" customHeight="1" x14ac:dyDescent="0.25">
      <c r="B75" s="20"/>
      <c r="C75" s="27"/>
      <c r="D75" s="20"/>
      <c r="E75" s="27"/>
    </row>
    <row r="76" spans="1:5" ht="15" customHeight="1" x14ac:dyDescent="0.25">
      <c r="A76" s="20"/>
      <c r="B76" s="27"/>
      <c r="C76" s="27"/>
      <c r="D76" s="20"/>
      <c r="E76" s="27"/>
    </row>
    <row r="77" spans="1:5" ht="15" customHeight="1" x14ac:dyDescent="0.25">
      <c r="A77" s="20"/>
    </row>
    <row r="78" spans="1:5" ht="15" customHeight="1" x14ac:dyDescent="0.25">
      <c r="A78" s="20"/>
    </row>
  </sheetData>
  <mergeCells count="13">
    <mergeCell ref="A60:E60"/>
    <mergeCell ref="A1:G1"/>
    <mergeCell ref="B2:D2"/>
    <mergeCell ref="A8:G8"/>
    <mergeCell ref="A9:G9"/>
    <mergeCell ref="A24:E24"/>
    <mergeCell ref="A25:E25"/>
    <mergeCell ref="A26:E26"/>
    <mergeCell ref="A42:E42"/>
    <mergeCell ref="A43:E43"/>
    <mergeCell ref="A44:E44"/>
    <mergeCell ref="A58:E58"/>
    <mergeCell ref="A59:E59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25" zoomScale="90" zoomScaleNormal="90" workbookViewId="0">
      <selection activeCell="A40" sqref="A40"/>
    </sheetView>
  </sheetViews>
  <sheetFormatPr baseColWidth="10" defaultColWidth="11.5703125" defaultRowHeight="15" x14ac:dyDescent="0.25"/>
  <cols>
    <col min="1" max="1" width="70.85546875" style="20" customWidth="1"/>
    <col min="2" max="2" width="21.140625" style="1" customWidth="1"/>
    <col min="3" max="3" width="18" style="1" customWidth="1"/>
    <col min="4" max="5" width="18" style="1" bestFit="1" customWidth="1"/>
    <col min="6" max="6" width="17.85546875" style="1" bestFit="1" customWidth="1"/>
    <col min="7" max="7" width="16.140625" style="1" bestFit="1" customWidth="1"/>
    <col min="8" max="8" width="16.42578125" style="1" bestFit="1" customWidth="1"/>
    <col min="9" max="9" width="16.140625" style="1" bestFit="1" customWidth="1"/>
    <col min="10" max="16384" width="11.5703125" style="1"/>
  </cols>
  <sheetData>
    <row r="1" spans="1:7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7" s="16" customFormat="1" ht="15" customHeight="1" x14ac:dyDescent="0.25">
      <c r="A2" s="13" t="s">
        <v>0</v>
      </c>
      <c r="B2" s="84" t="s">
        <v>24</v>
      </c>
      <c r="C2" s="84"/>
      <c r="D2" s="84"/>
    </row>
    <row r="3" spans="1:7" s="16" customFormat="1" ht="15" customHeight="1" x14ac:dyDescent="0.25">
      <c r="A3" s="13" t="s">
        <v>1</v>
      </c>
      <c r="B3" s="14" t="s">
        <v>23</v>
      </c>
      <c r="C3" s="14"/>
      <c r="D3" s="14"/>
    </row>
    <row r="4" spans="1:7" s="16" customFormat="1" ht="15" customHeight="1" x14ac:dyDescent="0.25">
      <c r="A4" s="13" t="s">
        <v>11</v>
      </c>
      <c r="B4" s="14" t="s">
        <v>25</v>
      </c>
      <c r="C4" s="14"/>
      <c r="D4" s="14"/>
    </row>
    <row r="5" spans="1:7" s="16" customFormat="1" ht="15" customHeight="1" x14ac:dyDescent="0.25">
      <c r="A5" s="13" t="s">
        <v>37</v>
      </c>
      <c r="B5" s="15" t="s">
        <v>92</v>
      </c>
    </row>
    <row r="6" spans="1:7" s="16" customFormat="1" ht="15" customHeight="1" x14ac:dyDescent="0.25">
      <c r="A6" s="13"/>
      <c r="B6" s="50"/>
    </row>
    <row r="7" spans="1:7" ht="15" customHeight="1" x14ac:dyDescent="0.25">
      <c r="A7" s="49"/>
      <c r="B7" s="49"/>
      <c r="C7" s="49"/>
      <c r="D7" s="49"/>
      <c r="E7" s="49"/>
      <c r="F7" s="49"/>
      <c r="G7" s="49"/>
    </row>
    <row r="8" spans="1:7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7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7" ht="15" customHeight="1" thickBot="1" x14ac:dyDescent="0.3">
      <c r="A11" s="53" t="s">
        <v>79</v>
      </c>
      <c r="B11" s="8" t="s">
        <v>2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39</v>
      </c>
    </row>
    <row r="12" spans="1:7" ht="15" customHeight="1" x14ac:dyDescent="0.25">
      <c r="A12" s="42"/>
    </row>
    <row r="13" spans="1:7" ht="15" customHeight="1" x14ac:dyDescent="0.25">
      <c r="A13" s="43" t="s">
        <v>28</v>
      </c>
      <c r="B13" s="1" t="s">
        <v>7</v>
      </c>
      <c r="C13" s="1">
        <f>+C14+C15</f>
        <v>105497</v>
      </c>
      <c r="D13" s="1">
        <f t="shared" ref="D13:E13" si="0">+D14+D15</f>
        <v>105796</v>
      </c>
      <c r="E13" s="1">
        <f t="shared" si="0"/>
        <v>106148</v>
      </c>
      <c r="F13" s="1">
        <f>+SUM(C13:E13)</f>
        <v>317441</v>
      </c>
      <c r="G13" s="1">
        <f>AVERAGE(C13:E13)</f>
        <v>105813.66666666667</v>
      </c>
    </row>
    <row r="14" spans="1:7" ht="15" customHeight="1" x14ac:dyDescent="0.25">
      <c r="A14" s="35" t="s">
        <v>26</v>
      </c>
      <c r="B14" s="2" t="s">
        <v>7</v>
      </c>
      <c r="C14" s="2">
        <v>76760</v>
      </c>
      <c r="D14" s="2">
        <v>77027</v>
      </c>
      <c r="E14" s="2">
        <v>77314</v>
      </c>
      <c r="F14" s="2">
        <f t="shared" ref="F14:F15" si="1">+SUM(C14:E14)</f>
        <v>231101</v>
      </c>
      <c r="G14" s="2">
        <f>AVERAGE(C14:E14)</f>
        <v>77033.666666666672</v>
      </c>
    </row>
    <row r="15" spans="1:7" ht="15" customHeight="1" x14ac:dyDescent="0.25">
      <c r="A15" s="35" t="s">
        <v>27</v>
      </c>
      <c r="B15" s="2" t="s">
        <v>7</v>
      </c>
      <c r="C15" s="2">
        <v>28737</v>
      </c>
      <c r="D15" s="2">
        <v>28769</v>
      </c>
      <c r="E15" s="2">
        <v>28834</v>
      </c>
      <c r="F15" s="2">
        <f t="shared" si="1"/>
        <v>86340</v>
      </c>
      <c r="G15" s="2">
        <f>AVERAGE(C15:E15)</f>
        <v>28780</v>
      </c>
    </row>
    <row r="16" spans="1:7" ht="15" customHeight="1" x14ac:dyDescent="0.25">
      <c r="A16" s="43" t="s">
        <v>80</v>
      </c>
      <c r="B16" s="1" t="s">
        <v>7</v>
      </c>
      <c r="C16" s="1">
        <v>3727</v>
      </c>
      <c r="D16" s="1">
        <v>3763</v>
      </c>
      <c r="E16" s="1">
        <v>3788</v>
      </c>
      <c r="F16" s="1">
        <f>+SUM(C16:E16)</f>
        <v>11278</v>
      </c>
      <c r="G16" s="1">
        <f>AVERAGE(C16:E16)</f>
        <v>3759.3333333333335</v>
      </c>
    </row>
    <row r="17" spans="1:7" ht="15" customHeight="1" x14ac:dyDescent="0.25">
      <c r="A17" s="42"/>
    </row>
    <row r="18" spans="1:7" ht="15" customHeight="1" thickBot="1" x14ac:dyDescent="0.3">
      <c r="A18" s="45" t="s">
        <v>13</v>
      </c>
      <c r="B18" s="5"/>
      <c r="C18" s="5">
        <f>C13+C16</f>
        <v>109224</v>
      </c>
      <c r="D18" s="5">
        <f t="shared" ref="D18" si="2">D13+D16</f>
        <v>109559</v>
      </c>
      <c r="E18" s="5">
        <f>E13+E16</f>
        <v>109936</v>
      </c>
      <c r="F18" s="5">
        <f>F13+F16</f>
        <v>328719</v>
      </c>
      <c r="G18" s="5">
        <f>AVERAGE(C18:E18)</f>
        <v>109573</v>
      </c>
    </row>
    <row r="19" spans="1:7" ht="15" customHeight="1" thickTop="1" x14ac:dyDescent="0.25">
      <c r="A19" s="1" t="s">
        <v>66</v>
      </c>
    </row>
    <row r="20" spans="1:7" ht="15" customHeight="1" x14ac:dyDescent="0.25">
      <c r="A20" s="36" t="s">
        <v>40</v>
      </c>
    </row>
    <row r="21" spans="1:7" ht="15" customHeight="1" x14ac:dyDescent="0.25">
      <c r="A21" s="36" t="s">
        <v>41</v>
      </c>
    </row>
    <row r="23" spans="1:7" ht="15" customHeight="1" x14ac:dyDescent="0.25">
      <c r="A23" s="86"/>
      <c r="B23" s="86"/>
      <c r="C23" s="86"/>
      <c r="D23" s="86"/>
      <c r="E23" s="86"/>
    </row>
    <row r="24" spans="1:7" ht="15" customHeight="1" x14ac:dyDescent="0.25">
      <c r="A24" s="85" t="s">
        <v>14</v>
      </c>
      <c r="B24" s="85"/>
      <c r="C24" s="85"/>
      <c r="D24" s="85"/>
      <c r="E24" s="85"/>
    </row>
    <row r="25" spans="1:7" ht="15" customHeight="1" x14ac:dyDescent="0.25">
      <c r="A25" s="83" t="s">
        <v>9</v>
      </c>
      <c r="B25" s="83"/>
      <c r="C25" s="83"/>
      <c r="D25" s="83"/>
      <c r="E25" s="83"/>
    </row>
    <row r="26" spans="1:7" ht="15" customHeight="1" x14ac:dyDescent="0.25">
      <c r="A26" s="83" t="s">
        <v>42</v>
      </c>
      <c r="B26" s="83"/>
      <c r="C26" s="83"/>
      <c r="D26" s="83"/>
      <c r="E26" s="83"/>
    </row>
    <row r="28" spans="1:7" ht="15" customHeight="1" thickBot="1" x14ac:dyDescent="0.3">
      <c r="A28" s="53" t="s">
        <v>79</v>
      </c>
      <c r="B28" s="8" t="s">
        <v>44</v>
      </c>
      <c r="C28" s="8" t="s">
        <v>45</v>
      </c>
      <c r="D28" s="8" t="s">
        <v>46</v>
      </c>
      <c r="E28" s="8" t="s">
        <v>48</v>
      </c>
    </row>
    <row r="29" spans="1:7" ht="15" customHeight="1" x14ac:dyDescent="0.25">
      <c r="A29" s="42"/>
    </row>
    <row r="30" spans="1:7" ht="15" customHeight="1" x14ac:dyDescent="0.25">
      <c r="A30" s="43" t="s">
        <v>28</v>
      </c>
      <c r="B30" s="1">
        <v>8284153633.5200005</v>
      </c>
      <c r="C30" s="1">
        <v>8320850308.2199993</v>
      </c>
      <c r="D30" s="1">
        <v>8312285040.25</v>
      </c>
      <c r="E30" s="1">
        <f>SUM(B30:D30)</f>
        <v>24917288981.989998</v>
      </c>
    </row>
    <row r="31" spans="1:7" ht="15" customHeight="1" x14ac:dyDescent="0.25">
      <c r="A31" s="35" t="s">
        <v>26</v>
      </c>
      <c r="B31" s="24">
        <f>(C14/C13)*B30</f>
        <v>6027580243.1253519</v>
      </c>
      <c r="C31" s="24">
        <f t="shared" ref="C31:D31" si="3">(D14/D13)*C30</f>
        <v>6058169842.8226204</v>
      </c>
      <c r="D31" s="24">
        <f t="shared" si="3"/>
        <v>6054339277.2533493</v>
      </c>
      <c r="E31" s="24">
        <f>SUM(B31:D31)</f>
        <v>18140089363.201321</v>
      </c>
    </row>
    <row r="32" spans="1:7" ht="15" customHeight="1" x14ac:dyDescent="0.25">
      <c r="A32" s="35" t="s">
        <v>27</v>
      </c>
      <c r="B32" s="24">
        <f>(C15/C13)*B30</f>
        <v>2256573390.3946486</v>
      </c>
      <c r="C32" s="24">
        <f t="shared" ref="C32:D32" si="4">(D15/D13)*C30</f>
        <v>2262680465.3973794</v>
      </c>
      <c r="D32" s="24">
        <f t="shared" si="4"/>
        <v>2257945762.9966512</v>
      </c>
      <c r="E32" s="24">
        <f>SUM(B32:D32)</f>
        <v>6777199618.7886791</v>
      </c>
    </row>
    <row r="33" spans="1:6" x14ac:dyDescent="0.25">
      <c r="A33" s="43" t="s">
        <v>80</v>
      </c>
      <c r="B33" s="1">
        <v>991566043.5</v>
      </c>
      <c r="C33" s="1">
        <v>1010950516.45</v>
      </c>
      <c r="D33" s="1">
        <v>1022191388.15</v>
      </c>
      <c r="E33" s="1">
        <f>SUM(B33:D33)</f>
        <v>3024707948.0999999</v>
      </c>
    </row>
    <row r="34" spans="1:6" x14ac:dyDescent="0.25">
      <c r="A34" s="42" t="s">
        <v>29</v>
      </c>
      <c r="B34" s="61">
        <f>+SUM(B35:B37)</f>
        <v>1678727465.25</v>
      </c>
      <c r="C34" s="61">
        <f t="shared" ref="C34:D34" si="5">+SUM(C35:C37)</f>
        <v>2686114819.6700001</v>
      </c>
      <c r="D34" s="61">
        <f t="shared" si="5"/>
        <v>1685603226.49</v>
      </c>
      <c r="E34" s="61">
        <f>SUM(B34:D34)</f>
        <v>6050445511.4099998</v>
      </c>
    </row>
    <row r="35" spans="1:6" x14ac:dyDescent="0.25">
      <c r="A35" s="44" t="s">
        <v>30</v>
      </c>
      <c r="B35" s="64">
        <v>1261752465.25</v>
      </c>
      <c r="C35" s="64">
        <v>1264139819.6700001</v>
      </c>
      <c r="D35" s="64">
        <v>1268628226.49</v>
      </c>
      <c r="E35" s="61">
        <f t="shared" ref="E35:E37" si="6">SUM(B35:D35)</f>
        <v>3794520511.4099998</v>
      </c>
    </row>
    <row r="36" spans="1:6" x14ac:dyDescent="0.25">
      <c r="A36" s="44" t="s">
        <v>31</v>
      </c>
      <c r="B36" s="64">
        <v>416975000</v>
      </c>
      <c r="C36" s="64">
        <v>1421975000</v>
      </c>
      <c r="D36" s="64">
        <v>416975000</v>
      </c>
      <c r="E36" s="61">
        <f t="shared" si="6"/>
        <v>2255925000</v>
      </c>
    </row>
    <row r="37" spans="1:6" x14ac:dyDescent="0.25">
      <c r="A37" s="42" t="s">
        <v>73</v>
      </c>
      <c r="B37" s="61">
        <v>0</v>
      </c>
      <c r="C37" s="61">
        <v>0</v>
      </c>
      <c r="D37" s="61">
        <v>0</v>
      </c>
      <c r="E37" s="61">
        <f t="shared" si="6"/>
        <v>0</v>
      </c>
    </row>
    <row r="38" spans="1:6" ht="15.75" thickBot="1" x14ac:dyDescent="0.3">
      <c r="A38" s="45" t="s">
        <v>13</v>
      </c>
      <c r="B38" s="5">
        <f>+B30+B33+B34</f>
        <v>10954447142.27</v>
      </c>
      <c r="C38" s="5">
        <f t="shared" ref="C38:E38" si="7">+C30+C33+C34</f>
        <v>12017915644.34</v>
      </c>
      <c r="D38" s="5">
        <f t="shared" si="7"/>
        <v>11020079654.889999</v>
      </c>
      <c r="E38" s="5">
        <f t="shared" si="7"/>
        <v>33992442441.499996</v>
      </c>
    </row>
    <row r="39" spans="1:6" ht="15.75" thickTop="1" x14ac:dyDescent="0.25">
      <c r="A39" s="20" t="s">
        <v>89</v>
      </c>
    </row>
    <row r="40" spans="1:6" x14ac:dyDescent="0.25">
      <c r="A40" s="20" t="s">
        <v>97</v>
      </c>
    </row>
    <row r="41" spans="1:6" x14ac:dyDescent="0.25">
      <c r="A41" s="1"/>
    </row>
    <row r="42" spans="1:6" s="16" customFormat="1" x14ac:dyDescent="0.25">
      <c r="A42" s="83" t="s">
        <v>15</v>
      </c>
      <c r="B42" s="83"/>
      <c r="C42" s="83"/>
      <c r="D42" s="83"/>
      <c r="E42" s="83"/>
    </row>
    <row r="43" spans="1:6" x14ac:dyDescent="0.25">
      <c r="A43" s="83" t="s">
        <v>9</v>
      </c>
      <c r="B43" s="83"/>
      <c r="C43" s="83"/>
      <c r="D43" s="83"/>
      <c r="E43" s="83"/>
    </row>
    <row r="44" spans="1:6" x14ac:dyDescent="0.25">
      <c r="A44" s="83" t="s">
        <v>42</v>
      </c>
      <c r="B44" s="83"/>
      <c r="C44" s="83"/>
      <c r="D44" s="83"/>
      <c r="E44" s="83"/>
    </row>
    <row r="46" spans="1:6" ht="15.75" thickBot="1" x14ac:dyDescent="0.3">
      <c r="A46" s="41" t="s">
        <v>10</v>
      </c>
      <c r="B46" s="8" t="s">
        <v>44</v>
      </c>
      <c r="C46" s="8" t="s">
        <v>45</v>
      </c>
      <c r="D46" s="8" t="s">
        <v>46</v>
      </c>
      <c r="E46" s="8" t="s">
        <v>48</v>
      </c>
    </row>
    <row r="47" spans="1:6" x14ac:dyDescent="0.25">
      <c r="A47" s="42"/>
    </row>
    <row r="48" spans="1:6" x14ac:dyDescent="0.25">
      <c r="A48" s="42" t="s">
        <v>34</v>
      </c>
      <c r="B48" s="4">
        <f>+B49+B50+B51</f>
        <v>9275719677.0200005</v>
      </c>
      <c r="C48" s="4">
        <f t="shared" ref="C48:D48" si="8">+C49+C50+C51</f>
        <v>9331800824.6700001</v>
      </c>
      <c r="D48" s="4">
        <f t="shared" si="8"/>
        <v>9334476428.3999996</v>
      </c>
      <c r="E48" s="61">
        <f t="shared" ref="E48:E53" si="9">SUM(B48:D48)</f>
        <v>27941996930.090004</v>
      </c>
      <c r="F48" s="66"/>
    </row>
    <row r="49" spans="1:10" x14ac:dyDescent="0.25">
      <c r="A49" s="44" t="s">
        <v>54</v>
      </c>
      <c r="B49" s="63">
        <v>8284153633.5200005</v>
      </c>
      <c r="C49" s="63">
        <v>8320850308.2199993</v>
      </c>
      <c r="D49" s="63">
        <v>8312285040.25</v>
      </c>
      <c r="E49" s="1">
        <f t="shared" si="9"/>
        <v>24917288981.989998</v>
      </c>
    </row>
    <row r="50" spans="1:10" x14ac:dyDescent="0.25">
      <c r="A50" s="25" t="s">
        <v>81</v>
      </c>
      <c r="B50" s="63">
        <v>991566043.5</v>
      </c>
      <c r="C50" s="63">
        <v>1010950516.45</v>
      </c>
      <c r="D50" s="63">
        <v>1022191388.15</v>
      </c>
      <c r="E50" s="1">
        <f t="shared" si="9"/>
        <v>3024707948.0999999</v>
      </c>
    </row>
    <row r="51" spans="1:10" x14ac:dyDescent="0.25">
      <c r="A51" s="44" t="s">
        <v>33</v>
      </c>
      <c r="B51" s="4">
        <v>0</v>
      </c>
      <c r="C51" s="4">
        <v>0</v>
      </c>
      <c r="D51" s="4">
        <v>0</v>
      </c>
      <c r="E51" s="1">
        <f t="shared" si="9"/>
        <v>0</v>
      </c>
    </row>
    <row r="52" spans="1:10" x14ac:dyDescent="0.25">
      <c r="A52" s="42" t="s">
        <v>35</v>
      </c>
      <c r="B52" s="63">
        <v>1261752465.25</v>
      </c>
      <c r="C52" s="63">
        <v>1264139819.6700001</v>
      </c>
      <c r="D52" s="63">
        <v>1268628226.49</v>
      </c>
      <c r="E52" s="1">
        <f t="shared" si="9"/>
        <v>3794520511.4099998</v>
      </c>
    </row>
    <row r="53" spans="1:10" x14ac:dyDescent="0.25">
      <c r="A53" s="42" t="s">
        <v>36</v>
      </c>
      <c r="B53" s="63">
        <v>416975000</v>
      </c>
      <c r="C53" s="63">
        <v>1421975000</v>
      </c>
      <c r="D53" s="63">
        <v>416975000</v>
      </c>
      <c r="E53" s="1">
        <f t="shared" si="9"/>
        <v>2255925000</v>
      </c>
    </row>
    <row r="54" spans="1:10" ht="15.75" thickBot="1" x14ac:dyDescent="0.3">
      <c r="A54" s="45" t="s">
        <v>13</v>
      </c>
      <c r="B54" s="5">
        <f>B48+B52+B53</f>
        <v>10954447142.27</v>
      </c>
      <c r="C54" s="5">
        <f t="shared" ref="C54:E54" si="10">C48+C52+C53</f>
        <v>12017915644.34</v>
      </c>
      <c r="D54" s="5">
        <f t="shared" si="10"/>
        <v>11020079654.889999</v>
      </c>
      <c r="E54" s="5">
        <f t="shared" si="10"/>
        <v>33992442441.500004</v>
      </c>
      <c r="F54" s="66"/>
    </row>
    <row r="55" spans="1:10" ht="15.75" thickTop="1" x14ac:dyDescent="0.25">
      <c r="A55" s="52" t="s">
        <v>84</v>
      </c>
    </row>
    <row r="56" spans="1:10" x14ac:dyDescent="0.25">
      <c r="A56" s="20" t="s">
        <v>97</v>
      </c>
    </row>
    <row r="57" spans="1:10" x14ac:dyDescent="0.25">
      <c r="A57" s="39"/>
      <c r="B57" s="39"/>
      <c r="C57" s="39"/>
      <c r="D57" s="39"/>
      <c r="E57" s="39"/>
    </row>
    <row r="58" spans="1:10" x14ac:dyDescent="0.25">
      <c r="A58" s="83" t="s">
        <v>21</v>
      </c>
      <c r="B58" s="83"/>
      <c r="C58" s="83"/>
      <c r="D58" s="83"/>
      <c r="E58" s="83"/>
    </row>
    <row r="59" spans="1:10" x14ac:dyDescent="0.25">
      <c r="A59" s="83" t="s">
        <v>16</v>
      </c>
      <c r="B59" s="83"/>
      <c r="C59" s="83"/>
      <c r="D59" s="83"/>
      <c r="E59" s="83"/>
    </row>
    <row r="60" spans="1:10" x14ac:dyDescent="0.25">
      <c r="A60" s="83" t="s">
        <v>42</v>
      </c>
      <c r="B60" s="83"/>
      <c r="C60" s="83"/>
      <c r="D60" s="83"/>
      <c r="E60" s="83"/>
    </row>
    <row r="62" spans="1:10" ht="15.75" thickBot="1" x14ac:dyDescent="0.3">
      <c r="A62" s="41" t="s">
        <v>10</v>
      </c>
      <c r="B62" s="8" t="s">
        <v>44</v>
      </c>
      <c r="C62" s="8" t="s">
        <v>45</v>
      </c>
      <c r="D62" s="8" t="s">
        <v>46</v>
      </c>
      <c r="E62" s="8" t="s">
        <v>48</v>
      </c>
    </row>
    <row r="63" spans="1:10" x14ac:dyDescent="0.25">
      <c r="A63" s="42"/>
    </row>
    <row r="64" spans="1:10" x14ac:dyDescent="0.25">
      <c r="A64" s="34" t="s">
        <v>43</v>
      </c>
      <c r="B64" s="1">
        <f>IT!E68</f>
        <v>6212722789.8499985</v>
      </c>
      <c r="C64" s="1">
        <f>B68</f>
        <v>6174405327.4399986</v>
      </c>
      <c r="D64" s="1">
        <f>C68</f>
        <v>3857056029.8099976</v>
      </c>
      <c r="E64" s="1">
        <f>+B64</f>
        <v>6212722789.8499985</v>
      </c>
      <c r="G64" s="56"/>
      <c r="H64" s="20"/>
      <c r="I64" s="20"/>
      <c r="J64" s="20"/>
    </row>
    <row r="65" spans="1:10" x14ac:dyDescent="0.25">
      <c r="A65" s="34" t="s">
        <v>17</v>
      </c>
      <c r="B65" s="20">
        <v>10916129679.860001</v>
      </c>
      <c r="C65" s="20">
        <v>9700566346.7099991</v>
      </c>
      <c r="D65" s="20">
        <v>11620669157.220001</v>
      </c>
      <c r="E65" s="20">
        <f>SUM(B65:D65)</f>
        <v>32237365183.790001</v>
      </c>
      <c r="G65" s="57"/>
      <c r="H65" s="57"/>
      <c r="I65" s="57"/>
      <c r="J65" s="56"/>
    </row>
    <row r="66" spans="1:10" x14ac:dyDescent="0.25">
      <c r="A66" s="34" t="s">
        <v>18</v>
      </c>
      <c r="B66" s="1">
        <f t="shared" ref="B66:D66" si="11">+B64+B65</f>
        <v>17128852469.709999</v>
      </c>
      <c r="C66" s="1">
        <f t="shared" si="11"/>
        <v>15874971674.149998</v>
      </c>
      <c r="D66" s="1">
        <f t="shared" si="11"/>
        <v>15477725187.029999</v>
      </c>
      <c r="E66" s="1">
        <f>+E64+E65</f>
        <v>38450087973.639999</v>
      </c>
      <c r="F66" s="54"/>
      <c r="G66" s="58"/>
      <c r="H66" s="59"/>
      <c r="I66" s="59"/>
      <c r="J66" s="20"/>
    </row>
    <row r="67" spans="1:10" x14ac:dyDescent="0.25">
      <c r="A67" s="34" t="s">
        <v>19</v>
      </c>
      <c r="B67" s="1">
        <f>B54</f>
        <v>10954447142.27</v>
      </c>
      <c r="C67" s="1">
        <f t="shared" ref="C67" si="12">C54</f>
        <v>12017915644.34</v>
      </c>
      <c r="D67" s="1">
        <f>D54</f>
        <v>11020079654.889999</v>
      </c>
      <c r="E67" s="1">
        <f>SUM(B67:D67)</f>
        <v>33992442441.5</v>
      </c>
    </row>
    <row r="68" spans="1:10" x14ac:dyDescent="0.25">
      <c r="A68" s="34" t="s">
        <v>20</v>
      </c>
      <c r="B68" s="1">
        <f t="shared" ref="B68:C68" si="13">+B66-B67</f>
        <v>6174405327.4399986</v>
      </c>
      <c r="C68" s="1">
        <f t="shared" si="13"/>
        <v>3857056029.8099976</v>
      </c>
      <c r="D68" s="1">
        <f>+D66-D67</f>
        <v>4457645532.1399994</v>
      </c>
      <c r="E68" s="1">
        <f>+E66-E67</f>
        <v>4457645532.1399994</v>
      </c>
    </row>
    <row r="69" spans="1:10" ht="15.75" thickBot="1" x14ac:dyDescent="0.3">
      <c r="A69" s="46"/>
      <c r="B69" s="5"/>
      <c r="C69" s="5"/>
      <c r="D69" s="5"/>
      <c r="E69" s="5"/>
    </row>
    <row r="70" spans="1:10" ht="15.75" thickTop="1" x14ac:dyDescent="0.25">
      <c r="A70" s="1" t="s">
        <v>85</v>
      </c>
    </row>
    <row r="71" spans="1:10" x14ac:dyDescent="0.25">
      <c r="A71" s="20" t="s">
        <v>97</v>
      </c>
    </row>
    <row r="73" spans="1:10" x14ac:dyDescent="0.25">
      <c r="A73" s="20" t="s">
        <v>98</v>
      </c>
    </row>
  </sheetData>
  <mergeCells count="14">
    <mergeCell ref="A24:E24"/>
    <mergeCell ref="A1:G1"/>
    <mergeCell ref="B2:D2"/>
    <mergeCell ref="A8:G8"/>
    <mergeCell ref="A9:G9"/>
    <mergeCell ref="A23:E23"/>
    <mergeCell ref="A59:E59"/>
    <mergeCell ref="A60:E60"/>
    <mergeCell ref="A25:E25"/>
    <mergeCell ref="A26:E26"/>
    <mergeCell ref="A42:E42"/>
    <mergeCell ref="A43:E43"/>
    <mergeCell ref="A44:E44"/>
    <mergeCell ref="A58:E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26" zoomScale="90" zoomScaleNormal="90" workbookViewId="0">
      <selection activeCell="E32" sqref="E32"/>
    </sheetView>
  </sheetViews>
  <sheetFormatPr baseColWidth="10" defaultColWidth="11.5703125" defaultRowHeight="15" x14ac:dyDescent="0.25"/>
  <cols>
    <col min="1" max="1" width="67.5703125" style="20" customWidth="1"/>
    <col min="2" max="5" width="17.85546875" style="1" bestFit="1" customWidth="1"/>
    <col min="6" max="6" width="18" style="1" bestFit="1" customWidth="1"/>
    <col min="7" max="9" width="16.140625" style="1" bestFit="1" customWidth="1"/>
    <col min="10" max="16384" width="11.5703125" style="1"/>
  </cols>
  <sheetData>
    <row r="1" spans="1:8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8" s="16" customFormat="1" ht="15" customHeight="1" x14ac:dyDescent="0.25">
      <c r="A2" s="13" t="s">
        <v>0</v>
      </c>
      <c r="B2" s="84" t="s">
        <v>24</v>
      </c>
      <c r="C2" s="84"/>
      <c r="D2" s="84"/>
    </row>
    <row r="3" spans="1:8" s="16" customFormat="1" ht="15" customHeight="1" x14ac:dyDescent="0.25">
      <c r="A3" s="13" t="s">
        <v>1</v>
      </c>
      <c r="B3" s="14" t="s">
        <v>23</v>
      </c>
      <c r="C3" s="14"/>
      <c r="D3" s="14"/>
    </row>
    <row r="4" spans="1:8" s="16" customFormat="1" ht="15" customHeight="1" x14ac:dyDescent="0.25">
      <c r="A4" s="13" t="s">
        <v>11</v>
      </c>
      <c r="B4" s="14" t="s">
        <v>25</v>
      </c>
      <c r="C4" s="14"/>
      <c r="D4" s="14"/>
    </row>
    <row r="5" spans="1:8" s="16" customFormat="1" ht="15" customHeight="1" x14ac:dyDescent="0.25">
      <c r="A5" s="13" t="s">
        <v>37</v>
      </c>
      <c r="B5" s="15" t="s">
        <v>93</v>
      </c>
    </row>
    <row r="6" spans="1:8" s="16" customFormat="1" ht="15" customHeight="1" x14ac:dyDescent="0.25">
      <c r="A6" s="13"/>
      <c r="B6" s="15"/>
    </row>
    <row r="7" spans="1:8" ht="15" customHeight="1" x14ac:dyDescent="0.25">
      <c r="A7" s="48"/>
      <c r="B7" s="48"/>
      <c r="C7" s="48"/>
      <c r="D7" s="48"/>
      <c r="E7" s="48"/>
      <c r="F7" s="48"/>
      <c r="G7" s="48"/>
    </row>
    <row r="8" spans="1:8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8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8" ht="15" customHeight="1" thickBot="1" x14ac:dyDescent="0.3">
      <c r="A11" s="53" t="s">
        <v>79</v>
      </c>
      <c r="B11" s="8" t="s">
        <v>2</v>
      </c>
      <c r="C11" s="8" t="s">
        <v>49</v>
      </c>
      <c r="D11" s="8" t="s">
        <v>50</v>
      </c>
      <c r="E11" s="8" t="s">
        <v>51</v>
      </c>
      <c r="F11" s="8" t="s">
        <v>52</v>
      </c>
      <c r="G11" s="8" t="s">
        <v>39</v>
      </c>
    </row>
    <row r="12" spans="1:8" ht="15" customHeight="1" x14ac:dyDescent="0.25">
      <c r="A12" s="42"/>
    </row>
    <row r="13" spans="1:8" ht="15" customHeight="1" x14ac:dyDescent="0.25">
      <c r="A13" s="43" t="s">
        <v>28</v>
      </c>
      <c r="B13" s="62" t="s">
        <v>7</v>
      </c>
      <c r="C13" s="72">
        <f>C14+C15</f>
        <v>106501</v>
      </c>
      <c r="D13" s="72">
        <f t="shared" ref="D13:E13" si="0">D14+D15</f>
        <v>106775</v>
      </c>
      <c r="E13" s="72">
        <f t="shared" si="0"/>
        <v>107201</v>
      </c>
      <c r="F13" s="75">
        <f>SUM(C13:E13)</f>
        <v>320477</v>
      </c>
      <c r="G13" s="75">
        <f>AVERAGE(C13:E13)</f>
        <v>106825.66666666667</v>
      </c>
      <c r="H13" s="66"/>
    </row>
    <row r="14" spans="1:8" ht="15" customHeight="1" x14ac:dyDescent="0.25">
      <c r="A14" s="35" t="s">
        <v>26</v>
      </c>
      <c r="B14" s="65" t="s">
        <v>7</v>
      </c>
      <c r="C14" s="73">
        <v>77615</v>
      </c>
      <c r="D14" s="73">
        <v>77844</v>
      </c>
      <c r="E14" s="73">
        <v>78277</v>
      </c>
      <c r="F14" s="76">
        <f t="shared" ref="F14:F15" si="1">SUM(C14:E14)</f>
        <v>233736</v>
      </c>
      <c r="G14" s="76">
        <f>AVERAGE(C14:E14)</f>
        <v>77912</v>
      </c>
    </row>
    <row r="15" spans="1:8" ht="15" customHeight="1" x14ac:dyDescent="0.25">
      <c r="A15" s="35" t="s">
        <v>27</v>
      </c>
      <c r="B15" s="65" t="s">
        <v>7</v>
      </c>
      <c r="C15" s="73">
        <v>28886</v>
      </c>
      <c r="D15" s="73">
        <v>28931</v>
      </c>
      <c r="E15" s="73">
        <v>28924</v>
      </c>
      <c r="F15" s="76">
        <f t="shared" si="1"/>
        <v>86741</v>
      </c>
      <c r="G15" s="76">
        <f>AVERAGE(C15:E15)</f>
        <v>28913.666666666668</v>
      </c>
    </row>
    <row r="16" spans="1:8" ht="15" customHeight="1" x14ac:dyDescent="0.25">
      <c r="A16" s="43" t="s">
        <v>80</v>
      </c>
      <c r="B16" s="62" t="s">
        <v>7</v>
      </c>
      <c r="C16" s="74">
        <v>3796</v>
      </c>
      <c r="D16" s="74">
        <v>3811</v>
      </c>
      <c r="E16" s="74">
        <v>3828</v>
      </c>
      <c r="F16" s="75">
        <f>SUM(C16:E16)</f>
        <v>11435</v>
      </c>
      <c r="G16" s="75">
        <f>AVERAGE(C16:E16)</f>
        <v>3811.6666666666665</v>
      </c>
    </row>
    <row r="17" spans="1:7" ht="15" customHeight="1" x14ac:dyDescent="0.25">
      <c r="A17" s="42"/>
    </row>
    <row r="18" spans="1:7" ht="15" customHeight="1" thickBot="1" x14ac:dyDescent="0.3">
      <c r="A18" s="45" t="s">
        <v>13</v>
      </c>
      <c r="B18" s="5"/>
      <c r="C18" s="5">
        <f>C13+C16</f>
        <v>110297</v>
      </c>
      <c r="D18" s="5">
        <f t="shared" ref="D18" si="2">D13+D16</f>
        <v>110586</v>
      </c>
      <c r="E18" s="5">
        <f>E13+E16</f>
        <v>111029</v>
      </c>
      <c r="F18" s="5">
        <f>F13+F16</f>
        <v>331912</v>
      </c>
      <c r="G18" s="5">
        <f>AVERAGE(C18:E18)</f>
        <v>110637.33333333333</v>
      </c>
    </row>
    <row r="19" spans="1:7" ht="15" customHeight="1" thickTop="1" x14ac:dyDescent="0.25">
      <c r="A19" s="1" t="s">
        <v>66</v>
      </c>
    </row>
    <row r="20" spans="1:7" ht="15" customHeight="1" x14ac:dyDescent="0.25">
      <c r="A20" s="36" t="s">
        <v>40</v>
      </c>
    </row>
    <row r="21" spans="1:7" ht="15" customHeight="1" x14ac:dyDescent="0.25">
      <c r="A21" s="36" t="s">
        <v>41</v>
      </c>
    </row>
    <row r="23" spans="1:7" ht="15" customHeight="1" x14ac:dyDescent="0.25">
      <c r="A23" s="39"/>
      <c r="B23" s="39"/>
      <c r="C23" s="39"/>
      <c r="D23" s="39"/>
      <c r="E23" s="39"/>
      <c r="F23" s="40"/>
    </row>
    <row r="24" spans="1:7" ht="15" customHeight="1" x14ac:dyDescent="0.25">
      <c r="A24" s="85" t="s">
        <v>14</v>
      </c>
      <c r="B24" s="85"/>
      <c r="C24" s="85"/>
      <c r="D24" s="85"/>
      <c r="E24" s="85"/>
    </row>
    <row r="25" spans="1:7" ht="15" customHeight="1" x14ac:dyDescent="0.25">
      <c r="A25" s="83" t="s">
        <v>9</v>
      </c>
      <c r="B25" s="83"/>
      <c r="C25" s="83"/>
      <c r="D25" s="83"/>
      <c r="E25" s="83"/>
    </row>
    <row r="26" spans="1:7" ht="15" customHeight="1" x14ac:dyDescent="0.25">
      <c r="A26" s="83" t="s">
        <v>42</v>
      </c>
      <c r="B26" s="83"/>
      <c r="C26" s="83"/>
      <c r="D26" s="83"/>
      <c r="E26" s="83"/>
    </row>
    <row r="28" spans="1:7" ht="15" customHeight="1" thickBot="1" x14ac:dyDescent="0.3">
      <c r="A28" s="53" t="s">
        <v>79</v>
      </c>
      <c r="B28" s="8" t="s">
        <v>49</v>
      </c>
      <c r="C28" s="8" t="s">
        <v>50</v>
      </c>
      <c r="D28" s="8" t="s">
        <v>51</v>
      </c>
      <c r="E28" s="8" t="s">
        <v>53</v>
      </c>
    </row>
    <row r="29" spans="1:7" ht="15" customHeight="1" x14ac:dyDescent="0.25">
      <c r="A29" s="42"/>
    </row>
    <row r="30" spans="1:7" ht="15" customHeight="1" x14ac:dyDescent="0.25">
      <c r="A30" s="43" t="s">
        <v>28</v>
      </c>
      <c r="B30" s="79">
        <v>7513208735.3199997</v>
      </c>
      <c r="C30" s="79">
        <v>8326003454.8500004</v>
      </c>
      <c r="D30" s="79">
        <v>8446998656.250001</v>
      </c>
      <c r="E30" s="79">
        <f>SUM(B30:D30)</f>
        <v>24286210846.420002</v>
      </c>
    </row>
    <row r="31" spans="1:7" ht="15" customHeight="1" x14ac:dyDescent="0.25">
      <c r="A31" s="35" t="s">
        <v>26</v>
      </c>
      <c r="B31" s="80">
        <f>(C14/C13)*B30</f>
        <v>5475419911.473712</v>
      </c>
      <c r="C31" s="80">
        <f t="shared" ref="C31:D31" si="3">(D14/D13)*C30</f>
        <v>6070048353.4473743</v>
      </c>
      <c r="D31" s="80">
        <f t="shared" si="3"/>
        <v>6167906211.838335</v>
      </c>
      <c r="E31" s="80">
        <f t="shared" ref="E31:E32" si="4">SUM(B31:D31)</f>
        <v>17713374476.759422</v>
      </c>
    </row>
    <row r="32" spans="1:7" ht="15" customHeight="1" x14ac:dyDescent="0.25">
      <c r="A32" s="35" t="s">
        <v>27</v>
      </c>
      <c r="B32" s="80">
        <f>(C15/C13)*B30</f>
        <v>2037788823.846288</v>
      </c>
      <c r="C32" s="80">
        <f t="shared" ref="C32:D32" si="5">(D15/D13)*C30</f>
        <v>2255955101.402626</v>
      </c>
      <c r="D32" s="80">
        <f t="shared" si="5"/>
        <v>2279092444.4116664</v>
      </c>
      <c r="E32" s="80">
        <f t="shared" si="4"/>
        <v>6572836369.6605797</v>
      </c>
    </row>
    <row r="33" spans="1:6" x14ac:dyDescent="0.25">
      <c r="A33" s="43" t="s">
        <v>80</v>
      </c>
      <c r="B33" s="79">
        <v>988533266.44999993</v>
      </c>
      <c r="C33" s="79">
        <v>1024495588.1999999</v>
      </c>
      <c r="D33" s="79">
        <v>1010332280.5</v>
      </c>
      <c r="E33" s="79">
        <f>SUM(B33:D33)</f>
        <v>3023361135.1499996</v>
      </c>
    </row>
    <row r="34" spans="1:6" x14ac:dyDescent="0.25">
      <c r="A34" s="42" t="s">
        <v>29</v>
      </c>
      <c r="B34" s="79">
        <f>+B35+B36+B37</f>
        <v>1690590198.5899999</v>
      </c>
      <c r="C34" s="79">
        <f t="shared" ref="C34:D34" si="6">+C35+C36+C37</f>
        <v>1696720254.79</v>
      </c>
      <c r="D34" s="79">
        <f t="shared" si="6"/>
        <v>1700525348.3299999</v>
      </c>
      <c r="E34" s="79">
        <f>SUM(B34:D34)</f>
        <v>5087835801.71</v>
      </c>
    </row>
    <row r="35" spans="1:6" x14ac:dyDescent="0.25">
      <c r="A35" s="44" t="s">
        <v>30</v>
      </c>
      <c r="B35" s="79">
        <v>1273615198.5899999</v>
      </c>
      <c r="C35" s="79">
        <v>1279745254.79</v>
      </c>
      <c r="D35" s="79">
        <v>1283550348.3299999</v>
      </c>
      <c r="E35" s="79">
        <f>SUM(B35:D35)</f>
        <v>3836910801.71</v>
      </c>
    </row>
    <row r="36" spans="1:6" x14ac:dyDescent="0.25">
      <c r="A36" s="44" t="s">
        <v>31</v>
      </c>
      <c r="B36" s="79">
        <v>416975000</v>
      </c>
      <c r="C36" s="79">
        <v>416975000</v>
      </c>
      <c r="D36" s="79">
        <v>416975000</v>
      </c>
      <c r="E36" s="79">
        <f>SUM(B36:D36)</f>
        <v>1250925000</v>
      </c>
    </row>
    <row r="37" spans="1:6" x14ac:dyDescent="0.25">
      <c r="A37" s="9" t="s">
        <v>73</v>
      </c>
      <c r="B37" s="77">
        <v>0</v>
      </c>
      <c r="C37" s="77">
        <v>0</v>
      </c>
      <c r="D37" s="77">
        <v>0</v>
      </c>
      <c r="E37" s="77">
        <f>SUM(B37:D37)</f>
        <v>0</v>
      </c>
    </row>
    <row r="38" spans="1:6" ht="15.75" thickBot="1" x14ac:dyDescent="0.3">
      <c r="A38" s="45" t="s">
        <v>13</v>
      </c>
      <c r="B38" s="81">
        <f>+B30+B33+B34</f>
        <v>10192332200.359999</v>
      </c>
      <c r="C38" s="81">
        <f t="shared" ref="C38:D38" si="7">+C30+C33+C34</f>
        <v>11047219297.84</v>
      </c>
      <c r="D38" s="81">
        <f t="shared" si="7"/>
        <v>11157856285.08</v>
      </c>
      <c r="E38" s="81">
        <f>+E30+E33+E34</f>
        <v>32397407783.279999</v>
      </c>
    </row>
    <row r="39" spans="1:6" ht="15.75" thickTop="1" x14ac:dyDescent="0.25">
      <c r="A39" s="20" t="s">
        <v>89</v>
      </c>
    </row>
    <row r="40" spans="1:6" ht="15.75" x14ac:dyDescent="0.25">
      <c r="A40" s="82" t="s">
        <v>99</v>
      </c>
    </row>
    <row r="41" spans="1:6" x14ac:dyDescent="0.25">
      <c r="A41" s="1"/>
    </row>
    <row r="42" spans="1:6" s="16" customFormat="1" x14ac:dyDescent="0.25">
      <c r="A42" s="83" t="s">
        <v>15</v>
      </c>
      <c r="B42" s="83"/>
      <c r="C42" s="83"/>
      <c r="D42" s="83"/>
      <c r="E42" s="83"/>
    </row>
    <row r="43" spans="1:6" x14ac:dyDescent="0.25">
      <c r="A43" s="83" t="s">
        <v>9</v>
      </c>
      <c r="B43" s="83"/>
      <c r="C43" s="83"/>
      <c r="D43" s="83"/>
      <c r="E43" s="83"/>
    </row>
    <row r="44" spans="1:6" x14ac:dyDescent="0.25">
      <c r="A44" s="83" t="s">
        <v>42</v>
      </c>
      <c r="B44" s="83"/>
      <c r="C44" s="83"/>
      <c r="D44" s="83"/>
      <c r="E44" s="83"/>
    </row>
    <row r="46" spans="1:6" ht="15.75" thickBot="1" x14ac:dyDescent="0.3">
      <c r="A46" s="41" t="s">
        <v>10</v>
      </c>
      <c r="B46" s="8" t="s">
        <v>49</v>
      </c>
      <c r="C46" s="8" t="s">
        <v>50</v>
      </c>
      <c r="D46" s="8" t="s">
        <v>51</v>
      </c>
      <c r="E46" s="8" t="s">
        <v>53</v>
      </c>
    </row>
    <row r="47" spans="1:6" x14ac:dyDescent="0.25">
      <c r="A47" s="42"/>
    </row>
    <row r="48" spans="1:6" x14ac:dyDescent="0.25">
      <c r="A48" s="42" t="s">
        <v>34</v>
      </c>
      <c r="B48" s="1">
        <f>+B49+B50+B51</f>
        <v>8501742001.7699995</v>
      </c>
      <c r="C48" s="1">
        <f>+C49+C50+C51</f>
        <v>9350499043.0500011</v>
      </c>
      <c r="D48" s="1">
        <f>+D49+D50+D51</f>
        <v>9457330936.75</v>
      </c>
      <c r="E48" s="61">
        <f>SUM(B48:D48)</f>
        <v>27309571981.57</v>
      </c>
      <c r="F48" s="66"/>
    </row>
    <row r="49" spans="1:6" x14ac:dyDescent="0.25">
      <c r="A49" s="44" t="s">
        <v>54</v>
      </c>
      <c r="B49" s="1">
        <v>7513208735.3199997</v>
      </c>
      <c r="C49" s="1">
        <v>8326003454.8500004</v>
      </c>
      <c r="D49" s="1">
        <v>8446998656.250001</v>
      </c>
      <c r="E49" s="1">
        <f t="shared" ref="E49:E53" si="8">SUM(B49:D49)</f>
        <v>24286210846.420002</v>
      </c>
    </row>
    <row r="50" spans="1:6" x14ac:dyDescent="0.25">
      <c r="A50" s="25" t="s">
        <v>81</v>
      </c>
      <c r="B50" s="1">
        <v>988533266.44999993</v>
      </c>
      <c r="C50" s="1">
        <v>1024495588.1999999</v>
      </c>
      <c r="D50" s="1">
        <v>1010332280.5</v>
      </c>
      <c r="E50" s="1">
        <f t="shared" si="8"/>
        <v>3023361135.1499996</v>
      </c>
    </row>
    <row r="51" spans="1:6" x14ac:dyDescent="0.25">
      <c r="A51" s="44" t="s">
        <v>33</v>
      </c>
      <c r="B51" s="1">
        <v>0</v>
      </c>
      <c r="C51" s="1">
        <v>0</v>
      </c>
      <c r="D51" s="1">
        <v>0</v>
      </c>
      <c r="E51" s="1">
        <f t="shared" si="8"/>
        <v>0</v>
      </c>
    </row>
    <row r="52" spans="1:6" x14ac:dyDescent="0.25">
      <c r="A52" s="42" t="s">
        <v>35</v>
      </c>
      <c r="B52" s="1">
        <v>1273615198.5899999</v>
      </c>
      <c r="C52" s="1">
        <v>1279745254.79</v>
      </c>
      <c r="D52" s="1">
        <v>1283550348.3299999</v>
      </c>
      <c r="E52" s="1">
        <f t="shared" si="8"/>
        <v>3836910801.71</v>
      </c>
    </row>
    <row r="53" spans="1:6" x14ac:dyDescent="0.25">
      <c r="A53" s="42" t="s">
        <v>36</v>
      </c>
      <c r="B53" s="1">
        <v>416975000</v>
      </c>
      <c r="C53" s="1">
        <v>416975000</v>
      </c>
      <c r="D53" s="1">
        <v>416975000</v>
      </c>
      <c r="E53" s="1">
        <f t="shared" si="8"/>
        <v>1250925000</v>
      </c>
    </row>
    <row r="54" spans="1:6" ht="15.75" thickBot="1" x14ac:dyDescent="0.3">
      <c r="A54" s="45" t="s">
        <v>13</v>
      </c>
      <c r="B54" s="5">
        <f>B48+B52+B53</f>
        <v>10192332200.359999</v>
      </c>
      <c r="C54" s="5">
        <f t="shared" ref="C54:E54" si="9">C48+C52+C53</f>
        <v>11047219297.84</v>
      </c>
      <c r="D54" s="5">
        <f t="shared" si="9"/>
        <v>11157856285.08</v>
      </c>
      <c r="E54" s="5">
        <f t="shared" si="9"/>
        <v>32397407783.279999</v>
      </c>
      <c r="F54" s="66"/>
    </row>
    <row r="55" spans="1:6" ht="15.75" thickTop="1" x14ac:dyDescent="0.25">
      <c r="A55" s="1" t="s">
        <v>86</v>
      </c>
    </row>
    <row r="57" spans="1:6" x14ac:dyDescent="0.25">
      <c r="A57" s="86"/>
      <c r="B57" s="86"/>
      <c r="C57" s="86"/>
      <c r="D57" s="86"/>
      <c r="E57" s="86"/>
    </row>
    <row r="58" spans="1:6" x14ac:dyDescent="0.25">
      <c r="A58" s="83" t="s">
        <v>21</v>
      </c>
      <c r="B58" s="83"/>
      <c r="C58" s="83"/>
      <c r="D58" s="83"/>
      <c r="E58" s="83"/>
    </row>
    <row r="59" spans="1:6" x14ac:dyDescent="0.25">
      <c r="A59" s="83" t="s">
        <v>16</v>
      </c>
      <c r="B59" s="83"/>
      <c r="C59" s="83"/>
      <c r="D59" s="83"/>
      <c r="E59" s="83"/>
    </row>
    <row r="60" spans="1:6" x14ac:dyDescent="0.25">
      <c r="A60" s="83" t="s">
        <v>42</v>
      </c>
      <c r="B60" s="83"/>
      <c r="C60" s="83"/>
      <c r="D60" s="83"/>
      <c r="E60" s="83"/>
    </row>
    <row r="62" spans="1:6" ht="15.75" thickBot="1" x14ac:dyDescent="0.3">
      <c r="A62" s="41" t="s">
        <v>10</v>
      </c>
      <c r="B62" s="8" t="s">
        <v>49</v>
      </c>
      <c r="C62" s="8" t="s">
        <v>50</v>
      </c>
      <c r="D62" s="8" t="s">
        <v>51</v>
      </c>
      <c r="E62" s="8" t="s">
        <v>53</v>
      </c>
    </row>
    <row r="63" spans="1:6" x14ac:dyDescent="0.25">
      <c r="A63" s="42"/>
    </row>
    <row r="64" spans="1:6" x14ac:dyDescent="0.25">
      <c r="A64" s="34" t="s">
        <v>88</v>
      </c>
      <c r="B64" s="1">
        <f>'2T'!E68</f>
        <v>4457645532.1399994</v>
      </c>
      <c r="C64" s="1">
        <f>B68</f>
        <v>6886388444.5200005</v>
      </c>
      <c r="D64" s="1">
        <f>C68</f>
        <v>5603597949.5300007</v>
      </c>
      <c r="E64" s="1">
        <f>B64</f>
        <v>4457645532.1399994</v>
      </c>
    </row>
    <row r="65" spans="1:9" x14ac:dyDescent="0.25">
      <c r="A65" s="34" t="s">
        <v>17</v>
      </c>
      <c r="B65" s="1">
        <v>12621075112.74</v>
      </c>
      <c r="C65" s="1">
        <v>9764428802.8500004</v>
      </c>
      <c r="D65" s="1">
        <v>12356609704.74</v>
      </c>
      <c r="E65" s="1">
        <f>SUM(B65:D65)</f>
        <v>34742113620.330002</v>
      </c>
      <c r="F65" s="20"/>
      <c r="G65" s="57"/>
      <c r="H65" s="57"/>
      <c r="I65" s="57"/>
    </row>
    <row r="66" spans="1:9" x14ac:dyDescent="0.25">
      <c r="A66" s="34" t="s">
        <v>18</v>
      </c>
      <c r="B66" s="1">
        <f>+B64+B65</f>
        <v>17078720644.879999</v>
      </c>
      <c r="C66" s="1">
        <f t="shared" ref="C66:D66" si="10">+C64+C65</f>
        <v>16650817247.370001</v>
      </c>
      <c r="D66" s="1">
        <f t="shared" si="10"/>
        <v>17960207654.27</v>
      </c>
      <c r="E66" s="1">
        <f t="shared" ref="E66" si="11">SUM(E64:E65)</f>
        <v>39199759152.470001</v>
      </c>
      <c r="F66" s="54"/>
      <c r="G66" s="59"/>
      <c r="H66" s="59"/>
      <c r="I66" s="59"/>
    </row>
    <row r="67" spans="1:9" x14ac:dyDescent="0.25">
      <c r="A67" s="34" t="s">
        <v>19</v>
      </c>
      <c r="B67" s="1">
        <f>B54</f>
        <v>10192332200.359999</v>
      </c>
      <c r="C67" s="1">
        <f t="shared" ref="C67:D67" si="12">C54</f>
        <v>11047219297.84</v>
      </c>
      <c r="D67" s="1">
        <f t="shared" si="12"/>
        <v>11157856285.08</v>
      </c>
      <c r="E67" s="1">
        <f>SUM(B67:D67)</f>
        <v>32397407783.279999</v>
      </c>
      <c r="F67" s="20"/>
      <c r="G67" s="20"/>
      <c r="H67" s="56"/>
      <c r="I67" s="20"/>
    </row>
    <row r="68" spans="1:9" x14ac:dyDescent="0.25">
      <c r="A68" s="34" t="s">
        <v>20</v>
      </c>
      <c r="B68" s="1">
        <f>B66-B67</f>
        <v>6886388444.5200005</v>
      </c>
      <c r="C68" s="1">
        <f>C66-C67</f>
        <v>5603597949.5300007</v>
      </c>
      <c r="D68" s="1">
        <f>D66-D67</f>
        <v>6802351369.1900005</v>
      </c>
      <c r="E68" s="1">
        <f>E66-E67</f>
        <v>6802351369.1900024</v>
      </c>
    </row>
    <row r="69" spans="1:9" ht="15.75" thickBot="1" x14ac:dyDescent="0.3">
      <c r="A69" s="46"/>
      <c r="B69" s="5"/>
      <c r="C69" s="5"/>
      <c r="D69" s="5"/>
      <c r="E69" s="5"/>
    </row>
    <row r="70" spans="1:9" ht="15.75" thickTop="1" x14ac:dyDescent="0.25">
      <c r="A70" s="1" t="s">
        <v>85</v>
      </c>
    </row>
    <row r="71" spans="1:9" x14ac:dyDescent="0.25">
      <c r="A71" s="1"/>
    </row>
    <row r="74" spans="1:9" x14ac:dyDescent="0.25">
      <c r="A74" s="20" t="s">
        <v>100</v>
      </c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47" zoomScaleNormal="100" workbookViewId="0">
      <selection activeCell="A74" sqref="A74"/>
    </sheetView>
  </sheetViews>
  <sheetFormatPr baseColWidth="10" defaultColWidth="11.5703125" defaultRowHeight="15" x14ac:dyDescent="0.25"/>
  <cols>
    <col min="1" max="1" width="60.42578125" style="20" customWidth="1"/>
    <col min="2" max="2" width="17.140625" style="1" bestFit="1" customWidth="1"/>
    <col min="3" max="5" width="17.7109375" style="1" bestFit="1" customWidth="1"/>
    <col min="6" max="6" width="17.85546875" style="1" bestFit="1" customWidth="1"/>
    <col min="7" max="7" width="17.140625" style="1" bestFit="1" customWidth="1"/>
    <col min="8" max="8" width="16.7109375" style="1" bestFit="1" customWidth="1"/>
    <col min="9" max="9" width="24.5703125" style="1" customWidth="1"/>
    <col min="10" max="16384" width="11.5703125" style="1"/>
  </cols>
  <sheetData>
    <row r="1" spans="1:8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8" s="16" customFormat="1" ht="15" customHeight="1" x14ac:dyDescent="0.25">
      <c r="A2" s="13" t="s">
        <v>0</v>
      </c>
      <c r="B2" s="84" t="s">
        <v>24</v>
      </c>
      <c r="C2" s="84"/>
      <c r="D2" s="84"/>
    </row>
    <row r="3" spans="1:8" s="16" customFormat="1" ht="15" customHeight="1" x14ac:dyDescent="0.25">
      <c r="A3" s="13" t="s">
        <v>1</v>
      </c>
      <c r="B3" s="14" t="s">
        <v>23</v>
      </c>
      <c r="C3" s="14"/>
      <c r="D3" s="14"/>
    </row>
    <row r="4" spans="1:8" s="16" customFormat="1" ht="15" customHeight="1" x14ac:dyDescent="0.25">
      <c r="A4" s="13" t="s">
        <v>11</v>
      </c>
      <c r="B4" s="14" t="s">
        <v>25</v>
      </c>
      <c r="C4" s="14"/>
      <c r="D4" s="14"/>
    </row>
    <row r="5" spans="1:8" s="16" customFormat="1" ht="15" customHeight="1" x14ac:dyDescent="0.25">
      <c r="A5" s="13" t="s">
        <v>37</v>
      </c>
      <c r="B5" s="15" t="s">
        <v>94</v>
      </c>
    </row>
    <row r="6" spans="1:8" s="16" customFormat="1" ht="15" customHeight="1" x14ac:dyDescent="0.25">
      <c r="A6" s="13"/>
      <c r="B6" s="50"/>
    </row>
    <row r="7" spans="1:8" ht="15" customHeight="1" x14ac:dyDescent="0.25">
      <c r="A7" s="49"/>
      <c r="B7" s="49"/>
      <c r="C7" s="49"/>
      <c r="D7" s="49"/>
      <c r="E7" s="49"/>
      <c r="F7" s="49"/>
      <c r="G7" s="49"/>
    </row>
    <row r="8" spans="1:8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8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8" ht="15" customHeight="1" thickBot="1" x14ac:dyDescent="0.3">
      <c r="A11" s="53" t="s">
        <v>79</v>
      </c>
      <c r="B11" s="8" t="s">
        <v>2</v>
      </c>
      <c r="C11" s="8" t="s">
        <v>68</v>
      </c>
      <c r="D11" s="8" t="s">
        <v>69</v>
      </c>
      <c r="E11" s="8" t="s">
        <v>70</v>
      </c>
      <c r="F11" s="8" t="s">
        <v>71</v>
      </c>
      <c r="G11" s="8" t="s">
        <v>39</v>
      </c>
    </row>
    <row r="12" spans="1:8" ht="15" customHeight="1" x14ac:dyDescent="0.25">
      <c r="A12" s="42"/>
    </row>
    <row r="13" spans="1:8" ht="15" customHeight="1" x14ac:dyDescent="0.25">
      <c r="A13" s="43" t="s">
        <v>28</v>
      </c>
      <c r="B13" s="1" t="s">
        <v>7</v>
      </c>
      <c r="C13" s="61">
        <f>C14+C15</f>
        <v>107518</v>
      </c>
      <c r="D13" s="61">
        <f>D14+D15</f>
        <v>107881</v>
      </c>
      <c r="E13" s="61">
        <f>E14+E15</f>
        <v>108175</v>
      </c>
      <c r="F13" s="1">
        <f>SUM(C13:E13)</f>
        <v>323574</v>
      </c>
      <c r="G13" s="1">
        <f>AVERAGE(C13:E13)</f>
        <v>107858</v>
      </c>
      <c r="H13" s="66"/>
    </row>
    <row r="14" spans="1:8" ht="15" customHeight="1" x14ac:dyDescent="0.25">
      <c r="A14" s="35" t="s">
        <v>26</v>
      </c>
      <c r="B14" s="2" t="s">
        <v>7</v>
      </c>
      <c r="C14" s="2">
        <v>78552</v>
      </c>
      <c r="D14" s="2">
        <v>78817</v>
      </c>
      <c r="E14" s="2">
        <v>79016</v>
      </c>
      <c r="F14" s="2">
        <f t="shared" ref="F14:F15" si="0">SUM(C14:E14)</f>
        <v>236385</v>
      </c>
      <c r="G14" s="2">
        <f>AVERAGE(C14:E14)</f>
        <v>78795</v>
      </c>
    </row>
    <row r="15" spans="1:8" ht="15" customHeight="1" x14ac:dyDescent="0.25">
      <c r="A15" s="35" t="s">
        <v>27</v>
      </c>
      <c r="B15" s="2" t="s">
        <v>7</v>
      </c>
      <c r="C15" s="2">
        <v>28966</v>
      </c>
      <c r="D15" s="2">
        <v>29064</v>
      </c>
      <c r="E15" s="2">
        <v>29159</v>
      </c>
      <c r="F15" s="2">
        <f t="shared" si="0"/>
        <v>87189</v>
      </c>
      <c r="G15" s="2">
        <f>AVERAGE(C15:E15)</f>
        <v>29063</v>
      </c>
    </row>
    <row r="16" spans="1:8" ht="15" customHeight="1" x14ac:dyDescent="0.25">
      <c r="A16" s="43" t="s">
        <v>80</v>
      </c>
      <c r="B16" s="1" t="s">
        <v>7</v>
      </c>
      <c r="C16" s="1">
        <v>3835</v>
      </c>
      <c r="D16" s="1">
        <v>3851</v>
      </c>
      <c r="E16" s="1">
        <v>3854</v>
      </c>
      <c r="F16" s="1">
        <f>SUM(C16:E16)</f>
        <v>11540</v>
      </c>
      <c r="G16" s="1">
        <f>AVERAGE(C16:E16)</f>
        <v>3846.6666666666665</v>
      </c>
    </row>
    <row r="17" spans="1:9" ht="15" customHeight="1" x14ac:dyDescent="0.25">
      <c r="A17" s="42"/>
    </row>
    <row r="18" spans="1:9" ht="15" customHeight="1" thickBot="1" x14ac:dyDescent="0.3">
      <c r="A18" s="45" t="s">
        <v>13</v>
      </c>
      <c r="B18" s="5"/>
      <c r="C18" s="5">
        <f>C13+C16</f>
        <v>111353</v>
      </c>
      <c r="D18" s="5">
        <f t="shared" ref="D18" si="1">D13+D16</f>
        <v>111732</v>
      </c>
      <c r="E18" s="5">
        <f>E13+E16</f>
        <v>112029</v>
      </c>
      <c r="F18" s="5">
        <f>F13+F16</f>
        <v>335114</v>
      </c>
      <c r="G18" s="5">
        <f>AVERAGE(C18:E18)</f>
        <v>111704.66666666667</v>
      </c>
    </row>
    <row r="19" spans="1:9" ht="15" customHeight="1" thickTop="1" x14ac:dyDescent="0.25">
      <c r="A19" s="1" t="s">
        <v>66</v>
      </c>
    </row>
    <row r="20" spans="1:9" ht="15" customHeight="1" x14ac:dyDescent="0.25">
      <c r="A20" s="36" t="s">
        <v>40</v>
      </c>
    </row>
    <row r="21" spans="1:9" ht="15" customHeight="1" x14ac:dyDescent="0.25">
      <c r="A21" s="36" t="s">
        <v>41</v>
      </c>
    </row>
    <row r="23" spans="1:9" ht="15" customHeight="1" x14ac:dyDescent="0.25">
      <c r="A23" s="39"/>
      <c r="B23" s="39"/>
      <c r="C23" s="39"/>
      <c r="D23" s="39"/>
      <c r="E23" s="39"/>
      <c r="F23" s="40"/>
    </row>
    <row r="24" spans="1:9" ht="15" customHeight="1" x14ac:dyDescent="0.25">
      <c r="A24" s="85" t="s">
        <v>14</v>
      </c>
      <c r="B24" s="85"/>
      <c r="C24" s="85"/>
      <c r="D24" s="85"/>
      <c r="E24" s="85"/>
    </row>
    <row r="25" spans="1:9" ht="15" customHeight="1" x14ac:dyDescent="0.25">
      <c r="A25" s="83" t="s">
        <v>9</v>
      </c>
      <c r="B25" s="83"/>
      <c r="C25" s="83"/>
      <c r="D25" s="83"/>
      <c r="E25" s="83"/>
    </row>
    <row r="26" spans="1:9" ht="15" customHeight="1" x14ac:dyDescent="0.25">
      <c r="A26" s="83" t="s">
        <v>42</v>
      </c>
      <c r="B26" s="83"/>
      <c r="C26" s="83"/>
      <c r="D26" s="83"/>
      <c r="E26" s="83"/>
    </row>
    <row r="28" spans="1:9" ht="15" customHeight="1" thickBot="1" x14ac:dyDescent="0.3">
      <c r="A28" s="53" t="s">
        <v>79</v>
      </c>
      <c r="B28" s="8" t="s">
        <v>68</v>
      </c>
      <c r="C28" s="8" t="s">
        <v>69</v>
      </c>
      <c r="D28" s="8" t="s">
        <v>70</v>
      </c>
      <c r="E28" s="8" t="s">
        <v>72</v>
      </c>
      <c r="F28" s="69"/>
      <c r="G28" s="66"/>
    </row>
    <row r="29" spans="1:9" ht="15" customHeight="1" x14ac:dyDescent="0.25">
      <c r="A29" s="42"/>
      <c r="F29" s="70"/>
    </row>
    <row r="30" spans="1:9" x14ac:dyDescent="0.25">
      <c r="A30" s="43" t="s">
        <v>28</v>
      </c>
      <c r="B30" s="1">
        <v>7795550762.46</v>
      </c>
      <c r="C30" s="1">
        <v>8477233276.8300009</v>
      </c>
      <c r="D30" s="1">
        <v>5701434160.7799997</v>
      </c>
      <c r="E30" s="1">
        <f>SUM(B30:D30)</f>
        <v>21974218200.07</v>
      </c>
      <c r="F30" s="70"/>
      <c r="H30" s="1" t="s">
        <v>87</v>
      </c>
      <c r="I30" s="1" t="s">
        <v>13</v>
      </c>
    </row>
    <row r="31" spans="1:9" x14ac:dyDescent="0.25">
      <c r="A31" s="35" t="s">
        <v>26</v>
      </c>
      <c r="B31" s="24">
        <f>(C14/C13)*B30</f>
        <v>5695382201.0524549</v>
      </c>
      <c r="C31" s="24">
        <f t="shared" ref="C31:D31" si="2">(D14/D13)*C30</f>
        <v>6193399163.7073269</v>
      </c>
      <c r="D31" s="24">
        <f t="shared" si="2"/>
        <v>4164589985.1924424</v>
      </c>
      <c r="E31" s="24">
        <f t="shared" ref="E31:E32" si="3">SUM(B31:D31)</f>
        <v>16053371349.952223</v>
      </c>
      <c r="F31" s="69"/>
      <c r="H31" s="1">
        <f>(E31/E30)*E37</f>
        <v>6533719561.5008965</v>
      </c>
      <c r="I31" s="1">
        <f>E31+H31</f>
        <v>22587090911.453117</v>
      </c>
    </row>
    <row r="32" spans="1:9" x14ac:dyDescent="0.25">
      <c r="A32" s="35" t="s">
        <v>27</v>
      </c>
      <c r="B32" s="24">
        <f>(C15/C13)*B30</f>
        <v>2100168561.4075444</v>
      </c>
      <c r="C32" s="24">
        <f t="shared" ref="C32:D32" si="4">(D15/D13)*C30</f>
        <v>2283834113.1226735</v>
      </c>
      <c r="D32" s="24">
        <f t="shared" si="4"/>
        <v>1536844175.5875573</v>
      </c>
      <c r="E32" s="24">
        <f t="shared" si="3"/>
        <v>5920846850.117775</v>
      </c>
      <c r="F32" s="69"/>
      <c r="H32" s="1">
        <f>(E32/E30)*E37</f>
        <v>2409783717.1991043</v>
      </c>
      <c r="I32" s="1">
        <f>E32+H32</f>
        <v>8330630567.3168793</v>
      </c>
    </row>
    <row r="33" spans="1:7" x14ac:dyDescent="0.25">
      <c r="A33" s="43" t="s">
        <v>80</v>
      </c>
      <c r="B33" s="1">
        <v>1019029880.3</v>
      </c>
      <c r="C33" s="1">
        <v>1024247963.6999999</v>
      </c>
      <c r="D33" s="1">
        <v>1017466943.4000001</v>
      </c>
      <c r="E33" s="1">
        <f t="shared" ref="E33:E37" si="5">SUM(B33:D33)</f>
        <v>3060744787.4000001</v>
      </c>
      <c r="F33" s="70"/>
    </row>
    <row r="34" spans="1:7" x14ac:dyDescent="0.25">
      <c r="A34" s="42" t="s">
        <v>29</v>
      </c>
      <c r="B34" s="1">
        <f>SUM(B35:B37)</f>
        <v>1705711517.6800001</v>
      </c>
      <c r="C34" s="1">
        <f t="shared" ref="C34:D34" si="6">SUM(C35:C37)</f>
        <v>7114963353.21</v>
      </c>
      <c r="D34" s="1">
        <f t="shared" si="6"/>
        <v>5646825176.25</v>
      </c>
      <c r="E34" s="62">
        <f t="shared" si="5"/>
        <v>14467500047.139999</v>
      </c>
      <c r="F34" s="70"/>
      <c r="G34" s="66"/>
    </row>
    <row r="35" spans="1:7" x14ac:dyDescent="0.25">
      <c r="A35" s="44" t="s">
        <v>30</v>
      </c>
      <c r="B35" s="63">
        <v>1288736517.6800001</v>
      </c>
      <c r="C35" s="63">
        <v>1292390533.01</v>
      </c>
      <c r="D35" s="63">
        <v>1691864714.4400001</v>
      </c>
      <c r="E35" s="1">
        <f t="shared" si="5"/>
        <v>4272991765.1300001</v>
      </c>
      <c r="F35" s="70"/>
    </row>
    <row r="36" spans="1:7" x14ac:dyDescent="0.25">
      <c r="A36" s="44" t="s">
        <v>31</v>
      </c>
      <c r="B36" s="1">
        <v>416975000</v>
      </c>
      <c r="C36" s="1">
        <v>416975000</v>
      </c>
      <c r="D36" s="1">
        <v>417055003.31</v>
      </c>
      <c r="E36" s="1">
        <f t="shared" si="5"/>
        <v>1251005003.3099999</v>
      </c>
      <c r="F36" s="70"/>
    </row>
    <row r="37" spans="1:7" x14ac:dyDescent="0.25">
      <c r="A37" s="42" t="s">
        <v>73</v>
      </c>
      <c r="B37" s="1">
        <v>0</v>
      </c>
      <c r="C37" s="1">
        <v>5405597820.1999998</v>
      </c>
      <c r="D37" s="1">
        <v>3537905458.5</v>
      </c>
      <c r="E37" s="1">
        <f t="shared" si="5"/>
        <v>8943503278.7000008</v>
      </c>
      <c r="F37" s="70"/>
    </row>
    <row r="38" spans="1:7" ht="15.75" thickBot="1" x14ac:dyDescent="0.3">
      <c r="A38" s="45" t="s">
        <v>13</v>
      </c>
      <c r="B38" s="5">
        <f>B30+B33+B34</f>
        <v>10520292160.440001</v>
      </c>
      <c r="C38" s="5">
        <f t="shared" ref="C38:E38" si="7">C30+C33+C34</f>
        <v>16616444593.740002</v>
      </c>
      <c r="D38" s="5">
        <f t="shared" si="7"/>
        <v>12365726280.43</v>
      </c>
      <c r="E38" s="5">
        <f t="shared" si="7"/>
        <v>39502463034.610001</v>
      </c>
      <c r="F38" s="70"/>
    </row>
    <row r="39" spans="1:7" ht="15.75" thickTop="1" x14ac:dyDescent="0.25">
      <c r="A39" s="20" t="s">
        <v>89</v>
      </c>
    </row>
    <row r="41" spans="1:7" x14ac:dyDescent="0.25">
      <c r="A41" s="1"/>
    </row>
    <row r="42" spans="1:7" x14ac:dyDescent="0.25">
      <c r="A42" s="83" t="s">
        <v>15</v>
      </c>
      <c r="B42" s="83"/>
      <c r="C42" s="83"/>
      <c r="D42" s="83"/>
      <c r="E42" s="83"/>
    </row>
    <row r="43" spans="1:7" x14ac:dyDescent="0.25">
      <c r="A43" s="83" t="s">
        <v>9</v>
      </c>
      <c r="B43" s="83"/>
      <c r="C43" s="83"/>
      <c r="D43" s="83"/>
      <c r="E43" s="83"/>
    </row>
    <row r="44" spans="1:7" x14ac:dyDescent="0.25">
      <c r="A44" s="83" t="s">
        <v>42</v>
      </c>
      <c r="B44" s="83"/>
      <c r="C44" s="83"/>
      <c r="D44" s="83"/>
      <c r="E44" s="83"/>
    </row>
    <row r="46" spans="1:7" ht="15.75" thickBot="1" x14ac:dyDescent="0.3">
      <c r="A46" s="41" t="s">
        <v>10</v>
      </c>
      <c r="B46" s="8" t="s">
        <v>68</v>
      </c>
      <c r="C46" s="8" t="s">
        <v>69</v>
      </c>
      <c r="D46" s="8" t="s">
        <v>70</v>
      </c>
      <c r="E46" s="8" t="s">
        <v>72</v>
      </c>
    </row>
    <row r="47" spans="1:7" x14ac:dyDescent="0.25">
      <c r="A47" s="42"/>
    </row>
    <row r="48" spans="1:7" x14ac:dyDescent="0.25">
      <c r="A48" s="42" t="s">
        <v>34</v>
      </c>
      <c r="B48" s="1">
        <f>+B49+B50+B51</f>
        <v>8814580642.7600002</v>
      </c>
      <c r="C48" s="1">
        <f t="shared" ref="C48:D48" si="8">+C49+C50+C51</f>
        <v>14907079060.73</v>
      </c>
      <c r="D48" s="1">
        <f t="shared" si="8"/>
        <v>10256806562.68</v>
      </c>
      <c r="E48" s="1">
        <f>SUM(B48:D48)</f>
        <v>33978466266.169998</v>
      </c>
    </row>
    <row r="49" spans="1:12" x14ac:dyDescent="0.25">
      <c r="A49" s="44" t="s">
        <v>54</v>
      </c>
      <c r="B49" s="1">
        <v>7795550762.46</v>
      </c>
      <c r="C49" s="1">
        <v>8477233276.8300009</v>
      </c>
      <c r="D49" s="1">
        <v>5701434160.7799997</v>
      </c>
      <c r="E49" s="1">
        <f t="shared" ref="E49:E53" si="9">SUM(B49:D49)</f>
        <v>21974218200.07</v>
      </c>
    </row>
    <row r="50" spans="1:12" x14ac:dyDescent="0.25">
      <c r="A50" s="25" t="s">
        <v>81</v>
      </c>
      <c r="B50" s="1">
        <v>1019029880.3</v>
      </c>
      <c r="C50" s="1">
        <v>1024247963.6999999</v>
      </c>
      <c r="D50" s="1">
        <v>1017466943.4000001</v>
      </c>
      <c r="E50" s="1">
        <f t="shared" si="9"/>
        <v>3060744787.4000001</v>
      </c>
    </row>
    <row r="51" spans="1:12" x14ac:dyDescent="0.25">
      <c r="A51" s="44" t="s">
        <v>33</v>
      </c>
      <c r="B51" s="1">
        <v>0</v>
      </c>
      <c r="C51" s="1">
        <v>5405597820.1999998</v>
      </c>
      <c r="D51" s="1">
        <v>3537905458.5</v>
      </c>
      <c r="E51" s="1">
        <f t="shared" si="9"/>
        <v>8943503278.7000008</v>
      </c>
    </row>
    <row r="52" spans="1:12" x14ac:dyDescent="0.25">
      <c r="A52" s="42" t="s">
        <v>35</v>
      </c>
      <c r="B52" s="1">
        <v>1288736517.6800001</v>
      </c>
      <c r="C52" s="1">
        <v>1292390533.01</v>
      </c>
      <c r="D52" s="1">
        <v>1691864714.4400001</v>
      </c>
      <c r="E52" s="1">
        <f t="shared" si="9"/>
        <v>4272991765.1300001</v>
      </c>
    </row>
    <row r="53" spans="1:12" x14ac:dyDescent="0.25">
      <c r="A53" s="42" t="s">
        <v>36</v>
      </c>
      <c r="B53" s="1">
        <v>416975000</v>
      </c>
      <c r="C53" s="1">
        <v>416975000</v>
      </c>
      <c r="D53" s="1">
        <v>417055003.31</v>
      </c>
      <c r="E53" s="1">
        <f t="shared" si="9"/>
        <v>1251005003.3099999</v>
      </c>
    </row>
    <row r="54" spans="1:12" ht="15.75" thickBot="1" x14ac:dyDescent="0.3">
      <c r="A54" s="45" t="s">
        <v>13</v>
      </c>
      <c r="B54" s="5">
        <f>B48+B52+B53</f>
        <v>10520292160.440001</v>
      </c>
      <c r="C54" s="5">
        <f t="shared" ref="C54:E54" si="10">C48+C52+C53</f>
        <v>16616444593.74</v>
      </c>
      <c r="D54" s="5">
        <f t="shared" si="10"/>
        <v>12365726280.43</v>
      </c>
      <c r="E54" s="5">
        <f t="shared" si="10"/>
        <v>39502463034.609993</v>
      </c>
      <c r="F54" s="66"/>
    </row>
    <row r="55" spans="1:12" ht="15.75" thickTop="1" x14ac:dyDescent="0.25">
      <c r="A55" s="52" t="s">
        <v>101</v>
      </c>
    </row>
    <row r="57" spans="1:12" x14ac:dyDescent="0.25">
      <c r="A57" s="39"/>
      <c r="B57" s="39"/>
      <c r="C57" s="39"/>
      <c r="D57" s="39"/>
      <c r="E57" s="39"/>
    </row>
    <row r="58" spans="1:12" x14ac:dyDescent="0.25">
      <c r="A58" s="83" t="s">
        <v>21</v>
      </c>
      <c r="B58" s="83"/>
      <c r="C58" s="83"/>
      <c r="D58" s="83"/>
      <c r="E58" s="83"/>
    </row>
    <row r="59" spans="1:12" x14ac:dyDescent="0.25">
      <c r="A59" s="83" t="s">
        <v>16</v>
      </c>
      <c r="B59" s="83"/>
      <c r="C59" s="83"/>
      <c r="D59" s="83"/>
      <c r="E59" s="83"/>
    </row>
    <row r="60" spans="1:12" x14ac:dyDescent="0.25">
      <c r="A60" s="83" t="s">
        <v>42</v>
      </c>
      <c r="B60" s="83"/>
      <c r="C60" s="83"/>
      <c r="D60" s="83"/>
      <c r="E60" s="83"/>
    </row>
    <row r="62" spans="1:12" ht="15.75" thickBot="1" x14ac:dyDescent="0.3">
      <c r="A62" s="41" t="s">
        <v>10</v>
      </c>
      <c r="B62" s="8" t="s">
        <v>68</v>
      </c>
      <c r="C62" s="8" t="s">
        <v>69</v>
      </c>
      <c r="D62" s="8" t="s">
        <v>70</v>
      </c>
      <c r="E62" s="8" t="s">
        <v>72</v>
      </c>
    </row>
    <row r="63" spans="1:12" x14ac:dyDescent="0.25">
      <c r="A63" s="42"/>
    </row>
    <row r="64" spans="1:12" x14ac:dyDescent="0.25">
      <c r="A64" s="34" t="s">
        <v>43</v>
      </c>
      <c r="B64" s="1">
        <f>'3T'!E68</f>
        <v>6802351369.1900024</v>
      </c>
      <c r="C64" s="1">
        <f>B68</f>
        <v>7859906626.4300022</v>
      </c>
      <c r="D64" s="1">
        <f>C68</f>
        <v>3396722011.7200031</v>
      </c>
      <c r="E64" s="1">
        <f>B64</f>
        <v>6802351369.1900024</v>
      </c>
      <c r="G64" s="56"/>
      <c r="H64" s="20"/>
      <c r="I64" s="20"/>
      <c r="J64" s="20"/>
      <c r="K64" s="20"/>
      <c r="L64" s="20"/>
    </row>
    <row r="65" spans="1:12" x14ac:dyDescent="0.25">
      <c r="A65" s="34" t="s">
        <v>17</v>
      </c>
      <c r="B65" s="1">
        <v>11577847417.68</v>
      </c>
      <c r="C65" s="1">
        <v>12153259979.030001</v>
      </c>
      <c r="D65" s="1">
        <v>13472098310.029999</v>
      </c>
      <c r="E65" s="1">
        <f>SUM(B65:D65)</f>
        <v>37203205706.739998</v>
      </c>
      <c r="G65" s="57"/>
      <c r="H65" s="57"/>
      <c r="I65" s="57"/>
      <c r="J65" s="20"/>
      <c r="K65" s="20"/>
      <c r="L65" s="20"/>
    </row>
    <row r="66" spans="1:12" x14ac:dyDescent="0.25">
      <c r="A66" s="34" t="s">
        <v>18</v>
      </c>
      <c r="B66" s="1">
        <f>B64+B65</f>
        <v>18380198786.870003</v>
      </c>
      <c r="C66" s="1">
        <f t="shared" ref="C66:E66" si="11">C64+C65</f>
        <v>20013166605.460003</v>
      </c>
      <c r="D66" s="1">
        <f t="shared" si="11"/>
        <v>16868820321.750002</v>
      </c>
      <c r="E66" s="1">
        <f t="shared" si="11"/>
        <v>44005557075.93</v>
      </c>
      <c r="F66" s="54"/>
      <c r="G66" s="59"/>
      <c r="H66" s="59"/>
      <c r="I66" s="59"/>
      <c r="J66" s="20"/>
      <c r="K66" s="20"/>
      <c r="L66" s="20"/>
    </row>
    <row r="67" spans="1:12" x14ac:dyDescent="0.25">
      <c r="A67" s="34" t="s">
        <v>19</v>
      </c>
      <c r="B67" s="1">
        <f>B54</f>
        <v>10520292160.440001</v>
      </c>
      <c r="C67" s="1">
        <f t="shared" ref="C67:D67" si="12">C54</f>
        <v>16616444593.74</v>
      </c>
      <c r="D67" s="1">
        <f t="shared" si="12"/>
        <v>12365726280.43</v>
      </c>
      <c r="E67" s="1">
        <f>SUM(B67:D67)</f>
        <v>39502463034.610001</v>
      </c>
    </row>
    <row r="68" spans="1:12" x14ac:dyDescent="0.25">
      <c r="A68" s="34" t="s">
        <v>20</v>
      </c>
      <c r="B68" s="1">
        <f>B66-B67</f>
        <v>7859906626.4300022</v>
      </c>
      <c r="C68" s="1">
        <f t="shared" ref="C68:E68" si="13">C66-C67</f>
        <v>3396722011.7200031</v>
      </c>
      <c r="D68" s="1">
        <f t="shared" si="13"/>
        <v>4503094041.3200016</v>
      </c>
      <c r="E68" s="1">
        <f t="shared" si="13"/>
        <v>4503094041.3199997</v>
      </c>
    </row>
    <row r="69" spans="1:12" ht="15.75" thickBot="1" x14ac:dyDescent="0.3">
      <c r="A69" s="46"/>
      <c r="B69" s="5"/>
      <c r="C69" s="5"/>
      <c r="D69" s="5"/>
      <c r="E69" s="5"/>
    </row>
    <row r="70" spans="1:12" ht="15.75" thickTop="1" x14ac:dyDescent="0.25">
      <c r="A70" s="52" t="s">
        <v>101</v>
      </c>
    </row>
    <row r="71" spans="1:12" x14ac:dyDescent="0.25">
      <c r="A71" s="1"/>
    </row>
    <row r="74" spans="1:12" x14ac:dyDescent="0.25">
      <c r="A74" s="20" t="s">
        <v>102</v>
      </c>
    </row>
  </sheetData>
  <mergeCells count="13">
    <mergeCell ref="A60:E60"/>
    <mergeCell ref="A26:E26"/>
    <mergeCell ref="A42:E42"/>
    <mergeCell ref="A43:E43"/>
    <mergeCell ref="A44:E44"/>
    <mergeCell ref="A58:E58"/>
    <mergeCell ref="A59:E59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60" zoomScale="90" zoomScaleNormal="90" workbookViewId="0">
      <selection activeCell="B75" sqref="B75"/>
    </sheetView>
  </sheetViews>
  <sheetFormatPr baseColWidth="10" defaultColWidth="11.42578125" defaultRowHeight="15" x14ac:dyDescent="0.25"/>
  <cols>
    <col min="1" max="1" width="68.7109375" style="1" customWidth="1"/>
    <col min="2" max="2" width="18.5703125" style="1" customWidth="1"/>
    <col min="3" max="3" width="18.42578125" style="1" customWidth="1"/>
    <col min="4" max="4" width="19.42578125" style="1" customWidth="1"/>
    <col min="5" max="5" width="18" style="1" bestFit="1" customWidth="1"/>
    <col min="6" max="16384" width="11.42578125" style="1"/>
  </cols>
  <sheetData>
    <row r="1" spans="1:7" x14ac:dyDescent="0.25">
      <c r="A1" s="87" t="s">
        <v>22</v>
      </c>
      <c r="B1" s="87"/>
      <c r="C1" s="87"/>
      <c r="D1" s="87"/>
      <c r="E1" s="87"/>
    </row>
    <row r="2" spans="1:7" x14ac:dyDescent="0.25">
      <c r="A2" s="28" t="s">
        <v>0</v>
      </c>
      <c r="B2" s="16" t="s">
        <v>24</v>
      </c>
    </row>
    <row r="3" spans="1:7" x14ac:dyDescent="0.25">
      <c r="A3" s="28" t="s">
        <v>1</v>
      </c>
      <c r="B3" s="16" t="s">
        <v>23</v>
      </c>
    </row>
    <row r="4" spans="1:7" x14ac:dyDescent="0.25">
      <c r="A4" s="28" t="s">
        <v>11</v>
      </c>
      <c r="B4" s="16" t="s">
        <v>25</v>
      </c>
    </row>
    <row r="5" spans="1:7" x14ac:dyDescent="0.25">
      <c r="A5" s="28" t="s">
        <v>37</v>
      </c>
      <c r="B5" s="15" t="s">
        <v>95</v>
      </c>
    </row>
    <row r="6" spans="1:7" x14ac:dyDescent="0.25">
      <c r="A6" s="29"/>
      <c r="B6" s="30"/>
    </row>
    <row r="8" spans="1:7" x14ac:dyDescent="0.25">
      <c r="A8" s="87" t="s">
        <v>8</v>
      </c>
      <c r="B8" s="87"/>
      <c r="C8" s="87"/>
      <c r="D8" s="87"/>
      <c r="E8" s="87"/>
    </row>
    <row r="9" spans="1:7" x14ac:dyDescent="0.25">
      <c r="A9" s="87" t="s">
        <v>12</v>
      </c>
      <c r="B9" s="87"/>
      <c r="C9" s="87"/>
      <c r="D9" s="87"/>
      <c r="E9" s="87"/>
    </row>
    <row r="11" spans="1:7" ht="15.75" thickBot="1" x14ac:dyDescent="0.3">
      <c r="A11" s="53" t="s">
        <v>79</v>
      </c>
      <c r="B11" s="32" t="s">
        <v>2</v>
      </c>
      <c r="C11" s="33" t="s">
        <v>6</v>
      </c>
      <c r="D11" s="33" t="s">
        <v>48</v>
      </c>
      <c r="E11" s="33" t="s">
        <v>55</v>
      </c>
      <c r="F11" s="33" t="s">
        <v>56</v>
      </c>
    </row>
    <row r="12" spans="1:7" x14ac:dyDescent="0.25">
      <c r="A12" s="34"/>
    </row>
    <row r="13" spans="1:7" x14ac:dyDescent="0.25">
      <c r="A13" s="34" t="s">
        <v>28</v>
      </c>
      <c r="B13" s="1" t="s">
        <v>7</v>
      </c>
      <c r="C13" s="61">
        <f>C14+C15</f>
        <v>314863</v>
      </c>
      <c r="D13" s="61">
        <f>D14+D15</f>
        <v>317441</v>
      </c>
      <c r="E13" s="1">
        <f>SUM(C13:D13)</f>
        <v>632304</v>
      </c>
      <c r="F13" s="1">
        <f>+E13/6</f>
        <v>105384</v>
      </c>
      <c r="G13" s="66"/>
    </row>
    <row r="14" spans="1:7" x14ac:dyDescent="0.25">
      <c r="A14" s="35" t="s">
        <v>26</v>
      </c>
      <c r="B14" s="2" t="s">
        <v>7</v>
      </c>
      <c r="C14" s="2">
        <f>+IT!F14</f>
        <v>228854</v>
      </c>
      <c r="D14" s="2">
        <f>+'2T'!F14</f>
        <v>231101</v>
      </c>
      <c r="E14" s="2">
        <f t="shared" ref="E14:E16" si="0">SUM(C14:D14)</f>
        <v>459955</v>
      </c>
      <c r="F14" s="2">
        <f t="shared" ref="F14:F18" si="1">+E14/6</f>
        <v>76659.166666666672</v>
      </c>
    </row>
    <row r="15" spans="1:7" x14ac:dyDescent="0.25">
      <c r="A15" s="35" t="s">
        <v>27</v>
      </c>
      <c r="B15" s="2" t="s">
        <v>7</v>
      </c>
      <c r="C15" s="2">
        <f>+IT!F15</f>
        <v>86009</v>
      </c>
      <c r="D15" s="2">
        <f>+'2T'!F15</f>
        <v>86340</v>
      </c>
      <c r="E15" s="2">
        <f t="shared" si="0"/>
        <v>172349</v>
      </c>
      <c r="F15" s="2">
        <f t="shared" si="1"/>
        <v>28724.833333333332</v>
      </c>
    </row>
    <row r="16" spans="1:7" x14ac:dyDescent="0.25">
      <c r="A16" s="43" t="s">
        <v>80</v>
      </c>
      <c r="B16" s="1" t="s">
        <v>7</v>
      </c>
      <c r="C16" s="1">
        <f>+IT!F16</f>
        <v>11112</v>
      </c>
      <c r="D16" s="1">
        <f>+'2T'!F16</f>
        <v>11278</v>
      </c>
      <c r="E16" s="1">
        <f t="shared" si="0"/>
        <v>22390</v>
      </c>
      <c r="F16" s="1">
        <f t="shared" si="1"/>
        <v>3731.6666666666665</v>
      </c>
    </row>
    <row r="17" spans="1:7" x14ac:dyDescent="0.25">
      <c r="A17" s="34"/>
      <c r="B17" s="3"/>
    </row>
    <row r="18" spans="1:7" ht="15.75" thickBot="1" x14ac:dyDescent="0.3">
      <c r="A18" s="31" t="s">
        <v>13</v>
      </c>
      <c r="B18" s="32"/>
      <c r="C18" s="5">
        <f>C13+C16</f>
        <v>325975</v>
      </c>
      <c r="D18" s="5">
        <f>D13+D16</f>
        <v>328719</v>
      </c>
      <c r="E18" s="68">
        <f>+E13+E16</f>
        <v>654694</v>
      </c>
      <c r="F18" s="5">
        <f t="shared" si="1"/>
        <v>109115.66666666667</v>
      </c>
      <c r="G18" s="66"/>
    </row>
    <row r="19" spans="1:7" ht="15.75" thickTop="1" x14ac:dyDescent="0.25">
      <c r="A19" s="1" t="s">
        <v>66</v>
      </c>
    </row>
    <row r="20" spans="1:7" x14ac:dyDescent="0.25">
      <c r="A20" s="36" t="s">
        <v>57</v>
      </c>
    </row>
    <row r="21" spans="1:7" x14ac:dyDescent="0.25">
      <c r="A21" s="36" t="s">
        <v>67</v>
      </c>
    </row>
    <row r="24" spans="1:7" x14ac:dyDescent="0.25">
      <c r="A24" s="87" t="s">
        <v>14</v>
      </c>
      <c r="B24" s="87"/>
      <c r="C24" s="87"/>
      <c r="D24" s="87"/>
    </row>
    <row r="25" spans="1:7" x14ac:dyDescent="0.25">
      <c r="A25" s="87" t="s">
        <v>9</v>
      </c>
      <c r="B25" s="87"/>
      <c r="C25" s="87"/>
      <c r="D25" s="87"/>
    </row>
    <row r="26" spans="1:7" x14ac:dyDescent="0.25">
      <c r="A26" s="87" t="s">
        <v>42</v>
      </c>
      <c r="B26" s="87"/>
      <c r="C26" s="87"/>
      <c r="D26" s="87"/>
    </row>
    <row r="28" spans="1:7" ht="15.75" thickBot="1" x14ac:dyDescent="0.3">
      <c r="A28" s="53" t="s">
        <v>79</v>
      </c>
      <c r="B28" s="33" t="s">
        <v>6</v>
      </c>
      <c r="C28" s="33" t="s">
        <v>48</v>
      </c>
      <c r="D28" s="33" t="s">
        <v>58</v>
      </c>
    </row>
    <row r="29" spans="1:7" x14ac:dyDescent="0.25">
      <c r="A29" s="34"/>
    </row>
    <row r="30" spans="1:7" x14ac:dyDescent="0.25">
      <c r="A30" s="34" t="s">
        <v>28</v>
      </c>
      <c r="B30" s="1">
        <f>+IT!E30</f>
        <v>23944245938.989998</v>
      </c>
      <c r="C30" s="1">
        <f>+'2T'!E30</f>
        <v>24917288981.989998</v>
      </c>
      <c r="D30" s="1">
        <f>SUM(B30:C30)</f>
        <v>48861534920.979996</v>
      </c>
    </row>
    <row r="31" spans="1:7" x14ac:dyDescent="0.25">
      <c r="A31" s="35" t="s">
        <v>26</v>
      </c>
      <c r="B31" s="2">
        <f>+IT!E31</f>
        <v>17403999005.932964</v>
      </c>
      <c r="C31" s="2">
        <f>+'2T'!E31</f>
        <v>18140089363.201321</v>
      </c>
      <c r="D31" s="2">
        <f t="shared" ref="D31:D32" si="2">SUM(B31:C31)</f>
        <v>35544088369.134285</v>
      </c>
    </row>
    <row r="32" spans="1:7" x14ac:dyDescent="0.25">
      <c r="A32" s="35" t="s">
        <v>27</v>
      </c>
      <c r="B32" s="2">
        <f>+IT!E32</f>
        <v>6540246933.0570335</v>
      </c>
      <c r="C32" s="2">
        <f>+'2T'!E32</f>
        <v>6777199618.7886791</v>
      </c>
      <c r="D32" s="2">
        <f t="shared" si="2"/>
        <v>13317446551.845713</v>
      </c>
    </row>
    <row r="33" spans="1:4" x14ac:dyDescent="0.25">
      <c r="A33" s="43" t="s">
        <v>80</v>
      </c>
      <c r="B33" s="1">
        <f>+IT!E33</f>
        <v>2905927353.1999998</v>
      </c>
      <c r="C33" s="1">
        <f>+'2T'!E33</f>
        <v>3024707948.0999999</v>
      </c>
      <c r="D33" s="1">
        <f t="shared" ref="D33:D36" si="3">SUM(B33:C33)</f>
        <v>5930635301.2999992</v>
      </c>
    </row>
    <row r="34" spans="1:4" x14ac:dyDescent="0.25">
      <c r="A34" s="34" t="s">
        <v>29</v>
      </c>
      <c r="B34" s="1">
        <f>+IT!E34</f>
        <v>4712936851.4300003</v>
      </c>
      <c r="C34" s="1">
        <f>+'2T'!E34</f>
        <v>6050445511.4099998</v>
      </c>
      <c r="D34" s="1">
        <f t="shared" si="3"/>
        <v>10763382362.84</v>
      </c>
    </row>
    <row r="35" spans="1:4" x14ac:dyDescent="0.25">
      <c r="A35" s="60" t="s">
        <v>30</v>
      </c>
      <c r="B35" s="1">
        <f>+IT!E35</f>
        <v>3462011851.4299998</v>
      </c>
      <c r="C35" s="1">
        <f>+'2T'!E35</f>
        <v>3794520511.4099998</v>
      </c>
      <c r="D35" s="1">
        <f t="shared" si="3"/>
        <v>7256532362.8400002</v>
      </c>
    </row>
    <row r="36" spans="1:4" x14ac:dyDescent="0.25">
      <c r="A36" s="60" t="s">
        <v>31</v>
      </c>
      <c r="B36" s="1">
        <f>+IT!E36</f>
        <v>1250925000</v>
      </c>
      <c r="C36" s="1">
        <f>+'2T'!E36</f>
        <v>2255925000</v>
      </c>
      <c r="D36" s="1">
        <f t="shared" si="3"/>
        <v>3506850000</v>
      </c>
    </row>
    <row r="37" spans="1:4" x14ac:dyDescent="0.25">
      <c r="A37" s="43" t="s">
        <v>73</v>
      </c>
    </row>
    <row r="38" spans="1:4" ht="15.75" thickBot="1" x14ac:dyDescent="0.3">
      <c r="A38" s="31" t="s">
        <v>13</v>
      </c>
      <c r="B38" s="5">
        <f>+B30+B33+B34</f>
        <v>31563110143.619999</v>
      </c>
      <c r="C38" s="5">
        <f t="shared" ref="C38:D38" si="4">+C30+C33+C34</f>
        <v>33992442441.499996</v>
      </c>
      <c r="D38" s="5">
        <f t="shared" si="4"/>
        <v>65555552585.119995</v>
      </c>
    </row>
    <row r="39" spans="1:4" ht="15.75" thickTop="1" x14ac:dyDescent="0.25">
      <c r="A39" s="20" t="s">
        <v>89</v>
      </c>
    </row>
    <row r="40" spans="1:4" x14ac:dyDescent="0.25">
      <c r="A40" s="20" t="s">
        <v>97</v>
      </c>
    </row>
    <row r="42" spans="1:4" x14ac:dyDescent="0.25">
      <c r="A42" s="87" t="s">
        <v>15</v>
      </c>
      <c r="B42" s="87"/>
      <c r="C42" s="87"/>
      <c r="D42" s="87"/>
    </row>
    <row r="43" spans="1:4" x14ac:dyDescent="0.25">
      <c r="A43" s="87" t="s">
        <v>9</v>
      </c>
      <c r="B43" s="87"/>
      <c r="C43" s="87"/>
      <c r="D43" s="87"/>
    </row>
    <row r="44" spans="1:4" x14ac:dyDescent="0.25">
      <c r="A44" s="87" t="s">
        <v>42</v>
      </c>
      <c r="B44" s="87"/>
      <c r="C44" s="87"/>
      <c r="D44" s="87"/>
    </row>
    <row r="46" spans="1:4" ht="15.75" thickBot="1" x14ac:dyDescent="0.3">
      <c r="A46" s="19" t="s">
        <v>10</v>
      </c>
      <c r="B46" s="8" t="s">
        <v>59</v>
      </c>
      <c r="C46" s="8" t="s">
        <v>48</v>
      </c>
      <c r="D46" s="8" t="s">
        <v>58</v>
      </c>
    </row>
    <row r="47" spans="1:4" x14ac:dyDescent="0.25">
      <c r="A47" s="20"/>
    </row>
    <row r="48" spans="1:4" x14ac:dyDescent="0.25">
      <c r="A48" s="20" t="s">
        <v>34</v>
      </c>
      <c r="B48" s="1">
        <f>+IT!E48</f>
        <v>26850173292.189999</v>
      </c>
      <c r="C48" s="1">
        <f>+'2T'!E48</f>
        <v>27941996930.090004</v>
      </c>
      <c r="D48" s="1">
        <f>SUM(B48:C48)</f>
        <v>54792170222.279999</v>
      </c>
    </row>
    <row r="49" spans="1:5" x14ac:dyDescent="0.25">
      <c r="A49" s="25" t="s">
        <v>32</v>
      </c>
      <c r="B49" s="1">
        <f>+IT!E49</f>
        <v>23944245938.989998</v>
      </c>
      <c r="C49" s="1">
        <f>+'2T'!E49</f>
        <v>24917288981.989998</v>
      </c>
      <c r="D49" s="1">
        <f t="shared" ref="D49:D53" si="5">SUM(B49:C49)</f>
        <v>48861534920.979996</v>
      </c>
    </row>
    <row r="50" spans="1:5" x14ac:dyDescent="0.25">
      <c r="A50" s="25" t="s">
        <v>81</v>
      </c>
      <c r="B50" s="1">
        <f>+IT!E50</f>
        <v>2905927353.1999998</v>
      </c>
      <c r="C50" s="1">
        <f>+'2T'!E50</f>
        <v>3024707948.0999999</v>
      </c>
      <c r="D50" s="1">
        <f t="shared" si="5"/>
        <v>5930635301.2999992</v>
      </c>
    </row>
    <row r="51" spans="1:5" x14ac:dyDescent="0.25">
      <c r="A51" s="25" t="s">
        <v>33</v>
      </c>
      <c r="B51" s="1">
        <f>+IT!E51</f>
        <v>0</v>
      </c>
      <c r="C51" s="1">
        <f>+'2T'!E51</f>
        <v>0</v>
      </c>
      <c r="D51" s="1">
        <f t="shared" si="5"/>
        <v>0</v>
      </c>
    </row>
    <row r="52" spans="1:5" x14ac:dyDescent="0.25">
      <c r="A52" s="20" t="s">
        <v>35</v>
      </c>
      <c r="B52" s="1">
        <f>+IT!E52</f>
        <v>3462011851.4299998</v>
      </c>
      <c r="C52" s="1">
        <f>+'2T'!E52</f>
        <v>3794520511.4099998</v>
      </c>
      <c r="D52" s="1">
        <f t="shared" si="5"/>
        <v>7256532362.8400002</v>
      </c>
    </row>
    <row r="53" spans="1:5" x14ac:dyDescent="0.25">
      <c r="A53" s="20" t="s">
        <v>36</v>
      </c>
      <c r="B53" s="1">
        <f>+IT!E53</f>
        <v>1250925000</v>
      </c>
      <c r="C53" s="1">
        <f>+'2T'!E53</f>
        <v>2255925000</v>
      </c>
      <c r="D53" s="1">
        <f t="shared" si="5"/>
        <v>3506850000</v>
      </c>
    </row>
    <row r="54" spans="1:5" ht="15.75" thickBot="1" x14ac:dyDescent="0.3">
      <c r="A54" s="7" t="s">
        <v>13</v>
      </c>
      <c r="B54" s="5">
        <f>+B48+B52+B53</f>
        <v>31563110143.619999</v>
      </c>
      <c r="C54" s="5">
        <f t="shared" ref="C54:D54" si="6">+C48+C52+C53</f>
        <v>33992442441.500004</v>
      </c>
      <c r="D54" s="5">
        <f t="shared" si="6"/>
        <v>65555552585.119995</v>
      </c>
      <c r="E54" s="66"/>
    </row>
    <row r="55" spans="1:5" ht="15.75" thickTop="1" x14ac:dyDescent="0.25">
      <c r="A55" s="1" t="s">
        <v>85</v>
      </c>
    </row>
    <row r="56" spans="1:5" x14ac:dyDescent="0.25">
      <c r="A56" s="20" t="s">
        <v>97</v>
      </c>
    </row>
    <row r="58" spans="1:5" x14ac:dyDescent="0.25">
      <c r="A58" s="87" t="s">
        <v>21</v>
      </c>
      <c r="B58" s="87"/>
      <c r="C58" s="87"/>
      <c r="D58" s="87"/>
    </row>
    <row r="59" spans="1:5" x14ac:dyDescent="0.25">
      <c r="A59" s="87" t="s">
        <v>16</v>
      </c>
      <c r="B59" s="87"/>
      <c r="C59" s="87"/>
      <c r="D59" s="87"/>
    </row>
    <row r="60" spans="1:5" x14ac:dyDescent="0.25">
      <c r="A60" s="87" t="s">
        <v>42</v>
      </c>
      <c r="B60" s="87"/>
      <c r="C60" s="87"/>
      <c r="D60" s="87"/>
    </row>
    <row r="62" spans="1:5" ht="15.75" thickBot="1" x14ac:dyDescent="0.3">
      <c r="A62" s="31" t="s">
        <v>10</v>
      </c>
      <c r="B62" s="33" t="s">
        <v>6</v>
      </c>
      <c r="C62" s="33" t="s">
        <v>48</v>
      </c>
      <c r="D62" s="33" t="s">
        <v>58</v>
      </c>
    </row>
    <row r="63" spans="1:5" ht="15.75" thickTop="1" x14ac:dyDescent="0.25">
      <c r="A63" s="34"/>
    </row>
    <row r="64" spans="1:5" x14ac:dyDescent="0.25">
      <c r="A64" s="34" t="s">
        <v>60</v>
      </c>
      <c r="B64" s="1">
        <f>+IT!E64</f>
        <v>8301942049.1999998</v>
      </c>
      <c r="C64" s="1">
        <f>+'2T'!E64</f>
        <v>6212722789.8499985</v>
      </c>
      <c r="D64" s="1">
        <f>B64</f>
        <v>8301942049.1999998</v>
      </c>
    </row>
    <row r="65" spans="1:4" x14ac:dyDescent="0.25">
      <c r="A65" s="34" t="s">
        <v>17</v>
      </c>
      <c r="B65" s="1">
        <f>+IT!E65</f>
        <v>29473890884.270004</v>
      </c>
      <c r="C65" s="1">
        <f>+'2T'!E65</f>
        <v>32237365183.790001</v>
      </c>
      <c r="D65" s="1">
        <f>SUM(B65:C65)</f>
        <v>61711256068.060005</v>
      </c>
    </row>
    <row r="66" spans="1:4" x14ac:dyDescent="0.25">
      <c r="A66" s="34" t="s">
        <v>18</v>
      </c>
      <c r="B66" s="1">
        <f>+IT!E66</f>
        <v>37775832933.470001</v>
      </c>
      <c r="C66" s="1">
        <f>+'2T'!E66</f>
        <v>38450087973.639999</v>
      </c>
      <c r="D66" s="1">
        <f>SUM(D64:D65)</f>
        <v>70013198117.26001</v>
      </c>
    </row>
    <row r="67" spans="1:4" x14ac:dyDescent="0.25">
      <c r="A67" s="34" t="s">
        <v>19</v>
      </c>
      <c r="B67" s="1">
        <f>+IT!E67</f>
        <v>31563110143.620003</v>
      </c>
      <c r="C67" s="1">
        <f>+'2T'!E67</f>
        <v>33992442441.5</v>
      </c>
      <c r="D67" s="1">
        <f>SUM(B67:C67)</f>
        <v>65555552585.120003</v>
      </c>
    </row>
    <row r="68" spans="1:4" ht="15.75" thickBot="1" x14ac:dyDescent="0.3">
      <c r="A68" s="37" t="s">
        <v>20</v>
      </c>
      <c r="B68" s="38">
        <f>+IT!E68</f>
        <v>6212722789.8499985</v>
      </c>
      <c r="C68" s="38">
        <f>+'2T'!E68</f>
        <v>4457645532.1399994</v>
      </c>
      <c r="D68" s="38">
        <f>D66-D67</f>
        <v>4457645532.140007</v>
      </c>
    </row>
    <row r="69" spans="1:4" ht="15.75" thickTop="1" x14ac:dyDescent="0.25">
      <c r="A69" s="1" t="s">
        <v>85</v>
      </c>
    </row>
    <row r="70" spans="1:4" x14ac:dyDescent="0.25">
      <c r="A70" s="20" t="s">
        <v>97</v>
      </c>
    </row>
    <row r="72" spans="1:4" x14ac:dyDescent="0.25">
      <c r="A72" s="20" t="s">
        <v>98</v>
      </c>
    </row>
    <row r="76" spans="1:4" x14ac:dyDescent="0.25">
      <c r="A76" s="20"/>
    </row>
    <row r="77" spans="1:4" x14ac:dyDescent="0.25">
      <c r="A77" s="20"/>
    </row>
    <row r="78" spans="1:4" x14ac:dyDescent="0.25">
      <c r="A78" s="20"/>
    </row>
  </sheetData>
  <mergeCells count="12">
    <mergeCell ref="A60:D60"/>
    <mergeCell ref="A1:E1"/>
    <mergeCell ref="A8:E8"/>
    <mergeCell ref="A9:E9"/>
    <mergeCell ref="A24:D24"/>
    <mergeCell ref="A25:D25"/>
    <mergeCell ref="A26:D26"/>
    <mergeCell ref="A42:D42"/>
    <mergeCell ref="A43:D43"/>
    <mergeCell ref="A44:D44"/>
    <mergeCell ref="A58:D58"/>
    <mergeCell ref="A59:D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90" zoomScaleNormal="90" workbookViewId="0">
      <selection activeCell="F15" sqref="F15"/>
    </sheetView>
  </sheetViews>
  <sheetFormatPr baseColWidth="10" defaultColWidth="11.5703125" defaultRowHeight="15" x14ac:dyDescent="0.25"/>
  <cols>
    <col min="1" max="1" width="58.7109375" style="20" customWidth="1"/>
    <col min="2" max="2" width="20.42578125" style="1" customWidth="1"/>
    <col min="3" max="6" width="18" style="1" bestFit="1" customWidth="1"/>
    <col min="7" max="7" width="16.140625" style="1" bestFit="1" customWidth="1"/>
    <col min="8" max="16384" width="11.5703125" style="1"/>
  </cols>
  <sheetData>
    <row r="1" spans="1:8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8" s="16" customFormat="1" ht="15" customHeight="1" x14ac:dyDescent="0.25">
      <c r="A2" s="13" t="s">
        <v>0</v>
      </c>
      <c r="B2" s="84" t="s">
        <v>24</v>
      </c>
      <c r="C2" s="84"/>
      <c r="D2" s="84"/>
    </row>
    <row r="3" spans="1:8" s="16" customFormat="1" ht="15" customHeight="1" x14ac:dyDescent="0.25">
      <c r="A3" s="13" t="s">
        <v>1</v>
      </c>
      <c r="B3" s="14" t="s">
        <v>23</v>
      </c>
      <c r="C3" s="14"/>
      <c r="D3" s="14"/>
    </row>
    <row r="4" spans="1:8" s="16" customFormat="1" ht="15" customHeight="1" x14ac:dyDescent="0.25">
      <c r="A4" s="13" t="s">
        <v>11</v>
      </c>
      <c r="B4" s="14" t="s">
        <v>25</v>
      </c>
      <c r="C4" s="14"/>
      <c r="D4" s="14"/>
    </row>
    <row r="5" spans="1:8" s="16" customFormat="1" ht="15" customHeight="1" x14ac:dyDescent="0.25">
      <c r="A5" s="13" t="s">
        <v>37</v>
      </c>
      <c r="B5" s="15" t="s">
        <v>96</v>
      </c>
    </row>
    <row r="6" spans="1:8" s="16" customFormat="1" ht="15" customHeight="1" x14ac:dyDescent="0.25">
      <c r="A6" s="13"/>
      <c r="B6" s="15"/>
    </row>
    <row r="7" spans="1:8" ht="15" customHeight="1" x14ac:dyDescent="0.25">
      <c r="A7" s="47"/>
      <c r="B7" s="47"/>
      <c r="C7" s="47"/>
      <c r="D7" s="47"/>
      <c r="E7" s="47"/>
      <c r="F7" s="47"/>
      <c r="G7" s="47"/>
    </row>
    <row r="8" spans="1:8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8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8" ht="15" customHeight="1" thickBot="1" x14ac:dyDescent="0.3">
      <c r="A11" s="53" t="s">
        <v>79</v>
      </c>
      <c r="B11" s="32" t="s">
        <v>2</v>
      </c>
      <c r="C11" s="33" t="s">
        <v>6</v>
      </c>
      <c r="D11" s="33" t="s">
        <v>48</v>
      </c>
      <c r="E11" s="33" t="s">
        <v>53</v>
      </c>
      <c r="F11" s="33" t="s">
        <v>61</v>
      </c>
      <c r="G11" s="33" t="s">
        <v>56</v>
      </c>
    </row>
    <row r="12" spans="1:8" ht="15" customHeight="1" x14ac:dyDescent="0.25">
      <c r="A12" s="34"/>
      <c r="E12" s="3"/>
      <c r="F12" s="3"/>
      <c r="G12" s="3"/>
    </row>
    <row r="13" spans="1:8" ht="15" customHeight="1" x14ac:dyDescent="0.25">
      <c r="A13" s="34" t="s">
        <v>28</v>
      </c>
      <c r="B13" s="1" t="s">
        <v>7</v>
      </c>
      <c r="C13" s="61">
        <f>C14+C15</f>
        <v>314863</v>
      </c>
      <c r="D13" s="61">
        <f t="shared" ref="D13:E13" si="0">D14+D15</f>
        <v>317441</v>
      </c>
      <c r="E13" s="61">
        <f t="shared" si="0"/>
        <v>320477</v>
      </c>
      <c r="F13" s="3">
        <f>SUM(C13:E13)</f>
        <v>952781</v>
      </c>
      <c r="G13" s="3">
        <f>+F13/9</f>
        <v>105864.55555555556</v>
      </c>
      <c r="H13" s="66"/>
    </row>
    <row r="14" spans="1:8" ht="15" customHeight="1" x14ac:dyDescent="0.25">
      <c r="A14" s="35" t="s">
        <v>26</v>
      </c>
      <c r="B14" s="2" t="s">
        <v>7</v>
      </c>
      <c r="C14" s="2">
        <f>+IT!F14</f>
        <v>228854</v>
      </c>
      <c r="D14" s="2">
        <f>+'2T'!F14</f>
        <v>231101</v>
      </c>
      <c r="E14" s="2">
        <f>+'3T'!F14</f>
        <v>233736</v>
      </c>
      <c r="F14" s="10">
        <f t="shared" ref="F14:F16" si="1">SUM(C14:E14)</f>
        <v>693691</v>
      </c>
      <c r="G14" s="11">
        <f>+F14/9</f>
        <v>77076.777777777781</v>
      </c>
    </row>
    <row r="15" spans="1:8" ht="15" customHeight="1" x14ac:dyDescent="0.25">
      <c r="A15" s="35" t="s">
        <v>27</v>
      </c>
      <c r="B15" s="2" t="s">
        <v>7</v>
      </c>
      <c r="C15" s="2">
        <f>+IT!F15</f>
        <v>86009</v>
      </c>
      <c r="D15" s="2">
        <f>+'2T'!F15</f>
        <v>86340</v>
      </c>
      <c r="E15" s="2">
        <f>+'3T'!F15</f>
        <v>86741</v>
      </c>
      <c r="F15" s="10">
        <f t="shared" si="1"/>
        <v>259090</v>
      </c>
      <c r="G15" s="11">
        <f>+F15/9</f>
        <v>28787.777777777777</v>
      </c>
    </row>
    <row r="16" spans="1:8" ht="15" customHeight="1" x14ac:dyDescent="0.25">
      <c r="A16" s="43" t="s">
        <v>80</v>
      </c>
      <c r="B16" s="1" t="s">
        <v>7</v>
      </c>
      <c r="C16" s="1">
        <f>+IT!F16</f>
        <v>11112</v>
      </c>
      <c r="D16" s="1">
        <f>+'2T'!F16</f>
        <v>11278</v>
      </c>
      <c r="E16" s="3">
        <f>+'3T'!F16</f>
        <v>11435</v>
      </c>
      <c r="F16" s="3">
        <f t="shared" si="1"/>
        <v>33825</v>
      </c>
      <c r="G16" s="3">
        <f>+F16/9</f>
        <v>3758.3333333333335</v>
      </c>
    </row>
    <row r="17" spans="1:8" ht="15" customHeight="1" x14ac:dyDescent="0.25">
      <c r="A17" s="34"/>
      <c r="B17" s="3"/>
      <c r="E17" s="3"/>
      <c r="F17" s="3"/>
      <c r="G17" s="3"/>
    </row>
    <row r="18" spans="1:8" ht="15" customHeight="1" thickBot="1" x14ac:dyDescent="0.3">
      <c r="A18" s="31" t="s">
        <v>13</v>
      </c>
      <c r="B18" s="32"/>
      <c r="C18" s="5">
        <f>C13+C16</f>
        <v>325975</v>
      </c>
      <c r="D18" s="5">
        <f t="shared" ref="D18:E18" si="2">D13+D16</f>
        <v>328719</v>
      </c>
      <c r="E18" s="5">
        <f t="shared" si="2"/>
        <v>331912</v>
      </c>
      <c r="F18" s="68">
        <f>F13+F16</f>
        <v>986606</v>
      </c>
      <c r="G18" s="5">
        <f>F18/9</f>
        <v>109622.88888888889</v>
      </c>
      <c r="H18" s="66"/>
    </row>
    <row r="19" spans="1:8" ht="15" customHeight="1" thickTop="1" x14ac:dyDescent="0.25">
      <c r="A19" s="1" t="s">
        <v>66</v>
      </c>
    </row>
    <row r="20" spans="1:8" ht="15" customHeight="1" x14ac:dyDescent="0.25">
      <c r="A20" s="36" t="s">
        <v>62</v>
      </c>
    </row>
    <row r="21" spans="1:8" ht="15" customHeight="1" x14ac:dyDescent="0.25">
      <c r="A21" s="36" t="s">
        <v>63</v>
      </c>
    </row>
    <row r="23" spans="1:8" ht="15" customHeight="1" x14ac:dyDescent="0.25">
      <c r="A23" s="39"/>
      <c r="B23" s="39"/>
      <c r="C23" s="39"/>
      <c r="D23" s="39"/>
      <c r="E23" s="39"/>
      <c r="F23" s="40"/>
    </row>
    <row r="24" spans="1:8" ht="15" customHeight="1" x14ac:dyDescent="0.25">
      <c r="A24" s="85" t="s">
        <v>14</v>
      </c>
      <c r="B24" s="85"/>
      <c r="C24" s="85"/>
      <c r="D24" s="85"/>
      <c r="E24" s="85"/>
    </row>
    <row r="25" spans="1:8" ht="15" customHeight="1" x14ac:dyDescent="0.25">
      <c r="A25" s="83" t="s">
        <v>9</v>
      </c>
      <c r="B25" s="83"/>
      <c r="C25" s="83"/>
      <c r="D25" s="83"/>
      <c r="E25" s="83"/>
    </row>
    <row r="26" spans="1:8" ht="15" customHeight="1" x14ac:dyDescent="0.25">
      <c r="A26" s="83" t="s">
        <v>42</v>
      </c>
      <c r="B26" s="83"/>
      <c r="C26" s="83"/>
      <c r="D26" s="83"/>
      <c r="E26" s="83"/>
    </row>
    <row r="27" spans="1:8" ht="15" customHeight="1" x14ac:dyDescent="0.25"/>
    <row r="28" spans="1:8" ht="15" customHeight="1" thickBot="1" x14ac:dyDescent="0.3">
      <c r="A28" s="53" t="s">
        <v>79</v>
      </c>
      <c r="B28" s="8" t="s">
        <v>6</v>
      </c>
      <c r="C28" s="8" t="s">
        <v>48</v>
      </c>
      <c r="D28" s="8" t="s">
        <v>53</v>
      </c>
      <c r="E28" s="8" t="s">
        <v>64</v>
      </c>
    </row>
    <row r="29" spans="1:8" ht="15" customHeight="1" x14ac:dyDescent="0.25">
      <c r="A29" s="42"/>
    </row>
    <row r="30" spans="1:8" ht="15" customHeight="1" x14ac:dyDescent="0.25">
      <c r="A30" s="43" t="s">
        <v>28</v>
      </c>
      <c r="B30" s="1">
        <f>+IT!E30</f>
        <v>23944245938.989998</v>
      </c>
      <c r="C30" s="1">
        <f>+'2T'!E30</f>
        <v>24917288981.989998</v>
      </c>
      <c r="D30" s="1">
        <f>+'3T'!E30</f>
        <v>24286210846.420002</v>
      </c>
      <c r="E30" s="1">
        <f>SUM(B30:D30)</f>
        <v>73147745767.399994</v>
      </c>
    </row>
    <row r="31" spans="1:8" ht="15" customHeight="1" x14ac:dyDescent="0.25">
      <c r="A31" s="35" t="s">
        <v>26</v>
      </c>
      <c r="B31" s="11">
        <f>+IT!E31</f>
        <v>17403999005.932964</v>
      </c>
      <c r="C31" s="2">
        <f>+'2T'!E31</f>
        <v>18140089363.201321</v>
      </c>
      <c r="D31" s="2">
        <f>+'3T'!E31</f>
        <v>17713374476.759422</v>
      </c>
      <c r="E31" s="2">
        <f t="shared" ref="E31:E32" si="3">SUM(B31:D31)</f>
        <v>53257462845.893707</v>
      </c>
    </row>
    <row r="32" spans="1:8" ht="15" customHeight="1" x14ac:dyDescent="0.25">
      <c r="A32" s="35" t="s">
        <v>27</v>
      </c>
      <c r="B32" s="11">
        <f>+IT!E32</f>
        <v>6540246933.0570335</v>
      </c>
      <c r="C32" s="2">
        <f>+'2T'!E32</f>
        <v>6777199618.7886791</v>
      </c>
      <c r="D32" s="2">
        <f>+'3T'!E32</f>
        <v>6572836369.6605797</v>
      </c>
      <c r="E32" s="2">
        <f t="shared" si="3"/>
        <v>19890282921.506294</v>
      </c>
    </row>
    <row r="33" spans="1:5" x14ac:dyDescent="0.25">
      <c r="A33" s="43" t="s">
        <v>80</v>
      </c>
      <c r="B33" s="1">
        <f>+IT!E33</f>
        <v>2905927353.1999998</v>
      </c>
      <c r="C33" s="1">
        <f>+'2T'!E33</f>
        <v>3024707948.0999999</v>
      </c>
      <c r="D33" s="1">
        <f>+'3T'!E33</f>
        <v>3023361135.1499996</v>
      </c>
      <c r="E33" s="1">
        <f t="shared" ref="E33:E37" si="4">SUM(B33:D33)</f>
        <v>8953996436.4499989</v>
      </c>
    </row>
    <row r="34" spans="1:5" x14ac:dyDescent="0.25">
      <c r="A34" s="42" t="s">
        <v>29</v>
      </c>
      <c r="B34" s="1">
        <f>+IT!E34</f>
        <v>4712936851.4300003</v>
      </c>
      <c r="C34" s="1">
        <f>+'2T'!E34</f>
        <v>6050445511.4099998</v>
      </c>
      <c r="D34" s="1">
        <f>+'3T'!E34</f>
        <v>5087835801.71</v>
      </c>
      <c r="E34" s="1">
        <f t="shared" si="4"/>
        <v>15851218164.549999</v>
      </c>
    </row>
    <row r="35" spans="1:5" x14ac:dyDescent="0.25">
      <c r="A35" s="44" t="s">
        <v>30</v>
      </c>
      <c r="B35" s="1">
        <f>+IT!E35</f>
        <v>3462011851.4299998</v>
      </c>
      <c r="C35" s="1">
        <f>+'2T'!E35</f>
        <v>3794520511.4099998</v>
      </c>
      <c r="D35" s="1">
        <f>+'3T'!E35</f>
        <v>3836910801.71</v>
      </c>
      <c r="E35" s="1">
        <f t="shared" si="4"/>
        <v>11093443164.549999</v>
      </c>
    </row>
    <row r="36" spans="1:5" x14ac:dyDescent="0.25">
      <c r="A36" s="44" t="s">
        <v>31</v>
      </c>
      <c r="B36" s="1">
        <f>+IT!E36</f>
        <v>1250925000</v>
      </c>
      <c r="C36" s="1">
        <f>+'2T'!E36</f>
        <v>2255925000</v>
      </c>
      <c r="D36" s="1">
        <f>+'3T'!E36</f>
        <v>1250925000</v>
      </c>
      <c r="E36" s="1">
        <f t="shared" si="4"/>
        <v>4757775000</v>
      </c>
    </row>
    <row r="37" spans="1:5" x14ac:dyDescent="0.25">
      <c r="A37" s="42" t="s">
        <v>65</v>
      </c>
      <c r="B37" s="1">
        <f>+IT!E37</f>
        <v>0</v>
      </c>
      <c r="C37" s="1">
        <f>+'2T'!E37</f>
        <v>0</v>
      </c>
      <c r="D37" s="1">
        <f>+'3T'!E37</f>
        <v>0</v>
      </c>
      <c r="E37" s="1">
        <f t="shared" si="4"/>
        <v>0</v>
      </c>
    </row>
    <row r="38" spans="1:5" ht="15.75" thickBot="1" x14ac:dyDescent="0.3">
      <c r="A38" s="45" t="s">
        <v>13</v>
      </c>
      <c r="B38" s="5">
        <f>+B30+B33+B34</f>
        <v>31563110143.619999</v>
      </c>
      <c r="C38" s="5">
        <f t="shared" ref="C38:E38" si="5">+C30+C33+C34</f>
        <v>33992442441.499996</v>
      </c>
      <c r="D38" s="5">
        <f t="shared" si="5"/>
        <v>32397407783.279999</v>
      </c>
      <c r="E38" s="5">
        <f t="shared" si="5"/>
        <v>97952960368.399994</v>
      </c>
    </row>
    <row r="39" spans="1:5" ht="15.75" thickTop="1" x14ac:dyDescent="0.25">
      <c r="A39" s="20" t="s">
        <v>89</v>
      </c>
    </row>
    <row r="41" spans="1:5" x14ac:dyDescent="0.25">
      <c r="A41" s="1"/>
    </row>
    <row r="42" spans="1:5" s="16" customFormat="1" x14ac:dyDescent="0.25">
      <c r="A42" s="83" t="s">
        <v>15</v>
      </c>
      <c r="B42" s="83"/>
      <c r="C42" s="83"/>
      <c r="D42" s="83"/>
      <c r="E42" s="83"/>
    </row>
    <row r="43" spans="1:5" x14ac:dyDescent="0.25">
      <c r="A43" s="83" t="s">
        <v>9</v>
      </c>
      <c r="B43" s="83"/>
      <c r="C43" s="83"/>
      <c r="D43" s="83"/>
      <c r="E43" s="83"/>
    </row>
    <row r="44" spans="1:5" x14ac:dyDescent="0.25">
      <c r="A44" s="83" t="s">
        <v>42</v>
      </c>
      <c r="B44" s="83"/>
      <c r="C44" s="83"/>
      <c r="D44" s="83"/>
      <c r="E44" s="83"/>
    </row>
    <row r="46" spans="1:5" ht="15.75" thickBot="1" x14ac:dyDescent="0.3">
      <c r="A46" s="41" t="s">
        <v>10</v>
      </c>
      <c r="B46" s="8" t="s">
        <v>6</v>
      </c>
      <c r="C46" s="8" t="s">
        <v>48</v>
      </c>
      <c r="D46" s="8" t="s">
        <v>53</v>
      </c>
      <c r="E46" s="8" t="s">
        <v>64</v>
      </c>
    </row>
    <row r="47" spans="1:5" x14ac:dyDescent="0.25">
      <c r="A47" s="42"/>
    </row>
    <row r="48" spans="1:5" x14ac:dyDescent="0.25">
      <c r="A48" s="42" t="s">
        <v>34</v>
      </c>
      <c r="B48" s="1">
        <f>+IT!E48</f>
        <v>26850173292.189999</v>
      </c>
      <c r="C48" s="1">
        <f>+'2T'!E48</f>
        <v>27941996930.090004</v>
      </c>
      <c r="D48" s="1">
        <f>+'3T'!E48</f>
        <v>27309571981.57</v>
      </c>
      <c r="E48" s="1">
        <f>SUM(B48:D48)</f>
        <v>82101742203.850006</v>
      </c>
    </row>
    <row r="49" spans="1:6" x14ac:dyDescent="0.25">
      <c r="A49" s="44" t="s">
        <v>32</v>
      </c>
      <c r="B49" s="1">
        <f>+IT!E49</f>
        <v>23944245938.989998</v>
      </c>
      <c r="C49" s="1">
        <f>+'2T'!E49</f>
        <v>24917288981.989998</v>
      </c>
      <c r="D49" s="1">
        <f>+'3T'!E49</f>
        <v>24286210846.420002</v>
      </c>
      <c r="E49" s="1">
        <f t="shared" ref="E49:E52" si="6">SUM(B49:D49)</f>
        <v>73147745767.399994</v>
      </c>
    </row>
    <row r="50" spans="1:6" x14ac:dyDescent="0.25">
      <c r="A50" s="25" t="s">
        <v>81</v>
      </c>
      <c r="B50" s="1">
        <f>+IT!E50</f>
        <v>2905927353.1999998</v>
      </c>
      <c r="C50" s="1">
        <f>+'2T'!E50</f>
        <v>3024707948.0999999</v>
      </c>
      <c r="D50" s="1">
        <f>+'3T'!E50</f>
        <v>3023361135.1499996</v>
      </c>
      <c r="E50" s="1">
        <f t="shared" si="6"/>
        <v>8953996436.4499989</v>
      </c>
    </row>
    <row r="51" spans="1:6" x14ac:dyDescent="0.25">
      <c r="A51" s="44" t="s">
        <v>33</v>
      </c>
      <c r="B51" s="1">
        <f>+IT!E51</f>
        <v>0</v>
      </c>
      <c r="C51" s="1">
        <f>+'2T'!E51</f>
        <v>0</v>
      </c>
      <c r="D51" s="1">
        <f>+'3T'!E51</f>
        <v>0</v>
      </c>
      <c r="E51" s="1">
        <f t="shared" si="6"/>
        <v>0</v>
      </c>
    </row>
    <row r="52" spans="1:6" x14ac:dyDescent="0.25">
      <c r="A52" s="42" t="s">
        <v>35</v>
      </c>
      <c r="B52" s="1">
        <f>+IT!E52</f>
        <v>3462011851.4299998</v>
      </c>
      <c r="C52" s="1">
        <f>+'2T'!E52</f>
        <v>3794520511.4099998</v>
      </c>
      <c r="D52" s="1">
        <f>+'3T'!E52</f>
        <v>3836910801.71</v>
      </c>
      <c r="E52" s="1">
        <f t="shared" si="6"/>
        <v>11093443164.549999</v>
      </c>
    </row>
    <row r="53" spans="1:6" x14ac:dyDescent="0.25">
      <c r="A53" s="42" t="s">
        <v>36</v>
      </c>
      <c r="B53" s="1">
        <f>+IT!E53</f>
        <v>1250925000</v>
      </c>
      <c r="C53" s="1">
        <f>+'2T'!E53</f>
        <v>2255925000</v>
      </c>
      <c r="D53" s="1">
        <f>+'3T'!E53</f>
        <v>1250925000</v>
      </c>
      <c r="E53" s="1">
        <f>SUM(B53:D53)</f>
        <v>4757775000</v>
      </c>
    </row>
    <row r="54" spans="1:6" ht="15.75" thickBot="1" x14ac:dyDescent="0.3">
      <c r="A54" s="45" t="s">
        <v>13</v>
      </c>
      <c r="B54" s="5">
        <f>B48+B52+B53</f>
        <v>31563110143.619999</v>
      </c>
      <c r="C54" s="5">
        <f t="shared" ref="C54:E54" si="7">C48+C52+C53</f>
        <v>33992442441.500004</v>
      </c>
      <c r="D54" s="5">
        <f t="shared" si="7"/>
        <v>32397407783.279999</v>
      </c>
      <c r="E54" s="5">
        <f t="shared" si="7"/>
        <v>97952960368.400009</v>
      </c>
      <c r="F54" s="66"/>
    </row>
    <row r="55" spans="1:6" ht="15.75" thickTop="1" x14ac:dyDescent="0.25">
      <c r="A55" s="1" t="s">
        <v>85</v>
      </c>
    </row>
    <row r="57" spans="1:6" x14ac:dyDescent="0.25">
      <c r="A57" s="86"/>
      <c r="B57" s="86"/>
      <c r="C57" s="86"/>
      <c r="D57" s="86"/>
      <c r="E57" s="86"/>
    </row>
    <row r="58" spans="1:6" x14ac:dyDescent="0.25">
      <c r="A58" s="83" t="s">
        <v>21</v>
      </c>
      <c r="B58" s="83"/>
      <c r="C58" s="83"/>
      <c r="D58" s="83"/>
      <c r="E58" s="83"/>
    </row>
    <row r="59" spans="1:6" x14ac:dyDescent="0.25">
      <c r="A59" s="83" t="s">
        <v>16</v>
      </c>
      <c r="B59" s="83"/>
      <c r="C59" s="83"/>
      <c r="D59" s="83"/>
      <c r="E59" s="83"/>
    </row>
    <row r="60" spans="1:6" x14ac:dyDescent="0.25">
      <c r="A60" s="83" t="s">
        <v>42</v>
      </c>
      <c r="B60" s="83"/>
      <c r="C60" s="83"/>
      <c r="D60" s="83"/>
      <c r="E60" s="83"/>
    </row>
    <row r="62" spans="1:6" ht="15.75" thickBot="1" x14ac:dyDescent="0.3">
      <c r="A62" s="41" t="s">
        <v>10</v>
      </c>
      <c r="B62" s="8" t="s">
        <v>6</v>
      </c>
      <c r="C62" s="8" t="s">
        <v>48</v>
      </c>
      <c r="D62" s="8" t="s">
        <v>53</v>
      </c>
      <c r="E62" s="8" t="s">
        <v>64</v>
      </c>
    </row>
    <row r="63" spans="1:6" x14ac:dyDescent="0.25">
      <c r="A63" s="42"/>
    </row>
    <row r="64" spans="1:6" x14ac:dyDescent="0.25">
      <c r="A64" s="34" t="s">
        <v>43</v>
      </c>
      <c r="B64" s="1">
        <f>+IT!E64</f>
        <v>8301942049.1999998</v>
      </c>
      <c r="C64" s="1">
        <f>+'2T'!E64</f>
        <v>6212722789.8499985</v>
      </c>
      <c r="D64" s="1">
        <f>+'3T'!E64</f>
        <v>4457645532.1399994</v>
      </c>
      <c r="E64" s="1">
        <f>B64</f>
        <v>8301942049.1999998</v>
      </c>
    </row>
    <row r="65" spans="1:5" x14ac:dyDescent="0.25">
      <c r="A65" s="34" t="s">
        <v>17</v>
      </c>
      <c r="B65" s="1">
        <f>+IT!E65</f>
        <v>29473890884.270004</v>
      </c>
      <c r="C65" s="1">
        <f>+'2T'!E65</f>
        <v>32237365183.790001</v>
      </c>
      <c r="D65" s="1">
        <f>+'3T'!E65</f>
        <v>34742113620.330002</v>
      </c>
      <c r="E65" s="1">
        <f>SUM(B65:D65)</f>
        <v>96453369688.390015</v>
      </c>
    </row>
    <row r="66" spans="1:5" x14ac:dyDescent="0.25">
      <c r="A66" s="34" t="s">
        <v>18</v>
      </c>
      <c r="B66" s="1">
        <f>+IT!E66</f>
        <v>37775832933.470001</v>
      </c>
      <c r="C66" s="1">
        <f>+'2T'!E66</f>
        <v>38450087973.639999</v>
      </c>
      <c r="D66" s="1">
        <f>+'3T'!E66</f>
        <v>39199759152.470001</v>
      </c>
      <c r="E66" s="1">
        <f>SUM(E64:E65)</f>
        <v>104755311737.59001</v>
      </c>
    </row>
    <row r="67" spans="1:5" x14ac:dyDescent="0.25">
      <c r="A67" s="34" t="s">
        <v>19</v>
      </c>
      <c r="B67" s="1">
        <f>+IT!E67</f>
        <v>31563110143.620003</v>
      </c>
      <c r="C67" s="1">
        <f>+'2T'!E67</f>
        <v>33992442441.5</v>
      </c>
      <c r="D67" s="1">
        <f>+'3T'!E67</f>
        <v>32397407783.279999</v>
      </c>
      <c r="E67" s="1">
        <f>SUM(B67:D67)</f>
        <v>97952960368.399994</v>
      </c>
    </row>
    <row r="68" spans="1:5" x14ac:dyDescent="0.25">
      <c r="A68" s="34" t="s">
        <v>20</v>
      </c>
      <c r="B68" s="1">
        <f>+IT!E68</f>
        <v>6212722789.8499985</v>
      </c>
      <c r="C68" s="1">
        <f>+'2T'!E68</f>
        <v>4457645532.1399994</v>
      </c>
      <c r="D68" s="1">
        <f>+'3T'!E68</f>
        <v>6802351369.1900024</v>
      </c>
      <c r="E68" s="1">
        <f>E66-E67</f>
        <v>6802351369.1900177</v>
      </c>
    </row>
    <row r="69" spans="1:5" ht="15.75" thickBot="1" x14ac:dyDescent="0.3">
      <c r="A69" s="46"/>
      <c r="B69" s="5"/>
      <c r="C69" s="5"/>
      <c r="D69" s="5"/>
      <c r="E69" s="5"/>
    </row>
    <row r="70" spans="1:5" ht="15.75" thickTop="1" x14ac:dyDescent="0.25">
      <c r="A70" s="1" t="s">
        <v>85</v>
      </c>
    </row>
    <row r="71" spans="1:5" x14ac:dyDescent="0.25">
      <c r="A71" s="1"/>
    </row>
    <row r="73" spans="1:5" x14ac:dyDescent="0.25">
      <c r="A73" s="20" t="s">
        <v>100</v>
      </c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37" zoomScale="90" zoomScaleNormal="90" workbookViewId="0">
      <selection activeCell="G46" sqref="G46"/>
    </sheetView>
  </sheetViews>
  <sheetFormatPr baseColWidth="10" defaultColWidth="11.5703125" defaultRowHeight="15" x14ac:dyDescent="0.25"/>
  <cols>
    <col min="1" max="1" width="58.7109375" style="20" customWidth="1"/>
    <col min="2" max="2" width="20.28515625" style="1" customWidth="1"/>
    <col min="3" max="4" width="20" style="1" bestFit="1" customWidth="1"/>
    <col min="5" max="5" width="19.85546875" style="1" customWidth="1"/>
    <col min="6" max="6" width="20" style="1" bestFit="1" customWidth="1"/>
    <col min="7" max="7" width="19.28515625" style="1" bestFit="1" customWidth="1"/>
    <col min="8" max="8" width="11.7109375" style="1" bestFit="1" customWidth="1"/>
    <col min="9" max="16384" width="11.5703125" style="1"/>
  </cols>
  <sheetData>
    <row r="1" spans="1:9" ht="15" customHeight="1" x14ac:dyDescent="0.25">
      <c r="A1" s="83" t="s">
        <v>22</v>
      </c>
      <c r="B1" s="83"/>
      <c r="C1" s="83"/>
      <c r="D1" s="83"/>
      <c r="E1" s="83"/>
      <c r="F1" s="83"/>
      <c r="G1" s="83"/>
    </row>
    <row r="2" spans="1:9" s="16" customFormat="1" ht="15" customHeight="1" x14ac:dyDescent="0.25">
      <c r="A2" s="13" t="s">
        <v>0</v>
      </c>
      <c r="B2" s="84" t="s">
        <v>24</v>
      </c>
      <c r="C2" s="84"/>
      <c r="D2" s="84"/>
    </row>
    <row r="3" spans="1:9" s="16" customFormat="1" ht="15" customHeight="1" x14ac:dyDescent="0.25">
      <c r="A3" s="13" t="s">
        <v>1</v>
      </c>
      <c r="B3" s="14" t="s">
        <v>23</v>
      </c>
      <c r="C3" s="14"/>
      <c r="D3" s="14"/>
    </row>
    <row r="4" spans="1:9" s="16" customFormat="1" ht="15" customHeight="1" x14ac:dyDescent="0.25">
      <c r="A4" s="13" t="s">
        <v>11</v>
      </c>
      <c r="B4" s="14" t="s">
        <v>25</v>
      </c>
      <c r="C4" s="14"/>
      <c r="D4" s="14"/>
    </row>
    <row r="5" spans="1:9" s="16" customFormat="1" ht="15" customHeight="1" x14ac:dyDescent="0.25">
      <c r="A5" s="13" t="s">
        <v>37</v>
      </c>
      <c r="B5" s="51">
        <v>2016</v>
      </c>
    </row>
    <row r="6" spans="1:9" s="16" customFormat="1" ht="15" customHeight="1" x14ac:dyDescent="0.25">
      <c r="A6" s="13"/>
      <c r="B6" s="15"/>
    </row>
    <row r="7" spans="1:9" ht="15" customHeight="1" x14ac:dyDescent="0.25">
      <c r="A7" s="47"/>
      <c r="B7" s="47"/>
      <c r="C7" s="47"/>
      <c r="D7" s="47"/>
      <c r="E7" s="47"/>
      <c r="F7" s="47"/>
      <c r="G7" s="47"/>
    </row>
    <row r="8" spans="1:9" ht="15" customHeight="1" x14ac:dyDescent="0.25">
      <c r="A8" s="83" t="s">
        <v>8</v>
      </c>
      <c r="B8" s="83"/>
      <c r="C8" s="83"/>
      <c r="D8" s="83"/>
      <c r="E8" s="83"/>
      <c r="F8" s="83"/>
      <c r="G8" s="83"/>
    </row>
    <row r="9" spans="1:9" ht="15" customHeight="1" x14ac:dyDescent="0.25">
      <c r="A9" s="83" t="s">
        <v>12</v>
      </c>
      <c r="B9" s="83"/>
      <c r="C9" s="83"/>
      <c r="D9" s="83"/>
      <c r="E9" s="83"/>
      <c r="F9" s="83"/>
      <c r="G9" s="83"/>
    </row>
    <row r="11" spans="1:9" ht="15" customHeight="1" thickBot="1" x14ac:dyDescent="0.3">
      <c r="A11" s="53" t="s">
        <v>79</v>
      </c>
      <c r="B11" s="8" t="s">
        <v>2</v>
      </c>
      <c r="C11" s="8" t="s">
        <v>6</v>
      </c>
      <c r="D11" s="8" t="s">
        <v>48</v>
      </c>
      <c r="E11" s="8" t="s">
        <v>53</v>
      </c>
      <c r="F11" s="8" t="s">
        <v>72</v>
      </c>
      <c r="G11" s="8" t="s">
        <v>74</v>
      </c>
      <c r="H11" s="8" t="s">
        <v>39</v>
      </c>
    </row>
    <row r="12" spans="1:9" ht="15" customHeight="1" x14ac:dyDescent="0.25">
      <c r="A12" s="42"/>
    </row>
    <row r="13" spans="1:9" ht="15" customHeight="1" x14ac:dyDescent="0.25">
      <c r="A13" s="43" t="s">
        <v>28</v>
      </c>
      <c r="B13" s="1" t="s">
        <v>7</v>
      </c>
      <c r="C13" s="61">
        <f>C14+C15</f>
        <v>314863</v>
      </c>
      <c r="D13" s="61">
        <f t="shared" ref="D13:F13" si="0">D14+D15</f>
        <v>317441</v>
      </c>
      <c r="E13" s="61">
        <f t="shared" si="0"/>
        <v>320477</v>
      </c>
      <c r="F13" s="61">
        <f t="shared" si="0"/>
        <v>323574</v>
      </c>
      <c r="G13" s="1">
        <f>SUM(C13:F13)</f>
        <v>1276355</v>
      </c>
      <c r="H13" s="1">
        <f>G13/12</f>
        <v>106362.91666666667</v>
      </c>
      <c r="I13" s="66"/>
    </row>
    <row r="14" spans="1:9" ht="15" customHeight="1" x14ac:dyDescent="0.25">
      <c r="A14" s="35" t="s">
        <v>26</v>
      </c>
      <c r="B14" s="2" t="s">
        <v>7</v>
      </c>
      <c r="C14" s="2">
        <f>+IT!F14</f>
        <v>228854</v>
      </c>
      <c r="D14" s="2">
        <f>+'2T'!F14</f>
        <v>231101</v>
      </c>
      <c r="E14" s="2">
        <f>+'3T'!F14</f>
        <v>233736</v>
      </c>
      <c r="F14" s="2">
        <f>+'4T'!F14</f>
        <v>236385</v>
      </c>
      <c r="G14" s="2">
        <f t="shared" ref="G14:G16" si="1">SUM(C14:F14)</f>
        <v>930076</v>
      </c>
      <c r="H14" s="2">
        <f t="shared" ref="H14:H18" si="2">G14/12</f>
        <v>77506.333333333328</v>
      </c>
    </row>
    <row r="15" spans="1:9" ht="15" customHeight="1" x14ac:dyDescent="0.25">
      <c r="A15" s="35" t="s">
        <v>27</v>
      </c>
      <c r="B15" s="2" t="s">
        <v>7</v>
      </c>
      <c r="C15" s="2">
        <f>+IT!F15</f>
        <v>86009</v>
      </c>
      <c r="D15" s="2">
        <f>+'2T'!F15</f>
        <v>86340</v>
      </c>
      <c r="E15" s="2">
        <f>+'3T'!F15</f>
        <v>86741</v>
      </c>
      <c r="F15" s="2">
        <f>+'4T'!F15</f>
        <v>87189</v>
      </c>
      <c r="G15" s="2">
        <f t="shared" si="1"/>
        <v>346279</v>
      </c>
      <c r="H15" s="2">
        <f t="shared" si="2"/>
        <v>28856.583333333332</v>
      </c>
    </row>
    <row r="16" spans="1:9" ht="15" customHeight="1" x14ac:dyDescent="0.25">
      <c r="A16" s="43" t="s">
        <v>80</v>
      </c>
      <c r="B16" s="1" t="s">
        <v>7</v>
      </c>
      <c r="C16" s="1">
        <f>+IT!F16</f>
        <v>11112</v>
      </c>
      <c r="D16" s="1">
        <f>+'2T'!F16</f>
        <v>11278</v>
      </c>
      <c r="E16" s="1">
        <f>+'3T'!F16</f>
        <v>11435</v>
      </c>
      <c r="F16" s="1">
        <f>+'4T'!F16</f>
        <v>11540</v>
      </c>
      <c r="G16" s="1">
        <f t="shared" si="1"/>
        <v>45365</v>
      </c>
      <c r="H16" s="1">
        <f t="shared" si="2"/>
        <v>3780.4166666666665</v>
      </c>
    </row>
    <row r="17" spans="1:9" ht="15" customHeight="1" x14ac:dyDescent="0.25">
      <c r="A17" s="42"/>
    </row>
    <row r="18" spans="1:9" ht="15" customHeight="1" thickBot="1" x14ac:dyDescent="0.3">
      <c r="A18" s="45" t="s">
        <v>13</v>
      </c>
      <c r="B18" s="5"/>
      <c r="C18" s="5">
        <f>C13+C16</f>
        <v>325975</v>
      </c>
      <c r="D18" s="5">
        <f t="shared" ref="D18:F18" si="3">D13+D16</f>
        <v>328719</v>
      </c>
      <c r="E18" s="5">
        <f t="shared" si="3"/>
        <v>331912</v>
      </c>
      <c r="F18" s="5">
        <f t="shared" si="3"/>
        <v>335114</v>
      </c>
      <c r="G18" s="68">
        <f>G13+G16</f>
        <v>1321720</v>
      </c>
      <c r="H18" s="5">
        <f t="shared" si="2"/>
        <v>110143.33333333333</v>
      </c>
      <c r="I18" s="66"/>
    </row>
    <row r="19" spans="1:9" ht="15" customHeight="1" thickTop="1" x14ac:dyDescent="0.25">
      <c r="A19" s="1" t="s">
        <v>66</v>
      </c>
    </row>
    <row r="20" spans="1:9" ht="15" customHeight="1" x14ac:dyDescent="0.25">
      <c r="A20" s="36" t="s">
        <v>75</v>
      </c>
    </row>
    <row r="21" spans="1:9" ht="15" customHeight="1" x14ac:dyDescent="0.25">
      <c r="A21" s="36" t="s">
        <v>76</v>
      </c>
    </row>
    <row r="23" spans="1:9" ht="15" customHeight="1" x14ac:dyDescent="0.25">
      <c r="A23" s="39"/>
      <c r="B23" s="39"/>
      <c r="C23" s="39"/>
      <c r="D23" s="39"/>
      <c r="E23" s="39"/>
      <c r="F23" s="40"/>
    </row>
    <row r="24" spans="1:9" ht="15" customHeight="1" x14ac:dyDescent="0.25">
      <c r="A24" s="85" t="s">
        <v>14</v>
      </c>
      <c r="B24" s="85"/>
      <c r="C24" s="85"/>
      <c r="D24" s="85"/>
      <c r="E24" s="85"/>
    </row>
    <row r="25" spans="1:9" ht="15" customHeight="1" x14ac:dyDescent="0.25">
      <c r="A25" s="83" t="s">
        <v>9</v>
      </c>
      <c r="B25" s="83"/>
      <c r="C25" s="83"/>
      <c r="D25" s="83"/>
      <c r="E25" s="83"/>
    </row>
    <row r="26" spans="1:9" ht="15" customHeight="1" x14ac:dyDescent="0.25">
      <c r="A26" s="83" t="s">
        <v>42</v>
      </c>
      <c r="B26" s="83"/>
      <c r="C26" s="83"/>
      <c r="D26" s="83"/>
      <c r="E26" s="83"/>
    </row>
    <row r="27" spans="1:9" ht="15" customHeight="1" x14ac:dyDescent="0.25"/>
    <row r="28" spans="1:9" ht="15" customHeight="1" thickBot="1" x14ac:dyDescent="0.3">
      <c r="A28" s="53" t="s">
        <v>79</v>
      </c>
      <c r="B28" s="8" t="s">
        <v>6</v>
      </c>
      <c r="C28" s="8" t="s">
        <v>48</v>
      </c>
      <c r="D28" s="8" t="s">
        <v>53</v>
      </c>
      <c r="E28" s="8" t="s">
        <v>72</v>
      </c>
      <c r="F28" s="8" t="s">
        <v>77</v>
      </c>
      <c r="G28" s="69"/>
      <c r="H28" s="66"/>
    </row>
    <row r="29" spans="1:9" ht="15" customHeight="1" x14ac:dyDescent="0.25">
      <c r="A29" s="42"/>
      <c r="G29" s="70"/>
    </row>
    <row r="30" spans="1:9" ht="15" customHeight="1" x14ac:dyDescent="0.25">
      <c r="A30" s="43" t="s">
        <v>28</v>
      </c>
      <c r="B30" s="1">
        <f>+IT!E30</f>
        <v>23944245938.989998</v>
      </c>
      <c r="C30" s="1">
        <f>+'2T'!E30</f>
        <v>24917288981.989998</v>
      </c>
      <c r="D30" s="1">
        <f>+'3T'!E30</f>
        <v>24286210846.420002</v>
      </c>
      <c r="E30" s="1">
        <f>+'4T'!E30</f>
        <v>21974218200.07</v>
      </c>
      <c r="F30" s="1">
        <f>SUM(B30:E30)</f>
        <v>95121963967.470001</v>
      </c>
      <c r="G30" s="70"/>
    </row>
    <row r="31" spans="1:9" ht="15" customHeight="1" x14ac:dyDescent="0.25">
      <c r="A31" s="35" t="s">
        <v>26</v>
      </c>
      <c r="B31" s="11">
        <f>+IT!E31</f>
        <v>17403999005.932964</v>
      </c>
      <c r="C31" s="11">
        <f>+'2T'!E31</f>
        <v>18140089363.201321</v>
      </c>
      <c r="D31" s="11">
        <f>+'3T'!E31</f>
        <v>17713374476.759422</v>
      </c>
      <c r="E31" s="11">
        <f>+'4T'!E31</f>
        <v>16053371349.952223</v>
      </c>
      <c r="F31" s="11">
        <f t="shared" ref="F31:F32" si="4">SUM(B31:E31)</f>
        <v>69310834195.845932</v>
      </c>
      <c r="G31" s="71"/>
    </row>
    <row r="32" spans="1:9" ht="15" customHeight="1" x14ac:dyDescent="0.25">
      <c r="A32" s="35" t="s">
        <v>27</v>
      </c>
      <c r="B32" s="11">
        <f>+IT!E32</f>
        <v>6540246933.0570335</v>
      </c>
      <c r="C32" s="11">
        <f>+'2T'!E32</f>
        <v>6777199618.7886791</v>
      </c>
      <c r="D32" s="11">
        <f>+'3T'!E32</f>
        <v>6572836369.6605797</v>
      </c>
      <c r="E32" s="11">
        <f>+'4T'!E32</f>
        <v>5920846850.117775</v>
      </c>
      <c r="F32" s="11">
        <f t="shared" si="4"/>
        <v>25811129771.624069</v>
      </c>
      <c r="G32" s="71"/>
    </row>
    <row r="33" spans="1:12" x14ac:dyDescent="0.25">
      <c r="A33" s="43" t="s">
        <v>80</v>
      </c>
      <c r="B33" s="1">
        <f>+IT!E33</f>
        <v>2905927353.1999998</v>
      </c>
      <c r="C33" s="1">
        <f>+'2T'!E33</f>
        <v>3024707948.0999999</v>
      </c>
      <c r="D33" s="1">
        <f>+'3T'!E33</f>
        <v>3023361135.1499996</v>
      </c>
      <c r="E33" s="1">
        <f>+'4T'!E33</f>
        <v>3060744787.4000001</v>
      </c>
      <c r="F33" s="1">
        <f t="shared" ref="F33:F37" si="5">SUM(B33:E33)</f>
        <v>12014741223.849998</v>
      </c>
      <c r="G33" s="70"/>
    </row>
    <row r="34" spans="1:12" x14ac:dyDescent="0.25">
      <c r="A34" s="42" t="s">
        <v>29</v>
      </c>
      <c r="B34" s="1">
        <f>+IT!E34</f>
        <v>4712936851.4300003</v>
      </c>
      <c r="C34" s="1">
        <f>+'2T'!E34</f>
        <v>6050445511.4099998</v>
      </c>
      <c r="D34" s="1">
        <f>+'3T'!E34</f>
        <v>5087835801.71</v>
      </c>
      <c r="E34" s="1">
        <f>+'4T'!E34</f>
        <v>14467500047.139999</v>
      </c>
      <c r="F34" s="1">
        <f t="shared" si="5"/>
        <v>30318718211.689999</v>
      </c>
      <c r="G34" s="70"/>
    </row>
    <row r="35" spans="1:12" x14ac:dyDescent="0.25">
      <c r="A35" s="44" t="s">
        <v>30</v>
      </c>
      <c r="B35" s="1">
        <f>+IT!E35</f>
        <v>3462011851.4299998</v>
      </c>
      <c r="C35" s="1">
        <f>+'2T'!E35</f>
        <v>3794520511.4099998</v>
      </c>
      <c r="D35" s="1">
        <f>+'3T'!E35</f>
        <v>3836910801.71</v>
      </c>
      <c r="E35" s="1">
        <f>+'4T'!E35</f>
        <v>4272991765.1300001</v>
      </c>
      <c r="F35" s="1">
        <f t="shared" si="5"/>
        <v>15366434929.68</v>
      </c>
      <c r="G35" s="70"/>
    </row>
    <row r="36" spans="1:12" x14ac:dyDescent="0.25">
      <c r="A36" s="44" t="s">
        <v>31</v>
      </c>
      <c r="B36" s="1">
        <f>+IT!E36</f>
        <v>1250925000</v>
      </c>
      <c r="C36" s="1">
        <f>+'2T'!E36</f>
        <v>2255925000</v>
      </c>
      <c r="D36" s="1">
        <f>+'3T'!E36</f>
        <v>1250925000</v>
      </c>
      <c r="E36" s="1">
        <f>+'4T'!E36</f>
        <v>1251005003.3099999</v>
      </c>
      <c r="F36" s="1">
        <f t="shared" si="5"/>
        <v>6008780003.3099995</v>
      </c>
      <c r="G36" s="70"/>
    </row>
    <row r="37" spans="1:12" x14ac:dyDescent="0.25">
      <c r="A37" s="42" t="s">
        <v>78</v>
      </c>
      <c r="B37" s="1">
        <f>+IT!E37</f>
        <v>0</v>
      </c>
      <c r="C37" s="1">
        <f>+'2T'!E37</f>
        <v>0</v>
      </c>
      <c r="D37" s="1">
        <f>+'3T'!E37</f>
        <v>0</v>
      </c>
      <c r="E37" s="62">
        <f>+'4T'!E37</f>
        <v>8943503278.7000008</v>
      </c>
      <c r="F37" s="1">
        <f t="shared" si="5"/>
        <v>8943503278.7000008</v>
      </c>
      <c r="G37" s="70"/>
    </row>
    <row r="38" spans="1:12" ht="15.75" thickBot="1" x14ac:dyDescent="0.3">
      <c r="A38" s="45" t="s">
        <v>13</v>
      </c>
      <c r="B38" s="68">
        <f>B30+B33+B34</f>
        <v>31563110143.619999</v>
      </c>
      <c r="C38" s="68">
        <f t="shared" ref="C38:F38" si="6">C30+C33+C34</f>
        <v>33992442441.499996</v>
      </c>
      <c r="D38" s="68">
        <f t="shared" si="6"/>
        <v>32397407783.279999</v>
      </c>
      <c r="E38" s="68">
        <f t="shared" si="6"/>
        <v>39502463034.610001</v>
      </c>
      <c r="F38" s="68">
        <f t="shared" si="6"/>
        <v>137455423403.01001</v>
      </c>
      <c r="G38" s="70"/>
      <c r="H38" s="67"/>
      <c r="I38" s="67"/>
      <c r="J38" s="67"/>
      <c r="K38" s="67"/>
      <c r="L38" s="67"/>
    </row>
    <row r="39" spans="1:12" ht="15.75" thickTop="1" x14ac:dyDescent="0.25">
      <c r="A39" s="20" t="s">
        <v>89</v>
      </c>
    </row>
    <row r="41" spans="1:12" x14ac:dyDescent="0.25">
      <c r="A41" s="1"/>
    </row>
    <row r="42" spans="1:12" s="16" customFormat="1" x14ac:dyDescent="0.25">
      <c r="A42" s="83" t="s">
        <v>15</v>
      </c>
      <c r="B42" s="83"/>
      <c r="C42" s="83"/>
      <c r="D42" s="83"/>
      <c r="E42" s="83"/>
    </row>
    <row r="43" spans="1:12" x14ac:dyDescent="0.25">
      <c r="A43" s="83" t="s">
        <v>9</v>
      </c>
      <c r="B43" s="83"/>
      <c r="C43" s="83"/>
      <c r="D43" s="83"/>
      <c r="E43" s="83"/>
    </row>
    <row r="44" spans="1:12" x14ac:dyDescent="0.25">
      <c r="A44" s="83" t="s">
        <v>42</v>
      </c>
      <c r="B44" s="83"/>
      <c r="C44" s="83"/>
      <c r="D44" s="83"/>
      <c r="E44" s="83"/>
    </row>
    <row r="46" spans="1:12" ht="15.75" thickBot="1" x14ac:dyDescent="0.3">
      <c r="A46" s="41" t="s">
        <v>10</v>
      </c>
      <c r="B46" s="8" t="s">
        <v>6</v>
      </c>
      <c r="C46" s="8" t="s">
        <v>48</v>
      </c>
      <c r="D46" s="8" t="s">
        <v>53</v>
      </c>
      <c r="E46" s="8" t="s">
        <v>72</v>
      </c>
      <c r="F46" s="8" t="s">
        <v>77</v>
      </c>
    </row>
    <row r="47" spans="1:12" x14ac:dyDescent="0.25">
      <c r="A47" s="42"/>
    </row>
    <row r="48" spans="1:12" x14ac:dyDescent="0.25">
      <c r="A48" s="42" t="s">
        <v>34</v>
      </c>
      <c r="B48" s="1">
        <f>+IT!E48</f>
        <v>26850173292.189999</v>
      </c>
      <c r="C48" s="1">
        <f>+'2T'!E48</f>
        <v>27941996930.090004</v>
      </c>
      <c r="D48" s="1">
        <f>+'3T'!E48</f>
        <v>27309571981.57</v>
      </c>
      <c r="E48" s="1">
        <f>+'4T'!E48</f>
        <v>33978466266.169998</v>
      </c>
      <c r="F48" s="1">
        <f>SUM(B48:E48)</f>
        <v>116080208470.02</v>
      </c>
    </row>
    <row r="49" spans="1:7" x14ac:dyDescent="0.25">
      <c r="A49" s="44" t="s">
        <v>32</v>
      </c>
      <c r="B49" s="1">
        <f>+IT!E49</f>
        <v>23944245938.989998</v>
      </c>
      <c r="C49" s="1">
        <f>+'2T'!E49</f>
        <v>24917288981.989998</v>
      </c>
      <c r="D49" s="1">
        <f>+'3T'!E49</f>
        <v>24286210846.420002</v>
      </c>
      <c r="E49" s="1">
        <f>+'4T'!E49</f>
        <v>21974218200.07</v>
      </c>
      <c r="F49" s="1">
        <f>SUM(B49:E49)</f>
        <v>95121963967.470001</v>
      </c>
    </row>
    <row r="50" spans="1:7" x14ac:dyDescent="0.25">
      <c r="A50" s="25" t="s">
        <v>81</v>
      </c>
      <c r="B50" s="1">
        <f>+IT!E50</f>
        <v>2905927353.1999998</v>
      </c>
      <c r="C50" s="1">
        <f>+'2T'!E50</f>
        <v>3024707948.0999999</v>
      </c>
      <c r="D50" s="1">
        <f>+'3T'!E50</f>
        <v>3023361135.1499996</v>
      </c>
      <c r="E50" s="1">
        <f>+'4T'!E50</f>
        <v>3060744787.4000001</v>
      </c>
      <c r="F50" s="1">
        <f t="shared" ref="F50:F52" si="7">SUM(B50:E50)</f>
        <v>12014741223.849998</v>
      </c>
    </row>
    <row r="51" spans="1:7" x14ac:dyDescent="0.25">
      <c r="A51" s="44" t="s">
        <v>33</v>
      </c>
      <c r="B51" s="1">
        <f>+IT!E51</f>
        <v>0</v>
      </c>
      <c r="C51" s="1">
        <f>+'2T'!E51</f>
        <v>0</v>
      </c>
      <c r="D51" s="1">
        <f>+'3T'!E51</f>
        <v>0</v>
      </c>
      <c r="E51" s="1">
        <f>+'4T'!E51</f>
        <v>8943503278.7000008</v>
      </c>
      <c r="F51" s="1">
        <f t="shared" si="7"/>
        <v>8943503278.7000008</v>
      </c>
    </row>
    <row r="52" spans="1:7" x14ac:dyDescent="0.25">
      <c r="A52" s="42" t="s">
        <v>35</v>
      </c>
      <c r="B52" s="1">
        <f>+IT!E52</f>
        <v>3462011851.4299998</v>
      </c>
      <c r="C52" s="1">
        <f>+'2T'!E52</f>
        <v>3794520511.4099998</v>
      </c>
      <c r="D52" s="1">
        <f>+'3T'!E52</f>
        <v>3836910801.71</v>
      </c>
      <c r="E52" s="1">
        <f>+'4T'!E52</f>
        <v>4272991765.1300001</v>
      </c>
      <c r="F52" s="1">
        <f t="shared" si="7"/>
        <v>15366434929.68</v>
      </c>
    </row>
    <row r="53" spans="1:7" x14ac:dyDescent="0.25">
      <c r="A53" s="42" t="s">
        <v>36</v>
      </c>
      <c r="B53" s="1">
        <f>+IT!E53</f>
        <v>1250925000</v>
      </c>
      <c r="C53" s="1">
        <f>+'2T'!E53</f>
        <v>2255925000</v>
      </c>
      <c r="D53" s="1">
        <f>+'3T'!E53</f>
        <v>1250925000</v>
      </c>
      <c r="E53" s="1">
        <f>+'4T'!E53</f>
        <v>1251005003.3099999</v>
      </c>
      <c r="F53" s="1">
        <f>SUM(B53:E53)</f>
        <v>6008780003.3099995</v>
      </c>
    </row>
    <row r="54" spans="1:7" ht="15.75" thickBot="1" x14ac:dyDescent="0.3">
      <c r="A54" s="45" t="s">
        <v>13</v>
      </c>
      <c r="B54" s="68">
        <f>B48+B52+B53</f>
        <v>31563110143.619999</v>
      </c>
      <c r="C54" s="68">
        <f t="shared" ref="C54:E54" si="8">C48+C52+C53</f>
        <v>33992442441.500004</v>
      </c>
      <c r="D54" s="68">
        <f t="shared" si="8"/>
        <v>32397407783.279999</v>
      </c>
      <c r="E54" s="68">
        <f t="shared" si="8"/>
        <v>39502463034.609993</v>
      </c>
      <c r="F54" s="68">
        <f>F48+F52+F53</f>
        <v>137455423403.01001</v>
      </c>
      <c r="G54" s="66"/>
    </row>
    <row r="55" spans="1:7" ht="15.75" thickTop="1" x14ac:dyDescent="0.25">
      <c r="A55" s="52" t="s">
        <v>101</v>
      </c>
    </row>
    <row r="57" spans="1:7" x14ac:dyDescent="0.25">
      <c r="A57" s="86"/>
      <c r="B57" s="86"/>
      <c r="C57" s="86"/>
      <c r="D57" s="86"/>
      <c r="E57" s="86"/>
    </row>
    <row r="58" spans="1:7" x14ac:dyDescent="0.25">
      <c r="A58" s="83" t="s">
        <v>21</v>
      </c>
      <c r="B58" s="83"/>
      <c r="C58" s="83"/>
      <c r="D58" s="83"/>
      <c r="E58" s="83"/>
    </row>
    <row r="59" spans="1:7" x14ac:dyDescent="0.25">
      <c r="A59" s="83" t="s">
        <v>16</v>
      </c>
      <c r="B59" s="83"/>
      <c r="C59" s="83"/>
      <c r="D59" s="83"/>
      <c r="E59" s="83"/>
    </row>
    <row r="60" spans="1:7" x14ac:dyDescent="0.25">
      <c r="A60" s="83" t="s">
        <v>42</v>
      </c>
      <c r="B60" s="83"/>
      <c r="C60" s="83"/>
      <c r="D60" s="83"/>
      <c r="E60" s="83"/>
    </row>
    <row r="62" spans="1:7" ht="15.75" thickBot="1" x14ac:dyDescent="0.3">
      <c r="A62" s="41" t="s">
        <v>10</v>
      </c>
      <c r="B62" s="8" t="s">
        <v>6</v>
      </c>
      <c r="C62" s="8" t="s">
        <v>48</v>
      </c>
      <c r="D62" s="8" t="s">
        <v>53</v>
      </c>
      <c r="E62" s="8" t="s">
        <v>72</v>
      </c>
      <c r="F62" s="8" t="s">
        <v>77</v>
      </c>
    </row>
    <row r="63" spans="1:7" x14ac:dyDescent="0.25">
      <c r="A63" s="42"/>
    </row>
    <row r="64" spans="1:7" x14ac:dyDescent="0.25">
      <c r="A64" s="34" t="s">
        <v>43</v>
      </c>
      <c r="B64" s="1">
        <f>+IT!E64</f>
        <v>8301942049.1999998</v>
      </c>
      <c r="C64" s="1">
        <f>+'2T'!E64</f>
        <v>6212722789.8499985</v>
      </c>
      <c r="D64" s="1">
        <f>+'3T'!E64</f>
        <v>4457645532.1399994</v>
      </c>
      <c r="E64" s="1">
        <f>+'4T'!E64</f>
        <v>6802351369.1900024</v>
      </c>
      <c r="F64" s="1">
        <f>B64</f>
        <v>8301942049.1999998</v>
      </c>
    </row>
    <row r="65" spans="1:6" x14ac:dyDescent="0.25">
      <c r="A65" s="34" t="s">
        <v>17</v>
      </c>
      <c r="B65" s="1">
        <f>+IT!E65</f>
        <v>29473890884.270004</v>
      </c>
      <c r="C65" s="1">
        <f>+'2T'!E65</f>
        <v>32237365183.790001</v>
      </c>
      <c r="D65" s="1">
        <f>+'3T'!E65</f>
        <v>34742113620.330002</v>
      </c>
      <c r="E65" s="1">
        <f>+'4T'!E65</f>
        <v>37203205706.739998</v>
      </c>
      <c r="F65" s="1">
        <f>SUM(B65:E65)</f>
        <v>133656575395.13</v>
      </c>
    </row>
    <row r="66" spans="1:6" x14ac:dyDescent="0.25">
      <c r="A66" s="34" t="s">
        <v>18</v>
      </c>
      <c r="B66" s="1">
        <f>+IT!E66</f>
        <v>37775832933.470001</v>
      </c>
      <c r="C66" s="1">
        <f>+'2T'!E66</f>
        <v>38450087973.639999</v>
      </c>
      <c r="D66" s="1">
        <f>+'3T'!E66</f>
        <v>39199759152.470001</v>
      </c>
      <c r="E66" s="1">
        <f>+'4T'!E66</f>
        <v>44005557075.93</v>
      </c>
      <c r="F66" s="1">
        <f>SUM(F64:F65)</f>
        <v>141958517444.33002</v>
      </c>
    </row>
    <row r="67" spans="1:6" x14ac:dyDescent="0.25">
      <c r="A67" s="34" t="s">
        <v>19</v>
      </c>
      <c r="B67" s="1">
        <f>+IT!E67</f>
        <v>31563110143.620003</v>
      </c>
      <c r="C67" s="1">
        <f>+'2T'!E67</f>
        <v>33992442441.5</v>
      </c>
      <c r="D67" s="1">
        <f>+'3T'!E67</f>
        <v>32397407783.279999</v>
      </c>
      <c r="E67" s="1">
        <f>+'4T'!E67</f>
        <v>39502463034.610001</v>
      </c>
      <c r="F67" s="1">
        <f>SUM(B67:E67)</f>
        <v>137455423403.01001</v>
      </c>
    </row>
    <row r="68" spans="1:6" x14ac:dyDescent="0.25">
      <c r="A68" s="34" t="s">
        <v>20</v>
      </c>
      <c r="B68" s="1">
        <f>+IT!E68</f>
        <v>6212722789.8499985</v>
      </c>
      <c r="C68" s="1">
        <f>+'2T'!E68</f>
        <v>4457645532.1399994</v>
      </c>
      <c r="D68" s="1">
        <f>+'3T'!E68</f>
        <v>6802351369.1900024</v>
      </c>
      <c r="E68" s="1">
        <f>+'4T'!E68</f>
        <v>4503094041.3199997</v>
      </c>
      <c r="F68" s="1">
        <f>+F66-F67</f>
        <v>4503094041.3200073</v>
      </c>
    </row>
    <row r="69" spans="1:6" ht="15.75" thickBot="1" x14ac:dyDescent="0.3">
      <c r="A69" s="46"/>
      <c r="B69" s="5"/>
      <c r="C69" s="5"/>
      <c r="D69" s="5"/>
      <c r="E69" s="5"/>
      <c r="F69" s="5"/>
    </row>
    <row r="70" spans="1:6" ht="15.75" thickTop="1" x14ac:dyDescent="0.25">
      <c r="A70" s="52" t="s">
        <v>101</v>
      </c>
    </row>
    <row r="71" spans="1:6" x14ac:dyDescent="0.25">
      <c r="A71" s="1"/>
    </row>
    <row r="74" spans="1:6" x14ac:dyDescent="0.25">
      <c r="A74" s="20" t="s">
        <v>102</v>
      </c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</sheetData>
  <mergeCells count="14">
    <mergeCell ref="A59:E59"/>
    <mergeCell ref="A60:E60"/>
    <mergeCell ref="A26:E26"/>
    <mergeCell ref="A42:E42"/>
    <mergeCell ref="A43:E43"/>
    <mergeCell ref="A44:E44"/>
    <mergeCell ref="A57:E57"/>
    <mergeCell ref="A58:E58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IT</vt:lpstr>
      <vt:lpstr>2T</vt:lpstr>
      <vt:lpstr>3T</vt:lpstr>
      <vt:lpstr>4T</vt:lpstr>
      <vt:lpstr>Semestral</vt:lpstr>
      <vt:lpstr> 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 Rodriguez</cp:lastModifiedBy>
  <cp:lastPrinted>2011-11-07T21:03:04Z</cp:lastPrinted>
  <dcterms:created xsi:type="dcterms:W3CDTF">2011-03-10T14:40:05Z</dcterms:created>
  <dcterms:modified xsi:type="dcterms:W3CDTF">2017-03-27T18:42:13Z</dcterms:modified>
</cp:coreProperties>
</file>