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odo\2016\Indicadores 2016\CCSS-PFT\Informes trimestrales\II trimestre\"/>
    </mc:Choice>
  </mc:AlternateContent>
  <bookViews>
    <workbookView xWindow="0" yWindow="0" windowWidth="20730" windowHeight="9735" activeTab="3"/>
  </bookViews>
  <sheets>
    <sheet name="1T" sheetId="4" r:id="rId1"/>
    <sheet name="2T" sheetId="5" r:id="rId2"/>
    <sheet name="3T" sheetId="6" r:id="rId3"/>
    <sheet name="4T" sheetId="9" r:id="rId4"/>
    <sheet name="Semestral" sheetId="8" r:id="rId5"/>
    <sheet name="3T Acumulado" sheetId="7" r:id="rId6"/>
    <sheet name="Anual" sheetId="10" r:id="rId7"/>
  </sheets>
  <calcPr calcId="152511"/>
</workbook>
</file>

<file path=xl/calcChain.xml><?xml version="1.0" encoding="utf-8"?>
<calcChain xmlns="http://schemas.openxmlformats.org/spreadsheetml/2006/main">
  <c r="E29" i="6" l="1"/>
  <c r="E30" i="6"/>
  <c r="E28" i="6"/>
  <c r="C46" i="5" l="1"/>
  <c r="D46" i="5"/>
  <c r="B46" i="5"/>
  <c r="E44" i="5"/>
  <c r="C31" i="5"/>
  <c r="D31" i="5"/>
  <c r="B31" i="5"/>
  <c r="F29" i="5"/>
  <c r="F30" i="5"/>
  <c r="E29" i="5"/>
  <c r="E30" i="5"/>
  <c r="E28" i="5"/>
  <c r="E31" i="5" s="1"/>
  <c r="E43" i="4" l="1"/>
  <c r="E44" i="4"/>
  <c r="E45" i="4"/>
  <c r="C31" i="4"/>
  <c r="D31" i="4"/>
  <c r="B31" i="4"/>
  <c r="E30" i="4"/>
  <c r="F30" i="4"/>
  <c r="C44" i="10" l="1"/>
  <c r="B44" i="10"/>
  <c r="D29" i="10"/>
  <c r="D30" i="10"/>
  <c r="C29" i="10"/>
  <c r="C30" i="10"/>
  <c r="B30" i="10"/>
  <c r="C44" i="7"/>
  <c r="B44" i="7"/>
  <c r="D29" i="7" l="1"/>
  <c r="D30" i="7"/>
  <c r="C29" i="7"/>
  <c r="C30" i="7"/>
  <c r="B30" i="7"/>
  <c r="C44" i="8"/>
  <c r="B44" i="8"/>
  <c r="C30" i="8"/>
  <c r="B30" i="8"/>
  <c r="D30" i="8" s="1"/>
  <c r="E30" i="8" s="1"/>
  <c r="D44" i="8" l="1"/>
  <c r="E30" i="7"/>
  <c r="F30" i="7" s="1"/>
  <c r="E44" i="9"/>
  <c r="E44" i="10" s="1"/>
  <c r="F29" i="9" l="1"/>
  <c r="F30" i="9"/>
  <c r="C31" i="9"/>
  <c r="D31" i="9"/>
  <c r="B31" i="9"/>
  <c r="E29" i="9"/>
  <c r="E29" i="10" s="1"/>
  <c r="E30" i="9"/>
  <c r="E30" i="10" s="1"/>
  <c r="F30" i="10" s="1"/>
  <c r="G30" i="10" s="1"/>
  <c r="F31" i="9" l="1"/>
  <c r="E44" i="6"/>
  <c r="C31" i="6"/>
  <c r="D31" i="6"/>
  <c r="B31" i="6"/>
  <c r="E31" i="6"/>
  <c r="F29" i="6"/>
  <c r="F30" i="6"/>
  <c r="D44" i="10" l="1"/>
  <c r="F44" i="10" s="1"/>
  <c r="D44" i="7"/>
  <c r="E44" i="7" s="1"/>
  <c r="E29" i="4"/>
  <c r="F29" i="4"/>
  <c r="B29" i="10" l="1"/>
  <c r="F29" i="10" s="1"/>
  <c r="G29" i="10" s="1"/>
  <c r="B29" i="7"/>
  <c r="E29" i="7" s="1"/>
  <c r="F29" i="7" s="1"/>
  <c r="B29" i="8"/>
  <c r="C29" i="8" l="1"/>
  <c r="D29" i="8" s="1"/>
  <c r="E29" i="8" s="1"/>
  <c r="F28" i="4" l="1"/>
  <c r="F31" i="4" s="1"/>
  <c r="B43" i="7" l="1"/>
  <c r="E42" i="9"/>
  <c r="E43" i="9"/>
  <c r="E43" i="10" l="1"/>
  <c r="B43" i="10"/>
  <c r="F14" i="10"/>
  <c r="E14" i="10"/>
  <c r="D14" i="10"/>
  <c r="C14" i="10"/>
  <c r="E43" i="6" l="1"/>
  <c r="D43" i="10" l="1"/>
  <c r="D43" i="7"/>
  <c r="E14" i="7"/>
  <c r="D14" i="7"/>
  <c r="C14" i="7"/>
  <c r="B43" i="8" l="1"/>
  <c r="D14" i="8"/>
  <c r="C14" i="8"/>
  <c r="E43" i="5"/>
  <c r="C43" i="7" s="1"/>
  <c r="E43" i="7" s="1"/>
  <c r="E57" i="4"/>
  <c r="B58" i="4"/>
  <c r="C43" i="8" l="1"/>
  <c r="D43" i="8" s="1"/>
  <c r="C43" i="10"/>
  <c r="F43" i="10" s="1"/>
  <c r="E57" i="5"/>
  <c r="C57" i="10" l="1"/>
  <c r="B57" i="10"/>
  <c r="E57" i="9"/>
  <c r="E57" i="10" s="1"/>
  <c r="D46" i="9"/>
  <c r="D59" i="9" s="1"/>
  <c r="C46" i="9"/>
  <c r="C59" i="9" s="1"/>
  <c r="B46" i="9"/>
  <c r="B59" i="9" s="1"/>
  <c r="E42" i="10"/>
  <c r="E41" i="9"/>
  <c r="F28" i="9"/>
  <c r="E28" i="9"/>
  <c r="F13" i="9"/>
  <c r="F13" i="10" s="1"/>
  <c r="E28" i="10" l="1"/>
  <c r="E31" i="10" s="1"/>
  <c r="E31" i="9"/>
  <c r="E41" i="10"/>
  <c r="E46" i="10" s="1"/>
  <c r="E46" i="9"/>
  <c r="E59" i="9"/>
  <c r="E59" i="10" s="1"/>
  <c r="C57" i="7" l="1"/>
  <c r="B57" i="7"/>
  <c r="C57" i="8"/>
  <c r="B57" i="8"/>
  <c r="F13" i="6"/>
  <c r="E57" i="6"/>
  <c r="D46" i="6"/>
  <c r="D59" i="6" s="1"/>
  <c r="C46" i="6"/>
  <c r="C59" i="6" s="1"/>
  <c r="B46" i="6"/>
  <c r="B59" i="6" s="1"/>
  <c r="E42" i="6"/>
  <c r="E41" i="6"/>
  <c r="F28" i="6"/>
  <c r="F31" i="6" s="1"/>
  <c r="D28" i="10" l="1"/>
  <c r="D31" i="10" s="1"/>
  <c r="D57" i="7"/>
  <c r="E57" i="7" s="1"/>
  <c r="D57" i="10"/>
  <c r="F57" i="10" s="1"/>
  <c r="E13" i="7"/>
  <c r="E13" i="10"/>
  <c r="D42" i="7"/>
  <c r="D42" i="10"/>
  <c r="D41" i="7"/>
  <c r="D41" i="10"/>
  <c r="D28" i="7"/>
  <c r="D31" i="7" s="1"/>
  <c r="D57" i="8"/>
  <c r="E46" i="6"/>
  <c r="E59" i="6"/>
  <c r="D46" i="7" l="1"/>
  <c r="D59" i="7"/>
  <c r="D59" i="10"/>
  <c r="D46" i="10"/>
  <c r="D59" i="5" l="1"/>
  <c r="C59" i="5"/>
  <c r="B59" i="5"/>
  <c r="E42" i="5"/>
  <c r="E41" i="5"/>
  <c r="F28" i="5"/>
  <c r="F31" i="5" s="1"/>
  <c r="F13" i="5"/>
  <c r="C41" i="8" l="1"/>
  <c r="E46" i="5"/>
  <c r="E59" i="5"/>
  <c r="C41" i="10"/>
  <c r="C41" i="7"/>
  <c r="D13" i="10"/>
  <c r="D13" i="8"/>
  <c r="D13" i="7"/>
  <c r="C28" i="10"/>
  <c r="C31" i="10" s="1"/>
  <c r="C28" i="7"/>
  <c r="C31" i="7" s="1"/>
  <c r="C28" i="8"/>
  <c r="C31" i="8" s="1"/>
  <c r="C42" i="10"/>
  <c r="C42" i="7"/>
  <c r="C42" i="8"/>
  <c r="C46" i="8" l="1"/>
  <c r="C59" i="10"/>
  <c r="C59" i="8"/>
  <c r="C59" i="7"/>
  <c r="C46" i="7"/>
  <c r="C46" i="10"/>
  <c r="E56" i="4"/>
  <c r="E58" i="4" s="1"/>
  <c r="E28" i="4"/>
  <c r="E31" i="4" s="1"/>
  <c r="E42" i="4"/>
  <c r="E41" i="4"/>
  <c r="E46" i="4" l="1"/>
  <c r="B42" i="10"/>
  <c r="F42" i="10" s="1"/>
  <c r="B42" i="7"/>
  <c r="E42" i="7" s="1"/>
  <c r="B42" i="8"/>
  <c r="D42" i="8" s="1"/>
  <c r="B41" i="10"/>
  <c r="B41" i="8"/>
  <c r="D41" i="8" s="1"/>
  <c r="B41" i="7"/>
  <c r="B28" i="10"/>
  <c r="B28" i="8"/>
  <c r="B31" i="8" s="1"/>
  <c r="B28" i="7"/>
  <c r="B56" i="10"/>
  <c r="F56" i="10" s="1"/>
  <c r="F58" i="10" s="1"/>
  <c r="B56" i="8"/>
  <c r="D56" i="8" s="1"/>
  <c r="D58" i="8" s="1"/>
  <c r="B56" i="7"/>
  <c r="E56" i="7" s="1"/>
  <c r="E58" i="7" s="1"/>
  <c r="E59" i="4"/>
  <c r="E60" i="4" s="1"/>
  <c r="B56" i="5" s="1"/>
  <c r="F28" i="10" l="1"/>
  <c r="B31" i="10"/>
  <c r="E28" i="7"/>
  <c r="B31" i="7"/>
  <c r="D28" i="8"/>
  <c r="D31" i="8" s="1"/>
  <c r="B58" i="5"/>
  <c r="B60" i="5" s="1"/>
  <c r="C56" i="5" s="1"/>
  <c r="C58" i="5" s="1"/>
  <c r="C60" i="5" s="1"/>
  <c r="D56" i="5" s="1"/>
  <c r="D58" i="5" s="1"/>
  <c r="D60" i="5" s="1"/>
  <c r="C60" i="8" s="1"/>
  <c r="E56" i="5"/>
  <c r="B46" i="7"/>
  <c r="E41" i="7"/>
  <c r="E46" i="7" s="1"/>
  <c r="B46" i="10"/>
  <c r="F41" i="10"/>
  <c r="F46" i="10" s="1"/>
  <c r="B60" i="10"/>
  <c r="B60" i="7"/>
  <c r="B60" i="8"/>
  <c r="B59" i="10"/>
  <c r="F59" i="10" s="1"/>
  <c r="F60" i="10" s="1"/>
  <c r="B59" i="7"/>
  <c r="E59" i="7" s="1"/>
  <c r="E60" i="7" s="1"/>
  <c r="B59" i="8"/>
  <c r="D59" i="8" s="1"/>
  <c r="D60" i="8" s="1"/>
  <c r="B58" i="10"/>
  <c r="B58" i="7"/>
  <c r="B58" i="8"/>
  <c r="D46" i="8"/>
  <c r="B46" i="8"/>
  <c r="D46" i="4"/>
  <c r="D59" i="4" s="1"/>
  <c r="C46" i="4"/>
  <c r="C59" i="4" s="1"/>
  <c r="B46" i="4"/>
  <c r="B59" i="4" s="1"/>
  <c r="B60" i="4" s="1"/>
  <c r="C56" i="4" s="1"/>
  <c r="C58" i="4" s="1"/>
  <c r="F13" i="4"/>
  <c r="F28" i="7" l="1"/>
  <c r="F31" i="7" s="1"/>
  <c r="E31" i="7"/>
  <c r="G28" i="10"/>
  <c r="G31" i="10" s="1"/>
  <c r="F31" i="10"/>
  <c r="E28" i="8"/>
  <c r="E31" i="8" s="1"/>
  <c r="C60" i="4"/>
  <c r="D56" i="4" s="1"/>
  <c r="D58" i="4" s="1"/>
  <c r="D60" i="4" s="1"/>
  <c r="C56" i="8"/>
  <c r="C56" i="7"/>
  <c r="C56" i="10"/>
  <c r="E58" i="5"/>
  <c r="C13" i="10"/>
  <c r="G13" i="10" s="1"/>
  <c r="C13" i="8"/>
  <c r="E13" i="8" s="1"/>
  <c r="C13" i="7"/>
  <c r="F13" i="7" l="1"/>
  <c r="C58" i="8"/>
  <c r="C58" i="10"/>
  <c r="C58" i="7"/>
  <c r="E60" i="5"/>
  <c r="B56" i="6" s="1"/>
  <c r="C60" i="7" l="1"/>
  <c r="C60" i="10"/>
  <c r="B58" i="6" l="1"/>
  <c r="B60" i="6" s="1"/>
  <c r="C56" i="6" s="1"/>
  <c r="C58" i="6" s="1"/>
  <c r="C60" i="6" s="1"/>
  <c r="D56" i="6" s="1"/>
  <c r="D58" i="6" s="1"/>
  <c r="D60" i="6" s="1"/>
  <c r="E56" i="6"/>
  <c r="D56" i="10" l="1"/>
  <c r="E58" i="6"/>
  <c r="D56" i="7"/>
  <c r="E60" i="6" l="1"/>
  <c r="B56" i="9" s="1"/>
  <c r="D58" i="10"/>
  <c r="D58" i="7"/>
  <c r="B58" i="9" l="1"/>
  <c r="B60" i="9" s="1"/>
  <c r="C56" i="9" s="1"/>
  <c r="C58" i="9" s="1"/>
  <c r="C60" i="9" s="1"/>
  <c r="D56" i="9" s="1"/>
  <c r="D58" i="9" s="1"/>
  <c r="D60" i="9" s="1"/>
  <c r="E56" i="9"/>
  <c r="D60" i="10"/>
  <c r="D60" i="7"/>
  <c r="E58" i="9" l="1"/>
  <c r="E56" i="10"/>
  <c r="E58" i="10" l="1"/>
  <c r="E60" i="9"/>
  <c r="E60" i="10" s="1"/>
</calcChain>
</file>

<file path=xl/sharedStrings.xml><?xml version="1.0" encoding="utf-8"?>
<sst xmlns="http://schemas.openxmlformats.org/spreadsheetml/2006/main" count="496" uniqueCount="108">
  <si>
    <t>FODESAF</t>
  </si>
  <si>
    <t>Cuadro 1</t>
  </si>
  <si>
    <t>Reporte de beneficiarios efectivos financiados por el Fondo de Desarrollo Social y Asignaciones Familiares</t>
  </si>
  <si>
    <t xml:space="preserve">Programa: </t>
  </si>
  <si>
    <t xml:space="preserve">Pacientes Terminales </t>
  </si>
  <si>
    <t>Institución:</t>
  </si>
  <si>
    <t>Caja Costarricense de Seguro Social (CCSS)</t>
  </si>
  <si>
    <t>Unidad Ejecutora:</t>
  </si>
  <si>
    <t>Unidad</t>
  </si>
  <si>
    <t>Enero</t>
  </si>
  <si>
    <t>Febrero</t>
  </si>
  <si>
    <t>Marzo</t>
  </si>
  <si>
    <t>I Trimestre</t>
  </si>
  <si>
    <t>Subsidio a asalariados activos con enfermos terminales</t>
  </si>
  <si>
    <t>Total</t>
  </si>
  <si>
    <t>Cuadro 2</t>
  </si>
  <si>
    <t>Reporte de gastos efectivos por producto financiados por el Fondo de Desarrollo Social y Asignaciones Familiares</t>
  </si>
  <si>
    <t>Cuadro 3</t>
  </si>
  <si>
    <t>Reporte de gastos efectivos por rubro financiados por el Fondo de Desarrollo Social y Asignaciones Familiares</t>
  </si>
  <si>
    <t>Rubro por objeto de gasto</t>
  </si>
  <si>
    <t>1. Subsidio a asalariados activos con enfermos terminales</t>
  </si>
  <si>
    <t>2.  Gastos de Publicidad y Propaganda</t>
  </si>
  <si>
    <t xml:space="preserve">5. </t>
  </si>
  <si>
    <t>Cuadro 4</t>
  </si>
  <si>
    <t>Reporte de ingresos efectivos girados por el Fondo de Desarrollo Social y Asignaciones Familiares</t>
  </si>
  <si>
    <t>2. Ingresos efectivos recibidos</t>
  </si>
  <si>
    <t xml:space="preserve">3. Recursos disponibles (1+2) </t>
  </si>
  <si>
    <t>4. Egresos efectivos pagados</t>
  </si>
  <si>
    <t xml:space="preserve">5. Saldo en caja final   (3-4) </t>
  </si>
  <si>
    <t>(No está definida)</t>
  </si>
  <si>
    <t>Período:</t>
  </si>
  <si>
    <r>
      <rPr>
        <b/>
        <sz val="11"/>
        <color indexed="8"/>
        <rFont val="Calibri"/>
        <family val="2"/>
        <scheme val="minor"/>
      </rPr>
      <t xml:space="preserve">Fuente: </t>
    </r>
    <r>
      <rPr>
        <sz val="11"/>
        <color indexed="8"/>
        <rFont val="Calibri"/>
        <family val="2"/>
        <scheme val="minor"/>
      </rPr>
      <t xml:space="preserve"> Sistema de registro, control y pago de incapacidades.</t>
    </r>
  </si>
  <si>
    <t>Unidad: Colones</t>
  </si>
  <si>
    <t xml:space="preserve">1. Saldo en caja inicial  (5 t-1) </t>
  </si>
  <si>
    <t>Abril</t>
  </si>
  <si>
    <t>Mayo</t>
  </si>
  <si>
    <t>Junio</t>
  </si>
  <si>
    <t>II Trimestre</t>
  </si>
  <si>
    <t>Julio</t>
  </si>
  <si>
    <t>Agosto</t>
  </si>
  <si>
    <t>Setiembre</t>
  </si>
  <si>
    <t>III Trimestre</t>
  </si>
  <si>
    <t>Fuente:  Sistema de Registro, Control y Pago de Incapacidades</t>
  </si>
  <si>
    <t>Promedio Mensual</t>
  </si>
  <si>
    <t>OBSERVACIONES:</t>
  </si>
  <si>
    <t xml:space="preserve">Los datos suministrados corresponden al número de personas que estan recibiendo el beneficio, </t>
  </si>
  <si>
    <t xml:space="preserve">las cuales podrán recibir en un mismo mes varias licencias  esto debido a los cortes según las fechas </t>
  </si>
  <si>
    <t>asignadas para cada pago.</t>
  </si>
  <si>
    <t>Acumulado</t>
  </si>
  <si>
    <t>I Semestre</t>
  </si>
  <si>
    <r>
      <rPr>
        <b/>
        <sz val="11"/>
        <color indexed="8"/>
        <rFont val="Calibri"/>
        <family val="2"/>
        <scheme val="minor"/>
      </rPr>
      <t xml:space="preserve">Fuente: </t>
    </r>
    <r>
      <rPr>
        <sz val="11"/>
        <color indexed="8"/>
        <rFont val="Calibri"/>
        <family val="2"/>
        <scheme val="minor"/>
      </rPr>
      <t xml:space="preserve"> Sistema de Registro, Control y Pago de Incapacidades</t>
    </r>
  </si>
  <si>
    <t>IV Trimestre</t>
  </si>
  <si>
    <t>Anual</t>
  </si>
  <si>
    <t>Octubre</t>
  </si>
  <si>
    <t>Noviembre</t>
  </si>
  <si>
    <t>Diciembre</t>
  </si>
  <si>
    <t>Observaciones:</t>
  </si>
  <si>
    <t>Subsidios¹</t>
  </si>
  <si>
    <t>Personas²</t>
  </si>
  <si>
    <t>1\ Corresponde al total de subsidios entregados</t>
  </si>
  <si>
    <t>2\ Corresponde al total de personas distintas atendidas</t>
  </si>
  <si>
    <r>
      <rPr>
        <b/>
        <sz val="11"/>
        <color indexed="8"/>
        <rFont val="Calibri"/>
        <family val="2"/>
        <scheme val="minor"/>
      </rPr>
      <t>Observaciones:</t>
    </r>
    <r>
      <rPr>
        <sz val="11"/>
        <color indexed="8"/>
        <rFont val="Calibri"/>
        <family val="2"/>
        <scheme val="minor"/>
      </rPr>
      <t xml:space="preserve"> Los datos suministrados corresponden al número de personas que están recibiendo el beneficio, las cuales podrán recibir en un mismo mes varias licencias  esto debido a los cortes según las fechas asignadas para cada pago.</t>
    </r>
  </si>
  <si>
    <t>Beneficio</t>
  </si>
  <si>
    <r>
      <t xml:space="preserve">Fuente:  </t>
    </r>
    <r>
      <rPr>
        <sz val="11"/>
        <color indexed="8"/>
        <rFont val="Calibri"/>
        <family val="2"/>
        <scheme val="minor"/>
      </rPr>
      <t xml:space="preserve">Informe de Ejecución Presupuestaria  y Balance General del Seguro de Salud.  </t>
    </r>
  </si>
  <si>
    <t>Fuente:  Informe de Ejecución Presupuestaria  y Balance General del Seguro de Salud.</t>
  </si>
  <si>
    <r>
      <rPr>
        <b/>
        <sz val="11"/>
        <color indexed="8"/>
        <rFont val="Calibri"/>
        <family val="2"/>
        <scheme val="minor"/>
      </rPr>
      <t xml:space="preserve">Fuente: </t>
    </r>
    <r>
      <rPr>
        <sz val="11"/>
        <color indexed="8"/>
        <rFont val="Calibri"/>
        <family val="2"/>
        <scheme val="minor"/>
      </rPr>
      <t xml:space="preserve"> Informe de Ejecución Presupuestaria  y Balance General del Seguro de Salud. </t>
    </r>
  </si>
  <si>
    <t xml:space="preserve">Fuente:  Informe de Ejecución Presupuestaria  y Balance General del Seguro de Salud.  </t>
  </si>
  <si>
    <t>Fuente:  Informe de Ejecución Presupuestaria y Balance General del Seguro de Salud.</t>
  </si>
  <si>
    <t>3.  Gastos administrativos</t>
  </si>
  <si>
    <t>Nota:</t>
  </si>
  <si>
    <t xml:space="preserve">Nota: </t>
  </si>
  <si>
    <t xml:space="preserve">Fecha de actualización: </t>
  </si>
  <si>
    <t>Nota: Los datos suministrados correponden al numero de personas que estan recibiendo el beneficio, 
las cuales podran recibir en un mismo mes varias licencias  esto debido a los cortes según las fechas asignadas para cada pago.</t>
  </si>
  <si>
    <r>
      <rPr>
        <b/>
        <sz val="10"/>
        <color indexed="8"/>
        <rFont val="Calibri"/>
        <family val="2"/>
        <scheme val="minor"/>
      </rPr>
      <t>Nota:</t>
    </r>
    <r>
      <rPr>
        <sz val="10"/>
        <color indexed="8"/>
        <rFont val="Calibri"/>
        <family val="2"/>
        <scheme val="minor"/>
      </rPr>
      <t xml:space="preserve"> Los datos suministrados corresponden al número de personas que están recibiendo el beneficio, las cuales podrán recibir en un mismo mes varias licencias  esto debido a los cortes según las fechas asignadas para cada pago.</t>
    </r>
  </si>
  <si>
    <t xml:space="preserve">Otros servicios de gestión y apoyo </t>
  </si>
  <si>
    <t>Comisiones y gastos Serv. Financ. y Comerc.</t>
  </si>
  <si>
    <t>4. Comisiones y gastos Serv. Financ. y Comerc.</t>
  </si>
  <si>
    <r>
      <t xml:space="preserve">2. Ingresos efectivos recibidos </t>
    </r>
    <r>
      <rPr>
        <sz val="11"/>
        <color indexed="8"/>
        <rFont val="Calibri"/>
        <family val="2"/>
      </rPr>
      <t>₁</t>
    </r>
  </si>
  <si>
    <r>
      <t xml:space="preserve">4. Egresos efectivos pagados </t>
    </r>
    <r>
      <rPr>
        <sz val="11"/>
        <color indexed="8"/>
        <rFont val="Calibri"/>
        <family val="2"/>
      </rPr>
      <t>₂</t>
    </r>
  </si>
  <si>
    <t>Los datos suministrados corresponden al número de personas que estan recibiendo el beneficio, las cuales podrán recibir en un mismo mes varias licencias  esto debido a los cortes según las fechas asignadas para cada pago.</t>
  </si>
  <si>
    <t>Primer Trimestre 2016</t>
  </si>
  <si>
    <t>Segundo Trimestre 2016</t>
  </si>
  <si>
    <t>Tercer Trimestre 2016</t>
  </si>
  <si>
    <r>
      <rPr>
        <b/>
        <sz val="11"/>
        <color indexed="8"/>
        <rFont val="Calibri"/>
        <family val="2"/>
      </rPr>
      <t>Fuente:</t>
    </r>
    <r>
      <rPr>
        <sz val="11"/>
        <color theme="1"/>
        <rFont val="Calibri"/>
        <family val="2"/>
        <scheme val="minor"/>
      </rPr>
      <t xml:space="preserve">  Informe de liquidación presupuestaria 2016, CCSS</t>
    </r>
  </si>
  <si>
    <t>Primer Semestre 2016</t>
  </si>
  <si>
    <t>Tercer Trimestre Acumulado 2016</t>
  </si>
  <si>
    <r>
      <t>¹</t>
    </r>
    <r>
      <rPr>
        <vertAlign val="superscript"/>
        <sz val="14"/>
        <color indexed="8"/>
        <rFont val="Calibri"/>
        <family val="2"/>
      </rPr>
      <t xml:space="preserve">/ </t>
    </r>
    <r>
      <rPr>
        <sz val="14"/>
        <color indexed="8"/>
        <rFont val="Calibri"/>
        <family val="2"/>
      </rPr>
      <t>De acuerdo a clasificador del Sector Público (CGR).</t>
    </r>
  </si>
  <si>
    <t>Beneficio 1/</t>
  </si>
  <si>
    <r>
      <t xml:space="preserve"> </t>
    </r>
    <r>
      <rPr>
        <vertAlign val="superscript"/>
        <sz val="14"/>
        <color indexed="8"/>
        <rFont val="Calibri"/>
        <family val="2"/>
      </rPr>
      <t>2/</t>
    </r>
    <r>
      <rPr>
        <sz val="14"/>
        <color indexed="8"/>
        <rFont val="Calibri"/>
        <family val="2"/>
      </rPr>
      <t xml:space="preserve"> Corresponde al rubro "Beneficios para los responsables de pacientes en fase terminal"</t>
    </r>
  </si>
  <si>
    <t>Subsidio a asalariados activos con enfermos terminales 2/</t>
  </si>
  <si>
    <t>Rubro por objeto de gasto 1/</t>
  </si>
  <si>
    <t>1. Subsidio a asalariados activos con enfermos terminales 2/</t>
  </si>
  <si>
    <r>
      <t>¹</t>
    </r>
    <r>
      <rPr>
        <vertAlign val="superscript"/>
        <sz val="14"/>
        <color indexed="8"/>
        <rFont val="Calibri"/>
        <family val="2"/>
      </rPr>
      <t xml:space="preserve">/ </t>
    </r>
    <r>
      <rPr>
        <sz val="14"/>
        <color indexed="8"/>
        <rFont val="Calibri"/>
        <family val="2"/>
      </rPr>
      <t>De acuerdo a clasificador de la CCSS.</t>
    </r>
  </si>
  <si>
    <t>2. Ingresos efectivos recibidos 1/</t>
  </si>
  <si>
    <t>¹/  Incluye transferencias e intereses por Inversiones a la vista y de la cuenta corriente.</t>
  </si>
  <si>
    <r>
      <rPr>
        <b/>
        <vertAlign val="superscript"/>
        <sz val="12"/>
        <color indexed="8"/>
        <rFont val="Calibri"/>
        <family val="2"/>
      </rPr>
      <t>2/</t>
    </r>
    <r>
      <rPr>
        <sz val="12"/>
        <color indexed="8"/>
        <rFont val="Calibri"/>
        <family val="2"/>
      </rPr>
      <t xml:space="preserve"> Incluye egresos por Transferencias Corrientes (Licencias),  Comisiones y Gastos de Servicios Financieros y Comerciales</t>
    </r>
  </si>
  <si>
    <t>4. Egresos efectivos pagados 2/</t>
  </si>
  <si>
    <t>Fecha de actualización: 10/06/2016</t>
  </si>
  <si>
    <r>
      <rPr>
        <b/>
        <sz val="12"/>
        <color indexed="8"/>
        <rFont val="Calibri"/>
        <family val="2"/>
      </rPr>
      <t>¹</t>
    </r>
    <r>
      <rPr>
        <sz val="12"/>
        <color indexed="8"/>
        <rFont val="Calibri"/>
        <family val="2"/>
      </rPr>
      <t xml:space="preserve">  Incluye ingresos Subsidios Resp. Fase Terminal ¢675,051,578.0 e intereses (Inversiones a la vista ¢55,686.73 y de la cuenta corriente ¢28,378.1).</t>
    </r>
  </si>
  <si>
    <r>
      <rPr>
        <b/>
        <vertAlign val="superscript"/>
        <sz val="12"/>
        <color indexed="8"/>
        <rFont val="Calibri"/>
        <family val="2"/>
      </rPr>
      <t>2</t>
    </r>
    <r>
      <rPr>
        <sz val="12"/>
        <color indexed="8"/>
        <rFont val="Calibri"/>
        <family val="2"/>
      </rPr>
      <t xml:space="preserve"> Incluye egresos por Transferencias Corrientes (Licencias) ¢729,941,311.6, por concepto de Servicios sumaron ¢14,029,607.8 (Comisiones y Gastos de Servicios Financieros y Comerciales). </t>
    </r>
  </si>
  <si>
    <t>Fecha de actualización: 24/08/2016</t>
  </si>
  <si>
    <r>
      <t>¹</t>
    </r>
    <r>
      <rPr>
        <vertAlign val="superscript"/>
        <sz val="11"/>
        <color indexed="8"/>
        <rFont val="Bookman Old Style"/>
        <family val="1"/>
      </rPr>
      <t xml:space="preserve">/ </t>
    </r>
    <r>
      <rPr>
        <sz val="11"/>
        <color indexed="8"/>
        <rFont val="Bookman Old Style"/>
        <family val="1"/>
      </rPr>
      <t>De acuerdo a clasificador del Sector Público (CGR).</t>
    </r>
  </si>
  <si>
    <r>
      <t xml:space="preserve"> </t>
    </r>
    <r>
      <rPr>
        <vertAlign val="superscript"/>
        <sz val="11"/>
        <color indexed="8"/>
        <rFont val="Bookman Old Style"/>
        <family val="1"/>
      </rPr>
      <t>2/</t>
    </r>
    <r>
      <rPr>
        <sz val="11"/>
        <color indexed="8"/>
        <rFont val="Bookman Old Style"/>
        <family val="1"/>
      </rPr>
      <t xml:space="preserve"> Corresponde al rubro "Beneficios para los responsables de pacientes en fase terminal"</t>
    </r>
  </si>
  <si>
    <t>Fecha de actualización: 19/12/2016</t>
  </si>
  <si>
    <t>¹  Incluye ingresos Subsidios Resp. Fase Terminal ¢1,504,680,529.23 e intereses (Inversiones a la vista ¢131,577.83 y de la cuenta corriente ¢273,859.03).</t>
  </si>
  <si>
    <t xml:space="preserve">2 Incluye egresos por Transferencias Corrientes (Licencias) ¢1,708,676,586.62, por concepto de Servicios sumaron ¢56,122,691.08 (Comisiones y Gastos de Servicios Financieros y Comerciales ¢545,253.0 y Otros Servicios de Gestión y Apoyo ¢55,577,438.08). </t>
  </si>
  <si>
    <t>Fecha de actualización: 11/05/2017</t>
  </si>
  <si>
    <t>Cuarto Trimestre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</si>
</sst>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* #,##0.000_);_(* \(#,##0.000\);_(* &quot;-&quot;??_);_(@_)"/>
    <numFmt numFmtId="168" formatCode="_-* #,##0.00_-;\-* #,##0.00_-;_-* &quot;-&quot;??_-;_-@_-"/>
    <numFmt numFmtId="169" formatCode="_([$€-2]* #,##0.00_);_([$€-2]* \(#,##0.00\);_([$€-2]* &quot;-&quot;??_)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Times New Roman"/>
      <family val="1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vertAlign val="superscript"/>
      <sz val="14"/>
      <color indexed="8"/>
      <name val="Calibri"/>
      <family val="2"/>
    </font>
    <font>
      <sz val="14"/>
      <color indexed="8"/>
      <name val="Calibri"/>
      <family val="2"/>
    </font>
    <font>
      <b/>
      <vertAlign val="superscript"/>
      <sz val="12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Calibri"/>
      <family val="2"/>
    </font>
    <font>
      <sz val="10"/>
      <name val="Courier"/>
      <family val="3"/>
    </font>
    <font>
      <vertAlign val="superscript"/>
      <sz val="11"/>
      <color indexed="8"/>
      <name val="Bookman Old Style"/>
      <family val="1"/>
    </font>
    <font>
      <sz val="11"/>
      <color indexed="8"/>
      <name val="Bookman Old Style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9">
    <xf numFmtId="0" fontId="0" fillId="0" borderId="0"/>
    <xf numFmtId="165" fontId="2" fillId="0" borderId="0" applyFont="0" applyFill="0" applyBorder="0" applyAlignment="0" applyProtection="0"/>
    <xf numFmtId="0" fontId="2" fillId="0" borderId="0"/>
    <xf numFmtId="0" fontId="17" fillId="0" borderId="0"/>
    <xf numFmtId="0" fontId="18" fillId="0" borderId="0"/>
    <xf numFmtId="0" fontId="19" fillId="0" borderId="0">
      <alignment vertical="top"/>
    </xf>
    <xf numFmtId="16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39" fontId="21" fillId="0" borderId="0"/>
    <xf numFmtId="165" fontId="17" fillId="0" borderId="0" applyFont="0" applyFill="0" applyBorder="0" applyAlignment="0" applyProtection="0"/>
  </cellStyleXfs>
  <cellXfs count="72">
    <xf numFmtId="0" fontId="0" fillId="0" borderId="0" xfId="0"/>
    <xf numFmtId="166" fontId="4" fillId="0" borderId="0" xfId="1" applyNumberFormat="1" applyFont="1"/>
    <xf numFmtId="166" fontId="1" fillId="0" borderId="0" xfId="1" applyNumberFormat="1" applyFont="1"/>
    <xf numFmtId="166" fontId="4" fillId="0" borderId="2" xfId="1" applyNumberFormat="1" applyFont="1" applyBorder="1"/>
    <xf numFmtId="166" fontId="2" fillId="0" borderId="0" xfId="1" applyNumberFormat="1" applyFont="1" applyBorder="1" applyAlignment="1">
      <alignment horizontal="right"/>
    </xf>
    <xf numFmtId="166" fontId="3" fillId="0" borderId="0" xfId="1" applyNumberFormat="1" applyFont="1" applyFill="1" applyAlignment="1">
      <alignment horizontal="right"/>
    </xf>
    <xf numFmtId="166" fontId="3" fillId="0" borderId="0" xfId="1" applyNumberFormat="1" applyFont="1" applyFill="1" applyBorder="1" applyAlignment="1">
      <alignment vertical="top" wrapText="1"/>
    </xf>
    <xf numFmtId="166" fontId="3" fillId="0" borderId="0" xfId="1" applyNumberFormat="1" applyFont="1"/>
    <xf numFmtId="166" fontId="3" fillId="0" borderId="0" xfId="1" applyNumberFormat="1" applyFont="1" applyAlignment="1"/>
    <xf numFmtId="166" fontId="3" fillId="0" borderId="0" xfId="1" applyNumberFormat="1" applyFont="1" applyAlignment="1">
      <alignment horizontal="left"/>
    </xf>
    <xf numFmtId="166" fontId="3" fillId="0" borderId="0" xfId="1" applyNumberFormat="1" applyFont="1" applyAlignment="1">
      <alignment horizontal="right"/>
    </xf>
    <xf numFmtId="166" fontId="1" fillId="0" borderId="0" xfId="1" applyNumberFormat="1" applyFont="1" applyFill="1" applyAlignment="1">
      <alignment horizontal="right"/>
    </xf>
    <xf numFmtId="166" fontId="1" fillId="0" borderId="0" xfId="1" applyNumberFormat="1" applyFont="1" applyAlignment="1"/>
    <xf numFmtId="166" fontId="4" fillId="0" borderId="1" xfId="1" applyNumberFormat="1" applyFont="1" applyFill="1" applyBorder="1" applyAlignment="1">
      <alignment horizontal="center"/>
    </xf>
    <xf numFmtId="166" fontId="4" fillId="0" borderId="1" xfId="1" applyNumberFormat="1" applyFont="1" applyBorder="1" applyAlignment="1">
      <alignment horizontal="center"/>
    </xf>
    <xf numFmtId="166" fontId="4" fillId="0" borderId="1" xfId="1" applyNumberFormat="1" applyFont="1" applyBorder="1" applyAlignment="1">
      <alignment horizontal="center" vertical="center" wrapText="1"/>
    </xf>
    <xf numFmtId="166" fontId="4" fillId="0" borderId="0" xfId="1" applyNumberFormat="1" applyFont="1" applyFill="1"/>
    <xf numFmtId="166" fontId="4" fillId="0" borderId="0" xfId="1" applyNumberFormat="1" applyFont="1" applyBorder="1" applyAlignment="1">
      <alignment horizontal="left"/>
    </xf>
    <xf numFmtId="166" fontId="4" fillId="0" borderId="2" xfId="1" applyNumberFormat="1" applyFont="1" applyFill="1" applyBorder="1"/>
    <xf numFmtId="166" fontId="3" fillId="0" borderId="0" xfId="1" applyNumberFormat="1" applyFont="1" applyFill="1" applyAlignment="1"/>
    <xf numFmtId="166" fontId="4" fillId="0" borderId="0" xfId="1" applyNumberFormat="1" applyFont="1" applyFill="1" applyBorder="1"/>
    <xf numFmtId="166" fontId="4" fillId="0" borderId="0" xfId="1" applyNumberFormat="1" applyFont="1" applyFill="1" applyBorder="1" applyAlignment="1">
      <alignment wrapText="1"/>
    </xf>
    <xf numFmtId="166" fontId="1" fillId="0" borderId="0" xfId="1" applyNumberFormat="1" applyFont="1" applyFill="1"/>
    <xf numFmtId="166" fontId="3" fillId="0" borderId="0" xfId="1" applyNumberFormat="1" applyFont="1" applyFill="1" applyBorder="1"/>
    <xf numFmtId="166" fontId="0" fillId="0" borderId="0" xfId="1" applyNumberFormat="1" applyFont="1"/>
    <xf numFmtId="166" fontId="4" fillId="0" borderId="1" xfId="1" applyNumberFormat="1" applyFont="1" applyFill="1" applyBorder="1" applyAlignment="1">
      <alignment horizontal="center" vertical="center"/>
    </xf>
    <xf numFmtId="166" fontId="4" fillId="0" borderId="0" xfId="1" applyNumberFormat="1" applyFont="1" applyBorder="1" applyAlignment="1">
      <alignment horizontal="center" vertical="center" wrapText="1"/>
    </xf>
    <xf numFmtId="166" fontId="4" fillId="0" borderId="0" xfId="1" applyNumberFormat="1" applyFont="1" applyBorder="1"/>
    <xf numFmtId="166" fontId="4" fillId="0" borderId="0" xfId="1" applyNumberFormat="1" applyFont="1" applyAlignment="1">
      <alignment horizontal="center"/>
    </xf>
    <xf numFmtId="166" fontId="3" fillId="0" borderId="0" xfId="1" applyNumberFormat="1" applyFont="1" applyFill="1"/>
    <xf numFmtId="166" fontId="4" fillId="0" borderId="1" xfId="1" applyNumberFormat="1" applyFont="1" applyFill="1" applyBorder="1" applyAlignment="1">
      <alignment horizontal="center" vertical="center" wrapText="1"/>
    </xf>
    <xf numFmtId="166" fontId="4" fillId="0" borderId="0" xfId="1" applyNumberFormat="1" applyFont="1" applyFill="1" applyBorder="1" applyAlignment="1">
      <alignment horizontal="center" vertical="center" wrapText="1"/>
    </xf>
    <xf numFmtId="166" fontId="6" fillId="0" borderId="0" xfId="1" applyNumberFormat="1" applyFont="1" applyFill="1" applyBorder="1" applyAlignment="1">
      <alignment horizontal="center"/>
    </xf>
    <xf numFmtId="166" fontId="0" fillId="0" borderId="0" xfId="1" applyNumberFormat="1" applyFont="1" applyAlignment="1">
      <alignment horizontal="center"/>
    </xf>
    <xf numFmtId="166" fontId="4" fillId="0" borderId="0" xfId="1" applyNumberFormat="1" applyFont="1" applyBorder="1" applyAlignment="1">
      <alignment horizontal="center"/>
    </xf>
    <xf numFmtId="166" fontId="3" fillId="0" borderId="0" xfId="1" applyNumberFormat="1" applyFont="1" applyFill="1" applyAlignment="1">
      <alignment horizontal="left"/>
    </xf>
    <xf numFmtId="166" fontId="6" fillId="0" borderId="0" xfId="1" applyNumberFormat="1" applyFont="1" applyFill="1" applyBorder="1" applyAlignment="1">
      <alignment horizontal="right"/>
    </xf>
    <xf numFmtId="0" fontId="7" fillId="0" borderId="0" xfId="0" applyFont="1" applyFill="1"/>
    <xf numFmtId="166" fontId="0" fillId="0" borderId="0" xfId="1" applyNumberFormat="1" applyFont="1" applyFill="1"/>
    <xf numFmtId="1" fontId="3" fillId="0" borderId="0" xfId="1" applyNumberFormat="1" applyFont="1" applyAlignment="1">
      <alignment horizontal="left"/>
    </xf>
    <xf numFmtId="166" fontId="8" fillId="0" borderId="0" xfId="1" applyNumberFormat="1" applyFont="1" applyFill="1"/>
    <xf numFmtId="4" fontId="4" fillId="0" borderId="0" xfId="0" applyNumberFormat="1" applyFont="1" applyFill="1"/>
    <xf numFmtId="166" fontId="4" fillId="0" borderId="0" xfId="1" applyNumberFormat="1" applyFont="1" applyFill="1" applyBorder="1" applyAlignment="1">
      <alignment horizontal="center" wrapText="1"/>
    </xf>
    <xf numFmtId="167" fontId="4" fillId="0" borderId="0" xfId="1" applyNumberFormat="1" applyFont="1"/>
    <xf numFmtId="0" fontId="0" fillId="0" borderId="0" xfId="0" applyFill="1" applyBorder="1" applyAlignment="1">
      <alignment horizontal="left"/>
    </xf>
    <xf numFmtId="166" fontId="4" fillId="0" borderId="0" xfId="1" applyNumberFormat="1" applyFont="1" applyFill="1" applyAlignment="1"/>
    <xf numFmtId="166" fontId="8" fillId="0" borderId="0" xfId="1" applyNumberFormat="1" applyFont="1"/>
    <xf numFmtId="165" fontId="4" fillId="0" borderId="0" xfId="1" applyNumberFormat="1" applyFont="1" applyBorder="1"/>
    <xf numFmtId="166" fontId="4" fillId="0" borderId="0" xfId="1" applyNumberFormat="1" applyFont="1" applyAlignment="1"/>
    <xf numFmtId="166" fontId="0" fillId="0" borderId="0" xfId="1" applyNumberFormat="1" applyFont="1" applyFill="1" applyAlignment="1"/>
    <xf numFmtId="166" fontId="5" fillId="0" borderId="0" xfId="1" applyNumberFormat="1" applyFont="1" applyFill="1"/>
    <xf numFmtId="3" fontId="1" fillId="0" borderId="0" xfId="0" applyNumberFormat="1" applyFont="1"/>
    <xf numFmtId="166" fontId="6" fillId="0" borderId="0" xfId="1" applyNumberFormat="1" applyFont="1"/>
    <xf numFmtId="166" fontId="5" fillId="0" borderId="0" xfId="1" applyNumberFormat="1" applyFont="1"/>
    <xf numFmtId="166" fontId="5" fillId="0" borderId="0" xfId="1" applyNumberFormat="1" applyFont="1" applyFill="1" applyBorder="1"/>
    <xf numFmtId="166" fontId="6" fillId="0" borderId="0" xfId="1" applyNumberFormat="1" applyFont="1" applyBorder="1" applyAlignment="1">
      <alignment horizontal="left"/>
    </xf>
    <xf numFmtId="166" fontId="6" fillId="0" borderId="1" xfId="1" applyNumberFormat="1" applyFont="1" applyBorder="1" applyAlignment="1">
      <alignment horizontal="center" vertical="center" wrapText="1"/>
    </xf>
    <xf numFmtId="166" fontId="6" fillId="0" borderId="0" xfId="1" applyNumberFormat="1" applyFont="1" applyFill="1"/>
    <xf numFmtId="37" fontId="4" fillId="0" borderId="0" xfId="1" applyNumberFormat="1" applyFont="1"/>
    <xf numFmtId="37" fontId="4" fillId="0" borderId="2" xfId="1" applyNumberFormat="1" applyFont="1" applyBorder="1"/>
    <xf numFmtId="37" fontId="2" fillId="0" borderId="0" xfId="1" applyNumberFormat="1" applyFont="1" applyBorder="1" applyAlignment="1">
      <alignment horizontal="right"/>
    </xf>
    <xf numFmtId="166" fontId="3" fillId="0" borderId="0" xfId="1" applyNumberFormat="1" applyFont="1" applyFill="1" applyAlignment="1">
      <alignment horizontal="center"/>
    </xf>
    <xf numFmtId="166" fontId="3" fillId="0" borderId="0" xfId="1" applyNumberFormat="1" applyFont="1" applyFill="1" applyBorder="1" applyAlignment="1">
      <alignment horizontal="left" vertical="top" wrapText="1"/>
    </xf>
    <xf numFmtId="166" fontId="3" fillId="0" borderId="0" xfId="1" applyNumberFormat="1" applyFont="1" applyFill="1" applyBorder="1" applyAlignment="1">
      <alignment horizontal="center"/>
    </xf>
    <xf numFmtId="0" fontId="12" fillId="0" borderId="0" xfId="2" applyFont="1" applyAlignment="1">
      <alignment horizontal="left" vertical="center" wrapText="1"/>
    </xf>
    <xf numFmtId="0" fontId="11" fillId="0" borderId="0" xfId="2" applyFont="1" applyAlignment="1">
      <alignment horizontal="left" vertical="center" wrapText="1"/>
    </xf>
    <xf numFmtId="166" fontId="4" fillId="0" borderId="0" xfId="1" applyNumberFormat="1" applyFont="1" applyFill="1" applyBorder="1" applyAlignment="1">
      <alignment horizontal="left" wrapText="1"/>
    </xf>
    <xf numFmtId="166" fontId="4" fillId="0" borderId="0" xfId="1" applyNumberFormat="1" applyFont="1" applyFill="1" applyAlignment="1"/>
    <xf numFmtId="0" fontId="11" fillId="0" borderId="0" xfId="2" applyFont="1" applyAlignment="1">
      <alignment vertical="center" wrapText="1"/>
    </xf>
    <xf numFmtId="0" fontId="11" fillId="0" borderId="0" xfId="2" applyFont="1" applyAlignment="1">
      <alignment horizontal="center" vertical="center" wrapText="1"/>
    </xf>
    <xf numFmtId="0" fontId="12" fillId="0" borderId="0" xfId="2" applyFont="1" applyAlignment="1">
      <alignment vertical="center" wrapText="1"/>
    </xf>
    <xf numFmtId="0" fontId="12" fillId="0" borderId="0" xfId="2" applyFont="1" applyAlignment="1">
      <alignment horizontal="center" vertical="center" wrapText="1"/>
    </xf>
  </cellXfs>
  <cellStyles count="19">
    <cellStyle name="Estilo 1" xfId="5"/>
    <cellStyle name="Euro" xfId="6"/>
    <cellStyle name="Millares" xfId="1" builtinId="3"/>
    <cellStyle name="Millares [0] 2" xfId="8"/>
    <cellStyle name="Millares 2" xfId="9"/>
    <cellStyle name="Millares 3" xfId="10"/>
    <cellStyle name="Millares 3 2" xfId="11"/>
    <cellStyle name="Millares 4" xfId="7"/>
    <cellStyle name="Millares 5" xfId="18"/>
    <cellStyle name="Millares 7" xfId="12"/>
    <cellStyle name="Millares 9" xfId="13"/>
    <cellStyle name="Normal" xfId="0" builtinId="0"/>
    <cellStyle name="Normal 19" xfId="14"/>
    <cellStyle name="Normal 2" xfId="3"/>
    <cellStyle name="Normal 3" xfId="2"/>
    <cellStyle name="Normal 4" xfId="15"/>
    <cellStyle name="Normal 5" xfId="16"/>
    <cellStyle name="Normal 6" xfId="4"/>
    <cellStyle name="Normal 8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8"/>
  <sheetViews>
    <sheetView workbookViewId="0">
      <selection activeCell="E31" sqref="E31"/>
    </sheetView>
  </sheetViews>
  <sheetFormatPr baseColWidth="10" defaultColWidth="11.5703125" defaultRowHeight="15" customHeight="1" x14ac:dyDescent="0.25"/>
  <cols>
    <col min="1" max="1" width="53.42578125" style="22" customWidth="1"/>
    <col min="2" max="4" width="15.140625" style="2" bestFit="1" customWidth="1"/>
    <col min="5" max="5" width="15.28515625" style="2" bestFit="1" customWidth="1"/>
    <col min="6" max="6" width="18.5703125" style="2" bestFit="1" customWidth="1"/>
    <col min="7" max="7" width="12.7109375" style="2" bestFit="1" customWidth="1"/>
    <col min="8" max="10" width="13.7109375" style="2" bestFit="1" customWidth="1"/>
    <col min="11" max="254" width="11.5703125" style="2"/>
    <col min="255" max="255" width="51.140625" style="2" customWidth="1"/>
    <col min="256" max="258" width="13.5703125" style="2" bestFit="1" customWidth="1"/>
    <col min="259" max="259" width="13.7109375" style="2" bestFit="1" customWidth="1"/>
    <col min="260" max="510" width="11.5703125" style="2"/>
    <col min="511" max="511" width="51.140625" style="2" customWidth="1"/>
    <col min="512" max="514" width="13.5703125" style="2" bestFit="1" customWidth="1"/>
    <col min="515" max="515" width="13.7109375" style="2" bestFit="1" customWidth="1"/>
    <col min="516" max="766" width="11.5703125" style="2"/>
    <col min="767" max="767" width="51.140625" style="2" customWidth="1"/>
    <col min="768" max="770" width="13.5703125" style="2" bestFit="1" customWidth="1"/>
    <col min="771" max="771" width="13.7109375" style="2" bestFit="1" customWidth="1"/>
    <col min="772" max="1022" width="11.5703125" style="2"/>
    <col min="1023" max="1023" width="51.140625" style="2" customWidth="1"/>
    <col min="1024" max="1026" width="13.5703125" style="2" bestFit="1" customWidth="1"/>
    <col min="1027" max="1027" width="13.7109375" style="2" bestFit="1" customWidth="1"/>
    <col min="1028" max="1278" width="11.5703125" style="2"/>
    <col min="1279" max="1279" width="51.140625" style="2" customWidth="1"/>
    <col min="1280" max="1282" width="13.5703125" style="2" bestFit="1" customWidth="1"/>
    <col min="1283" max="1283" width="13.7109375" style="2" bestFit="1" customWidth="1"/>
    <col min="1284" max="1534" width="11.5703125" style="2"/>
    <col min="1535" max="1535" width="51.140625" style="2" customWidth="1"/>
    <col min="1536" max="1538" width="13.5703125" style="2" bestFit="1" customWidth="1"/>
    <col min="1539" max="1539" width="13.7109375" style="2" bestFit="1" customWidth="1"/>
    <col min="1540" max="1790" width="11.5703125" style="2"/>
    <col min="1791" max="1791" width="51.140625" style="2" customWidth="1"/>
    <col min="1792" max="1794" width="13.5703125" style="2" bestFit="1" customWidth="1"/>
    <col min="1795" max="1795" width="13.7109375" style="2" bestFit="1" customWidth="1"/>
    <col min="1796" max="2046" width="11.5703125" style="2"/>
    <col min="2047" max="2047" width="51.140625" style="2" customWidth="1"/>
    <col min="2048" max="2050" width="13.5703125" style="2" bestFit="1" customWidth="1"/>
    <col min="2051" max="2051" width="13.7109375" style="2" bestFit="1" customWidth="1"/>
    <col min="2052" max="2302" width="11.5703125" style="2"/>
    <col min="2303" max="2303" width="51.140625" style="2" customWidth="1"/>
    <col min="2304" max="2306" width="13.5703125" style="2" bestFit="1" customWidth="1"/>
    <col min="2307" max="2307" width="13.7109375" style="2" bestFit="1" customWidth="1"/>
    <col min="2308" max="2558" width="11.5703125" style="2"/>
    <col min="2559" max="2559" width="51.140625" style="2" customWidth="1"/>
    <col min="2560" max="2562" width="13.5703125" style="2" bestFit="1" customWidth="1"/>
    <col min="2563" max="2563" width="13.7109375" style="2" bestFit="1" customWidth="1"/>
    <col min="2564" max="2814" width="11.5703125" style="2"/>
    <col min="2815" max="2815" width="51.140625" style="2" customWidth="1"/>
    <col min="2816" max="2818" width="13.5703125" style="2" bestFit="1" customWidth="1"/>
    <col min="2819" max="2819" width="13.7109375" style="2" bestFit="1" customWidth="1"/>
    <col min="2820" max="3070" width="11.5703125" style="2"/>
    <col min="3071" max="3071" width="51.140625" style="2" customWidth="1"/>
    <col min="3072" max="3074" width="13.5703125" style="2" bestFit="1" customWidth="1"/>
    <col min="3075" max="3075" width="13.7109375" style="2" bestFit="1" customWidth="1"/>
    <col min="3076" max="3326" width="11.5703125" style="2"/>
    <col min="3327" max="3327" width="51.140625" style="2" customWidth="1"/>
    <col min="3328" max="3330" width="13.5703125" style="2" bestFit="1" customWidth="1"/>
    <col min="3331" max="3331" width="13.7109375" style="2" bestFit="1" customWidth="1"/>
    <col min="3332" max="3582" width="11.5703125" style="2"/>
    <col min="3583" max="3583" width="51.140625" style="2" customWidth="1"/>
    <col min="3584" max="3586" width="13.5703125" style="2" bestFit="1" customWidth="1"/>
    <col min="3587" max="3587" width="13.7109375" style="2" bestFit="1" customWidth="1"/>
    <col min="3588" max="3838" width="11.5703125" style="2"/>
    <col min="3839" max="3839" width="51.140625" style="2" customWidth="1"/>
    <col min="3840" max="3842" width="13.5703125" style="2" bestFit="1" customWidth="1"/>
    <col min="3843" max="3843" width="13.7109375" style="2" bestFit="1" customWidth="1"/>
    <col min="3844" max="4094" width="11.5703125" style="2"/>
    <col min="4095" max="4095" width="51.140625" style="2" customWidth="1"/>
    <col min="4096" max="4098" width="13.5703125" style="2" bestFit="1" customWidth="1"/>
    <col min="4099" max="4099" width="13.7109375" style="2" bestFit="1" customWidth="1"/>
    <col min="4100" max="4350" width="11.5703125" style="2"/>
    <col min="4351" max="4351" width="51.140625" style="2" customWidth="1"/>
    <col min="4352" max="4354" width="13.5703125" style="2" bestFit="1" customWidth="1"/>
    <col min="4355" max="4355" width="13.7109375" style="2" bestFit="1" customWidth="1"/>
    <col min="4356" max="4606" width="11.5703125" style="2"/>
    <col min="4607" max="4607" width="51.140625" style="2" customWidth="1"/>
    <col min="4608" max="4610" width="13.5703125" style="2" bestFit="1" customWidth="1"/>
    <col min="4611" max="4611" width="13.7109375" style="2" bestFit="1" customWidth="1"/>
    <col min="4612" max="4862" width="11.5703125" style="2"/>
    <col min="4863" max="4863" width="51.140625" style="2" customWidth="1"/>
    <col min="4864" max="4866" width="13.5703125" style="2" bestFit="1" customWidth="1"/>
    <col min="4867" max="4867" width="13.7109375" style="2" bestFit="1" customWidth="1"/>
    <col min="4868" max="5118" width="11.5703125" style="2"/>
    <col min="5119" max="5119" width="51.140625" style="2" customWidth="1"/>
    <col min="5120" max="5122" width="13.5703125" style="2" bestFit="1" customWidth="1"/>
    <col min="5123" max="5123" width="13.7109375" style="2" bestFit="1" customWidth="1"/>
    <col min="5124" max="5374" width="11.5703125" style="2"/>
    <col min="5375" max="5375" width="51.140625" style="2" customWidth="1"/>
    <col min="5376" max="5378" width="13.5703125" style="2" bestFit="1" customWidth="1"/>
    <col min="5379" max="5379" width="13.7109375" style="2" bestFit="1" customWidth="1"/>
    <col min="5380" max="5630" width="11.5703125" style="2"/>
    <col min="5631" max="5631" width="51.140625" style="2" customWidth="1"/>
    <col min="5632" max="5634" width="13.5703125" style="2" bestFit="1" customWidth="1"/>
    <col min="5635" max="5635" width="13.7109375" style="2" bestFit="1" customWidth="1"/>
    <col min="5636" max="5886" width="11.5703125" style="2"/>
    <col min="5887" max="5887" width="51.140625" style="2" customWidth="1"/>
    <col min="5888" max="5890" width="13.5703125" style="2" bestFit="1" customWidth="1"/>
    <col min="5891" max="5891" width="13.7109375" style="2" bestFit="1" customWidth="1"/>
    <col min="5892" max="6142" width="11.5703125" style="2"/>
    <col min="6143" max="6143" width="51.140625" style="2" customWidth="1"/>
    <col min="6144" max="6146" width="13.5703125" style="2" bestFit="1" customWidth="1"/>
    <col min="6147" max="6147" width="13.7109375" style="2" bestFit="1" customWidth="1"/>
    <col min="6148" max="6398" width="11.5703125" style="2"/>
    <col min="6399" max="6399" width="51.140625" style="2" customWidth="1"/>
    <col min="6400" max="6402" width="13.5703125" style="2" bestFit="1" customWidth="1"/>
    <col min="6403" max="6403" width="13.7109375" style="2" bestFit="1" customWidth="1"/>
    <col min="6404" max="6654" width="11.5703125" style="2"/>
    <col min="6655" max="6655" width="51.140625" style="2" customWidth="1"/>
    <col min="6656" max="6658" width="13.5703125" style="2" bestFit="1" customWidth="1"/>
    <col min="6659" max="6659" width="13.7109375" style="2" bestFit="1" customWidth="1"/>
    <col min="6660" max="6910" width="11.5703125" style="2"/>
    <col min="6911" max="6911" width="51.140625" style="2" customWidth="1"/>
    <col min="6912" max="6914" width="13.5703125" style="2" bestFit="1" customWidth="1"/>
    <col min="6915" max="6915" width="13.7109375" style="2" bestFit="1" customWidth="1"/>
    <col min="6916" max="7166" width="11.5703125" style="2"/>
    <col min="7167" max="7167" width="51.140625" style="2" customWidth="1"/>
    <col min="7168" max="7170" width="13.5703125" style="2" bestFit="1" customWidth="1"/>
    <col min="7171" max="7171" width="13.7109375" style="2" bestFit="1" customWidth="1"/>
    <col min="7172" max="7422" width="11.5703125" style="2"/>
    <col min="7423" max="7423" width="51.140625" style="2" customWidth="1"/>
    <col min="7424" max="7426" width="13.5703125" style="2" bestFit="1" customWidth="1"/>
    <col min="7427" max="7427" width="13.7109375" style="2" bestFit="1" customWidth="1"/>
    <col min="7428" max="7678" width="11.5703125" style="2"/>
    <col min="7679" max="7679" width="51.140625" style="2" customWidth="1"/>
    <col min="7680" max="7682" width="13.5703125" style="2" bestFit="1" customWidth="1"/>
    <col min="7683" max="7683" width="13.7109375" style="2" bestFit="1" customWidth="1"/>
    <col min="7684" max="7934" width="11.5703125" style="2"/>
    <col min="7935" max="7935" width="51.140625" style="2" customWidth="1"/>
    <col min="7936" max="7938" width="13.5703125" style="2" bestFit="1" customWidth="1"/>
    <col min="7939" max="7939" width="13.7109375" style="2" bestFit="1" customWidth="1"/>
    <col min="7940" max="8190" width="11.5703125" style="2"/>
    <col min="8191" max="8191" width="51.140625" style="2" customWidth="1"/>
    <col min="8192" max="8194" width="13.5703125" style="2" bestFit="1" customWidth="1"/>
    <col min="8195" max="8195" width="13.7109375" style="2" bestFit="1" customWidth="1"/>
    <col min="8196" max="8446" width="11.5703125" style="2"/>
    <col min="8447" max="8447" width="51.140625" style="2" customWidth="1"/>
    <col min="8448" max="8450" width="13.5703125" style="2" bestFit="1" customWidth="1"/>
    <col min="8451" max="8451" width="13.7109375" style="2" bestFit="1" customWidth="1"/>
    <col min="8452" max="8702" width="11.5703125" style="2"/>
    <col min="8703" max="8703" width="51.140625" style="2" customWidth="1"/>
    <col min="8704" max="8706" width="13.5703125" style="2" bestFit="1" customWidth="1"/>
    <col min="8707" max="8707" width="13.7109375" style="2" bestFit="1" customWidth="1"/>
    <col min="8708" max="8958" width="11.5703125" style="2"/>
    <col min="8959" max="8959" width="51.140625" style="2" customWidth="1"/>
    <col min="8960" max="8962" width="13.5703125" style="2" bestFit="1" customWidth="1"/>
    <col min="8963" max="8963" width="13.7109375" style="2" bestFit="1" customWidth="1"/>
    <col min="8964" max="9214" width="11.5703125" style="2"/>
    <col min="9215" max="9215" width="51.140625" style="2" customWidth="1"/>
    <col min="9216" max="9218" width="13.5703125" style="2" bestFit="1" customWidth="1"/>
    <col min="9219" max="9219" width="13.7109375" style="2" bestFit="1" customWidth="1"/>
    <col min="9220" max="9470" width="11.5703125" style="2"/>
    <col min="9471" max="9471" width="51.140625" style="2" customWidth="1"/>
    <col min="9472" max="9474" width="13.5703125" style="2" bestFit="1" customWidth="1"/>
    <col min="9475" max="9475" width="13.7109375" style="2" bestFit="1" customWidth="1"/>
    <col min="9476" max="9726" width="11.5703125" style="2"/>
    <col min="9727" max="9727" width="51.140625" style="2" customWidth="1"/>
    <col min="9728" max="9730" width="13.5703125" style="2" bestFit="1" customWidth="1"/>
    <col min="9731" max="9731" width="13.7109375" style="2" bestFit="1" customWidth="1"/>
    <col min="9732" max="9982" width="11.5703125" style="2"/>
    <col min="9983" max="9983" width="51.140625" style="2" customWidth="1"/>
    <col min="9984" max="9986" width="13.5703125" style="2" bestFit="1" customWidth="1"/>
    <col min="9987" max="9987" width="13.7109375" style="2" bestFit="1" customWidth="1"/>
    <col min="9988" max="10238" width="11.5703125" style="2"/>
    <col min="10239" max="10239" width="51.140625" style="2" customWidth="1"/>
    <col min="10240" max="10242" width="13.5703125" style="2" bestFit="1" customWidth="1"/>
    <col min="10243" max="10243" width="13.7109375" style="2" bestFit="1" customWidth="1"/>
    <col min="10244" max="10494" width="11.5703125" style="2"/>
    <col min="10495" max="10495" width="51.140625" style="2" customWidth="1"/>
    <col min="10496" max="10498" width="13.5703125" style="2" bestFit="1" customWidth="1"/>
    <col min="10499" max="10499" width="13.7109375" style="2" bestFit="1" customWidth="1"/>
    <col min="10500" max="10750" width="11.5703125" style="2"/>
    <col min="10751" max="10751" width="51.140625" style="2" customWidth="1"/>
    <col min="10752" max="10754" width="13.5703125" style="2" bestFit="1" customWidth="1"/>
    <col min="10755" max="10755" width="13.7109375" style="2" bestFit="1" customWidth="1"/>
    <col min="10756" max="11006" width="11.5703125" style="2"/>
    <col min="11007" max="11007" width="51.140625" style="2" customWidth="1"/>
    <col min="11008" max="11010" width="13.5703125" style="2" bestFit="1" customWidth="1"/>
    <col min="11011" max="11011" width="13.7109375" style="2" bestFit="1" customWidth="1"/>
    <col min="11012" max="11262" width="11.5703125" style="2"/>
    <col min="11263" max="11263" width="51.140625" style="2" customWidth="1"/>
    <col min="11264" max="11266" width="13.5703125" style="2" bestFit="1" customWidth="1"/>
    <col min="11267" max="11267" width="13.7109375" style="2" bestFit="1" customWidth="1"/>
    <col min="11268" max="11518" width="11.5703125" style="2"/>
    <col min="11519" max="11519" width="51.140625" style="2" customWidth="1"/>
    <col min="11520" max="11522" width="13.5703125" style="2" bestFit="1" customWidth="1"/>
    <col min="11523" max="11523" width="13.7109375" style="2" bestFit="1" customWidth="1"/>
    <col min="11524" max="11774" width="11.5703125" style="2"/>
    <col min="11775" max="11775" width="51.140625" style="2" customWidth="1"/>
    <col min="11776" max="11778" width="13.5703125" style="2" bestFit="1" customWidth="1"/>
    <col min="11779" max="11779" width="13.7109375" style="2" bestFit="1" customWidth="1"/>
    <col min="11780" max="12030" width="11.5703125" style="2"/>
    <col min="12031" max="12031" width="51.140625" style="2" customWidth="1"/>
    <col min="12032" max="12034" width="13.5703125" style="2" bestFit="1" customWidth="1"/>
    <col min="12035" max="12035" width="13.7109375" style="2" bestFit="1" customWidth="1"/>
    <col min="12036" max="12286" width="11.5703125" style="2"/>
    <col min="12287" max="12287" width="51.140625" style="2" customWidth="1"/>
    <col min="12288" max="12290" width="13.5703125" style="2" bestFit="1" customWidth="1"/>
    <col min="12291" max="12291" width="13.7109375" style="2" bestFit="1" customWidth="1"/>
    <col min="12292" max="12542" width="11.5703125" style="2"/>
    <col min="12543" max="12543" width="51.140625" style="2" customWidth="1"/>
    <col min="12544" max="12546" width="13.5703125" style="2" bestFit="1" customWidth="1"/>
    <col min="12547" max="12547" width="13.7109375" style="2" bestFit="1" customWidth="1"/>
    <col min="12548" max="12798" width="11.5703125" style="2"/>
    <col min="12799" max="12799" width="51.140625" style="2" customWidth="1"/>
    <col min="12800" max="12802" width="13.5703125" style="2" bestFit="1" customWidth="1"/>
    <col min="12803" max="12803" width="13.7109375" style="2" bestFit="1" customWidth="1"/>
    <col min="12804" max="13054" width="11.5703125" style="2"/>
    <col min="13055" max="13055" width="51.140625" style="2" customWidth="1"/>
    <col min="13056" max="13058" width="13.5703125" style="2" bestFit="1" customWidth="1"/>
    <col min="13059" max="13059" width="13.7109375" style="2" bestFit="1" customWidth="1"/>
    <col min="13060" max="13310" width="11.5703125" style="2"/>
    <col min="13311" max="13311" width="51.140625" style="2" customWidth="1"/>
    <col min="13312" max="13314" width="13.5703125" style="2" bestFit="1" customWidth="1"/>
    <col min="13315" max="13315" width="13.7109375" style="2" bestFit="1" customWidth="1"/>
    <col min="13316" max="13566" width="11.5703125" style="2"/>
    <col min="13567" max="13567" width="51.140625" style="2" customWidth="1"/>
    <col min="13568" max="13570" width="13.5703125" style="2" bestFit="1" customWidth="1"/>
    <col min="13571" max="13571" width="13.7109375" style="2" bestFit="1" customWidth="1"/>
    <col min="13572" max="13822" width="11.5703125" style="2"/>
    <col min="13823" max="13823" width="51.140625" style="2" customWidth="1"/>
    <col min="13824" max="13826" width="13.5703125" style="2" bestFit="1" customWidth="1"/>
    <col min="13827" max="13827" width="13.7109375" style="2" bestFit="1" customWidth="1"/>
    <col min="13828" max="14078" width="11.5703125" style="2"/>
    <col min="14079" max="14079" width="51.140625" style="2" customWidth="1"/>
    <col min="14080" max="14082" width="13.5703125" style="2" bestFit="1" customWidth="1"/>
    <col min="14083" max="14083" width="13.7109375" style="2" bestFit="1" customWidth="1"/>
    <col min="14084" max="14334" width="11.5703125" style="2"/>
    <col min="14335" max="14335" width="51.140625" style="2" customWidth="1"/>
    <col min="14336" max="14338" width="13.5703125" style="2" bestFit="1" customWidth="1"/>
    <col min="14339" max="14339" width="13.7109375" style="2" bestFit="1" customWidth="1"/>
    <col min="14340" max="14590" width="11.5703125" style="2"/>
    <col min="14591" max="14591" width="51.140625" style="2" customWidth="1"/>
    <col min="14592" max="14594" width="13.5703125" style="2" bestFit="1" customWidth="1"/>
    <col min="14595" max="14595" width="13.7109375" style="2" bestFit="1" customWidth="1"/>
    <col min="14596" max="14846" width="11.5703125" style="2"/>
    <col min="14847" max="14847" width="51.140625" style="2" customWidth="1"/>
    <col min="14848" max="14850" width="13.5703125" style="2" bestFit="1" customWidth="1"/>
    <col min="14851" max="14851" width="13.7109375" style="2" bestFit="1" customWidth="1"/>
    <col min="14852" max="15102" width="11.5703125" style="2"/>
    <col min="15103" max="15103" width="51.140625" style="2" customWidth="1"/>
    <col min="15104" max="15106" width="13.5703125" style="2" bestFit="1" customWidth="1"/>
    <col min="15107" max="15107" width="13.7109375" style="2" bestFit="1" customWidth="1"/>
    <col min="15108" max="15358" width="11.5703125" style="2"/>
    <col min="15359" max="15359" width="51.140625" style="2" customWidth="1"/>
    <col min="15360" max="15362" width="13.5703125" style="2" bestFit="1" customWidth="1"/>
    <col min="15363" max="15363" width="13.7109375" style="2" bestFit="1" customWidth="1"/>
    <col min="15364" max="15614" width="11.5703125" style="2"/>
    <col min="15615" max="15615" width="51.140625" style="2" customWidth="1"/>
    <col min="15616" max="15618" width="13.5703125" style="2" bestFit="1" customWidth="1"/>
    <col min="15619" max="15619" width="13.7109375" style="2" bestFit="1" customWidth="1"/>
    <col min="15620" max="15870" width="11.5703125" style="2"/>
    <col min="15871" max="15871" width="51.140625" style="2" customWidth="1"/>
    <col min="15872" max="15874" width="13.5703125" style="2" bestFit="1" customWidth="1"/>
    <col min="15875" max="15875" width="13.7109375" style="2" bestFit="1" customWidth="1"/>
    <col min="15876" max="16126" width="11.5703125" style="2"/>
    <col min="16127" max="16127" width="51.140625" style="2" customWidth="1"/>
    <col min="16128" max="16130" width="13.5703125" style="2" bestFit="1" customWidth="1"/>
    <col min="16131" max="16131" width="13.7109375" style="2" bestFit="1" customWidth="1"/>
    <col min="16132" max="16384" width="11.5703125" style="2"/>
  </cols>
  <sheetData>
    <row r="1" spans="1:6" ht="15" customHeight="1" x14ac:dyDescent="0.25">
      <c r="A1" s="61" t="s">
        <v>0</v>
      </c>
      <c r="B1" s="61"/>
      <c r="C1" s="61"/>
      <c r="D1" s="61"/>
      <c r="E1" s="61"/>
      <c r="F1" s="61"/>
    </row>
    <row r="2" spans="1:6" ht="15" customHeight="1" x14ac:dyDescent="0.25">
      <c r="A2" s="5" t="s">
        <v>3</v>
      </c>
      <c r="B2" s="62" t="s">
        <v>4</v>
      </c>
      <c r="C2" s="62"/>
      <c r="D2" s="6"/>
      <c r="E2" s="7"/>
      <c r="F2" s="7"/>
    </row>
    <row r="3" spans="1:6" ht="15" customHeight="1" x14ac:dyDescent="0.25">
      <c r="A3" s="5" t="s">
        <v>5</v>
      </c>
      <c r="B3" s="8" t="s">
        <v>6</v>
      </c>
      <c r="C3" s="8"/>
      <c r="D3" s="8"/>
      <c r="E3" s="7"/>
      <c r="F3" s="7"/>
    </row>
    <row r="4" spans="1:6" ht="15" customHeight="1" x14ac:dyDescent="0.25">
      <c r="A4" s="5" t="s">
        <v>7</v>
      </c>
      <c r="B4" s="8" t="s">
        <v>29</v>
      </c>
      <c r="C4" s="8"/>
      <c r="D4" s="8"/>
      <c r="E4" s="7"/>
      <c r="F4" s="7"/>
    </row>
    <row r="5" spans="1:6" ht="15" customHeight="1" x14ac:dyDescent="0.25">
      <c r="A5" s="5" t="s">
        <v>30</v>
      </c>
      <c r="B5" s="9" t="s">
        <v>80</v>
      </c>
      <c r="C5" s="7"/>
      <c r="D5" s="7"/>
      <c r="E5" s="7"/>
      <c r="F5" s="7"/>
    </row>
    <row r="6" spans="1:6" ht="15" customHeight="1" x14ac:dyDescent="0.25">
      <c r="A6" s="5"/>
      <c r="B6" s="10"/>
      <c r="C6" s="7"/>
      <c r="D6" s="7"/>
      <c r="E6" s="7"/>
      <c r="F6" s="7"/>
    </row>
    <row r="7" spans="1:6" ht="15" customHeight="1" x14ac:dyDescent="0.25">
      <c r="A7" s="11"/>
      <c r="B7" s="12"/>
      <c r="C7" s="12"/>
      <c r="D7" s="12"/>
    </row>
    <row r="8" spans="1:6" ht="15" customHeight="1" x14ac:dyDescent="0.25">
      <c r="A8" s="61" t="s">
        <v>1</v>
      </c>
      <c r="B8" s="61"/>
      <c r="C8" s="61"/>
      <c r="D8" s="61"/>
      <c r="E8" s="61"/>
      <c r="F8" s="61"/>
    </row>
    <row r="9" spans="1:6" ht="15" customHeight="1" x14ac:dyDescent="0.25">
      <c r="A9" s="61" t="s">
        <v>2</v>
      </c>
      <c r="B9" s="61"/>
      <c r="C9" s="61"/>
      <c r="D9" s="61"/>
      <c r="E9" s="61"/>
      <c r="F9" s="61"/>
    </row>
    <row r="11" spans="1:6" ht="15" customHeight="1" thickBot="1" x14ac:dyDescent="0.3">
      <c r="A11" s="13" t="s">
        <v>62</v>
      </c>
      <c r="B11" s="14" t="s">
        <v>8</v>
      </c>
      <c r="C11" s="14" t="s">
        <v>9</v>
      </c>
      <c r="D11" s="14" t="s">
        <v>10</v>
      </c>
      <c r="E11" s="14" t="s">
        <v>11</v>
      </c>
      <c r="F11" s="15" t="s">
        <v>12</v>
      </c>
    </row>
    <row r="12" spans="1:6" ht="15" customHeight="1" x14ac:dyDescent="0.25">
      <c r="A12" s="16"/>
      <c r="B12" s="1"/>
      <c r="C12" s="1"/>
      <c r="D12" s="1"/>
      <c r="E12" s="1"/>
      <c r="F12" s="1"/>
    </row>
    <row r="13" spans="1:6" ht="15" customHeight="1" x14ac:dyDescent="0.25">
      <c r="A13" s="17" t="s">
        <v>13</v>
      </c>
      <c r="B13" s="1" t="s">
        <v>57</v>
      </c>
      <c r="C13" s="51">
        <v>187</v>
      </c>
      <c r="D13" s="51">
        <v>197</v>
      </c>
      <c r="E13" s="51">
        <v>203</v>
      </c>
      <c r="F13" s="1">
        <f>SUM(C13:E13)</f>
        <v>587</v>
      </c>
    </row>
    <row r="14" spans="1:6" ht="15" customHeight="1" x14ac:dyDescent="0.25">
      <c r="A14" s="17"/>
      <c r="B14" s="1" t="s">
        <v>58</v>
      </c>
      <c r="C14" s="51">
        <v>187</v>
      </c>
      <c r="D14" s="51">
        <v>197</v>
      </c>
      <c r="E14" s="51">
        <v>203</v>
      </c>
      <c r="F14" s="16">
        <v>308</v>
      </c>
    </row>
    <row r="15" spans="1:6" ht="15" customHeight="1" x14ac:dyDescent="0.25">
      <c r="A15" s="16"/>
      <c r="B15" s="1"/>
      <c r="C15" s="1"/>
      <c r="D15" s="1"/>
      <c r="E15" s="1"/>
      <c r="F15" s="1"/>
    </row>
    <row r="16" spans="1:6" ht="15" customHeight="1" thickBot="1" x14ac:dyDescent="0.3">
      <c r="A16" s="18"/>
      <c r="B16" s="3"/>
      <c r="C16" s="3"/>
      <c r="D16" s="3"/>
      <c r="E16" s="3"/>
      <c r="F16" s="3"/>
    </row>
    <row r="17" spans="1:9" ht="15" customHeight="1" thickTop="1" x14ac:dyDescent="0.25">
      <c r="A17" s="16" t="s">
        <v>31</v>
      </c>
    </row>
    <row r="18" spans="1:9" ht="15" customHeight="1" x14ac:dyDescent="0.25">
      <c r="A18" s="37" t="s">
        <v>59</v>
      </c>
    </row>
    <row r="19" spans="1:9" ht="15" customHeight="1" x14ac:dyDescent="0.25">
      <c r="A19" s="37" t="s">
        <v>60</v>
      </c>
    </row>
    <row r="20" spans="1:9" ht="15.75" customHeight="1" x14ac:dyDescent="0.25">
      <c r="A20" s="37" t="s">
        <v>72</v>
      </c>
      <c r="B20" s="37"/>
      <c r="C20" s="37"/>
      <c r="D20" s="37"/>
    </row>
    <row r="21" spans="1:9" ht="15" customHeight="1" x14ac:dyDescent="0.25">
      <c r="A21" s="16"/>
      <c r="B21" s="1"/>
      <c r="C21" s="1"/>
      <c r="D21" s="1"/>
    </row>
    <row r="22" spans="1:9" ht="15" customHeight="1" x14ac:dyDescent="0.25">
      <c r="A22" s="63" t="s">
        <v>15</v>
      </c>
      <c r="B22" s="63"/>
      <c r="C22" s="63"/>
      <c r="D22" s="63"/>
      <c r="E22" s="63"/>
      <c r="F22" s="63"/>
    </row>
    <row r="23" spans="1:9" ht="15" customHeight="1" x14ac:dyDescent="0.25">
      <c r="A23" s="61" t="s">
        <v>16</v>
      </c>
      <c r="B23" s="61"/>
      <c r="C23" s="61"/>
      <c r="D23" s="61"/>
      <c r="E23" s="61"/>
      <c r="F23" s="61"/>
      <c r="G23" s="53"/>
    </row>
    <row r="24" spans="1:9" ht="15" customHeight="1" x14ac:dyDescent="0.25">
      <c r="A24" s="61" t="s">
        <v>32</v>
      </c>
      <c r="B24" s="61"/>
      <c r="C24" s="61"/>
      <c r="D24" s="61"/>
      <c r="E24" s="61"/>
      <c r="F24" s="61"/>
    </row>
    <row r="25" spans="1:9" ht="15" customHeight="1" x14ac:dyDescent="0.25">
      <c r="A25" s="16"/>
      <c r="B25" s="1"/>
      <c r="C25" s="1"/>
      <c r="D25" s="1"/>
    </row>
    <row r="26" spans="1:9" ht="15" customHeight="1" thickBot="1" x14ac:dyDescent="0.3">
      <c r="A26" s="13" t="s">
        <v>87</v>
      </c>
      <c r="B26" s="14" t="s">
        <v>9</v>
      </c>
      <c r="C26" s="14" t="s">
        <v>10</v>
      </c>
      <c r="D26" s="14" t="s">
        <v>11</v>
      </c>
      <c r="E26" s="15" t="s">
        <v>12</v>
      </c>
      <c r="F26" s="56" t="s">
        <v>43</v>
      </c>
      <c r="G26" s="53"/>
      <c r="H26" s="53"/>
      <c r="I26" s="53"/>
    </row>
    <row r="27" spans="1:9" ht="15" customHeight="1" x14ac:dyDescent="0.25">
      <c r="A27" s="16"/>
      <c r="B27" s="1"/>
      <c r="C27" s="1"/>
      <c r="D27" s="1"/>
      <c r="E27" s="1"/>
    </row>
    <row r="28" spans="1:9" ht="15" customHeight="1" x14ac:dyDescent="0.25">
      <c r="A28" s="17" t="s">
        <v>89</v>
      </c>
      <c r="B28" s="58">
        <v>125822228.75</v>
      </c>
      <c r="C28" s="58">
        <v>129961625.11</v>
      </c>
      <c r="D28" s="58">
        <v>101615752.59999999</v>
      </c>
      <c r="E28" s="58">
        <f>+B28+C28+D28</f>
        <v>357399606.46000004</v>
      </c>
      <c r="F28" s="58">
        <f>AVERAGE(B28:D28)</f>
        <v>119133202.15333335</v>
      </c>
    </row>
    <row r="29" spans="1:9" ht="15" customHeight="1" x14ac:dyDescent="0.25">
      <c r="A29" s="55" t="s">
        <v>74</v>
      </c>
      <c r="B29" s="58">
        <v>0</v>
      </c>
      <c r="C29" s="58">
        <v>0</v>
      </c>
      <c r="D29" s="58">
        <v>0</v>
      </c>
      <c r="E29" s="58">
        <f>+B29+C29+D29</f>
        <v>0</v>
      </c>
      <c r="F29" s="58">
        <f>AVERAGE(B29:D29)</f>
        <v>0</v>
      </c>
    </row>
    <row r="30" spans="1:9" ht="15" customHeight="1" x14ac:dyDescent="0.25">
      <c r="A30" s="55" t="s">
        <v>75</v>
      </c>
      <c r="B30" s="58">
        <v>0</v>
      </c>
      <c r="C30" s="58">
        <v>1620</v>
      </c>
      <c r="D30" s="58">
        <v>1620</v>
      </c>
      <c r="E30" s="58">
        <f>+B30+C30+D30</f>
        <v>3240</v>
      </c>
      <c r="F30" s="58">
        <f>AVERAGE(B30:D30)</f>
        <v>1080</v>
      </c>
    </row>
    <row r="31" spans="1:9" ht="15" customHeight="1" thickBot="1" x14ac:dyDescent="0.3">
      <c r="A31" s="18" t="s">
        <v>14</v>
      </c>
      <c r="B31" s="59">
        <f>SUM(B28:B30)</f>
        <v>125822228.75</v>
      </c>
      <c r="C31" s="59">
        <f t="shared" ref="C31:E31" si="0">SUM(C28:C30)</f>
        <v>129963245.11</v>
      </c>
      <c r="D31" s="59">
        <f t="shared" si="0"/>
        <v>101617372.59999999</v>
      </c>
      <c r="E31" s="59">
        <f t="shared" si="0"/>
        <v>357402846.46000004</v>
      </c>
      <c r="F31" s="59">
        <f>SUM(F28:F30)</f>
        <v>119134282.15333335</v>
      </c>
    </row>
    <row r="32" spans="1:9" ht="15" customHeight="1" thickTop="1" x14ac:dyDescent="0.25">
      <c r="A32" s="16" t="s">
        <v>65</v>
      </c>
      <c r="B32" s="1"/>
      <c r="C32" s="1"/>
      <c r="D32" s="1"/>
    </row>
    <row r="33" spans="1:11" ht="15" customHeight="1" x14ac:dyDescent="0.3">
      <c r="A33" s="16" t="s">
        <v>86</v>
      </c>
      <c r="B33" s="1"/>
      <c r="C33" s="1"/>
      <c r="D33" s="1"/>
    </row>
    <row r="34" spans="1:11" ht="15" customHeight="1" x14ac:dyDescent="0.3">
      <c r="A34" s="16" t="s">
        <v>88</v>
      </c>
      <c r="B34" s="1"/>
      <c r="C34" s="1"/>
      <c r="D34" s="1"/>
    </row>
    <row r="35" spans="1:11" ht="15" customHeight="1" x14ac:dyDescent="0.25">
      <c r="A35" s="61" t="s">
        <v>17</v>
      </c>
      <c r="B35" s="61"/>
      <c r="C35" s="61"/>
      <c r="D35" s="61"/>
      <c r="E35" s="61"/>
    </row>
    <row r="36" spans="1:11" ht="15" customHeight="1" x14ac:dyDescent="0.25">
      <c r="A36" s="19" t="s">
        <v>18</v>
      </c>
      <c r="B36" s="19"/>
      <c r="C36" s="19"/>
      <c r="D36" s="19"/>
      <c r="E36" s="19"/>
    </row>
    <row r="37" spans="1:11" ht="15" customHeight="1" x14ac:dyDescent="0.25">
      <c r="A37" s="61" t="s">
        <v>32</v>
      </c>
      <c r="B37" s="61"/>
      <c r="C37" s="61"/>
      <c r="D37" s="61"/>
      <c r="E37" s="61"/>
    </row>
    <row r="38" spans="1:11" ht="15" customHeight="1" x14ac:dyDescent="0.25">
      <c r="A38" s="16"/>
      <c r="B38" s="1"/>
      <c r="C38" s="1"/>
      <c r="D38" s="1"/>
    </row>
    <row r="39" spans="1:11" ht="15" customHeight="1" thickBot="1" x14ac:dyDescent="0.3">
      <c r="A39" s="13" t="s">
        <v>90</v>
      </c>
      <c r="B39" s="14" t="s">
        <v>9</v>
      </c>
      <c r="C39" s="14" t="s">
        <v>10</v>
      </c>
      <c r="D39" s="14" t="s">
        <v>11</v>
      </c>
      <c r="E39" s="15" t="s">
        <v>12</v>
      </c>
    </row>
    <row r="40" spans="1:11" ht="15" customHeight="1" x14ac:dyDescent="0.25">
      <c r="A40" s="16"/>
      <c r="B40" s="1"/>
      <c r="C40" s="1"/>
      <c r="D40" s="1"/>
      <c r="E40" s="1"/>
    </row>
    <row r="41" spans="1:11" ht="15" customHeight="1" x14ac:dyDescent="0.25">
      <c r="A41" s="16" t="s">
        <v>91</v>
      </c>
      <c r="B41" s="58">
        <v>125822228.75</v>
      </c>
      <c r="C41" s="58">
        <v>129961625.11</v>
      </c>
      <c r="D41" s="58">
        <v>101615752.59999999</v>
      </c>
      <c r="E41" s="58">
        <f>+B41+C41+D41</f>
        <v>357399606.46000004</v>
      </c>
    </row>
    <row r="42" spans="1:11" ht="15" customHeight="1" x14ac:dyDescent="0.25">
      <c r="A42" s="16" t="s">
        <v>21</v>
      </c>
      <c r="B42" s="58">
        <v>0</v>
      </c>
      <c r="C42" s="60">
        <v>0</v>
      </c>
      <c r="D42" s="58">
        <v>0</v>
      </c>
      <c r="E42" s="58">
        <f>+B42+C42+D42</f>
        <v>0</v>
      </c>
    </row>
    <row r="43" spans="1:11" ht="15" customHeight="1" x14ac:dyDescent="0.25">
      <c r="A43" s="16" t="s">
        <v>68</v>
      </c>
      <c r="B43" s="58">
        <v>0</v>
      </c>
      <c r="C43" s="58">
        <v>0</v>
      </c>
      <c r="D43" s="58"/>
      <c r="E43" s="58">
        <f t="shared" ref="E43:E45" si="1">+B43+C43+D43</f>
        <v>0</v>
      </c>
    </row>
    <row r="44" spans="1:11" ht="15" customHeight="1" x14ac:dyDescent="0.25">
      <c r="A44" s="55" t="s">
        <v>76</v>
      </c>
      <c r="B44" s="58">
        <v>0</v>
      </c>
      <c r="C44" s="58">
        <v>1620</v>
      </c>
      <c r="D44" s="58">
        <v>1620</v>
      </c>
      <c r="E44" s="58">
        <f t="shared" si="1"/>
        <v>3240</v>
      </c>
    </row>
    <row r="45" spans="1:11" ht="15" customHeight="1" x14ac:dyDescent="0.25">
      <c r="A45" s="16" t="s">
        <v>22</v>
      </c>
      <c r="B45" s="58"/>
      <c r="C45" s="58"/>
      <c r="D45" s="58"/>
      <c r="E45" s="58">
        <f t="shared" si="1"/>
        <v>0</v>
      </c>
    </row>
    <row r="46" spans="1:11" ht="15" customHeight="1" thickBot="1" x14ac:dyDescent="0.3">
      <c r="A46" s="18" t="s">
        <v>14</v>
      </c>
      <c r="B46" s="59">
        <f>SUM(B41:B45)</f>
        <v>125822228.75</v>
      </c>
      <c r="C46" s="59">
        <f>SUM(C41:C45)</f>
        <v>129963245.11</v>
      </c>
      <c r="D46" s="59">
        <f>SUM(D41:D45)</f>
        <v>101617372.59999999</v>
      </c>
      <c r="E46" s="59">
        <f>+E41+E42+E43+E44+E45</f>
        <v>357402846.46000004</v>
      </c>
    </row>
    <row r="47" spans="1:11" ht="15" customHeight="1" thickTop="1" x14ac:dyDescent="0.25">
      <c r="A47" s="20" t="s">
        <v>65</v>
      </c>
      <c r="B47" s="1"/>
      <c r="C47" s="1"/>
      <c r="D47" s="1"/>
    </row>
    <row r="48" spans="1:11" ht="15" customHeight="1" x14ac:dyDescent="0.3">
      <c r="A48" s="16" t="s">
        <v>92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</row>
    <row r="49" spans="1:18" ht="15" customHeight="1" x14ac:dyDescent="0.3">
      <c r="A49" s="16" t="s">
        <v>88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</row>
    <row r="50" spans="1:18" ht="15" customHeight="1" x14ac:dyDescent="0.25">
      <c r="A50" s="61" t="s">
        <v>23</v>
      </c>
      <c r="B50" s="61"/>
      <c r="C50" s="61"/>
      <c r="D50" s="61"/>
      <c r="E50" s="19"/>
    </row>
    <row r="51" spans="1:18" ht="15" customHeight="1" x14ac:dyDescent="0.25">
      <c r="A51" s="61" t="s">
        <v>24</v>
      </c>
      <c r="B51" s="61"/>
      <c r="C51" s="61"/>
      <c r="D51" s="61"/>
      <c r="E51" s="19"/>
    </row>
    <row r="52" spans="1:18" ht="15" customHeight="1" x14ac:dyDescent="0.25">
      <c r="A52" s="61" t="s">
        <v>32</v>
      </c>
      <c r="B52" s="61"/>
      <c r="C52" s="61"/>
      <c r="D52" s="61"/>
      <c r="E52" s="19"/>
    </row>
    <row r="53" spans="1:18" ht="15" customHeight="1" x14ac:dyDescent="0.25">
      <c r="A53" s="16"/>
      <c r="B53" s="1"/>
      <c r="C53" s="1"/>
      <c r="D53" s="1"/>
    </row>
    <row r="54" spans="1:18" ht="15" customHeight="1" thickBot="1" x14ac:dyDescent="0.3">
      <c r="A54" s="13" t="s">
        <v>19</v>
      </c>
      <c r="B54" s="14" t="s">
        <v>9</v>
      </c>
      <c r="C54" s="14" t="s">
        <v>10</v>
      </c>
      <c r="D54" s="14" t="s">
        <v>11</v>
      </c>
      <c r="E54" s="15" t="s">
        <v>12</v>
      </c>
    </row>
    <row r="55" spans="1:18" ht="15" customHeight="1" x14ac:dyDescent="0.25">
      <c r="A55" s="16"/>
      <c r="B55" s="1"/>
      <c r="C55" s="1"/>
      <c r="D55" s="1"/>
      <c r="E55" s="1"/>
    </row>
    <row r="56" spans="1:18" ht="15" customHeight="1" x14ac:dyDescent="0.25">
      <c r="A56" s="1" t="s">
        <v>33</v>
      </c>
      <c r="B56" s="16">
        <v>70717836.099999994</v>
      </c>
      <c r="C56" s="1">
        <f>B60</f>
        <v>-45982977.330000013</v>
      </c>
      <c r="D56" s="1">
        <f>C60</f>
        <v>-65593885.830000013</v>
      </c>
      <c r="E56" s="1">
        <f>+B56</f>
        <v>70717836.099999994</v>
      </c>
      <c r="G56" s="50"/>
      <c r="H56" s="22"/>
      <c r="I56" s="22"/>
      <c r="J56" s="22"/>
    </row>
    <row r="57" spans="1:18" ht="15" customHeight="1" x14ac:dyDescent="0.25">
      <c r="A57" s="1" t="s">
        <v>93</v>
      </c>
      <c r="B57" s="16">
        <v>9121415.3200000003</v>
      </c>
      <c r="C57" s="16">
        <v>110352336.61</v>
      </c>
      <c r="D57" s="16">
        <v>173817338.27000001</v>
      </c>
      <c r="E57" s="1">
        <f>SUM(B57:D57)</f>
        <v>293291090.20000005</v>
      </c>
      <c r="G57" s="41"/>
      <c r="H57" s="41"/>
      <c r="I57" s="41"/>
      <c r="J57" s="41"/>
    </row>
    <row r="58" spans="1:18" ht="15" customHeight="1" x14ac:dyDescent="0.25">
      <c r="A58" s="1" t="s">
        <v>26</v>
      </c>
      <c r="B58" s="1">
        <f>+B56+B57</f>
        <v>79839251.419999987</v>
      </c>
      <c r="C58" s="1">
        <f t="shared" ref="C58:E58" si="2">+C56+C57</f>
        <v>64369359.279999986</v>
      </c>
      <c r="D58" s="1">
        <f t="shared" si="2"/>
        <v>108223452.44</v>
      </c>
      <c r="E58" s="1">
        <f t="shared" si="2"/>
        <v>364008926.30000007</v>
      </c>
      <c r="G58" s="22"/>
      <c r="H58" s="22"/>
      <c r="I58" s="22"/>
      <c r="J58" s="22"/>
    </row>
    <row r="59" spans="1:18" ht="15" customHeight="1" x14ac:dyDescent="0.25">
      <c r="A59" s="1" t="s">
        <v>96</v>
      </c>
      <c r="B59" s="1">
        <f>B46</f>
        <v>125822228.75</v>
      </c>
      <c r="C59" s="1">
        <f t="shared" ref="C59:D59" si="3">C46</f>
        <v>129963245.11</v>
      </c>
      <c r="D59" s="1">
        <f t="shared" si="3"/>
        <v>101617372.59999999</v>
      </c>
      <c r="E59" s="1">
        <f t="shared" ref="E59" si="4">+E46</f>
        <v>357402846.46000004</v>
      </c>
    </row>
    <row r="60" spans="1:18" ht="15" customHeight="1" x14ac:dyDescent="0.25">
      <c r="A60" s="1" t="s">
        <v>28</v>
      </c>
      <c r="B60" s="1">
        <f>+B58-B59</f>
        <v>-45982977.330000013</v>
      </c>
      <c r="C60" s="1">
        <f t="shared" ref="C60:D60" si="5">+C58-C59</f>
        <v>-65593885.830000013</v>
      </c>
      <c r="D60" s="1">
        <f t="shared" si="5"/>
        <v>6606079.8400000036</v>
      </c>
      <c r="E60" s="1">
        <f>+E58-E59</f>
        <v>6606079.8400000334</v>
      </c>
    </row>
    <row r="61" spans="1:18" ht="15" customHeight="1" thickBot="1" x14ac:dyDescent="0.3">
      <c r="A61" s="3"/>
      <c r="B61" s="3"/>
      <c r="C61" s="3"/>
      <c r="D61" s="3"/>
      <c r="E61" s="3"/>
    </row>
    <row r="62" spans="1:18" ht="15" customHeight="1" thickTop="1" x14ac:dyDescent="0.25">
      <c r="A62" s="20" t="s">
        <v>65</v>
      </c>
      <c r="B62" s="1"/>
      <c r="C62" s="1"/>
      <c r="D62" s="1"/>
    </row>
    <row r="63" spans="1:18" ht="18" customHeight="1" x14ac:dyDescent="0.25">
      <c r="A63" s="37" t="s">
        <v>73</v>
      </c>
      <c r="B63" s="37"/>
      <c r="C63" s="37"/>
      <c r="D63" s="37"/>
      <c r="E63" s="37"/>
      <c r="F63" s="21"/>
    </row>
    <row r="64" spans="1:18" ht="15" customHeight="1" x14ac:dyDescent="0.25">
      <c r="A64" s="37" t="s">
        <v>94</v>
      </c>
    </row>
    <row r="65" spans="1:21" ht="15" customHeight="1" x14ac:dyDescent="0.25">
      <c r="A65" s="49" t="s">
        <v>95</v>
      </c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</row>
    <row r="66" spans="1:21" ht="15" customHeight="1" x14ac:dyDescent="0.25">
      <c r="B66" s="12"/>
      <c r="C66" s="12"/>
      <c r="D66" s="12"/>
      <c r="E66" s="12"/>
    </row>
    <row r="67" spans="1:21" ht="15" customHeight="1" x14ac:dyDescent="0.25">
      <c r="A67" s="49" t="s">
        <v>97</v>
      </c>
      <c r="B67" s="12"/>
      <c r="C67" s="12"/>
      <c r="D67" s="12"/>
      <c r="E67" s="12"/>
    </row>
    <row r="68" spans="1:21" ht="15" customHeight="1" x14ac:dyDescent="0.25">
      <c r="A68" s="38"/>
    </row>
  </sheetData>
  <mergeCells count="12">
    <mergeCell ref="A1:F1"/>
    <mergeCell ref="B2:C2"/>
    <mergeCell ref="A8:F8"/>
    <mergeCell ref="A9:F9"/>
    <mergeCell ref="A22:F22"/>
    <mergeCell ref="A51:D51"/>
    <mergeCell ref="A52:D52"/>
    <mergeCell ref="A23:F23"/>
    <mergeCell ref="A24:F24"/>
    <mergeCell ref="A35:E35"/>
    <mergeCell ref="A37:E37"/>
    <mergeCell ref="A50:D50"/>
  </mergeCells>
  <printOptions horizontalCentered="1" verticalCentered="1"/>
  <pageMargins left="0.70866141732283472" right="1.18" top="0.3" bottom="0.2" header="0.31496062992125984" footer="0.31496062992125984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8"/>
  <sheetViews>
    <sheetView workbookViewId="0">
      <selection activeCell="E60" sqref="E60"/>
    </sheetView>
  </sheetViews>
  <sheetFormatPr baseColWidth="10" defaultRowHeight="15" x14ac:dyDescent="0.25"/>
  <cols>
    <col min="1" max="1" width="51.140625" style="22" customWidth="1"/>
    <col min="2" max="4" width="15.140625" style="2" bestFit="1" customWidth="1"/>
    <col min="5" max="5" width="15.28515625" style="2" bestFit="1" customWidth="1"/>
    <col min="6" max="6" width="18.5703125" style="2" bestFit="1" customWidth="1"/>
    <col min="7" max="254" width="11.5703125" style="2"/>
    <col min="255" max="255" width="51.140625" style="2" customWidth="1"/>
    <col min="256" max="258" width="13.5703125" style="2" bestFit="1" customWidth="1"/>
    <col min="259" max="259" width="13.7109375" style="2" bestFit="1" customWidth="1"/>
    <col min="260" max="510" width="11.5703125" style="2"/>
    <col min="511" max="511" width="51.140625" style="2" customWidth="1"/>
    <col min="512" max="514" width="13.5703125" style="2" bestFit="1" customWidth="1"/>
    <col min="515" max="515" width="13.7109375" style="2" bestFit="1" customWidth="1"/>
    <col min="516" max="766" width="11.5703125" style="2"/>
    <col min="767" max="767" width="51.140625" style="2" customWidth="1"/>
    <col min="768" max="770" width="13.5703125" style="2" bestFit="1" customWidth="1"/>
    <col min="771" max="771" width="13.7109375" style="2" bestFit="1" customWidth="1"/>
    <col min="772" max="1022" width="11.5703125" style="2"/>
    <col min="1023" max="1023" width="51.140625" style="2" customWidth="1"/>
    <col min="1024" max="1026" width="13.5703125" style="2" bestFit="1" customWidth="1"/>
    <col min="1027" max="1027" width="13.7109375" style="2" bestFit="1" customWidth="1"/>
    <col min="1028" max="1278" width="11.5703125" style="2"/>
    <col min="1279" max="1279" width="51.140625" style="2" customWidth="1"/>
    <col min="1280" max="1282" width="13.5703125" style="2" bestFit="1" customWidth="1"/>
    <col min="1283" max="1283" width="13.7109375" style="2" bestFit="1" customWidth="1"/>
    <col min="1284" max="1534" width="11.5703125" style="2"/>
    <col min="1535" max="1535" width="51.140625" style="2" customWidth="1"/>
    <col min="1536" max="1538" width="13.5703125" style="2" bestFit="1" customWidth="1"/>
    <col min="1539" max="1539" width="13.7109375" style="2" bestFit="1" customWidth="1"/>
    <col min="1540" max="1790" width="11.5703125" style="2"/>
    <col min="1791" max="1791" width="51.140625" style="2" customWidth="1"/>
    <col min="1792" max="1794" width="13.5703125" style="2" bestFit="1" customWidth="1"/>
    <col min="1795" max="1795" width="13.7109375" style="2" bestFit="1" customWidth="1"/>
    <col min="1796" max="2046" width="11.5703125" style="2"/>
    <col min="2047" max="2047" width="51.140625" style="2" customWidth="1"/>
    <col min="2048" max="2050" width="13.5703125" style="2" bestFit="1" customWidth="1"/>
    <col min="2051" max="2051" width="13.7109375" style="2" bestFit="1" customWidth="1"/>
    <col min="2052" max="2302" width="11.5703125" style="2"/>
    <col min="2303" max="2303" width="51.140625" style="2" customWidth="1"/>
    <col min="2304" max="2306" width="13.5703125" style="2" bestFit="1" customWidth="1"/>
    <col min="2307" max="2307" width="13.7109375" style="2" bestFit="1" customWidth="1"/>
    <col min="2308" max="2558" width="11.5703125" style="2"/>
    <col min="2559" max="2559" width="51.140625" style="2" customWidth="1"/>
    <col min="2560" max="2562" width="13.5703125" style="2" bestFit="1" customWidth="1"/>
    <col min="2563" max="2563" width="13.7109375" style="2" bestFit="1" customWidth="1"/>
    <col min="2564" max="2814" width="11.5703125" style="2"/>
    <col min="2815" max="2815" width="51.140625" style="2" customWidth="1"/>
    <col min="2816" max="2818" width="13.5703125" style="2" bestFit="1" customWidth="1"/>
    <col min="2819" max="2819" width="13.7109375" style="2" bestFit="1" customWidth="1"/>
    <col min="2820" max="3070" width="11.5703125" style="2"/>
    <col min="3071" max="3071" width="51.140625" style="2" customWidth="1"/>
    <col min="3072" max="3074" width="13.5703125" style="2" bestFit="1" customWidth="1"/>
    <col min="3075" max="3075" width="13.7109375" style="2" bestFit="1" customWidth="1"/>
    <col min="3076" max="3326" width="11.5703125" style="2"/>
    <col min="3327" max="3327" width="51.140625" style="2" customWidth="1"/>
    <col min="3328" max="3330" width="13.5703125" style="2" bestFit="1" customWidth="1"/>
    <col min="3331" max="3331" width="13.7109375" style="2" bestFit="1" customWidth="1"/>
    <col min="3332" max="3582" width="11.5703125" style="2"/>
    <col min="3583" max="3583" width="51.140625" style="2" customWidth="1"/>
    <col min="3584" max="3586" width="13.5703125" style="2" bestFit="1" customWidth="1"/>
    <col min="3587" max="3587" width="13.7109375" style="2" bestFit="1" customWidth="1"/>
    <col min="3588" max="3838" width="11.5703125" style="2"/>
    <col min="3839" max="3839" width="51.140625" style="2" customWidth="1"/>
    <col min="3840" max="3842" width="13.5703125" style="2" bestFit="1" customWidth="1"/>
    <col min="3843" max="3843" width="13.7109375" style="2" bestFit="1" customWidth="1"/>
    <col min="3844" max="4094" width="11.5703125" style="2"/>
    <col min="4095" max="4095" width="51.140625" style="2" customWidth="1"/>
    <col min="4096" max="4098" width="13.5703125" style="2" bestFit="1" customWidth="1"/>
    <col min="4099" max="4099" width="13.7109375" style="2" bestFit="1" customWidth="1"/>
    <col min="4100" max="4350" width="11.5703125" style="2"/>
    <col min="4351" max="4351" width="51.140625" style="2" customWidth="1"/>
    <col min="4352" max="4354" width="13.5703125" style="2" bestFit="1" customWidth="1"/>
    <col min="4355" max="4355" width="13.7109375" style="2" bestFit="1" customWidth="1"/>
    <col min="4356" max="4606" width="11.5703125" style="2"/>
    <col min="4607" max="4607" width="51.140625" style="2" customWidth="1"/>
    <col min="4608" max="4610" width="13.5703125" style="2" bestFit="1" customWidth="1"/>
    <col min="4611" max="4611" width="13.7109375" style="2" bestFit="1" customWidth="1"/>
    <col min="4612" max="4862" width="11.5703125" style="2"/>
    <col min="4863" max="4863" width="51.140625" style="2" customWidth="1"/>
    <col min="4864" max="4866" width="13.5703125" style="2" bestFit="1" customWidth="1"/>
    <col min="4867" max="4867" width="13.7109375" style="2" bestFit="1" customWidth="1"/>
    <col min="4868" max="5118" width="11.5703125" style="2"/>
    <col min="5119" max="5119" width="51.140625" style="2" customWidth="1"/>
    <col min="5120" max="5122" width="13.5703125" style="2" bestFit="1" customWidth="1"/>
    <col min="5123" max="5123" width="13.7109375" style="2" bestFit="1" customWidth="1"/>
    <col min="5124" max="5374" width="11.5703125" style="2"/>
    <col min="5375" max="5375" width="51.140625" style="2" customWidth="1"/>
    <col min="5376" max="5378" width="13.5703125" style="2" bestFit="1" customWidth="1"/>
    <col min="5379" max="5379" width="13.7109375" style="2" bestFit="1" customWidth="1"/>
    <col min="5380" max="5630" width="11.5703125" style="2"/>
    <col min="5631" max="5631" width="51.140625" style="2" customWidth="1"/>
    <col min="5632" max="5634" width="13.5703125" style="2" bestFit="1" customWidth="1"/>
    <col min="5635" max="5635" width="13.7109375" style="2" bestFit="1" customWidth="1"/>
    <col min="5636" max="5886" width="11.5703125" style="2"/>
    <col min="5887" max="5887" width="51.140625" style="2" customWidth="1"/>
    <col min="5888" max="5890" width="13.5703125" style="2" bestFit="1" customWidth="1"/>
    <col min="5891" max="5891" width="13.7109375" style="2" bestFit="1" customWidth="1"/>
    <col min="5892" max="6142" width="11.5703125" style="2"/>
    <col min="6143" max="6143" width="51.140625" style="2" customWidth="1"/>
    <col min="6144" max="6146" width="13.5703125" style="2" bestFit="1" customWidth="1"/>
    <col min="6147" max="6147" width="13.7109375" style="2" bestFit="1" customWidth="1"/>
    <col min="6148" max="6398" width="11.5703125" style="2"/>
    <col min="6399" max="6399" width="51.140625" style="2" customWidth="1"/>
    <col min="6400" max="6402" width="13.5703125" style="2" bestFit="1" customWidth="1"/>
    <col min="6403" max="6403" width="13.7109375" style="2" bestFit="1" customWidth="1"/>
    <col min="6404" max="6654" width="11.5703125" style="2"/>
    <col min="6655" max="6655" width="51.140625" style="2" customWidth="1"/>
    <col min="6656" max="6658" width="13.5703125" style="2" bestFit="1" customWidth="1"/>
    <col min="6659" max="6659" width="13.7109375" style="2" bestFit="1" customWidth="1"/>
    <col min="6660" max="6910" width="11.5703125" style="2"/>
    <col min="6911" max="6911" width="51.140625" style="2" customWidth="1"/>
    <col min="6912" max="6914" width="13.5703125" style="2" bestFit="1" customWidth="1"/>
    <col min="6915" max="6915" width="13.7109375" style="2" bestFit="1" customWidth="1"/>
    <col min="6916" max="7166" width="11.5703125" style="2"/>
    <col min="7167" max="7167" width="51.140625" style="2" customWidth="1"/>
    <col min="7168" max="7170" width="13.5703125" style="2" bestFit="1" customWidth="1"/>
    <col min="7171" max="7171" width="13.7109375" style="2" bestFit="1" customWidth="1"/>
    <col min="7172" max="7422" width="11.5703125" style="2"/>
    <col min="7423" max="7423" width="51.140625" style="2" customWidth="1"/>
    <col min="7424" max="7426" width="13.5703125" style="2" bestFit="1" customWidth="1"/>
    <col min="7427" max="7427" width="13.7109375" style="2" bestFit="1" customWidth="1"/>
    <col min="7428" max="7678" width="11.5703125" style="2"/>
    <col min="7679" max="7679" width="51.140625" style="2" customWidth="1"/>
    <col min="7680" max="7682" width="13.5703125" style="2" bestFit="1" customWidth="1"/>
    <col min="7683" max="7683" width="13.7109375" style="2" bestFit="1" customWidth="1"/>
    <col min="7684" max="7934" width="11.5703125" style="2"/>
    <col min="7935" max="7935" width="51.140625" style="2" customWidth="1"/>
    <col min="7936" max="7938" width="13.5703125" style="2" bestFit="1" customWidth="1"/>
    <col min="7939" max="7939" width="13.7109375" style="2" bestFit="1" customWidth="1"/>
    <col min="7940" max="8190" width="11.5703125" style="2"/>
    <col min="8191" max="8191" width="51.140625" style="2" customWidth="1"/>
    <col min="8192" max="8194" width="13.5703125" style="2" bestFit="1" customWidth="1"/>
    <col min="8195" max="8195" width="13.7109375" style="2" bestFit="1" customWidth="1"/>
    <col min="8196" max="8446" width="11.5703125" style="2"/>
    <col min="8447" max="8447" width="51.140625" style="2" customWidth="1"/>
    <col min="8448" max="8450" width="13.5703125" style="2" bestFit="1" customWidth="1"/>
    <col min="8451" max="8451" width="13.7109375" style="2" bestFit="1" customWidth="1"/>
    <col min="8452" max="8702" width="11.5703125" style="2"/>
    <col min="8703" max="8703" width="51.140625" style="2" customWidth="1"/>
    <col min="8704" max="8706" width="13.5703125" style="2" bestFit="1" customWidth="1"/>
    <col min="8707" max="8707" width="13.7109375" style="2" bestFit="1" customWidth="1"/>
    <col min="8708" max="8958" width="11.5703125" style="2"/>
    <col min="8959" max="8959" width="51.140625" style="2" customWidth="1"/>
    <col min="8960" max="8962" width="13.5703125" style="2" bestFit="1" customWidth="1"/>
    <col min="8963" max="8963" width="13.7109375" style="2" bestFit="1" customWidth="1"/>
    <col min="8964" max="9214" width="11.5703125" style="2"/>
    <col min="9215" max="9215" width="51.140625" style="2" customWidth="1"/>
    <col min="9216" max="9218" width="13.5703125" style="2" bestFit="1" customWidth="1"/>
    <col min="9219" max="9219" width="13.7109375" style="2" bestFit="1" customWidth="1"/>
    <col min="9220" max="9470" width="11.5703125" style="2"/>
    <col min="9471" max="9471" width="51.140625" style="2" customWidth="1"/>
    <col min="9472" max="9474" width="13.5703125" style="2" bestFit="1" customWidth="1"/>
    <col min="9475" max="9475" width="13.7109375" style="2" bestFit="1" customWidth="1"/>
    <col min="9476" max="9726" width="11.5703125" style="2"/>
    <col min="9727" max="9727" width="51.140625" style="2" customWidth="1"/>
    <col min="9728" max="9730" width="13.5703125" style="2" bestFit="1" customWidth="1"/>
    <col min="9731" max="9731" width="13.7109375" style="2" bestFit="1" customWidth="1"/>
    <col min="9732" max="9982" width="11.5703125" style="2"/>
    <col min="9983" max="9983" width="51.140625" style="2" customWidth="1"/>
    <col min="9984" max="9986" width="13.5703125" style="2" bestFit="1" customWidth="1"/>
    <col min="9987" max="9987" width="13.7109375" style="2" bestFit="1" customWidth="1"/>
    <col min="9988" max="10238" width="11.5703125" style="2"/>
    <col min="10239" max="10239" width="51.140625" style="2" customWidth="1"/>
    <col min="10240" max="10242" width="13.5703125" style="2" bestFit="1" customWidth="1"/>
    <col min="10243" max="10243" width="13.7109375" style="2" bestFit="1" customWidth="1"/>
    <col min="10244" max="10494" width="11.5703125" style="2"/>
    <col min="10495" max="10495" width="51.140625" style="2" customWidth="1"/>
    <col min="10496" max="10498" width="13.5703125" style="2" bestFit="1" customWidth="1"/>
    <col min="10499" max="10499" width="13.7109375" style="2" bestFit="1" customWidth="1"/>
    <col min="10500" max="10750" width="11.5703125" style="2"/>
    <col min="10751" max="10751" width="51.140625" style="2" customWidth="1"/>
    <col min="10752" max="10754" width="13.5703125" style="2" bestFit="1" customWidth="1"/>
    <col min="10755" max="10755" width="13.7109375" style="2" bestFit="1" customWidth="1"/>
    <col min="10756" max="11006" width="11.5703125" style="2"/>
    <col min="11007" max="11007" width="51.140625" style="2" customWidth="1"/>
    <col min="11008" max="11010" width="13.5703125" style="2" bestFit="1" customWidth="1"/>
    <col min="11011" max="11011" width="13.7109375" style="2" bestFit="1" customWidth="1"/>
    <col min="11012" max="11262" width="11.5703125" style="2"/>
    <col min="11263" max="11263" width="51.140625" style="2" customWidth="1"/>
    <col min="11264" max="11266" width="13.5703125" style="2" bestFit="1" customWidth="1"/>
    <col min="11267" max="11267" width="13.7109375" style="2" bestFit="1" customWidth="1"/>
    <col min="11268" max="11518" width="11.5703125" style="2"/>
    <col min="11519" max="11519" width="51.140625" style="2" customWidth="1"/>
    <col min="11520" max="11522" width="13.5703125" style="2" bestFit="1" customWidth="1"/>
    <col min="11523" max="11523" width="13.7109375" style="2" bestFit="1" customWidth="1"/>
    <col min="11524" max="11774" width="11.5703125" style="2"/>
    <col min="11775" max="11775" width="51.140625" style="2" customWidth="1"/>
    <col min="11776" max="11778" width="13.5703125" style="2" bestFit="1" customWidth="1"/>
    <col min="11779" max="11779" width="13.7109375" style="2" bestFit="1" customWidth="1"/>
    <col min="11780" max="12030" width="11.5703125" style="2"/>
    <col min="12031" max="12031" width="51.140625" style="2" customWidth="1"/>
    <col min="12032" max="12034" width="13.5703125" style="2" bestFit="1" customWidth="1"/>
    <col min="12035" max="12035" width="13.7109375" style="2" bestFit="1" customWidth="1"/>
    <col min="12036" max="12286" width="11.5703125" style="2"/>
    <col min="12287" max="12287" width="51.140625" style="2" customWidth="1"/>
    <col min="12288" max="12290" width="13.5703125" style="2" bestFit="1" customWidth="1"/>
    <col min="12291" max="12291" width="13.7109375" style="2" bestFit="1" customWidth="1"/>
    <col min="12292" max="12542" width="11.5703125" style="2"/>
    <col min="12543" max="12543" width="51.140625" style="2" customWidth="1"/>
    <col min="12544" max="12546" width="13.5703125" style="2" bestFit="1" customWidth="1"/>
    <col min="12547" max="12547" width="13.7109375" style="2" bestFit="1" customWidth="1"/>
    <col min="12548" max="12798" width="11.5703125" style="2"/>
    <col min="12799" max="12799" width="51.140625" style="2" customWidth="1"/>
    <col min="12800" max="12802" width="13.5703125" style="2" bestFit="1" customWidth="1"/>
    <col min="12803" max="12803" width="13.7109375" style="2" bestFit="1" customWidth="1"/>
    <col min="12804" max="13054" width="11.5703125" style="2"/>
    <col min="13055" max="13055" width="51.140625" style="2" customWidth="1"/>
    <col min="13056" max="13058" width="13.5703125" style="2" bestFit="1" customWidth="1"/>
    <col min="13059" max="13059" width="13.7109375" style="2" bestFit="1" customWidth="1"/>
    <col min="13060" max="13310" width="11.5703125" style="2"/>
    <col min="13311" max="13311" width="51.140625" style="2" customWidth="1"/>
    <col min="13312" max="13314" width="13.5703125" style="2" bestFit="1" customWidth="1"/>
    <col min="13315" max="13315" width="13.7109375" style="2" bestFit="1" customWidth="1"/>
    <col min="13316" max="13566" width="11.5703125" style="2"/>
    <col min="13567" max="13567" width="51.140625" style="2" customWidth="1"/>
    <col min="13568" max="13570" width="13.5703125" style="2" bestFit="1" customWidth="1"/>
    <col min="13571" max="13571" width="13.7109375" style="2" bestFit="1" customWidth="1"/>
    <col min="13572" max="13822" width="11.5703125" style="2"/>
    <col min="13823" max="13823" width="51.140625" style="2" customWidth="1"/>
    <col min="13824" max="13826" width="13.5703125" style="2" bestFit="1" customWidth="1"/>
    <col min="13827" max="13827" width="13.7109375" style="2" bestFit="1" customWidth="1"/>
    <col min="13828" max="14078" width="11.5703125" style="2"/>
    <col min="14079" max="14079" width="51.140625" style="2" customWidth="1"/>
    <col min="14080" max="14082" width="13.5703125" style="2" bestFit="1" customWidth="1"/>
    <col min="14083" max="14083" width="13.7109375" style="2" bestFit="1" customWidth="1"/>
    <col min="14084" max="14334" width="11.5703125" style="2"/>
    <col min="14335" max="14335" width="51.140625" style="2" customWidth="1"/>
    <col min="14336" max="14338" width="13.5703125" style="2" bestFit="1" customWidth="1"/>
    <col min="14339" max="14339" width="13.7109375" style="2" bestFit="1" customWidth="1"/>
    <col min="14340" max="14590" width="11.5703125" style="2"/>
    <col min="14591" max="14591" width="51.140625" style="2" customWidth="1"/>
    <col min="14592" max="14594" width="13.5703125" style="2" bestFit="1" customWidth="1"/>
    <col min="14595" max="14595" width="13.7109375" style="2" bestFit="1" customWidth="1"/>
    <col min="14596" max="14846" width="11.5703125" style="2"/>
    <col min="14847" max="14847" width="51.140625" style="2" customWidth="1"/>
    <col min="14848" max="14850" width="13.5703125" style="2" bestFit="1" customWidth="1"/>
    <col min="14851" max="14851" width="13.7109375" style="2" bestFit="1" customWidth="1"/>
    <col min="14852" max="15102" width="11.5703125" style="2"/>
    <col min="15103" max="15103" width="51.140625" style="2" customWidth="1"/>
    <col min="15104" max="15106" width="13.5703125" style="2" bestFit="1" customWidth="1"/>
    <col min="15107" max="15107" width="13.7109375" style="2" bestFit="1" customWidth="1"/>
    <col min="15108" max="15358" width="11.5703125" style="2"/>
    <col min="15359" max="15359" width="51.140625" style="2" customWidth="1"/>
    <col min="15360" max="15362" width="13.5703125" style="2" bestFit="1" customWidth="1"/>
    <col min="15363" max="15363" width="13.7109375" style="2" bestFit="1" customWidth="1"/>
    <col min="15364" max="15614" width="11.5703125" style="2"/>
    <col min="15615" max="15615" width="51.140625" style="2" customWidth="1"/>
    <col min="15616" max="15618" width="13.5703125" style="2" bestFit="1" customWidth="1"/>
    <col min="15619" max="15619" width="13.7109375" style="2" bestFit="1" customWidth="1"/>
    <col min="15620" max="15870" width="11.5703125" style="2"/>
    <col min="15871" max="15871" width="51.140625" style="2" customWidth="1"/>
    <col min="15872" max="15874" width="13.5703125" style="2" bestFit="1" customWidth="1"/>
    <col min="15875" max="15875" width="13.7109375" style="2" bestFit="1" customWidth="1"/>
    <col min="15876" max="16126" width="11.5703125" style="2"/>
    <col min="16127" max="16127" width="51.140625" style="2" customWidth="1"/>
    <col min="16128" max="16130" width="13.5703125" style="2" bestFit="1" customWidth="1"/>
    <col min="16131" max="16131" width="13.7109375" style="2" bestFit="1" customWidth="1"/>
    <col min="16132" max="16384" width="11.42578125" style="2"/>
  </cols>
  <sheetData>
    <row r="1" spans="1:6" x14ac:dyDescent="0.25">
      <c r="A1" s="61" t="s">
        <v>0</v>
      </c>
      <c r="B1" s="61"/>
      <c r="C1" s="61"/>
      <c r="D1" s="61"/>
      <c r="E1" s="61"/>
      <c r="F1" s="61"/>
    </row>
    <row r="2" spans="1:6" x14ac:dyDescent="0.25">
      <c r="A2" s="5" t="s">
        <v>3</v>
      </c>
      <c r="B2" s="62" t="s">
        <v>4</v>
      </c>
      <c r="C2" s="62"/>
      <c r="D2" s="6"/>
      <c r="E2" s="7"/>
      <c r="F2" s="7"/>
    </row>
    <row r="3" spans="1:6" x14ac:dyDescent="0.25">
      <c r="A3" s="5" t="s">
        <v>5</v>
      </c>
      <c r="B3" s="8" t="s">
        <v>6</v>
      </c>
      <c r="C3" s="8"/>
      <c r="D3" s="8"/>
      <c r="E3" s="7"/>
      <c r="F3" s="7"/>
    </row>
    <row r="4" spans="1:6" x14ac:dyDescent="0.25">
      <c r="A4" s="5" t="s">
        <v>7</v>
      </c>
      <c r="B4" s="8" t="s">
        <v>29</v>
      </c>
      <c r="C4" s="8"/>
      <c r="D4" s="8"/>
      <c r="E4" s="7"/>
      <c r="F4" s="7"/>
    </row>
    <row r="5" spans="1:6" x14ac:dyDescent="0.25">
      <c r="A5" s="5" t="s">
        <v>30</v>
      </c>
      <c r="B5" s="9" t="s">
        <v>81</v>
      </c>
      <c r="C5" s="7"/>
      <c r="D5" s="7"/>
      <c r="E5" s="7"/>
      <c r="F5" s="7"/>
    </row>
    <row r="6" spans="1:6" x14ac:dyDescent="0.25">
      <c r="A6" s="5"/>
      <c r="B6" s="10"/>
      <c r="C6" s="7"/>
      <c r="D6" s="7"/>
      <c r="E6" s="7"/>
      <c r="F6" s="7"/>
    </row>
    <row r="7" spans="1:6" x14ac:dyDescent="0.25">
      <c r="A7" s="11"/>
      <c r="B7" s="12"/>
      <c r="C7" s="12"/>
      <c r="D7" s="12"/>
    </row>
    <row r="8" spans="1:6" x14ac:dyDescent="0.25">
      <c r="A8" s="61" t="s">
        <v>1</v>
      </c>
      <c r="B8" s="61"/>
      <c r="C8" s="61"/>
      <c r="D8" s="61"/>
      <c r="E8" s="61"/>
      <c r="F8" s="61"/>
    </row>
    <row r="9" spans="1:6" x14ac:dyDescent="0.25">
      <c r="A9" s="61" t="s">
        <v>2</v>
      </c>
      <c r="B9" s="61"/>
      <c r="C9" s="61"/>
      <c r="D9" s="61"/>
      <c r="E9" s="61"/>
      <c r="F9" s="61"/>
    </row>
    <row r="11" spans="1:6" ht="15.75" thickBot="1" x14ac:dyDescent="0.3">
      <c r="A11" s="13" t="s">
        <v>62</v>
      </c>
      <c r="B11" s="14" t="s">
        <v>8</v>
      </c>
      <c r="C11" s="14" t="s">
        <v>34</v>
      </c>
      <c r="D11" s="14" t="s">
        <v>35</v>
      </c>
      <c r="E11" s="14" t="s">
        <v>36</v>
      </c>
      <c r="F11" s="15" t="s">
        <v>37</v>
      </c>
    </row>
    <row r="12" spans="1:6" x14ac:dyDescent="0.25">
      <c r="A12" s="16"/>
      <c r="B12" s="1"/>
      <c r="C12" s="1"/>
      <c r="D12" s="1"/>
      <c r="E12" s="1"/>
      <c r="F12" s="1"/>
    </row>
    <row r="13" spans="1:6" x14ac:dyDescent="0.25">
      <c r="A13" s="17" t="s">
        <v>13</v>
      </c>
      <c r="B13" s="1" t="s">
        <v>57</v>
      </c>
      <c r="C13" s="1">
        <v>176</v>
      </c>
      <c r="D13" s="1">
        <v>217</v>
      </c>
      <c r="E13" s="1">
        <v>214</v>
      </c>
      <c r="F13" s="1">
        <f>SUM(C13:E13)</f>
        <v>607</v>
      </c>
    </row>
    <row r="14" spans="1:6" x14ac:dyDescent="0.25">
      <c r="A14" s="17"/>
      <c r="B14" s="1" t="s">
        <v>58</v>
      </c>
      <c r="C14" s="1">
        <v>176</v>
      </c>
      <c r="D14" s="1">
        <v>217</v>
      </c>
      <c r="E14" s="1">
        <v>214</v>
      </c>
      <c r="F14" s="1">
        <v>311</v>
      </c>
    </row>
    <row r="15" spans="1:6" x14ac:dyDescent="0.25">
      <c r="A15" s="16"/>
      <c r="B15" s="1"/>
      <c r="C15" s="1"/>
      <c r="D15" s="1"/>
      <c r="E15" s="1"/>
      <c r="F15" s="1"/>
    </row>
    <row r="16" spans="1:6" ht="15.75" thickBot="1" x14ac:dyDescent="0.3">
      <c r="A16" s="18"/>
      <c r="B16" s="3"/>
      <c r="C16" s="3"/>
      <c r="D16" s="3"/>
      <c r="E16" s="3"/>
      <c r="F16" s="3"/>
    </row>
    <row r="17" spans="1:7" ht="15.75" thickTop="1" x14ac:dyDescent="0.25">
      <c r="A17" s="16" t="s">
        <v>31</v>
      </c>
    </row>
    <row r="18" spans="1:7" x14ac:dyDescent="0.25">
      <c r="A18" s="37" t="s">
        <v>59</v>
      </c>
    </row>
    <row r="19" spans="1:7" x14ac:dyDescent="0.25">
      <c r="A19" s="37" t="s">
        <v>60</v>
      </c>
    </row>
    <row r="20" spans="1:7" x14ac:dyDescent="0.25">
      <c r="A20" s="37" t="s">
        <v>72</v>
      </c>
      <c r="G20" s="54"/>
    </row>
    <row r="21" spans="1:7" x14ac:dyDescent="0.25">
      <c r="A21" s="16"/>
      <c r="B21" s="1"/>
      <c r="C21" s="1"/>
      <c r="D21" s="1"/>
    </row>
    <row r="22" spans="1:7" x14ac:dyDescent="0.25">
      <c r="A22" s="63" t="s">
        <v>15</v>
      </c>
      <c r="B22" s="63"/>
      <c r="C22" s="63"/>
      <c r="D22" s="63"/>
      <c r="E22" s="63"/>
      <c r="F22" s="63"/>
    </row>
    <row r="23" spans="1:7" x14ac:dyDescent="0.25">
      <c r="A23" s="61" t="s">
        <v>16</v>
      </c>
      <c r="B23" s="61"/>
      <c r="C23" s="61"/>
      <c r="D23" s="61"/>
      <c r="E23" s="61"/>
      <c r="F23" s="61"/>
    </row>
    <row r="24" spans="1:7" x14ac:dyDescent="0.25">
      <c r="A24" s="61" t="s">
        <v>32</v>
      </c>
      <c r="B24" s="61"/>
      <c r="C24" s="61"/>
      <c r="D24" s="61"/>
      <c r="E24" s="61"/>
      <c r="F24" s="61"/>
    </row>
    <row r="25" spans="1:7" x14ac:dyDescent="0.25">
      <c r="A25" s="16"/>
      <c r="B25" s="1"/>
      <c r="C25" s="1"/>
      <c r="D25" s="1"/>
    </row>
    <row r="26" spans="1:7" ht="15.75" thickBot="1" x14ac:dyDescent="0.3">
      <c r="A26" s="13" t="s">
        <v>87</v>
      </c>
      <c r="B26" s="14" t="s">
        <v>34</v>
      </c>
      <c r="C26" s="14" t="s">
        <v>35</v>
      </c>
      <c r="D26" s="14" t="s">
        <v>36</v>
      </c>
      <c r="E26" s="15" t="s">
        <v>37</v>
      </c>
      <c r="F26" s="15" t="s">
        <v>43</v>
      </c>
    </row>
    <row r="27" spans="1:7" x14ac:dyDescent="0.25">
      <c r="A27" s="16"/>
      <c r="B27" s="1"/>
      <c r="C27" s="1"/>
      <c r="D27" s="1"/>
      <c r="E27" s="1"/>
    </row>
    <row r="28" spans="1:7" x14ac:dyDescent="0.25">
      <c r="A28" s="17" t="s">
        <v>89</v>
      </c>
      <c r="B28" s="1">
        <v>109645845.59999999</v>
      </c>
      <c r="C28" s="1">
        <v>134871010.19999999</v>
      </c>
      <c r="D28" s="1">
        <v>128024849.3</v>
      </c>
      <c r="E28" s="1">
        <f>SUM(B28:D28)</f>
        <v>372541705.09999996</v>
      </c>
      <c r="F28" s="1">
        <f>+AVERAGE(B28:D28)</f>
        <v>124180568.36666666</v>
      </c>
    </row>
    <row r="29" spans="1:7" x14ac:dyDescent="0.25">
      <c r="A29" s="55" t="s">
        <v>74</v>
      </c>
      <c r="B29" s="1">
        <v>13841048.77</v>
      </c>
      <c r="C29" s="1">
        <v>0</v>
      </c>
      <c r="D29" s="1">
        <v>0</v>
      </c>
      <c r="E29" s="1">
        <f t="shared" ref="E29:E30" si="0">SUM(B29:D29)</f>
        <v>13841048.77</v>
      </c>
      <c r="F29" s="1">
        <f t="shared" ref="F29:F30" si="1">+AVERAGE(B29:D29)</f>
        <v>4613682.9233333329</v>
      </c>
      <c r="G29" s="53"/>
    </row>
    <row r="30" spans="1:7" x14ac:dyDescent="0.25">
      <c r="A30" s="55" t="s">
        <v>75</v>
      </c>
      <c r="B30" s="1">
        <v>185319</v>
      </c>
      <c r="C30" s="1">
        <v>0</v>
      </c>
      <c r="D30" s="1">
        <v>0</v>
      </c>
      <c r="E30" s="1">
        <f t="shared" si="0"/>
        <v>185319</v>
      </c>
      <c r="F30" s="1">
        <f t="shared" si="1"/>
        <v>61773</v>
      </c>
      <c r="G30" s="53"/>
    </row>
    <row r="31" spans="1:7" ht="15.75" thickBot="1" x14ac:dyDescent="0.3">
      <c r="A31" s="18" t="s">
        <v>14</v>
      </c>
      <c r="B31" s="3">
        <f>SUM(B28:B30)</f>
        <v>123672213.36999999</v>
      </c>
      <c r="C31" s="3">
        <f t="shared" ref="C31:F31" si="2">SUM(C28:C30)</f>
        <v>134871010.19999999</v>
      </c>
      <c r="D31" s="3">
        <f t="shared" si="2"/>
        <v>128024849.3</v>
      </c>
      <c r="E31" s="3">
        <f>SUM(E28:E30)</f>
        <v>386568072.86999995</v>
      </c>
      <c r="F31" s="3">
        <f t="shared" si="2"/>
        <v>128856024.28999999</v>
      </c>
    </row>
    <row r="32" spans="1:7" ht="15.75" thickTop="1" x14ac:dyDescent="0.25">
      <c r="A32" s="16" t="s">
        <v>64</v>
      </c>
      <c r="B32" s="1"/>
      <c r="C32" s="1"/>
      <c r="D32" s="1"/>
    </row>
    <row r="33" spans="1:5" ht="21" x14ac:dyDescent="0.3">
      <c r="A33" s="16" t="s">
        <v>86</v>
      </c>
      <c r="B33" s="1"/>
      <c r="C33" s="1"/>
      <c r="D33" s="1"/>
    </row>
    <row r="34" spans="1:5" ht="21" x14ac:dyDescent="0.3">
      <c r="A34" s="16" t="s">
        <v>88</v>
      </c>
      <c r="B34" s="1"/>
      <c r="C34" s="1"/>
      <c r="D34" s="1"/>
    </row>
    <row r="35" spans="1:5" x14ac:dyDescent="0.25">
      <c r="A35" s="61" t="s">
        <v>17</v>
      </c>
      <c r="B35" s="61"/>
      <c r="C35" s="61"/>
      <c r="D35" s="61"/>
      <c r="E35" s="61"/>
    </row>
    <row r="36" spans="1:5" x14ac:dyDescent="0.25">
      <c r="A36" s="19" t="s">
        <v>18</v>
      </c>
      <c r="B36" s="19"/>
      <c r="C36" s="19"/>
      <c r="D36" s="19"/>
      <c r="E36" s="19"/>
    </row>
    <row r="37" spans="1:5" x14ac:dyDescent="0.25">
      <c r="A37" s="61" t="s">
        <v>32</v>
      </c>
      <c r="B37" s="61"/>
      <c r="C37" s="61"/>
      <c r="D37" s="61"/>
      <c r="E37" s="61"/>
    </row>
    <row r="38" spans="1:5" x14ac:dyDescent="0.25">
      <c r="A38" s="16"/>
      <c r="B38" s="1"/>
      <c r="C38" s="1"/>
      <c r="D38" s="1"/>
    </row>
    <row r="39" spans="1:5" ht="15.75" thickBot="1" x14ac:dyDescent="0.3">
      <c r="A39" s="13" t="s">
        <v>90</v>
      </c>
      <c r="B39" s="14" t="s">
        <v>34</v>
      </c>
      <c r="C39" s="14" t="s">
        <v>35</v>
      </c>
      <c r="D39" s="14" t="s">
        <v>36</v>
      </c>
      <c r="E39" s="15" t="s">
        <v>37</v>
      </c>
    </row>
    <row r="40" spans="1:5" x14ac:dyDescent="0.25">
      <c r="A40" s="16"/>
      <c r="B40" s="1"/>
      <c r="C40" s="1"/>
      <c r="D40" s="1"/>
      <c r="E40" s="1"/>
    </row>
    <row r="41" spans="1:5" x14ac:dyDescent="0.25">
      <c r="A41" s="16" t="s">
        <v>91</v>
      </c>
      <c r="B41" s="1">
        <v>109645845.59999999</v>
      </c>
      <c r="C41" s="1">
        <v>134871010.19999999</v>
      </c>
      <c r="D41" s="1">
        <v>128024849.3</v>
      </c>
      <c r="E41" s="1">
        <f>+B41+C41+D41</f>
        <v>372541705.09999996</v>
      </c>
    </row>
    <row r="42" spans="1:5" x14ac:dyDescent="0.25">
      <c r="A42" s="16" t="s">
        <v>21</v>
      </c>
      <c r="B42" s="1"/>
      <c r="C42" s="4"/>
      <c r="D42" s="1"/>
      <c r="E42" s="1">
        <f>+B42+C42+D42</f>
        <v>0</v>
      </c>
    </row>
    <row r="43" spans="1:5" x14ac:dyDescent="0.25">
      <c r="A43" s="16" t="s">
        <v>68</v>
      </c>
      <c r="B43" s="1">
        <v>13841048.800000001</v>
      </c>
      <c r="C43" s="1"/>
      <c r="D43" s="1"/>
      <c r="E43" s="1">
        <f>+B43+C43+D43</f>
        <v>13841048.800000001</v>
      </c>
    </row>
    <row r="44" spans="1:5" x14ac:dyDescent="0.25">
      <c r="A44" s="55" t="s">
        <v>76</v>
      </c>
      <c r="B44" s="1">
        <v>185319</v>
      </c>
      <c r="C44" s="1"/>
      <c r="D44" s="1"/>
      <c r="E44" s="16">
        <f>+B44+C44+D44</f>
        <v>185319</v>
      </c>
    </row>
    <row r="45" spans="1:5" x14ac:dyDescent="0.25">
      <c r="A45" s="16" t="s">
        <v>22</v>
      </c>
      <c r="B45" s="1"/>
      <c r="C45" s="1"/>
      <c r="D45" s="1"/>
      <c r="E45" s="22"/>
    </row>
    <row r="46" spans="1:5" ht="15.75" thickBot="1" x14ac:dyDescent="0.3">
      <c r="A46" s="18" t="s">
        <v>14</v>
      </c>
      <c r="B46" s="3">
        <f>SUM(B41:B45)</f>
        <v>123672213.39999999</v>
      </c>
      <c r="C46" s="3">
        <f t="shared" ref="C46:D46" si="3">SUM(C41:C45)</f>
        <v>134871010.19999999</v>
      </c>
      <c r="D46" s="3">
        <f t="shared" si="3"/>
        <v>128024849.3</v>
      </c>
      <c r="E46" s="18">
        <f>SUM(E41:E45)</f>
        <v>386568072.89999998</v>
      </c>
    </row>
    <row r="47" spans="1:5" ht="15.75" thickTop="1" x14ac:dyDescent="0.25">
      <c r="A47" s="23" t="s">
        <v>63</v>
      </c>
      <c r="B47" s="1"/>
      <c r="C47" s="1"/>
      <c r="D47" s="1"/>
    </row>
    <row r="48" spans="1:5" ht="21" x14ac:dyDescent="0.3">
      <c r="A48" s="16" t="s">
        <v>92</v>
      </c>
      <c r="B48" s="1"/>
      <c r="C48" s="1"/>
      <c r="D48" s="1"/>
    </row>
    <row r="49" spans="1:21" ht="21" x14ac:dyDescent="0.3">
      <c r="A49" s="16" t="s">
        <v>88</v>
      </c>
      <c r="B49" s="1"/>
      <c r="C49" s="1"/>
      <c r="D49" s="1"/>
    </row>
    <row r="50" spans="1:21" x14ac:dyDescent="0.25">
      <c r="A50" s="61" t="s">
        <v>23</v>
      </c>
      <c r="B50" s="61"/>
      <c r="C50" s="61"/>
      <c r="D50" s="61"/>
      <c r="E50" s="19"/>
    </row>
    <row r="51" spans="1:21" x14ac:dyDescent="0.25">
      <c r="A51" s="61" t="s">
        <v>24</v>
      </c>
      <c r="B51" s="61"/>
      <c r="C51" s="61"/>
      <c r="D51" s="61"/>
      <c r="E51" s="19"/>
    </row>
    <row r="52" spans="1:21" x14ac:dyDescent="0.25">
      <c r="A52" s="61" t="s">
        <v>32</v>
      </c>
      <c r="B52" s="61"/>
      <c r="C52" s="61"/>
      <c r="D52" s="61"/>
      <c r="E52" s="19"/>
    </row>
    <row r="53" spans="1:21" x14ac:dyDescent="0.25">
      <c r="A53" s="16"/>
      <c r="B53" s="1"/>
      <c r="C53" s="1"/>
      <c r="D53" s="1"/>
    </row>
    <row r="54" spans="1:21" ht="15.75" thickBot="1" x14ac:dyDescent="0.3">
      <c r="A54" s="13" t="s">
        <v>19</v>
      </c>
      <c r="B54" s="14" t="s">
        <v>34</v>
      </c>
      <c r="C54" s="14" t="s">
        <v>35</v>
      </c>
      <c r="D54" s="14" t="s">
        <v>36</v>
      </c>
      <c r="E54" s="15" t="s">
        <v>37</v>
      </c>
    </row>
    <row r="55" spans="1:21" x14ac:dyDescent="0.25">
      <c r="A55" s="16"/>
      <c r="B55" s="1"/>
      <c r="C55" s="1"/>
      <c r="D55" s="1"/>
      <c r="E55" s="1"/>
    </row>
    <row r="56" spans="1:21" x14ac:dyDescent="0.25">
      <c r="A56" s="1" t="s">
        <v>33</v>
      </c>
      <c r="B56" s="1">
        <f>'1T'!E60</f>
        <v>6606079.8400000334</v>
      </c>
      <c r="C56" s="1">
        <f>B60</f>
        <v>-19633288.559999958</v>
      </c>
      <c r="D56" s="1">
        <f>C60</f>
        <v>-36418914.759999946</v>
      </c>
      <c r="E56" s="1">
        <f>+B56</f>
        <v>6606079.8400000334</v>
      </c>
    </row>
    <row r="57" spans="1:21" x14ac:dyDescent="0.25">
      <c r="A57" s="1" t="s">
        <v>93</v>
      </c>
      <c r="B57" s="1">
        <v>97432845</v>
      </c>
      <c r="C57" s="1">
        <v>118085384</v>
      </c>
      <c r="D57" s="1">
        <v>166326323.59999999</v>
      </c>
      <c r="E57" s="1">
        <f>+SUM(B57:D57)</f>
        <v>381844552.60000002</v>
      </c>
    </row>
    <row r="58" spans="1:21" x14ac:dyDescent="0.25">
      <c r="A58" s="1" t="s">
        <v>26</v>
      </c>
      <c r="B58" s="1">
        <f>+B56+B57</f>
        <v>104038924.84000003</v>
      </c>
      <c r="C58" s="1">
        <f t="shared" ref="C58:D58" si="4">+C56+C57</f>
        <v>98452095.440000042</v>
      </c>
      <c r="D58" s="1">
        <f t="shared" si="4"/>
        <v>129907408.84000005</v>
      </c>
      <c r="E58" s="1">
        <f>+E56+E57</f>
        <v>388450632.44000006</v>
      </c>
    </row>
    <row r="59" spans="1:21" x14ac:dyDescent="0.25">
      <c r="A59" s="1" t="s">
        <v>96</v>
      </c>
      <c r="B59" s="1">
        <f>B46</f>
        <v>123672213.39999999</v>
      </c>
      <c r="C59" s="1">
        <f t="shared" ref="C59:D59" si="5">C46</f>
        <v>134871010.19999999</v>
      </c>
      <c r="D59" s="1">
        <f t="shared" si="5"/>
        <v>128024849.3</v>
      </c>
      <c r="E59" s="1">
        <f>+SUM(B59:D59)</f>
        <v>386568072.89999998</v>
      </c>
    </row>
    <row r="60" spans="1:21" x14ac:dyDescent="0.25">
      <c r="A60" s="1" t="s">
        <v>28</v>
      </c>
      <c r="B60" s="1">
        <f t="shared" ref="B60:D60" si="6">+B58-B59</f>
        <v>-19633288.559999958</v>
      </c>
      <c r="C60" s="1">
        <f t="shared" si="6"/>
        <v>-36418914.759999946</v>
      </c>
      <c r="D60" s="1">
        <f t="shared" si="6"/>
        <v>1882559.5400000513</v>
      </c>
      <c r="E60" s="1">
        <f>+E58-E59</f>
        <v>1882559.5400000811</v>
      </c>
    </row>
    <row r="61" spans="1:21" ht="15.75" thickBot="1" x14ac:dyDescent="0.3">
      <c r="A61" s="3"/>
      <c r="B61" s="3"/>
      <c r="C61" s="3"/>
      <c r="D61" s="3"/>
      <c r="E61" s="3"/>
    </row>
    <row r="62" spans="1:21" ht="15.75" thickTop="1" x14ac:dyDescent="0.25">
      <c r="A62" s="20" t="s">
        <v>65</v>
      </c>
      <c r="B62" s="1"/>
      <c r="C62" s="1"/>
      <c r="D62" s="1"/>
      <c r="F62" s="53"/>
    </row>
    <row r="63" spans="1:21" ht="30" customHeight="1" x14ac:dyDescent="0.25">
      <c r="A63" s="66" t="s">
        <v>61</v>
      </c>
      <c r="B63" s="66"/>
      <c r="C63" s="66"/>
      <c r="D63" s="66"/>
      <c r="E63" s="66"/>
      <c r="F63" s="21"/>
    </row>
    <row r="64" spans="1:21" ht="15.75" x14ac:dyDescent="0.25">
      <c r="A64" s="64" t="s">
        <v>98</v>
      </c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</row>
    <row r="65" spans="1:21" ht="15.75" x14ac:dyDescent="0.25">
      <c r="A65" s="64" t="s">
        <v>99</v>
      </c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</row>
    <row r="66" spans="1:21" x14ac:dyDescent="0.25">
      <c r="A66" s="49" t="s">
        <v>100</v>
      </c>
      <c r="B66" s="45"/>
      <c r="C66" s="45"/>
      <c r="D66" s="45"/>
      <c r="E66" s="12"/>
    </row>
    <row r="67" spans="1:21" x14ac:dyDescent="0.25">
      <c r="A67" s="49"/>
      <c r="B67" s="12"/>
      <c r="C67" s="12"/>
      <c r="D67" s="12"/>
      <c r="E67" s="12"/>
    </row>
    <row r="68" spans="1:21" x14ac:dyDescent="0.25">
      <c r="A68" s="38"/>
    </row>
  </sheetData>
  <mergeCells count="15">
    <mergeCell ref="A23:F23"/>
    <mergeCell ref="A1:F1"/>
    <mergeCell ref="B2:C2"/>
    <mergeCell ref="A8:F8"/>
    <mergeCell ref="A9:F9"/>
    <mergeCell ref="A22:F22"/>
    <mergeCell ref="A64:U64"/>
    <mergeCell ref="A65:U65"/>
    <mergeCell ref="A63:E63"/>
    <mergeCell ref="A24:F24"/>
    <mergeCell ref="A35:E35"/>
    <mergeCell ref="A37:E37"/>
    <mergeCell ref="A50:D50"/>
    <mergeCell ref="A51:D51"/>
    <mergeCell ref="A52:D5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workbookViewId="0">
      <selection activeCell="H31" sqref="H31"/>
    </sheetView>
  </sheetViews>
  <sheetFormatPr baseColWidth="10" defaultColWidth="11.5703125" defaultRowHeight="15" x14ac:dyDescent="0.25"/>
  <cols>
    <col min="1" max="1" width="56" style="16" customWidth="1"/>
    <col min="2" max="4" width="13.5703125" style="1" bestFit="1" customWidth="1"/>
    <col min="5" max="5" width="13.7109375" style="1" bestFit="1" customWidth="1"/>
    <col min="6" max="6" width="17.85546875" style="1" bestFit="1" customWidth="1"/>
    <col min="7" max="7" width="17.5703125" style="1" customWidth="1"/>
    <col min="8" max="8" width="13.7109375" style="1" bestFit="1" customWidth="1"/>
    <col min="9" max="9" width="12.7109375" style="1" bestFit="1" customWidth="1"/>
    <col min="10" max="16384" width="11.5703125" style="1"/>
  </cols>
  <sheetData>
    <row r="1" spans="1:7" ht="15" customHeight="1" x14ac:dyDescent="0.25">
      <c r="A1" s="61" t="s">
        <v>0</v>
      </c>
      <c r="B1" s="61"/>
      <c r="C1" s="61"/>
      <c r="D1" s="61"/>
      <c r="E1" s="61"/>
      <c r="F1" s="61"/>
    </row>
    <row r="2" spans="1:7" s="7" customFormat="1" ht="15" customHeight="1" x14ac:dyDescent="0.25">
      <c r="A2" s="5" t="s">
        <v>3</v>
      </c>
      <c r="B2" s="62" t="s">
        <v>4</v>
      </c>
      <c r="C2" s="62"/>
      <c r="D2" s="6"/>
    </row>
    <row r="3" spans="1:7" s="7" customFormat="1" ht="15" customHeight="1" x14ac:dyDescent="0.25">
      <c r="A3" s="5" t="s">
        <v>5</v>
      </c>
      <c r="B3" s="8" t="s">
        <v>6</v>
      </c>
      <c r="C3" s="8"/>
      <c r="D3" s="8"/>
    </row>
    <row r="4" spans="1:7" s="7" customFormat="1" ht="15" customHeight="1" x14ac:dyDescent="0.25">
      <c r="A4" s="5" t="s">
        <v>7</v>
      </c>
      <c r="B4" s="8" t="s">
        <v>29</v>
      </c>
      <c r="C4" s="8"/>
      <c r="D4" s="8"/>
    </row>
    <row r="5" spans="1:7" s="7" customFormat="1" ht="15" customHeight="1" x14ac:dyDescent="0.25">
      <c r="A5" s="5" t="s">
        <v>30</v>
      </c>
      <c r="B5" s="9" t="s">
        <v>82</v>
      </c>
    </row>
    <row r="6" spans="1:7" s="7" customFormat="1" ht="15" customHeight="1" x14ac:dyDescent="0.25">
      <c r="A6" s="5"/>
      <c r="B6" s="10"/>
    </row>
    <row r="8" spans="1:7" ht="15" customHeight="1" x14ac:dyDescent="0.25">
      <c r="A8" s="61" t="s">
        <v>1</v>
      </c>
      <c r="B8" s="61"/>
      <c r="C8" s="61"/>
      <c r="D8" s="61"/>
      <c r="E8" s="61"/>
      <c r="F8" s="61"/>
    </row>
    <row r="9" spans="1:7" ht="15" customHeight="1" x14ac:dyDescent="0.25">
      <c r="A9" s="61" t="s">
        <v>2</v>
      </c>
      <c r="B9" s="61"/>
      <c r="C9" s="61"/>
      <c r="D9" s="61"/>
      <c r="E9" s="61"/>
      <c r="F9" s="61"/>
    </row>
    <row r="11" spans="1:7" ht="15.75" thickBot="1" x14ac:dyDescent="0.3">
      <c r="A11" s="13" t="s">
        <v>62</v>
      </c>
      <c r="B11" s="25" t="s">
        <v>8</v>
      </c>
      <c r="C11" s="25" t="s">
        <v>38</v>
      </c>
      <c r="D11" s="25" t="s">
        <v>39</v>
      </c>
      <c r="E11" s="25" t="s">
        <v>40</v>
      </c>
      <c r="F11" s="25" t="s">
        <v>41</v>
      </c>
      <c r="G11" s="26"/>
    </row>
    <row r="12" spans="1:7" ht="15" customHeight="1" x14ac:dyDescent="0.25">
      <c r="G12" s="27"/>
    </row>
    <row r="13" spans="1:7" ht="15" customHeight="1" x14ac:dyDescent="0.25">
      <c r="A13" s="17" t="s">
        <v>13</v>
      </c>
      <c r="B13" s="1" t="s">
        <v>57</v>
      </c>
      <c r="C13" s="28">
        <v>203</v>
      </c>
      <c r="D13" s="28">
        <v>219</v>
      </c>
      <c r="E13" s="28">
        <v>216</v>
      </c>
      <c r="F13" s="28">
        <f>+C13+D13+E13</f>
        <v>638</v>
      </c>
      <c r="G13" s="27"/>
    </row>
    <row r="14" spans="1:7" ht="15" customHeight="1" x14ac:dyDescent="0.25">
      <c r="A14" s="17"/>
      <c r="B14" s="1" t="s">
        <v>58</v>
      </c>
      <c r="C14" s="28">
        <v>203</v>
      </c>
      <c r="D14" s="28">
        <v>219</v>
      </c>
      <c r="E14" s="28">
        <v>216</v>
      </c>
      <c r="F14" s="28">
        <v>308</v>
      </c>
      <c r="G14" s="27"/>
    </row>
    <row r="15" spans="1:7" ht="15" customHeight="1" x14ac:dyDescent="0.25">
      <c r="G15" s="27"/>
    </row>
    <row r="16" spans="1:7" ht="15" customHeight="1" thickBot="1" x14ac:dyDescent="0.3">
      <c r="A16" s="18"/>
      <c r="B16" s="3"/>
      <c r="C16" s="3"/>
      <c r="D16" s="3"/>
      <c r="E16" s="3"/>
      <c r="F16" s="3"/>
      <c r="G16" s="27"/>
    </row>
    <row r="17" spans="1:6" ht="15.75" thickTop="1" x14ac:dyDescent="0.25">
      <c r="A17" s="16" t="s">
        <v>42</v>
      </c>
    </row>
    <row r="18" spans="1:6" x14ac:dyDescent="0.25">
      <c r="A18" s="37" t="s">
        <v>59</v>
      </c>
    </row>
    <row r="19" spans="1:6" x14ac:dyDescent="0.25">
      <c r="A19" s="37" t="s">
        <v>60</v>
      </c>
    </row>
    <row r="22" spans="1:6" x14ac:dyDescent="0.25">
      <c r="A22" s="63" t="s">
        <v>15</v>
      </c>
      <c r="B22" s="63"/>
      <c r="C22" s="63"/>
      <c r="D22" s="63"/>
      <c r="E22" s="63"/>
      <c r="F22" s="63"/>
    </row>
    <row r="23" spans="1:6" x14ac:dyDescent="0.25">
      <c r="A23" s="61" t="s">
        <v>16</v>
      </c>
      <c r="B23" s="61"/>
      <c r="C23" s="61"/>
      <c r="D23" s="61"/>
      <c r="E23" s="61"/>
      <c r="F23" s="61"/>
    </row>
    <row r="24" spans="1:6" x14ac:dyDescent="0.25">
      <c r="A24" s="61" t="s">
        <v>32</v>
      </c>
      <c r="B24" s="61"/>
      <c r="C24" s="61"/>
      <c r="D24" s="61"/>
      <c r="E24" s="61"/>
      <c r="F24" s="61"/>
    </row>
    <row r="26" spans="1:6" ht="15.75" thickBot="1" x14ac:dyDescent="0.3">
      <c r="A26" s="13" t="s">
        <v>87</v>
      </c>
      <c r="B26" s="13" t="s">
        <v>38</v>
      </c>
      <c r="C26" s="13" t="s">
        <v>39</v>
      </c>
      <c r="D26" s="13" t="s">
        <v>40</v>
      </c>
      <c r="E26" s="13" t="s">
        <v>41</v>
      </c>
      <c r="F26" s="13" t="s">
        <v>43</v>
      </c>
    </row>
    <row r="28" spans="1:6" x14ac:dyDescent="0.25">
      <c r="A28" s="17" t="s">
        <v>89</v>
      </c>
      <c r="B28" s="58">
        <v>124768643.54000001</v>
      </c>
      <c r="C28" s="58">
        <v>133666293.40000001</v>
      </c>
      <c r="D28" s="58">
        <v>177705330.59999999</v>
      </c>
      <c r="E28" s="58">
        <f>SUM(B28:D28)</f>
        <v>436140267.53999996</v>
      </c>
      <c r="F28" s="58">
        <f>AVERAGE(B28:D28)</f>
        <v>145380089.17999998</v>
      </c>
    </row>
    <row r="29" spans="1:6" x14ac:dyDescent="0.25">
      <c r="A29" s="55" t="s">
        <v>74</v>
      </c>
      <c r="B29" s="58">
        <v>18021385.699999999</v>
      </c>
      <c r="C29" s="58">
        <v>0</v>
      </c>
      <c r="D29" s="58">
        <v>0</v>
      </c>
      <c r="E29" s="58">
        <f t="shared" ref="E29:E30" si="0">SUM(B29:D29)</f>
        <v>18021385.699999999</v>
      </c>
      <c r="F29" s="58">
        <f t="shared" ref="F29:F30" si="1">AVERAGE(B29:D29)</f>
        <v>6007128.5666666664</v>
      </c>
    </row>
    <row r="30" spans="1:6" ht="15" customHeight="1" x14ac:dyDescent="0.25">
      <c r="A30" s="55" t="s">
        <v>75</v>
      </c>
      <c r="B30" s="58">
        <v>0</v>
      </c>
      <c r="C30" s="58">
        <v>177504</v>
      </c>
      <c r="D30" s="58">
        <v>177504</v>
      </c>
      <c r="E30" s="58">
        <f t="shared" si="0"/>
        <v>355008</v>
      </c>
      <c r="F30" s="58">
        <f t="shared" si="1"/>
        <v>118336</v>
      </c>
    </row>
    <row r="31" spans="1:6" ht="15.75" customHeight="1" thickBot="1" x14ac:dyDescent="0.3">
      <c r="A31" s="18"/>
      <c r="B31" s="59">
        <f>SUM(B28:B30)</f>
        <v>142790029.24000001</v>
      </c>
      <c r="C31" s="59">
        <f t="shared" ref="C31:D31" si="2">SUM(C28:C30)</f>
        <v>133843797.40000001</v>
      </c>
      <c r="D31" s="59">
        <f t="shared" si="2"/>
        <v>177882834.59999999</v>
      </c>
      <c r="E31" s="59">
        <f>SUM(E28:E30)</f>
        <v>454516661.23999995</v>
      </c>
      <c r="F31" s="59">
        <f>AVERAGE(F28:F30)</f>
        <v>50501851.24888888</v>
      </c>
    </row>
    <row r="32" spans="1:6" ht="15.75" thickTop="1" x14ac:dyDescent="0.25">
      <c r="A32" s="16" t="s">
        <v>64</v>
      </c>
    </row>
    <row r="33" spans="1:5" ht="17.25" x14ac:dyDescent="0.25">
      <c r="A33" s="16" t="s">
        <v>101</v>
      </c>
    </row>
    <row r="34" spans="1:5" ht="17.25" x14ac:dyDescent="0.25">
      <c r="A34" s="16" t="s">
        <v>102</v>
      </c>
    </row>
    <row r="35" spans="1:5" x14ac:dyDescent="0.25">
      <c r="A35" s="61" t="s">
        <v>17</v>
      </c>
      <c r="B35" s="61"/>
      <c r="C35" s="61"/>
      <c r="D35" s="61"/>
      <c r="E35" s="61"/>
    </row>
    <row r="36" spans="1:5" x14ac:dyDescent="0.25">
      <c r="A36" s="61" t="s">
        <v>18</v>
      </c>
      <c r="B36" s="61"/>
      <c r="C36" s="61"/>
      <c r="D36" s="61"/>
      <c r="E36" s="61"/>
    </row>
    <row r="37" spans="1:5" x14ac:dyDescent="0.25">
      <c r="A37" s="61" t="s">
        <v>32</v>
      </c>
      <c r="B37" s="61"/>
      <c r="C37" s="61"/>
      <c r="D37" s="61"/>
      <c r="E37" s="61"/>
    </row>
    <row r="39" spans="1:5" ht="15.75" thickBot="1" x14ac:dyDescent="0.3">
      <c r="A39" s="13" t="s">
        <v>19</v>
      </c>
      <c r="B39" s="13" t="s">
        <v>38</v>
      </c>
      <c r="C39" s="13" t="s">
        <v>39</v>
      </c>
      <c r="D39" s="13" t="s">
        <v>40</v>
      </c>
      <c r="E39" s="13" t="s">
        <v>41</v>
      </c>
    </row>
    <row r="41" spans="1:5" x14ac:dyDescent="0.25">
      <c r="A41" s="16" t="s">
        <v>20</v>
      </c>
      <c r="B41" s="58">
        <v>124768643.54000001</v>
      </c>
      <c r="C41" s="58">
        <v>133666293.40000001</v>
      </c>
      <c r="D41" s="58">
        <v>177705330.59999999</v>
      </c>
      <c r="E41" s="58">
        <f>SUM(B41:D41)</f>
        <v>436140267.53999996</v>
      </c>
    </row>
    <row r="42" spans="1:5" x14ac:dyDescent="0.25">
      <c r="A42" s="16" t="s">
        <v>21</v>
      </c>
      <c r="B42" s="58">
        <v>0</v>
      </c>
      <c r="C42" s="58">
        <v>0</v>
      </c>
      <c r="D42" s="58">
        <v>0</v>
      </c>
      <c r="E42" s="58">
        <f>SUM(B42:D42)</f>
        <v>0</v>
      </c>
    </row>
    <row r="43" spans="1:5" x14ac:dyDescent="0.25">
      <c r="A43" s="16" t="s">
        <v>68</v>
      </c>
      <c r="B43" s="58">
        <v>18021385.699999999</v>
      </c>
      <c r="C43" s="58">
        <v>0</v>
      </c>
      <c r="D43" s="58">
        <v>0</v>
      </c>
      <c r="E43" s="58">
        <f>SUM(B43:D43)</f>
        <v>18021385.699999999</v>
      </c>
    </row>
    <row r="44" spans="1:5" x14ac:dyDescent="0.25">
      <c r="A44" s="55" t="s">
        <v>76</v>
      </c>
      <c r="B44" s="58">
        <v>0</v>
      </c>
      <c r="C44" s="58">
        <v>177504</v>
      </c>
      <c r="D44" s="58">
        <v>177504</v>
      </c>
      <c r="E44" s="58">
        <f>SUM(B44:D44)</f>
        <v>355008</v>
      </c>
    </row>
    <row r="45" spans="1:5" x14ac:dyDescent="0.25">
      <c r="A45" s="16" t="s">
        <v>22</v>
      </c>
      <c r="B45" s="58"/>
      <c r="C45" s="58"/>
      <c r="D45" s="58"/>
      <c r="E45" s="58"/>
    </row>
    <row r="46" spans="1:5" ht="15.75" thickBot="1" x14ac:dyDescent="0.3">
      <c r="A46" s="18" t="s">
        <v>14</v>
      </c>
      <c r="B46" s="59">
        <f>SUM(B41:B45)</f>
        <v>142790029.24000001</v>
      </c>
      <c r="C46" s="59">
        <f>SUM(C41:C45)</f>
        <v>133843797.40000001</v>
      </c>
      <c r="D46" s="59">
        <f>SUM(D41:D45)</f>
        <v>177882834.59999999</v>
      </c>
      <c r="E46" s="59">
        <f>SUM(E41:E45)</f>
        <v>454516661.23999995</v>
      </c>
    </row>
    <row r="47" spans="1:5" ht="15.75" thickTop="1" x14ac:dyDescent="0.25">
      <c r="A47" s="16" t="s">
        <v>66</v>
      </c>
    </row>
    <row r="50" spans="1:9" x14ac:dyDescent="0.25">
      <c r="A50" s="61" t="s">
        <v>23</v>
      </c>
      <c r="B50" s="61"/>
      <c r="C50" s="61"/>
      <c r="D50" s="61"/>
      <c r="E50" s="61"/>
    </row>
    <row r="51" spans="1:9" x14ac:dyDescent="0.25">
      <c r="A51" s="61" t="s">
        <v>24</v>
      </c>
      <c r="B51" s="61"/>
      <c r="C51" s="61"/>
      <c r="D51" s="61"/>
      <c r="E51" s="61"/>
    </row>
    <row r="52" spans="1:9" x14ac:dyDescent="0.25">
      <c r="A52" s="61" t="s">
        <v>32</v>
      </c>
      <c r="B52" s="61"/>
      <c r="C52" s="61"/>
      <c r="D52" s="61"/>
      <c r="E52" s="61"/>
    </row>
    <row r="54" spans="1:9" ht="15.75" thickBot="1" x14ac:dyDescent="0.3">
      <c r="A54" s="13" t="s">
        <v>19</v>
      </c>
      <c r="B54" s="13" t="s">
        <v>38</v>
      </c>
      <c r="C54" s="13" t="s">
        <v>39</v>
      </c>
      <c r="D54" s="13" t="s">
        <v>40</v>
      </c>
      <c r="E54" s="13" t="s">
        <v>41</v>
      </c>
    </row>
    <row r="56" spans="1:9" x14ac:dyDescent="0.25">
      <c r="A56" s="1" t="s">
        <v>33</v>
      </c>
      <c r="B56" s="16">
        <f>'2T'!E60</f>
        <v>1882559.5400000811</v>
      </c>
      <c r="C56" s="1">
        <f>B60</f>
        <v>-19805392.499999925</v>
      </c>
      <c r="D56" s="1">
        <f>C60</f>
        <v>-33958204.449999928</v>
      </c>
      <c r="E56" s="1">
        <f>B56</f>
        <v>1882559.5400000811</v>
      </c>
      <c r="G56" s="40"/>
      <c r="H56" s="16"/>
      <c r="I56" s="16"/>
    </row>
    <row r="57" spans="1:9" x14ac:dyDescent="0.25">
      <c r="A57" s="1" t="s">
        <v>25</v>
      </c>
      <c r="B57" s="1">
        <v>121102077.2</v>
      </c>
      <c r="C57" s="1">
        <v>119690985.45</v>
      </c>
      <c r="D57" s="1">
        <v>10736.2</v>
      </c>
      <c r="E57" s="1">
        <f>SUM(B57:D57)</f>
        <v>240803798.84999999</v>
      </c>
      <c r="G57" s="41"/>
      <c r="H57" s="41"/>
      <c r="I57" s="41"/>
    </row>
    <row r="58" spans="1:9" x14ac:dyDescent="0.25">
      <c r="A58" s="1" t="s">
        <v>26</v>
      </c>
      <c r="B58" s="1">
        <f>+B56+B57</f>
        <v>122984636.74000008</v>
      </c>
      <c r="C58" s="1">
        <f t="shared" ref="C58:D58" si="3">+C56+C57</f>
        <v>99885592.950000077</v>
      </c>
      <c r="D58" s="1">
        <f t="shared" si="3"/>
        <v>-33947468.249999925</v>
      </c>
      <c r="E58" s="1">
        <f>E57+E56</f>
        <v>242686358.39000008</v>
      </c>
    </row>
    <row r="59" spans="1:9" x14ac:dyDescent="0.25">
      <c r="A59" s="1" t="s">
        <v>27</v>
      </c>
      <c r="B59" s="1">
        <f>B46</f>
        <v>142790029.24000001</v>
      </c>
      <c r="C59" s="1">
        <f t="shared" ref="C59:D59" si="4">C46</f>
        <v>133843797.40000001</v>
      </c>
      <c r="D59" s="1">
        <f t="shared" si="4"/>
        <v>177882834.59999999</v>
      </c>
      <c r="E59" s="1">
        <f>SUM(B59:D59)</f>
        <v>454516661.24000001</v>
      </c>
    </row>
    <row r="60" spans="1:9" x14ac:dyDescent="0.25">
      <c r="A60" s="1" t="s">
        <v>28</v>
      </c>
      <c r="B60" s="1">
        <f t="shared" ref="B60:D60" si="5">B58-B59</f>
        <v>-19805392.499999925</v>
      </c>
      <c r="C60" s="1">
        <f t="shared" si="5"/>
        <v>-33958204.449999928</v>
      </c>
      <c r="D60" s="1">
        <f t="shared" si="5"/>
        <v>-211830302.8499999</v>
      </c>
      <c r="E60" s="16">
        <f>E58-E59</f>
        <v>-211830302.84999993</v>
      </c>
    </row>
    <row r="61" spans="1:9" ht="15.75" thickBot="1" x14ac:dyDescent="0.3">
      <c r="A61" s="3"/>
      <c r="B61" s="3"/>
      <c r="C61" s="3"/>
      <c r="D61" s="3"/>
      <c r="E61" s="3"/>
    </row>
    <row r="62" spans="1:9" ht="15.75" thickTop="1" x14ac:dyDescent="0.25">
      <c r="A62" s="16" t="s">
        <v>66</v>
      </c>
    </row>
    <row r="63" spans="1:9" x14ac:dyDescent="0.25">
      <c r="A63" t="s">
        <v>69</v>
      </c>
    </row>
    <row r="64" spans="1:9" x14ac:dyDescent="0.25">
      <c r="A64" s="29" t="s">
        <v>56</v>
      </c>
      <c r="B64" s="42"/>
      <c r="C64" s="42"/>
      <c r="D64" s="42"/>
      <c r="E64" s="42"/>
    </row>
    <row r="65" spans="1:5" ht="15" customHeight="1" x14ac:dyDescent="0.25">
      <c r="A65" s="21"/>
      <c r="B65" s="21"/>
      <c r="C65" s="21"/>
      <c r="D65" s="21"/>
      <c r="E65" s="21"/>
    </row>
    <row r="66" spans="1:5" x14ac:dyDescent="0.25">
      <c r="A66" s="49" t="s">
        <v>103</v>
      </c>
      <c r="B66" s="21"/>
      <c r="C66" s="21"/>
      <c r="D66" s="21"/>
      <c r="E66" s="21"/>
    </row>
    <row r="67" spans="1:5" x14ac:dyDescent="0.25">
      <c r="A67" s="21"/>
      <c r="B67" s="21"/>
      <c r="C67" s="21"/>
      <c r="D67" s="21"/>
      <c r="E67" s="21"/>
    </row>
    <row r="68" spans="1:5" x14ac:dyDescent="0.25">
      <c r="A68" s="38"/>
      <c r="B68" s="38"/>
      <c r="C68" s="38"/>
      <c r="D68" s="38"/>
    </row>
    <row r="69" spans="1:5" x14ac:dyDescent="0.25">
      <c r="A69" s="38"/>
    </row>
    <row r="71" spans="1:5" x14ac:dyDescent="0.25">
      <c r="A71" s="29"/>
    </row>
  </sheetData>
  <mergeCells count="13">
    <mergeCell ref="A23:F23"/>
    <mergeCell ref="A1:F1"/>
    <mergeCell ref="B2:C2"/>
    <mergeCell ref="A8:F8"/>
    <mergeCell ref="A9:F9"/>
    <mergeCell ref="A22:F22"/>
    <mergeCell ref="A52:E52"/>
    <mergeCell ref="A24:F24"/>
    <mergeCell ref="A35:E35"/>
    <mergeCell ref="A36:E36"/>
    <mergeCell ref="A37:E37"/>
    <mergeCell ref="A50:E50"/>
    <mergeCell ref="A51:E5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tabSelected="1" topLeftCell="A40" workbookViewId="0">
      <selection activeCell="E57" sqref="E57"/>
    </sheetView>
  </sheetViews>
  <sheetFormatPr baseColWidth="10" defaultColWidth="11.5703125" defaultRowHeight="15" x14ac:dyDescent="0.25"/>
  <cols>
    <col min="1" max="1" width="51.140625" style="16" customWidth="1"/>
    <col min="2" max="4" width="13.5703125" style="1" bestFit="1" customWidth="1"/>
    <col min="5" max="5" width="13.7109375" style="1" bestFit="1" customWidth="1"/>
    <col min="6" max="6" width="17.85546875" style="1" bestFit="1" customWidth="1"/>
    <col min="7" max="7" width="18.5703125" style="1" bestFit="1" customWidth="1"/>
    <col min="8" max="8" width="16.85546875" style="1" customWidth="1"/>
    <col min="9" max="9" width="13.7109375" style="1" bestFit="1" customWidth="1"/>
    <col min="10" max="16384" width="11.5703125" style="1"/>
  </cols>
  <sheetData>
    <row r="1" spans="1:8" ht="15" customHeight="1" x14ac:dyDescent="0.25">
      <c r="A1" s="61" t="s">
        <v>0</v>
      </c>
      <c r="B1" s="61"/>
      <c r="C1" s="61"/>
      <c r="D1" s="61"/>
      <c r="E1" s="61"/>
      <c r="F1" s="61"/>
    </row>
    <row r="2" spans="1:8" s="7" customFormat="1" ht="15" customHeight="1" x14ac:dyDescent="0.25">
      <c r="A2" s="5" t="s">
        <v>3</v>
      </c>
      <c r="B2" s="62" t="s">
        <v>4</v>
      </c>
      <c r="C2" s="62"/>
      <c r="D2" s="6"/>
    </row>
    <row r="3" spans="1:8" s="7" customFormat="1" ht="15" customHeight="1" x14ac:dyDescent="0.25">
      <c r="A3" s="5" t="s">
        <v>5</v>
      </c>
      <c r="B3" s="8" t="s">
        <v>6</v>
      </c>
      <c r="C3" s="8"/>
      <c r="D3" s="8"/>
    </row>
    <row r="4" spans="1:8" s="7" customFormat="1" ht="15" customHeight="1" x14ac:dyDescent="0.25">
      <c r="A4" s="5" t="s">
        <v>7</v>
      </c>
      <c r="B4" s="8" t="s">
        <v>29</v>
      </c>
      <c r="C4" s="8"/>
      <c r="D4" s="8"/>
    </row>
    <row r="5" spans="1:8" s="7" customFormat="1" ht="15" customHeight="1" x14ac:dyDescent="0.25">
      <c r="A5" s="5" t="s">
        <v>30</v>
      </c>
      <c r="B5" s="9" t="s">
        <v>107</v>
      </c>
    </row>
    <row r="6" spans="1:8" s="7" customFormat="1" ht="15" customHeight="1" x14ac:dyDescent="0.25">
      <c r="A6" s="5"/>
      <c r="B6" s="10"/>
    </row>
    <row r="8" spans="1:8" ht="15" customHeight="1" x14ac:dyDescent="0.25">
      <c r="A8" s="61" t="s">
        <v>1</v>
      </c>
      <c r="B8" s="61"/>
      <c r="C8" s="61"/>
      <c r="D8" s="61"/>
      <c r="E8" s="61"/>
      <c r="F8" s="61"/>
    </row>
    <row r="9" spans="1:8" ht="15" customHeight="1" x14ac:dyDescent="0.25">
      <c r="A9" s="61" t="s">
        <v>2</v>
      </c>
      <c r="B9" s="61"/>
      <c r="C9" s="61"/>
      <c r="D9" s="61"/>
      <c r="E9" s="61"/>
      <c r="F9" s="61"/>
    </row>
    <row r="11" spans="1:8" ht="15.75" thickBot="1" x14ac:dyDescent="0.3">
      <c r="A11" s="13" t="s">
        <v>62</v>
      </c>
      <c r="B11" s="30" t="s">
        <v>8</v>
      </c>
      <c r="C11" s="30" t="s">
        <v>53</v>
      </c>
      <c r="D11" s="30" t="s">
        <v>54</v>
      </c>
      <c r="E11" s="30" t="s">
        <v>55</v>
      </c>
      <c r="F11" s="30" t="s">
        <v>51</v>
      </c>
      <c r="G11" s="31"/>
      <c r="H11" s="26"/>
    </row>
    <row r="12" spans="1:8" ht="15" customHeight="1" x14ac:dyDescent="0.25">
      <c r="G12" s="27"/>
      <c r="H12" s="27"/>
    </row>
    <row r="13" spans="1:8" ht="15" customHeight="1" x14ac:dyDescent="0.25">
      <c r="A13" s="17" t="s">
        <v>13</v>
      </c>
      <c r="B13" s="1" t="s">
        <v>57</v>
      </c>
      <c r="C13" s="51">
        <v>336</v>
      </c>
      <c r="D13" s="51">
        <v>361</v>
      </c>
      <c r="E13" s="51">
        <v>330</v>
      </c>
      <c r="F13" s="1">
        <f>SUM(C13:E13)</f>
        <v>1027</v>
      </c>
      <c r="G13" s="27"/>
      <c r="H13" s="27"/>
    </row>
    <row r="14" spans="1:8" ht="15" customHeight="1" x14ac:dyDescent="0.25">
      <c r="A14" s="17"/>
      <c r="B14" s="1" t="s">
        <v>58</v>
      </c>
      <c r="C14" s="51">
        <v>336</v>
      </c>
      <c r="D14" s="51">
        <v>361</v>
      </c>
      <c r="E14" s="51">
        <v>330</v>
      </c>
      <c r="F14" s="1">
        <v>680</v>
      </c>
      <c r="G14" s="27"/>
      <c r="H14" s="27"/>
    </row>
    <row r="15" spans="1:8" ht="15" customHeight="1" x14ac:dyDescent="0.25">
      <c r="G15" s="27"/>
      <c r="H15" s="27"/>
    </row>
    <row r="16" spans="1:8" ht="15" customHeight="1" thickBot="1" x14ac:dyDescent="0.3">
      <c r="A16" s="18"/>
      <c r="B16" s="3"/>
      <c r="C16" s="3"/>
      <c r="D16" s="3"/>
      <c r="E16" s="3"/>
      <c r="F16" s="3"/>
      <c r="G16" s="27"/>
      <c r="H16" s="27"/>
    </row>
    <row r="17" spans="1:6" ht="15.75" thickTop="1" x14ac:dyDescent="0.25">
      <c r="A17" s="16" t="s">
        <v>42</v>
      </c>
    </row>
    <row r="18" spans="1:6" x14ac:dyDescent="0.25">
      <c r="A18" s="37" t="s">
        <v>59</v>
      </c>
    </row>
    <row r="19" spans="1:6" x14ac:dyDescent="0.25">
      <c r="A19" s="37" t="s">
        <v>60</v>
      </c>
    </row>
    <row r="22" spans="1:6" x14ac:dyDescent="0.25">
      <c r="A22" s="63" t="s">
        <v>15</v>
      </c>
      <c r="B22" s="63"/>
      <c r="C22" s="63"/>
      <c r="D22" s="63"/>
      <c r="E22" s="63"/>
      <c r="F22" s="63"/>
    </row>
    <row r="23" spans="1:6" x14ac:dyDescent="0.25">
      <c r="A23" s="61" t="s">
        <v>16</v>
      </c>
      <c r="B23" s="61"/>
      <c r="C23" s="61"/>
      <c r="D23" s="61"/>
      <c r="E23" s="61"/>
      <c r="F23" s="61"/>
    </row>
    <row r="24" spans="1:6" x14ac:dyDescent="0.25">
      <c r="A24" s="61" t="s">
        <v>32</v>
      </c>
      <c r="B24" s="61"/>
      <c r="C24" s="61"/>
      <c r="D24" s="61"/>
      <c r="E24" s="61"/>
      <c r="F24" s="61"/>
    </row>
    <row r="26" spans="1:6" ht="15.75" thickBot="1" x14ac:dyDescent="0.3">
      <c r="A26" s="13" t="s">
        <v>62</v>
      </c>
      <c r="B26" s="13" t="s">
        <v>53</v>
      </c>
      <c r="C26" s="13" t="s">
        <v>54</v>
      </c>
      <c r="D26" s="13" t="s">
        <v>55</v>
      </c>
      <c r="E26" s="13" t="s">
        <v>51</v>
      </c>
      <c r="F26" s="13" t="s">
        <v>43</v>
      </c>
    </row>
    <row r="28" spans="1:6" x14ac:dyDescent="0.25">
      <c r="A28" s="17" t="s">
        <v>13</v>
      </c>
      <c r="B28" s="1">
        <v>177011742.58000001</v>
      </c>
      <c r="C28" s="1">
        <v>216273901.09</v>
      </c>
      <c r="D28" s="1">
        <v>149309363.90000001</v>
      </c>
      <c r="E28" s="1">
        <f>SUM(B28:D28)</f>
        <v>542595007.57000005</v>
      </c>
      <c r="F28" s="1">
        <f>AVERAGE(B28:D28)</f>
        <v>180865002.52333334</v>
      </c>
    </row>
    <row r="29" spans="1:6" x14ac:dyDescent="0.25">
      <c r="A29" s="55" t="s">
        <v>74</v>
      </c>
      <c r="B29" s="1">
        <v>17056469.52</v>
      </c>
      <c r="C29" s="1">
        <v>0</v>
      </c>
      <c r="D29" s="1">
        <v>6658534.0800000001</v>
      </c>
      <c r="E29" s="1">
        <f t="shared" ref="E29:E30" si="0">SUM(B29:D29)</f>
        <v>23715003.600000001</v>
      </c>
      <c r="F29" s="1">
        <f t="shared" ref="F29:F31" si="1">AVERAGE(B29:D29)</f>
        <v>7905001.2000000002</v>
      </c>
    </row>
    <row r="30" spans="1:6" x14ac:dyDescent="0.25">
      <c r="A30" s="55" t="s">
        <v>75</v>
      </c>
      <c r="B30" s="1">
        <v>0</v>
      </c>
      <c r="C30" s="1">
        <v>0</v>
      </c>
      <c r="D30" s="1">
        <v>0</v>
      </c>
      <c r="E30" s="1">
        <f t="shared" si="0"/>
        <v>0</v>
      </c>
      <c r="F30" s="1">
        <f t="shared" si="1"/>
        <v>0</v>
      </c>
    </row>
    <row r="31" spans="1:6" ht="15.75" thickBot="1" x14ac:dyDescent="0.3">
      <c r="A31" s="18"/>
      <c r="B31" s="3">
        <f>SUM(B28:B30)</f>
        <v>194068212.10000002</v>
      </c>
      <c r="C31" s="3">
        <f t="shared" ref="C31:E31" si="2">SUM(C28:C30)</f>
        <v>216273901.09</v>
      </c>
      <c r="D31" s="3">
        <f t="shared" si="2"/>
        <v>155967897.98000002</v>
      </c>
      <c r="E31" s="3">
        <f t="shared" si="2"/>
        <v>566310011.17000008</v>
      </c>
      <c r="F31" s="3">
        <f t="shared" si="1"/>
        <v>188770003.72333336</v>
      </c>
    </row>
    <row r="32" spans="1:6" ht="15.75" thickTop="1" x14ac:dyDescent="0.25">
      <c r="A32" s="16" t="s">
        <v>64</v>
      </c>
    </row>
    <row r="35" spans="1:5" x14ac:dyDescent="0.25">
      <c r="A35" s="61" t="s">
        <v>17</v>
      </c>
      <c r="B35" s="61"/>
      <c r="C35" s="61"/>
      <c r="D35" s="61"/>
      <c r="E35" s="61"/>
    </row>
    <row r="36" spans="1:5" x14ac:dyDescent="0.25">
      <c r="A36" s="61" t="s">
        <v>18</v>
      </c>
      <c r="B36" s="61"/>
      <c r="C36" s="61"/>
      <c r="D36" s="61"/>
      <c r="E36" s="61"/>
    </row>
    <row r="37" spans="1:5" x14ac:dyDescent="0.25">
      <c r="A37" s="61" t="s">
        <v>32</v>
      </c>
      <c r="B37" s="61"/>
      <c r="C37" s="61"/>
      <c r="D37" s="61"/>
      <c r="E37" s="61"/>
    </row>
    <row r="39" spans="1:5" ht="15.75" thickBot="1" x14ac:dyDescent="0.3">
      <c r="A39" s="13" t="s">
        <v>19</v>
      </c>
      <c r="B39" s="13" t="s">
        <v>53</v>
      </c>
      <c r="C39" s="13" t="s">
        <v>54</v>
      </c>
      <c r="D39" s="13" t="s">
        <v>55</v>
      </c>
      <c r="E39" s="13" t="s">
        <v>51</v>
      </c>
    </row>
    <row r="41" spans="1:5" x14ac:dyDescent="0.25">
      <c r="A41" s="16" t="s">
        <v>20</v>
      </c>
      <c r="B41" s="1">
        <v>177011742.58000001</v>
      </c>
      <c r="C41" s="1">
        <v>216273901.09</v>
      </c>
      <c r="D41" s="1">
        <v>149309363.90000001</v>
      </c>
      <c r="E41" s="1">
        <f>SUM(B41:D41)</f>
        <v>542595007.57000005</v>
      </c>
    </row>
    <row r="42" spans="1:5" x14ac:dyDescent="0.25">
      <c r="A42" s="16" t="s">
        <v>21</v>
      </c>
      <c r="B42" s="1">
        <v>0</v>
      </c>
      <c r="C42" s="1">
        <v>0</v>
      </c>
      <c r="D42" s="1">
        <v>0</v>
      </c>
      <c r="E42" s="1">
        <f t="shared" ref="E42:E44" si="3">SUM(B42:D42)</f>
        <v>0</v>
      </c>
    </row>
    <row r="43" spans="1:5" x14ac:dyDescent="0.25">
      <c r="A43" s="16" t="s">
        <v>68</v>
      </c>
      <c r="B43" s="1">
        <v>17056469.52</v>
      </c>
      <c r="C43" s="1">
        <v>0</v>
      </c>
      <c r="D43" s="1">
        <v>6658534.0800000001</v>
      </c>
      <c r="E43" s="52">
        <f t="shared" si="3"/>
        <v>23715003.600000001</v>
      </c>
    </row>
    <row r="44" spans="1:5" x14ac:dyDescent="0.25">
      <c r="A44" s="55" t="s">
        <v>76</v>
      </c>
      <c r="B44" s="1">
        <v>0</v>
      </c>
      <c r="C44" s="1">
        <v>0</v>
      </c>
      <c r="D44" s="1">
        <v>0</v>
      </c>
      <c r="E44" s="52">
        <f t="shared" si="3"/>
        <v>0</v>
      </c>
    </row>
    <row r="45" spans="1:5" x14ac:dyDescent="0.25">
      <c r="A45" s="16" t="s">
        <v>22</v>
      </c>
    </row>
    <row r="46" spans="1:5" ht="15.75" thickBot="1" x14ac:dyDescent="0.3">
      <c r="A46" s="18"/>
      <c r="B46" s="3">
        <f>SUM(B41:B45)</f>
        <v>194068212.10000002</v>
      </c>
      <c r="C46" s="3">
        <f>SUM(C41:C45)</f>
        <v>216273901.09</v>
      </c>
      <c r="D46" s="3">
        <f>SUM(D41:D45)</f>
        <v>155967897.98000002</v>
      </c>
      <c r="E46" s="3">
        <f>SUM(E41:E45)</f>
        <v>566310011.17000008</v>
      </c>
    </row>
    <row r="47" spans="1:5" ht="15.75" thickTop="1" x14ac:dyDescent="0.25">
      <c r="A47" s="16" t="s">
        <v>66</v>
      </c>
    </row>
    <row r="50" spans="1:21" x14ac:dyDescent="0.25">
      <c r="A50" s="61" t="s">
        <v>23</v>
      </c>
      <c r="B50" s="61"/>
      <c r="C50" s="61"/>
      <c r="D50" s="61"/>
      <c r="E50" s="61"/>
    </row>
    <row r="51" spans="1:21" x14ac:dyDescent="0.25">
      <c r="A51" s="61" t="s">
        <v>24</v>
      </c>
      <c r="B51" s="61"/>
      <c r="C51" s="61"/>
      <c r="D51" s="61"/>
      <c r="E51" s="61"/>
    </row>
    <row r="52" spans="1:21" x14ac:dyDescent="0.25">
      <c r="A52" s="61" t="s">
        <v>32</v>
      </c>
      <c r="B52" s="61"/>
      <c r="C52" s="61"/>
      <c r="D52" s="61"/>
      <c r="E52" s="61"/>
    </row>
    <row r="54" spans="1:21" ht="15.75" thickBot="1" x14ac:dyDescent="0.3">
      <c r="A54" s="13" t="s">
        <v>19</v>
      </c>
      <c r="B54" s="13" t="s">
        <v>53</v>
      </c>
      <c r="C54" s="13" t="s">
        <v>54</v>
      </c>
      <c r="D54" s="13" t="s">
        <v>55</v>
      </c>
      <c r="E54" s="13" t="s">
        <v>51</v>
      </c>
    </row>
    <row r="56" spans="1:21" x14ac:dyDescent="0.25">
      <c r="A56" s="1" t="s">
        <v>33</v>
      </c>
      <c r="B56" s="1">
        <f>'3T'!E60</f>
        <v>-211830302.84999993</v>
      </c>
      <c r="C56" s="1">
        <f>B60</f>
        <v>-163790535.99999994</v>
      </c>
      <c r="D56" s="1">
        <f>C60</f>
        <v>-200145580.36999997</v>
      </c>
      <c r="E56" s="1">
        <f>B56</f>
        <v>-211830302.84999993</v>
      </c>
      <c r="G56" s="40"/>
      <c r="H56" s="16"/>
      <c r="I56" s="16"/>
    </row>
    <row r="57" spans="1:21" x14ac:dyDescent="0.25">
      <c r="A57" s="1" t="s">
        <v>77</v>
      </c>
      <c r="B57" s="1">
        <v>242107978.95000002</v>
      </c>
      <c r="C57" s="1">
        <v>179918856.71999997</v>
      </c>
      <c r="D57" s="1">
        <v>167119688.74999997</v>
      </c>
      <c r="E57" s="1">
        <f>SUM(B57:D57)</f>
        <v>589146524.41999996</v>
      </c>
      <c r="G57" s="41"/>
      <c r="H57" s="41"/>
      <c r="I57" s="41"/>
    </row>
    <row r="58" spans="1:21" x14ac:dyDescent="0.25">
      <c r="A58" s="1" t="s">
        <v>26</v>
      </c>
      <c r="B58" s="1">
        <f t="shared" ref="B58:D58" si="4">B57+B56</f>
        <v>30277676.100000083</v>
      </c>
      <c r="C58" s="1">
        <f t="shared" si="4"/>
        <v>16128320.720000029</v>
      </c>
      <c r="D58" s="1">
        <f t="shared" si="4"/>
        <v>-33025891.620000005</v>
      </c>
      <c r="E58" s="1">
        <f>E57+E56</f>
        <v>377316221.57000005</v>
      </c>
      <c r="G58" s="16"/>
      <c r="H58" s="16"/>
      <c r="I58" s="16"/>
    </row>
    <row r="59" spans="1:21" x14ac:dyDescent="0.25">
      <c r="A59" s="1" t="s">
        <v>78</v>
      </c>
      <c r="B59" s="1">
        <f>B46</f>
        <v>194068212.10000002</v>
      </c>
      <c r="C59" s="1">
        <f t="shared" ref="C59:D59" si="5">C46</f>
        <v>216273901.09</v>
      </c>
      <c r="D59" s="1">
        <f t="shared" si="5"/>
        <v>155967897.98000002</v>
      </c>
      <c r="E59" s="1">
        <f>SUM(B59:D59)</f>
        <v>566310011.17000008</v>
      </c>
    </row>
    <row r="60" spans="1:21" x14ac:dyDescent="0.25">
      <c r="A60" s="1" t="s">
        <v>28</v>
      </c>
      <c r="B60" s="1">
        <f t="shared" ref="B60:D60" si="6">B58-B59</f>
        <v>-163790535.99999994</v>
      </c>
      <c r="C60" s="1">
        <f t="shared" si="6"/>
        <v>-200145580.36999997</v>
      </c>
      <c r="D60" s="1">
        <f t="shared" si="6"/>
        <v>-188993789.60000002</v>
      </c>
      <c r="E60" s="1">
        <f>E58-E59</f>
        <v>-188993789.60000002</v>
      </c>
    </row>
    <row r="61" spans="1:21" ht="15.75" thickBot="1" x14ac:dyDescent="0.3">
      <c r="A61" s="3"/>
      <c r="B61" s="3"/>
      <c r="C61" s="3"/>
      <c r="D61" s="3"/>
      <c r="E61" s="3"/>
    </row>
    <row r="62" spans="1:21" ht="15.75" thickTop="1" x14ac:dyDescent="0.25">
      <c r="A62" s="44" t="s">
        <v>83</v>
      </c>
    </row>
    <row r="63" spans="1:21" ht="33.75" customHeight="1" x14ac:dyDescent="0.25">
      <c r="A63" s="69" t="s">
        <v>104</v>
      </c>
      <c r="B63" s="69"/>
      <c r="C63" s="69"/>
      <c r="D63" s="69"/>
      <c r="E63" s="69"/>
      <c r="F63" s="69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</row>
    <row r="64" spans="1:21" ht="49.5" customHeight="1" x14ac:dyDescent="0.25">
      <c r="A64" s="71" t="s">
        <v>105</v>
      </c>
      <c r="B64" s="71"/>
      <c r="C64" s="71"/>
      <c r="D64" s="71"/>
      <c r="E64" s="71"/>
      <c r="F64" s="71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</row>
    <row r="65" spans="1:5" x14ac:dyDescent="0.25">
      <c r="A65" s="45"/>
      <c r="B65" s="45"/>
      <c r="C65" s="45"/>
      <c r="D65" s="45"/>
      <c r="E65" s="48"/>
    </row>
    <row r="66" spans="1:5" x14ac:dyDescent="0.25">
      <c r="A66" s="49" t="s">
        <v>106</v>
      </c>
      <c r="B66" s="49"/>
      <c r="C66" s="49"/>
      <c r="D66" s="49"/>
      <c r="E66" s="48"/>
    </row>
    <row r="67" spans="1:5" x14ac:dyDescent="0.25">
      <c r="A67" s="49"/>
      <c r="B67" s="49"/>
      <c r="C67" s="49"/>
      <c r="D67" s="49"/>
      <c r="E67" s="48"/>
    </row>
    <row r="68" spans="1:5" x14ac:dyDescent="0.25">
      <c r="A68" s="38"/>
      <c r="B68" s="38"/>
      <c r="C68" s="38"/>
      <c r="D68" s="38"/>
    </row>
    <row r="69" spans="1:5" x14ac:dyDescent="0.25">
      <c r="A69" s="29"/>
    </row>
    <row r="70" spans="1:5" x14ac:dyDescent="0.25">
      <c r="A70" s="29"/>
    </row>
  </sheetData>
  <mergeCells count="15">
    <mergeCell ref="A64:F64"/>
    <mergeCell ref="A23:F23"/>
    <mergeCell ref="A1:F1"/>
    <mergeCell ref="B2:C2"/>
    <mergeCell ref="A8:F8"/>
    <mergeCell ref="A9:F9"/>
    <mergeCell ref="A22:F22"/>
    <mergeCell ref="A52:E52"/>
    <mergeCell ref="A24:F24"/>
    <mergeCell ref="A35:E35"/>
    <mergeCell ref="A36:E36"/>
    <mergeCell ref="A37:E37"/>
    <mergeCell ref="A50:E50"/>
    <mergeCell ref="A51:E51"/>
    <mergeCell ref="A63:F63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workbookViewId="0">
      <selection activeCell="F5" sqref="F5"/>
    </sheetView>
  </sheetViews>
  <sheetFormatPr baseColWidth="10" defaultColWidth="11.5703125" defaultRowHeight="15" x14ac:dyDescent="0.25"/>
  <cols>
    <col min="1" max="1" width="51.140625" style="16" customWidth="1"/>
    <col min="2" max="4" width="15.140625" style="1" bestFit="1" customWidth="1"/>
    <col min="5" max="5" width="18" style="1" bestFit="1" customWidth="1"/>
    <col min="6" max="6" width="18.5703125" style="1" bestFit="1" customWidth="1"/>
    <col min="7" max="7" width="16.85546875" style="1" customWidth="1"/>
    <col min="8" max="16384" width="11.5703125" style="1"/>
  </cols>
  <sheetData>
    <row r="1" spans="1:7" ht="15" customHeight="1" x14ac:dyDescent="0.25">
      <c r="A1" s="61" t="s">
        <v>0</v>
      </c>
      <c r="B1" s="61"/>
      <c r="C1" s="61"/>
      <c r="D1" s="61"/>
      <c r="E1" s="61"/>
    </row>
    <row r="2" spans="1:7" s="7" customFormat="1" ht="15" customHeight="1" x14ac:dyDescent="0.25">
      <c r="A2" s="5" t="s">
        <v>3</v>
      </c>
      <c r="B2" s="62" t="s">
        <v>4</v>
      </c>
      <c r="C2" s="62"/>
      <c r="D2" s="6"/>
    </row>
    <row r="3" spans="1:7" s="7" customFormat="1" ht="15" customHeight="1" x14ac:dyDescent="0.25">
      <c r="A3" s="5" t="s">
        <v>5</v>
      </c>
      <c r="B3" s="8" t="s">
        <v>6</v>
      </c>
      <c r="C3" s="8"/>
      <c r="D3" s="8"/>
    </row>
    <row r="4" spans="1:7" s="7" customFormat="1" ht="15" customHeight="1" x14ac:dyDescent="0.25">
      <c r="A4" s="5" t="s">
        <v>7</v>
      </c>
      <c r="B4" s="8" t="s">
        <v>29</v>
      </c>
      <c r="C4" s="8"/>
      <c r="D4" s="8"/>
    </row>
    <row r="5" spans="1:7" s="7" customFormat="1" ht="15" customHeight="1" x14ac:dyDescent="0.25">
      <c r="A5" s="5" t="s">
        <v>30</v>
      </c>
      <c r="B5" s="9" t="s">
        <v>84</v>
      </c>
    </row>
    <row r="6" spans="1:7" s="7" customFormat="1" ht="15" customHeight="1" x14ac:dyDescent="0.25">
      <c r="A6" s="5"/>
      <c r="B6" s="10"/>
    </row>
    <row r="7" spans="1:7" ht="15" customHeight="1" x14ac:dyDescent="0.25"/>
    <row r="8" spans="1:7" ht="15" customHeight="1" x14ac:dyDescent="0.25">
      <c r="A8" s="61" t="s">
        <v>1</v>
      </c>
      <c r="B8" s="61"/>
      <c r="C8" s="61"/>
      <c r="D8" s="61"/>
      <c r="E8" s="61"/>
    </row>
    <row r="9" spans="1:7" ht="15" customHeight="1" x14ac:dyDescent="0.25">
      <c r="A9" s="61" t="s">
        <v>2</v>
      </c>
      <c r="B9" s="61"/>
      <c r="C9" s="61"/>
      <c r="D9" s="61"/>
      <c r="E9" s="61"/>
    </row>
    <row r="10" spans="1:7" ht="15" customHeight="1" x14ac:dyDescent="0.25"/>
    <row r="11" spans="1:7" ht="15.75" thickBot="1" x14ac:dyDescent="0.3">
      <c r="A11" s="13" t="s">
        <v>62</v>
      </c>
      <c r="B11" s="30" t="s">
        <v>8</v>
      </c>
      <c r="C11" s="30" t="s">
        <v>12</v>
      </c>
      <c r="D11" s="30" t="s">
        <v>37</v>
      </c>
      <c r="E11" s="30" t="s">
        <v>49</v>
      </c>
      <c r="F11" s="31"/>
      <c r="G11" s="26"/>
    </row>
    <row r="12" spans="1:7" ht="15" customHeight="1" x14ac:dyDescent="0.25">
      <c r="F12" s="27"/>
      <c r="G12" s="27"/>
    </row>
    <row r="13" spans="1:7" ht="15" customHeight="1" x14ac:dyDescent="0.25">
      <c r="A13" s="17" t="s">
        <v>13</v>
      </c>
      <c r="B13" s="1" t="s">
        <v>57</v>
      </c>
      <c r="C13" s="32">
        <f>+'1T'!F13</f>
        <v>587</v>
      </c>
      <c r="D13" s="33">
        <f>+'2T'!F13</f>
        <v>607</v>
      </c>
      <c r="E13" s="28">
        <f>SUM(C13:D13)</f>
        <v>1194</v>
      </c>
      <c r="F13" s="34"/>
      <c r="G13" s="27"/>
    </row>
    <row r="14" spans="1:7" ht="15" customHeight="1" x14ac:dyDescent="0.25">
      <c r="A14" s="17"/>
      <c r="B14" s="1" t="s">
        <v>58</v>
      </c>
      <c r="C14" s="32">
        <f>+'1T'!F14</f>
        <v>308</v>
      </c>
      <c r="D14" s="33">
        <f>+'2T'!F14</f>
        <v>311</v>
      </c>
      <c r="E14" s="28">
        <v>617</v>
      </c>
      <c r="F14" s="34"/>
      <c r="G14" s="27"/>
    </row>
    <row r="15" spans="1:7" ht="15" customHeight="1" x14ac:dyDescent="0.25">
      <c r="F15" s="27"/>
      <c r="G15" s="27"/>
    </row>
    <row r="16" spans="1:7" ht="15" customHeight="1" thickBot="1" x14ac:dyDescent="0.3">
      <c r="A16" s="18"/>
      <c r="B16" s="3"/>
      <c r="C16" s="3"/>
      <c r="D16" s="3"/>
      <c r="E16" s="3"/>
      <c r="F16" s="27"/>
      <c r="G16" s="27"/>
    </row>
    <row r="17" spans="1:5" ht="15.75" thickTop="1" x14ac:dyDescent="0.25">
      <c r="A17" s="16" t="s">
        <v>50</v>
      </c>
    </row>
    <row r="18" spans="1:5" x14ac:dyDescent="0.25">
      <c r="A18" s="37" t="s">
        <v>59</v>
      </c>
    </row>
    <row r="19" spans="1:5" x14ac:dyDescent="0.25">
      <c r="A19" s="37" t="s">
        <v>60</v>
      </c>
    </row>
    <row r="22" spans="1:5" x14ac:dyDescent="0.25">
      <c r="A22" s="63" t="s">
        <v>15</v>
      </c>
      <c r="B22" s="63"/>
      <c r="C22" s="63"/>
      <c r="D22" s="63"/>
      <c r="E22" s="63"/>
    </row>
    <row r="23" spans="1:5" x14ac:dyDescent="0.25">
      <c r="A23" s="29" t="s">
        <v>16</v>
      </c>
      <c r="B23" s="7"/>
      <c r="C23" s="7"/>
      <c r="D23" s="7"/>
      <c r="E23" s="7"/>
    </row>
    <row r="24" spans="1:5" x14ac:dyDescent="0.25">
      <c r="A24" s="61" t="s">
        <v>32</v>
      </c>
      <c r="B24" s="61"/>
      <c r="C24" s="61"/>
      <c r="D24" s="61"/>
      <c r="E24" s="61"/>
    </row>
    <row r="26" spans="1:5" ht="15.75" thickBot="1" x14ac:dyDescent="0.3">
      <c r="A26" s="13" t="s">
        <v>62</v>
      </c>
      <c r="B26" s="13" t="s">
        <v>12</v>
      </c>
      <c r="C26" s="13" t="s">
        <v>37</v>
      </c>
      <c r="D26" s="13" t="s">
        <v>49</v>
      </c>
      <c r="E26" s="13" t="s">
        <v>43</v>
      </c>
    </row>
    <row r="28" spans="1:5" x14ac:dyDescent="0.25">
      <c r="A28" s="17" t="s">
        <v>13</v>
      </c>
      <c r="B28" s="1">
        <f>+'1T'!E28</f>
        <v>357399606.46000004</v>
      </c>
      <c r="C28" s="1">
        <f>+'2T'!E28</f>
        <v>372541705.09999996</v>
      </c>
      <c r="D28" s="1">
        <f>SUM(B28:C28)</f>
        <v>729941311.55999994</v>
      </c>
      <c r="E28" s="1">
        <f>+D28/6</f>
        <v>121656885.25999999</v>
      </c>
    </row>
    <row r="29" spans="1:5" x14ac:dyDescent="0.25">
      <c r="A29" s="57" t="s">
        <v>74</v>
      </c>
      <c r="B29" s="1">
        <f>+'1T'!E29</f>
        <v>0</v>
      </c>
      <c r="C29" s="1">
        <f>+'2T'!E29</f>
        <v>13841048.77</v>
      </c>
      <c r="D29" s="1">
        <f>SUM(B29:C29)</f>
        <v>13841048.77</v>
      </c>
      <c r="E29" s="1">
        <f>+D29/6</f>
        <v>2306841.4616666664</v>
      </c>
    </row>
    <row r="30" spans="1:5" x14ac:dyDescent="0.25">
      <c r="A30" s="55" t="s">
        <v>75</v>
      </c>
      <c r="B30" s="1">
        <f>+'1T'!E30</f>
        <v>3240</v>
      </c>
      <c r="C30" s="1">
        <f>+'2T'!E30</f>
        <v>185319</v>
      </c>
      <c r="D30" s="1">
        <f>SUM(B30:C30)</f>
        <v>188559</v>
      </c>
      <c r="E30" s="1">
        <f>+D30/6</f>
        <v>31426.5</v>
      </c>
    </row>
    <row r="31" spans="1:5" ht="15.75" thickBot="1" x14ac:dyDescent="0.3">
      <c r="A31" s="18" t="s">
        <v>14</v>
      </c>
      <c r="B31" s="3">
        <f>SUM(B28:B30)</f>
        <v>357402846.46000004</v>
      </c>
      <c r="C31" s="3">
        <f t="shared" ref="C31:E31" si="0">SUM(C28:C30)</f>
        <v>386568072.86999995</v>
      </c>
      <c r="D31" s="3">
        <f t="shared" si="0"/>
        <v>743970919.32999992</v>
      </c>
      <c r="E31" s="3">
        <f t="shared" si="0"/>
        <v>123995153.22166666</v>
      </c>
    </row>
    <row r="32" spans="1:5" ht="15.75" thickTop="1" x14ac:dyDescent="0.25">
      <c r="A32" s="23" t="s">
        <v>63</v>
      </c>
    </row>
    <row r="35" spans="1:5" x14ac:dyDescent="0.25">
      <c r="A35" s="61" t="s">
        <v>17</v>
      </c>
      <c r="B35" s="61"/>
      <c r="C35" s="61"/>
      <c r="D35" s="61"/>
    </row>
    <row r="36" spans="1:5" x14ac:dyDescent="0.25">
      <c r="A36" s="35" t="s">
        <v>18</v>
      </c>
    </row>
    <row r="37" spans="1:5" x14ac:dyDescent="0.25">
      <c r="A37" s="61" t="s">
        <v>32</v>
      </c>
      <c r="B37" s="61"/>
      <c r="C37" s="61"/>
      <c r="D37" s="61"/>
      <c r="E37" s="28"/>
    </row>
    <row r="39" spans="1:5" ht="15.75" thickBot="1" x14ac:dyDescent="0.3">
      <c r="A39" s="13" t="s">
        <v>19</v>
      </c>
      <c r="B39" s="13" t="s">
        <v>12</v>
      </c>
      <c r="C39" s="13" t="s">
        <v>37</v>
      </c>
      <c r="D39" s="13" t="s">
        <v>49</v>
      </c>
    </row>
    <row r="41" spans="1:5" x14ac:dyDescent="0.25">
      <c r="A41" s="16" t="s">
        <v>20</v>
      </c>
      <c r="B41" s="1">
        <f>+'1T'!E41</f>
        <v>357399606.46000004</v>
      </c>
      <c r="C41" s="52">
        <f>'2T'!E41</f>
        <v>372541705.09999996</v>
      </c>
      <c r="D41" s="1">
        <f>SUM(B41:C41)</f>
        <v>729941311.55999994</v>
      </c>
      <c r="E41" s="46"/>
    </row>
    <row r="42" spans="1:5" x14ac:dyDescent="0.25">
      <c r="A42" s="16" t="s">
        <v>21</v>
      </c>
      <c r="B42" s="1">
        <f>+'1T'!E42</f>
        <v>0</v>
      </c>
      <c r="C42" s="1">
        <f>+'2T'!E42</f>
        <v>0</v>
      </c>
      <c r="D42" s="1">
        <f>SUM(B42:C42)</f>
        <v>0</v>
      </c>
    </row>
    <row r="43" spans="1:5" x14ac:dyDescent="0.25">
      <c r="A43" s="16" t="s">
        <v>68</v>
      </c>
      <c r="B43" s="1">
        <f>+'1T'!E43</f>
        <v>0</v>
      </c>
      <c r="C43" s="1">
        <f>+'2T'!E43</f>
        <v>13841048.800000001</v>
      </c>
      <c r="D43" s="1">
        <f>SUM(B43:C43)</f>
        <v>13841048.800000001</v>
      </c>
    </row>
    <row r="44" spans="1:5" x14ac:dyDescent="0.25">
      <c r="A44" s="55" t="s">
        <v>76</v>
      </c>
      <c r="B44" s="1">
        <f>+'1T'!E44</f>
        <v>3240</v>
      </c>
      <c r="C44" s="1">
        <f>+'2T'!E44</f>
        <v>185319</v>
      </c>
      <c r="D44" s="1">
        <f>SUM(B44:C44)</f>
        <v>188559</v>
      </c>
    </row>
    <row r="45" spans="1:5" x14ac:dyDescent="0.25">
      <c r="A45" s="16" t="s">
        <v>22</v>
      </c>
    </row>
    <row r="46" spans="1:5" ht="15.75" thickBot="1" x14ac:dyDescent="0.3">
      <c r="A46" s="18" t="s">
        <v>14</v>
      </c>
      <c r="B46" s="3">
        <f>SUM(B41:B45)</f>
        <v>357402846.46000004</v>
      </c>
      <c r="C46" s="3">
        <f>SUM(C41:C45)</f>
        <v>386568072.89999998</v>
      </c>
      <c r="D46" s="3">
        <f>SUM(D41:D45)</f>
        <v>743970919.3599999</v>
      </c>
    </row>
    <row r="47" spans="1:5" ht="15.75" thickTop="1" x14ac:dyDescent="0.25">
      <c r="A47" s="23" t="s">
        <v>63</v>
      </c>
    </row>
    <row r="50" spans="1:5" s="7" customFormat="1" x14ac:dyDescent="0.25">
      <c r="A50" s="61" t="s">
        <v>23</v>
      </c>
      <c r="B50" s="61"/>
      <c r="C50" s="61"/>
      <c r="D50" s="61"/>
    </row>
    <row r="51" spans="1:5" x14ac:dyDescent="0.25">
      <c r="A51" s="61" t="s">
        <v>24</v>
      </c>
      <c r="B51" s="61"/>
      <c r="C51" s="61"/>
      <c r="D51" s="61"/>
    </row>
    <row r="52" spans="1:5" x14ac:dyDescent="0.25">
      <c r="A52" s="61" t="s">
        <v>32</v>
      </c>
      <c r="B52" s="61"/>
      <c r="C52" s="61"/>
      <c r="D52" s="61"/>
      <c r="E52" s="28"/>
    </row>
    <row r="54" spans="1:5" ht="15.75" thickBot="1" x14ac:dyDescent="0.3">
      <c r="A54" s="13" t="s">
        <v>19</v>
      </c>
      <c r="B54" s="13" t="s">
        <v>12</v>
      </c>
      <c r="C54" s="13" t="s">
        <v>37</v>
      </c>
      <c r="D54" s="13" t="s">
        <v>49</v>
      </c>
    </row>
    <row r="56" spans="1:5" x14ac:dyDescent="0.25">
      <c r="A56" s="1" t="s">
        <v>33</v>
      </c>
      <c r="B56" s="1">
        <f>+'1T'!E56</f>
        <v>70717836.099999994</v>
      </c>
      <c r="C56" s="1">
        <f>+'2T'!E56</f>
        <v>6606079.8400000334</v>
      </c>
      <c r="D56" s="1">
        <f>B56</f>
        <v>70717836.099999994</v>
      </c>
    </row>
    <row r="57" spans="1:5" x14ac:dyDescent="0.25">
      <c r="A57" s="1" t="s">
        <v>25</v>
      </c>
      <c r="B57" s="1">
        <f>+'1T'!E57</f>
        <v>293291090.20000005</v>
      </c>
      <c r="C57" s="1">
        <f>+'2T'!E57</f>
        <v>381844552.60000002</v>
      </c>
      <c r="D57" s="1">
        <f>SUM(B57:C57)</f>
        <v>675135642.80000007</v>
      </c>
    </row>
    <row r="58" spans="1:5" x14ac:dyDescent="0.25">
      <c r="A58" s="1" t="s">
        <v>26</v>
      </c>
      <c r="B58" s="1">
        <f>+'1T'!E58</f>
        <v>364008926.30000007</v>
      </c>
      <c r="C58" s="1">
        <f>+'2T'!E58</f>
        <v>388450632.44000006</v>
      </c>
      <c r="D58" s="1">
        <f>D57+D56</f>
        <v>745853478.9000001</v>
      </c>
    </row>
    <row r="59" spans="1:5" x14ac:dyDescent="0.25">
      <c r="A59" s="1" t="s">
        <v>27</v>
      </c>
      <c r="B59" s="1">
        <f>+'1T'!E59</f>
        <v>357402846.46000004</v>
      </c>
      <c r="C59" s="1">
        <f>+'2T'!E59</f>
        <v>386568072.89999998</v>
      </c>
      <c r="D59" s="1">
        <f>SUM(B59:C59)</f>
        <v>743970919.36000001</v>
      </c>
    </row>
    <row r="60" spans="1:5" x14ac:dyDescent="0.25">
      <c r="A60" s="1" t="s">
        <v>28</v>
      </c>
      <c r="B60" s="1">
        <f>+'1T'!E60</f>
        <v>6606079.8400000334</v>
      </c>
      <c r="C60" s="1">
        <f>'2T'!D60</f>
        <v>1882559.5400000513</v>
      </c>
      <c r="D60" s="1">
        <f>D58-D59</f>
        <v>1882559.5400000811</v>
      </c>
    </row>
    <row r="61" spans="1:5" ht="15.75" thickBot="1" x14ac:dyDescent="0.3">
      <c r="A61" s="3"/>
      <c r="B61" s="3"/>
      <c r="C61" s="3"/>
      <c r="D61" s="3"/>
    </row>
    <row r="62" spans="1:5" ht="15.75" thickTop="1" x14ac:dyDescent="0.25">
      <c r="A62" s="23" t="s">
        <v>63</v>
      </c>
    </row>
    <row r="63" spans="1:5" x14ac:dyDescent="0.25">
      <c r="A63" s="29" t="s">
        <v>44</v>
      </c>
    </row>
    <row r="64" spans="1:5" x14ac:dyDescent="0.25">
      <c r="A64" s="67" t="s">
        <v>45</v>
      </c>
      <c r="B64" s="67"/>
      <c r="C64" s="67"/>
      <c r="D64" s="67"/>
    </row>
    <row r="65" spans="1:4" x14ac:dyDescent="0.25">
      <c r="A65" s="67" t="s">
        <v>46</v>
      </c>
      <c r="B65" s="67"/>
      <c r="C65" s="67"/>
      <c r="D65" s="67"/>
    </row>
    <row r="66" spans="1:4" x14ac:dyDescent="0.25">
      <c r="A66" s="67" t="s">
        <v>47</v>
      </c>
      <c r="B66" s="67"/>
      <c r="C66" s="67"/>
      <c r="D66" s="67"/>
    </row>
    <row r="68" spans="1:4" x14ac:dyDescent="0.25">
      <c r="A68" s="49" t="s">
        <v>71</v>
      </c>
    </row>
    <row r="69" spans="1:4" x14ac:dyDescent="0.25">
      <c r="A69" s="38"/>
    </row>
    <row r="70" spans="1:4" x14ac:dyDescent="0.25">
      <c r="A70" s="38"/>
    </row>
  </sheetData>
  <mergeCells count="14">
    <mergeCell ref="A24:E24"/>
    <mergeCell ref="A1:E1"/>
    <mergeCell ref="B2:C2"/>
    <mergeCell ref="A8:E8"/>
    <mergeCell ref="A9:E9"/>
    <mergeCell ref="A22:E22"/>
    <mergeCell ref="A65:D65"/>
    <mergeCell ref="A66:D66"/>
    <mergeCell ref="A35:D35"/>
    <mergeCell ref="A37:D37"/>
    <mergeCell ref="A50:D50"/>
    <mergeCell ref="A51:D51"/>
    <mergeCell ref="A52:D52"/>
    <mergeCell ref="A64:D6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opLeftCell="A49" workbookViewId="0">
      <selection activeCell="A66" sqref="A66:D66"/>
    </sheetView>
  </sheetViews>
  <sheetFormatPr baseColWidth="10" defaultColWidth="11.5703125" defaultRowHeight="15" x14ac:dyDescent="0.25"/>
  <cols>
    <col min="1" max="1" width="51.140625" style="16" customWidth="1"/>
    <col min="2" max="3" width="15.140625" style="1" bestFit="1" customWidth="1"/>
    <col min="4" max="4" width="13.7109375" style="1" bestFit="1" customWidth="1"/>
    <col min="5" max="5" width="15.140625" style="1" bestFit="1" customWidth="1"/>
    <col min="6" max="6" width="18" style="1" bestFit="1" customWidth="1"/>
    <col min="7" max="7" width="18.5703125" style="1" bestFit="1" customWidth="1"/>
    <col min="8" max="8" width="17.140625" style="1" customWidth="1"/>
    <col min="9" max="16384" width="11.5703125" style="1"/>
  </cols>
  <sheetData>
    <row r="1" spans="1:8" ht="15" customHeight="1" x14ac:dyDescent="0.25">
      <c r="A1" s="61" t="s">
        <v>0</v>
      </c>
      <c r="B1" s="61"/>
      <c r="C1" s="61"/>
      <c r="D1" s="61"/>
      <c r="E1" s="61"/>
      <c r="F1" s="61"/>
    </row>
    <row r="2" spans="1:8" s="7" customFormat="1" ht="15" customHeight="1" x14ac:dyDescent="0.25">
      <c r="A2" s="5" t="s">
        <v>3</v>
      </c>
      <c r="B2" s="62" t="s">
        <v>4</v>
      </c>
      <c r="C2" s="62"/>
      <c r="D2" s="6"/>
    </row>
    <row r="3" spans="1:8" s="7" customFormat="1" ht="15" customHeight="1" x14ac:dyDescent="0.25">
      <c r="A3" s="5" t="s">
        <v>5</v>
      </c>
      <c r="B3" s="8" t="s">
        <v>6</v>
      </c>
      <c r="C3" s="8"/>
      <c r="D3" s="8"/>
    </row>
    <row r="4" spans="1:8" s="7" customFormat="1" ht="15" customHeight="1" x14ac:dyDescent="0.25">
      <c r="A4" s="5" t="s">
        <v>7</v>
      </c>
      <c r="B4" s="8" t="s">
        <v>29</v>
      </c>
      <c r="C4" s="8"/>
      <c r="D4" s="8"/>
    </row>
    <row r="5" spans="1:8" s="7" customFormat="1" ht="15" customHeight="1" x14ac:dyDescent="0.25">
      <c r="A5" s="5" t="s">
        <v>30</v>
      </c>
      <c r="B5" s="35" t="s">
        <v>85</v>
      </c>
      <c r="C5" s="5"/>
    </row>
    <row r="6" spans="1:8" s="7" customFormat="1" ht="15" customHeight="1" x14ac:dyDescent="0.25">
      <c r="A6" s="5"/>
      <c r="B6" s="10"/>
    </row>
    <row r="7" spans="1:8" ht="15" customHeight="1" x14ac:dyDescent="0.25"/>
    <row r="8" spans="1:8" ht="15" customHeight="1" x14ac:dyDescent="0.25">
      <c r="A8" s="61" t="s">
        <v>1</v>
      </c>
      <c r="B8" s="61"/>
      <c r="C8" s="61"/>
      <c r="D8" s="61"/>
      <c r="E8" s="61"/>
      <c r="F8" s="61"/>
      <c r="G8" s="19"/>
      <c r="H8" s="19"/>
    </row>
    <row r="9" spans="1:8" ht="15" customHeight="1" x14ac:dyDescent="0.25">
      <c r="A9" s="61" t="s">
        <v>2</v>
      </c>
      <c r="B9" s="61"/>
      <c r="C9" s="61"/>
      <c r="D9" s="61"/>
      <c r="E9" s="61"/>
      <c r="F9" s="61"/>
      <c r="G9" s="19"/>
      <c r="H9" s="19"/>
    </row>
    <row r="10" spans="1:8" ht="15" customHeight="1" x14ac:dyDescent="0.25"/>
    <row r="11" spans="1:8" ht="15.75" thickBot="1" x14ac:dyDescent="0.3">
      <c r="A11" s="13" t="s">
        <v>62</v>
      </c>
      <c r="B11" s="30" t="s">
        <v>8</v>
      </c>
      <c r="C11" s="30" t="s">
        <v>12</v>
      </c>
      <c r="D11" s="30" t="s">
        <v>37</v>
      </c>
      <c r="E11" s="30" t="s">
        <v>41</v>
      </c>
      <c r="F11" s="30" t="s">
        <v>48</v>
      </c>
      <c r="G11" s="31"/>
      <c r="H11" s="26"/>
    </row>
    <row r="12" spans="1:8" ht="15" customHeight="1" x14ac:dyDescent="0.25">
      <c r="G12" s="27"/>
      <c r="H12" s="27"/>
    </row>
    <row r="13" spans="1:8" ht="15" customHeight="1" x14ac:dyDescent="0.25">
      <c r="A13" s="17" t="s">
        <v>13</v>
      </c>
      <c r="B13" s="1" t="s">
        <v>57</v>
      </c>
      <c r="C13" s="33">
        <f>+'1T'!F13</f>
        <v>587</v>
      </c>
      <c r="D13" s="33">
        <f>+'2T'!F13</f>
        <v>607</v>
      </c>
      <c r="E13" s="33">
        <f>'3T'!F13</f>
        <v>638</v>
      </c>
      <c r="F13" s="28">
        <f>SUM(C13:E13)</f>
        <v>1832</v>
      </c>
      <c r="G13" s="34"/>
      <c r="H13" s="27"/>
    </row>
    <row r="14" spans="1:8" ht="15" customHeight="1" x14ac:dyDescent="0.25">
      <c r="A14" s="17"/>
      <c r="B14" s="1" t="s">
        <v>58</v>
      </c>
      <c r="C14" s="33">
        <f>+'1T'!F14</f>
        <v>308</v>
      </c>
      <c r="D14" s="33">
        <f>+'2T'!F14</f>
        <v>311</v>
      </c>
      <c r="E14" s="33">
        <f>'3T'!F14</f>
        <v>308</v>
      </c>
      <c r="F14" s="28">
        <v>638</v>
      </c>
      <c r="G14" s="34"/>
      <c r="H14" s="27"/>
    </row>
    <row r="15" spans="1:8" ht="15" customHeight="1" x14ac:dyDescent="0.25">
      <c r="C15" s="28"/>
      <c r="D15" s="28"/>
      <c r="E15" s="28"/>
      <c r="F15" s="28"/>
      <c r="G15" s="34"/>
      <c r="H15" s="27"/>
    </row>
    <row r="16" spans="1:8" ht="15" customHeight="1" thickBot="1" x14ac:dyDescent="0.3">
      <c r="A16" s="18"/>
      <c r="B16" s="3"/>
      <c r="C16" s="3"/>
      <c r="D16" s="3"/>
      <c r="E16" s="3"/>
      <c r="F16" s="3"/>
      <c r="G16" s="27"/>
      <c r="H16" s="27"/>
    </row>
    <row r="17" spans="1:6" ht="15.75" thickTop="1" x14ac:dyDescent="0.25">
      <c r="A17" s="16" t="s">
        <v>50</v>
      </c>
    </row>
    <row r="18" spans="1:6" x14ac:dyDescent="0.25">
      <c r="A18" s="37" t="s">
        <v>59</v>
      </c>
      <c r="C18" s="43"/>
      <c r="D18" s="43"/>
      <c r="E18" s="43"/>
      <c r="F18" s="43"/>
    </row>
    <row r="19" spans="1:6" x14ac:dyDescent="0.25">
      <c r="A19" s="37" t="s">
        <v>60</v>
      </c>
    </row>
    <row r="22" spans="1:6" x14ac:dyDescent="0.25">
      <c r="A22" s="63" t="s">
        <v>15</v>
      </c>
      <c r="B22" s="63"/>
      <c r="C22" s="63"/>
      <c r="D22" s="63"/>
      <c r="E22" s="63"/>
      <c r="F22" s="63"/>
    </row>
    <row r="23" spans="1:6" x14ac:dyDescent="0.25">
      <c r="A23" s="61" t="s">
        <v>16</v>
      </c>
      <c r="B23" s="61"/>
      <c r="C23" s="61"/>
      <c r="D23" s="61"/>
      <c r="E23" s="61"/>
      <c r="F23" s="61"/>
    </row>
    <row r="24" spans="1:6" x14ac:dyDescent="0.25">
      <c r="A24" s="61" t="s">
        <v>32</v>
      </c>
      <c r="B24" s="61"/>
      <c r="C24" s="61"/>
      <c r="D24" s="61"/>
      <c r="E24" s="61"/>
      <c r="F24" s="61"/>
    </row>
    <row r="26" spans="1:6" ht="15.75" thickBot="1" x14ac:dyDescent="0.3">
      <c r="A26" s="13" t="s">
        <v>62</v>
      </c>
      <c r="B26" s="13" t="s">
        <v>12</v>
      </c>
      <c r="C26" s="13" t="s">
        <v>37</v>
      </c>
      <c r="D26" s="13" t="s">
        <v>41</v>
      </c>
      <c r="E26" s="13" t="s">
        <v>48</v>
      </c>
      <c r="F26" s="13" t="s">
        <v>43</v>
      </c>
    </row>
    <row r="28" spans="1:6" x14ac:dyDescent="0.25">
      <c r="A28" s="17" t="s">
        <v>13</v>
      </c>
      <c r="B28" s="1">
        <f>+'1T'!E28</f>
        <v>357399606.46000004</v>
      </c>
      <c r="C28" s="1">
        <f>+'2T'!E28</f>
        <v>372541705.09999996</v>
      </c>
      <c r="D28" s="1">
        <f>+'3T'!E28</f>
        <v>436140267.53999996</v>
      </c>
      <c r="E28" s="1">
        <f>SUM(B28:D28)</f>
        <v>1166081579.0999999</v>
      </c>
      <c r="F28" s="1">
        <f>+E28/9</f>
        <v>129564619.89999999</v>
      </c>
    </row>
    <row r="29" spans="1:6" x14ac:dyDescent="0.25">
      <c r="A29" s="55" t="s">
        <v>74</v>
      </c>
      <c r="B29" s="1">
        <f>+'1T'!E29</f>
        <v>0</v>
      </c>
      <c r="C29" s="1">
        <f>+'2T'!E29</f>
        <v>13841048.77</v>
      </c>
      <c r="D29" s="1">
        <f>+'3T'!E29</f>
        <v>18021385.699999999</v>
      </c>
      <c r="E29" s="1">
        <f t="shared" ref="E29:E30" si="0">SUM(B29:D29)</f>
        <v>31862434.469999999</v>
      </c>
      <c r="F29" s="1">
        <f t="shared" ref="F29:F30" si="1">+E29/9</f>
        <v>3540270.4966666666</v>
      </c>
    </row>
    <row r="30" spans="1:6" x14ac:dyDescent="0.25">
      <c r="A30" s="55" t="s">
        <v>75</v>
      </c>
      <c r="B30" s="1">
        <f>+'1T'!E30</f>
        <v>3240</v>
      </c>
      <c r="C30" s="1">
        <f>+'2T'!E30</f>
        <v>185319</v>
      </c>
      <c r="D30" s="1">
        <f>+'3T'!E30</f>
        <v>355008</v>
      </c>
      <c r="E30" s="1">
        <f t="shared" si="0"/>
        <v>543567</v>
      </c>
      <c r="F30" s="1">
        <f t="shared" si="1"/>
        <v>60396.333333333336</v>
      </c>
    </row>
    <row r="31" spans="1:6" ht="15.75" thickBot="1" x14ac:dyDescent="0.3">
      <c r="A31" s="18"/>
      <c r="B31" s="3">
        <f>SUM(B28:B30)</f>
        <v>357402846.46000004</v>
      </c>
      <c r="C31" s="3">
        <f t="shared" ref="C31:F31" si="2">SUM(C28:C30)</f>
        <v>386568072.86999995</v>
      </c>
      <c r="D31" s="3">
        <f t="shared" si="2"/>
        <v>454516661.23999995</v>
      </c>
      <c r="E31" s="3">
        <f t="shared" si="2"/>
        <v>1198487580.5699999</v>
      </c>
      <c r="F31" s="3">
        <f t="shared" si="2"/>
        <v>133165286.72999999</v>
      </c>
    </row>
    <row r="32" spans="1:6" ht="15.75" thickTop="1" x14ac:dyDescent="0.25">
      <c r="A32" s="16" t="s">
        <v>64</v>
      </c>
    </row>
    <row r="35" spans="1:5" x14ac:dyDescent="0.25">
      <c r="A35" s="61" t="s">
        <v>17</v>
      </c>
      <c r="B35" s="61"/>
      <c r="C35" s="61"/>
      <c r="D35" s="61"/>
      <c r="E35" s="61"/>
    </row>
    <row r="36" spans="1:5" x14ac:dyDescent="0.25">
      <c r="A36" s="61" t="s">
        <v>18</v>
      </c>
      <c r="B36" s="61"/>
      <c r="C36" s="61"/>
      <c r="D36" s="61"/>
      <c r="E36" s="61"/>
    </row>
    <row r="37" spans="1:5" x14ac:dyDescent="0.25">
      <c r="A37" s="61" t="s">
        <v>32</v>
      </c>
      <c r="B37" s="61"/>
      <c r="C37" s="61"/>
      <c r="D37" s="61"/>
      <c r="E37" s="61"/>
    </row>
    <row r="39" spans="1:5" ht="15.75" thickBot="1" x14ac:dyDescent="0.3">
      <c r="A39" s="13" t="s">
        <v>19</v>
      </c>
      <c r="B39" s="13" t="s">
        <v>12</v>
      </c>
      <c r="C39" s="13" t="s">
        <v>37</v>
      </c>
      <c r="D39" s="13" t="s">
        <v>41</v>
      </c>
      <c r="E39" s="13" t="s">
        <v>48</v>
      </c>
    </row>
    <row r="41" spans="1:5" x14ac:dyDescent="0.25">
      <c r="A41" s="16" t="s">
        <v>20</v>
      </c>
      <c r="B41" s="1">
        <f>+'1T'!E41</f>
        <v>357399606.46000004</v>
      </c>
      <c r="C41" s="1">
        <f>+'2T'!E41</f>
        <v>372541705.09999996</v>
      </c>
      <c r="D41" s="1">
        <f>+'3T'!E41</f>
        <v>436140267.53999996</v>
      </c>
      <c r="E41" s="1">
        <f>SUM(B41:D41)</f>
        <v>1166081579.0999999</v>
      </c>
    </row>
    <row r="42" spans="1:5" x14ac:dyDescent="0.25">
      <c r="A42" s="16" t="s">
        <v>21</v>
      </c>
      <c r="B42" s="1">
        <f>+'1T'!E42</f>
        <v>0</v>
      </c>
      <c r="C42" s="1">
        <f>+'2T'!E42</f>
        <v>0</v>
      </c>
      <c r="D42" s="1">
        <f>+'3T'!E42</f>
        <v>0</v>
      </c>
      <c r="E42" s="1">
        <f>SUM(B42:D42)</f>
        <v>0</v>
      </c>
    </row>
    <row r="43" spans="1:5" x14ac:dyDescent="0.25">
      <c r="A43" s="16" t="s">
        <v>68</v>
      </c>
      <c r="B43" s="52">
        <f>+'1T'!E43</f>
        <v>0</v>
      </c>
      <c r="C43" s="52">
        <f>+'2T'!E43</f>
        <v>13841048.800000001</v>
      </c>
      <c r="D43" s="52">
        <f>+'3T'!E43</f>
        <v>18021385.699999999</v>
      </c>
      <c r="E43" s="52">
        <f>SUM(B43:D43)</f>
        <v>31862434.5</v>
      </c>
    </row>
    <row r="44" spans="1:5" x14ac:dyDescent="0.25">
      <c r="A44" s="55" t="s">
        <v>76</v>
      </c>
      <c r="B44" s="52">
        <f>+'1T'!E44</f>
        <v>3240</v>
      </c>
      <c r="C44" s="52">
        <f>+'2T'!E44</f>
        <v>185319</v>
      </c>
      <c r="D44" s="52">
        <f>+'3T'!E44</f>
        <v>355008</v>
      </c>
      <c r="E44" s="52">
        <f>SUM(B44:D44)</f>
        <v>543567</v>
      </c>
    </row>
    <row r="45" spans="1:5" x14ac:dyDescent="0.25">
      <c r="A45" s="16" t="s">
        <v>22</v>
      </c>
    </row>
    <row r="46" spans="1:5" ht="15.75" thickBot="1" x14ac:dyDescent="0.3">
      <c r="A46" s="18" t="s">
        <v>14</v>
      </c>
      <c r="B46" s="3">
        <f>SUM(B41:B45)</f>
        <v>357402846.46000004</v>
      </c>
      <c r="C46" s="3">
        <f>SUM(C41:C45)</f>
        <v>386568072.89999998</v>
      </c>
      <c r="D46" s="3">
        <f>SUM(D41:D45)</f>
        <v>454516661.23999995</v>
      </c>
      <c r="E46" s="3">
        <f>SUM(E41:E45)</f>
        <v>1198487580.5999999</v>
      </c>
    </row>
    <row r="47" spans="1:5" ht="15.75" thickTop="1" x14ac:dyDescent="0.25">
      <c r="A47" s="16" t="s">
        <v>64</v>
      </c>
    </row>
    <row r="50" spans="1:5" x14ac:dyDescent="0.25">
      <c r="A50" s="61" t="s">
        <v>23</v>
      </c>
      <c r="B50" s="61"/>
      <c r="C50" s="61"/>
      <c r="D50" s="61"/>
      <c r="E50" s="61"/>
    </row>
    <row r="51" spans="1:5" x14ac:dyDescent="0.25">
      <c r="A51" s="61" t="s">
        <v>24</v>
      </c>
      <c r="B51" s="61"/>
      <c r="C51" s="61"/>
      <c r="D51" s="61"/>
      <c r="E51" s="61"/>
    </row>
    <row r="52" spans="1:5" x14ac:dyDescent="0.25">
      <c r="A52" s="61" t="s">
        <v>32</v>
      </c>
      <c r="B52" s="61"/>
      <c r="C52" s="61"/>
      <c r="D52" s="61"/>
      <c r="E52" s="61"/>
    </row>
    <row r="54" spans="1:5" ht="15.75" thickBot="1" x14ac:dyDescent="0.3">
      <c r="A54" s="13" t="s">
        <v>19</v>
      </c>
      <c r="B54" s="13" t="s">
        <v>12</v>
      </c>
      <c r="C54" s="13" t="s">
        <v>37</v>
      </c>
      <c r="D54" s="13" t="s">
        <v>41</v>
      </c>
      <c r="E54" s="13" t="s">
        <v>48</v>
      </c>
    </row>
    <row r="56" spans="1:5" x14ac:dyDescent="0.25">
      <c r="A56" s="1" t="s">
        <v>33</v>
      </c>
      <c r="B56" s="1">
        <f>+'1T'!E56</f>
        <v>70717836.099999994</v>
      </c>
      <c r="C56" s="1">
        <f>+'2T'!E56</f>
        <v>6606079.8400000334</v>
      </c>
      <c r="D56" s="1">
        <f>+'3T'!E56</f>
        <v>1882559.5400000811</v>
      </c>
      <c r="E56" s="1">
        <f>B56</f>
        <v>70717836.099999994</v>
      </c>
    </row>
    <row r="57" spans="1:5" x14ac:dyDescent="0.25">
      <c r="A57" s="1" t="s">
        <v>25</v>
      </c>
      <c r="B57" s="1">
        <f>+'1T'!E57</f>
        <v>293291090.20000005</v>
      </c>
      <c r="C57" s="1">
        <f>+'2T'!E57</f>
        <v>381844552.60000002</v>
      </c>
      <c r="D57" s="1">
        <f>+'3T'!E57</f>
        <v>240803798.84999999</v>
      </c>
      <c r="E57" s="1">
        <f>SUM(B57:D57)</f>
        <v>915939441.6500001</v>
      </c>
    </row>
    <row r="58" spans="1:5" x14ac:dyDescent="0.25">
      <c r="A58" s="1" t="s">
        <v>26</v>
      </c>
      <c r="B58" s="1">
        <f>+'1T'!E58</f>
        <v>364008926.30000007</v>
      </c>
      <c r="C58" s="1">
        <f>+'2T'!E58</f>
        <v>388450632.44000006</v>
      </c>
      <c r="D58" s="1">
        <f>+'3T'!E58</f>
        <v>242686358.39000008</v>
      </c>
      <c r="E58" s="1">
        <f>E57+E56</f>
        <v>986657277.75000012</v>
      </c>
    </row>
    <row r="59" spans="1:5" x14ac:dyDescent="0.25">
      <c r="A59" s="1" t="s">
        <v>27</v>
      </c>
      <c r="B59" s="1">
        <f>+'1T'!E59</f>
        <v>357402846.46000004</v>
      </c>
      <c r="C59" s="1">
        <f>+'2T'!E59</f>
        <v>386568072.89999998</v>
      </c>
      <c r="D59" s="1">
        <f>+'3T'!E59</f>
        <v>454516661.24000001</v>
      </c>
      <c r="E59" s="1">
        <f>SUM(B59:D59)</f>
        <v>1198487580.5999999</v>
      </c>
    </row>
    <row r="60" spans="1:5" x14ac:dyDescent="0.25">
      <c r="A60" s="1" t="s">
        <v>28</v>
      </c>
      <c r="B60" s="1">
        <f>+'1T'!E60</f>
        <v>6606079.8400000334</v>
      </c>
      <c r="C60" s="1">
        <f>+'2T'!E60</f>
        <v>1882559.5400000811</v>
      </c>
      <c r="D60" s="1">
        <f>+'3T'!E60</f>
        <v>-211830302.84999993</v>
      </c>
      <c r="E60" s="16">
        <f>E58-E59</f>
        <v>-211830302.84999979</v>
      </c>
    </row>
    <row r="61" spans="1:5" ht="15.75" thickBot="1" x14ac:dyDescent="0.3">
      <c r="A61" s="3"/>
      <c r="B61" s="3"/>
      <c r="C61" s="3"/>
      <c r="D61" s="3"/>
      <c r="E61" s="3"/>
    </row>
    <row r="62" spans="1:5" ht="15.75" thickTop="1" x14ac:dyDescent="0.25">
      <c r="A62" s="16" t="s">
        <v>64</v>
      </c>
    </row>
    <row r="63" spans="1:5" x14ac:dyDescent="0.25">
      <c r="A63" s="29" t="s">
        <v>44</v>
      </c>
    </row>
    <row r="64" spans="1:5" x14ac:dyDescent="0.25">
      <c r="A64" s="67" t="s">
        <v>45</v>
      </c>
      <c r="B64" s="67"/>
      <c r="C64" s="67"/>
      <c r="D64" s="67"/>
    </row>
    <row r="65" spans="1:4" x14ac:dyDescent="0.25">
      <c r="A65" s="67" t="s">
        <v>46</v>
      </c>
      <c r="B65" s="67"/>
      <c r="C65" s="67"/>
      <c r="D65" s="67"/>
    </row>
    <row r="66" spans="1:4" x14ac:dyDescent="0.25">
      <c r="A66" s="67" t="s">
        <v>47</v>
      </c>
      <c r="B66" s="67"/>
      <c r="C66" s="67"/>
      <c r="D66" s="67"/>
    </row>
    <row r="67" spans="1:4" x14ac:dyDescent="0.25">
      <c r="A67" t="s">
        <v>70</v>
      </c>
    </row>
    <row r="69" spans="1:4" x14ac:dyDescent="0.25">
      <c r="A69" s="49" t="s">
        <v>103</v>
      </c>
    </row>
    <row r="70" spans="1:4" x14ac:dyDescent="0.25">
      <c r="A70" s="38"/>
    </row>
    <row r="71" spans="1:4" x14ac:dyDescent="0.25">
      <c r="A71" s="38"/>
    </row>
  </sheetData>
  <mergeCells count="16">
    <mergeCell ref="A1:F1"/>
    <mergeCell ref="B2:C2"/>
    <mergeCell ref="A22:F22"/>
    <mergeCell ref="A23:F23"/>
    <mergeCell ref="A52:E52"/>
    <mergeCell ref="A64:D64"/>
    <mergeCell ref="A65:D65"/>
    <mergeCell ref="A66:D66"/>
    <mergeCell ref="A8:F8"/>
    <mergeCell ref="A9:F9"/>
    <mergeCell ref="A24:F24"/>
    <mergeCell ref="A35:E35"/>
    <mergeCell ref="A36:E36"/>
    <mergeCell ref="A37:E37"/>
    <mergeCell ref="A50:E50"/>
    <mergeCell ref="A51:E5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topLeftCell="A43" zoomScale="80" zoomScaleNormal="80" workbookViewId="0">
      <selection activeCell="A65" sqref="A65:U65"/>
    </sheetView>
  </sheetViews>
  <sheetFormatPr baseColWidth="10" defaultColWidth="11.5703125" defaultRowHeight="15" x14ac:dyDescent="0.25"/>
  <cols>
    <col min="1" max="1" width="51.140625" style="16" customWidth="1"/>
    <col min="2" max="4" width="15.140625" style="1" bestFit="1" customWidth="1"/>
    <col min="5" max="5" width="13.85546875" style="1" bestFit="1" customWidth="1"/>
    <col min="6" max="6" width="15.42578125" style="1" bestFit="1" customWidth="1"/>
    <col min="7" max="7" width="18" style="1" bestFit="1" customWidth="1"/>
    <col min="8" max="8" width="18.5703125" style="1" bestFit="1" customWidth="1"/>
    <col min="9" max="9" width="13.85546875" style="1" customWidth="1"/>
    <col min="10" max="16384" width="11.5703125" style="1"/>
  </cols>
  <sheetData>
    <row r="1" spans="1:9" ht="15" customHeight="1" x14ac:dyDescent="0.25">
      <c r="A1" s="61" t="s">
        <v>0</v>
      </c>
      <c r="B1" s="61"/>
      <c r="C1" s="61"/>
      <c r="D1" s="61"/>
      <c r="E1" s="61"/>
      <c r="F1" s="61"/>
      <c r="G1" s="61"/>
    </row>
    <row r="2" spans="1:9" s="7" customFormat="1" ht="15" customHeight="1" x14ac:dyDescent="0.25">
      <c r="A2" s="5" t="s">
        <v>3</v>
      </c>
      <c r="B2" s="62" t="s">
        <v>4</v>
      </c>
      <c r="C2" s="62"/>
      <c r="D2" s="6"/>
    </row>
    <row r="3" spans="1:9" s="7" customFormat="1" ht="15" customHeight="1" x14ac:dyDescent="0.25">
      <c r="A3" s="5" t="s">
        <v>5</v>
      </c>
      <c r="B3" s="8" t="s">
        <v>6</v>
      </c>
      <c r="C3" s="8"/>
      <c r="D3" s="8"/>
    </row>
    <row r="4" spans="1:9" s="7" customFormat="1" ht="15" customHeight="1" x14ac:dyDescent="0.25">
      <c r="A4" s="5" t="s">
        <v>7</v>
      </c>
      <c r="B4" s="8" t="s">
        <v>29</v>
      </c>
      <c r="C4" s="8"/>
      <c r="D4" s="8"/>
    </row>
    <row r="5" spans="1:9" s="7" customFormat="1" ht="15" customHeight="1" x14ac:dyDescent="0.25">
      <c r="A5" s="5" t="s">
        <v>30</v>
      </c>
      <c r="B5" s="39">
        <v>2016</v>
      </c>
    </row>
    <row r="6" spans="1:9" s="7" customFormat="1" ht="15" customHeight="1" x14ac:dyDescent="0.25">
      <c r="A6" s="5"/>
      <c r="B6" s="10"/>
    </row>
    <row r="7" spans="1:9" ht="15" customHeight="1" x14ac:dyDescent="0.25"/>
    <row r="8" spans="1:9" ht="15" customHeight="1" x14ac:dyDescent="0.25">
      <c r="A8" s="61" t="s">
        <v>1</v>
      </c>
      <c r="B8" s="61"/>
      <c r="C8" s="61"/>
      <c r="D8" s="61"/>
      <c r="E8" s="61"/>
      <c r="F8" s="61"/>
      <c r="G8" s="61"/>
    </row>
    <row r="9" spans="1:9" ht="15" customHeight="1" x14ac:dyDescent="0.25">
      <c r="A9" s="61" t="s">
        <v>2</v>
      </c>
      <c r="B9" s="61"/>
      <c r="C9" s="61"/>
      <c r="D9" s="61"/>
      <c r="E9" s="61"/>
      <c r="F9" s="61"/>
      <c r="G9" s="61"/>
    </row>
    <row r="10" spans="1:9" ht="15" customHeight="1" x14ac:dyDescent="0.25"/>
    <row r="11" spans="1:9" ht="15.75" thickBot="1" x14ac:dyDescent="0.3">
      <c r="A11" s="13" t="s">
        <v>62</v>
      </c>
      <c r="B11" s="30" t="s">
        <v>8</v>
      </c>
      <c r="C11" s="30" t="s">
        <v>12</v>
      </c>
      <c r="D11" s="30" t="s">
        <v>37</v>
      </c>
      <c r="E11" s="30" t="s">
        <v>41</v>
      </c>
      <c r="F11" s="30" t="s">
        <v>51</v>
      </c>
      <c r="G11" s="30" t="s">
        <v>52</v>
      </c>
      <c r="H11" s="31"/>
      <c r="I11" s="31"/>
    </row>
    <row r="12" spans="1:9" ht="15" customHeight="1" x14ac:dyDescent="0.25">
      <c r="H12" s="27"/>
      <c r="I12" s="27"/>
    </row>
    <row r="13" spans="1:9" ht="15" customHeight="1" x14ac:dyDescent="0.25">
      <c r="A13" s="17" t="s">
        <v>13</v>
      </c>
      <c r="B13" s="1" t="s">
        <v>57</v>
      </c>
      <c r="C13" s="36">
        <f>+'1T'!F13</f>
        <v>587</v>
      </c>
      <c r="D13" s="24">
        <f>+'2T'!F13</f>
        <v>607</v>
      </c>
      <c r="E13" s="24">
        <f>'3T'!F13</f>
        <v>638</v>
      </c>
      <c r="F13" s="24">
        <f>+'4T'!F13</f>
        <v>1027</v>
      </c>
      <c r="G13" s="1">
        <f>SUM(C13:F13)</f>
        <v>2859</v>
      </c>
      <c r="H13" s="27"/>
      <c r="I13" s="27"/>
    </row>
    <row r="14" spans="1:9" ht="15" customHeight="1" x14ac:dyDescent="0.25">
      <c r="A14" s="17"/>
      <c r="B14" s="1" t="s">
        <v>58</v>
      </c>
      <c r="C14" s="36">
        <f>'1T'!F14</f>
        <v>308</v>
      </c>
      <c r="D14" s="24">
        <f>'2T'!F14</f>
        <v>311</v>
      </c>
      <c r="E14" s="24">
        <f>'3T'!F14</f>
        <v>308</v>
      </c>
      <c r="F14" s="24">
        <f>'4T'!F14</f>
        <v>680</v>
      </c>
      <c r="G14" s="1">
        <v>1101</v>
      </c>
      <c r="H14" s="47"/>
      <c r="I14" s="27"/>
    </row>
    <row r="15" spans="1:9" ht="15" customHeight="1" x14ac:dyDescent="0.25">
      <c r="A15" s="17"/>
      <c r="C15" s="36"/>
      <c r="D15" s="24"/>
      <c r="E15" s="24"/>
      <c r="F15" s="24"/>
      <c r="H15" s="27"/>
      <c r="I15" s="27"/>
    </row>
    <row r="16" spans="1:9" ht="15" customHeight="1" thickBot="1" x14ac:dyDescent="0.3">
      <c r="A16" s="18"/>
      <c r="B16" s="3"/>
      <c r="C16" s="3"/>
      <c r="D16" s="3"/>
      <c r="E16" s="3"/>
      <c r="F16" s="3"/>
      <c r="G16" s="3"/>
      <c r="H16" s="27"/>
      <c r="I16" s="27"/>
    </row>
    <row r="17" spans="1:7" ht="15.75" thickTop="1" x14ac:dyDescent="0.25">
      <c r="A17" s="16" t="s">
        <v>42</v>
      </c>
    </row>
    <row r="18" spans="1:7" x14ac:dyDescent="0.25">
      <c r="A18" s="37" t="s">
        <v>59</v>
      </c>
    </row>
    <row r="19" spans="1:7" x14ac:dyDescent="0.25">
      <c r="A19" s="37" t="s">
        <v>60</v>
      </c>
    </row>
    <row r="22" spans="1:7" x14ac:dyDescent="0.25">
      <c r="A22" s="63" t="s">
        <v>15</v>
      </c>
      <c r="B22" s="63"/>
      <c r="C22" s="63"/>
      <c r="D22" s="63"/>
      <c r="E22" s="63"/>
      <c r="F22" s="63"/>
      <c r="G22" s="63"/>
    </row>
    <row r="23" spans="1:7" x14ac:dyDescent="0.25">
      <c r="A23" s="61" t="s">
        <v>16</v>
      </c>
      <c r="B23" s="61"/>
      <c r="C23" s="61"/>
      <c r="D23" s="61"/>
      <c r="E23" s="61"/>
      <c r="F23" s="61"/>
      <c r="G23" s="61"/>
    </row>
    <row r="24" spans="1:7" x14ac:dyDescent="0.25">
      <c r="A24" s="61" t="s">
        <v>32</v>
      </c>
      <c r="B24" s="61"/>
      <c r="C24" s="61"/>
      <c r="D24" s="61"/>
      <c r="E24" s="61"/>
      <c r="F24" s="61"/>
      <c r="G24" s="61"/>
    </row>
    <row r="26" spans="1:7" ht="15.75" thickBot="1" x14ac:dyDescent="0.3">
      <c r="A26" s="13" t="s">
        <v>62</v>
      </c>
      <c r="B26" s="13" t="s">
        <v>12</v>
      </c>
      <c r="C26" s="13" t="s">
        <v>37</v>
      </c>
      <c r="D26" s="13" t="s">
        <v>41</v>
      </c>
      <c r="E26" s="13" t="s">
        <v>51</v>
      </c>
      <c r="F26" s="13" t="s">
        <v>52</v>
      </c>
      <c r="G26" s="13" t="s">
        <v>43</v>
      </c>
    </row>
    <row r="28" spans="1:7" x14ac:dyDescent="0.25">
      <c r="A28" s="17" t="s">
        <v>13</v>
      </c>
      <c r="B28" s="1">
        <f>+'1T'!E28</f>
        <v>357399606.46000004</v>
      </c>
      <c r="C28" s="1">
        <f>+'2T'!E28</f>
        <v>372541705.09999996</v>
      </c>
      <c r="D28" s="1">
        <f>+'3T'!E28</f>
        <v>436140267.53999996</v>
      </c>
      <c r="E28" s="1">
        <f>+'4T'!E28</f>
        <v>542595007.57000005</v>
      </c>
      <c r="F28" s="1">
        <f>SUM(B28:E28)</f>
        <v>1708676586.6700001</v>
      </c>
      <c r="G28" s="1">
        <f>F28/12</f>
        <v>142389715.55583334</v>
      </c>
    </row>
    <row r="29" spans="1:7" x14ac:dyDescent="0.25">
      <c r="A29" s="55" t="s">
        <v>74</v>
      </c>
      <c r="B29" s="1">
        <f>+'1T'!E29</f>
        <v>0</v>
      </c>
      <c r="C29" s="1">
        <f>+'2T'!E29</f>
        <v>13841048.77</v>
      </c>
      <c r="D29" s="1">
        <f>+'3T'!E29</f>
        <v>18021385.699999999</v>
      </c>
      <c r="E29" s="1">
        <f>+'4T'!E29</f>
        <v>23715003.600000001</v>
      </c>
      <c r="F29" s="1">
        <f t="shared" ref="F29:F30" si="0">SUM(B29:E29)</f>
        <v>55577438.07</v>
      </c>
      <c r="G29" s="1">
        <f t="shared" ref="G29:G30" si="1">F29/12</f>
        <v>4631453.1725000003</v>
      </c>
    </row>
    <row r="30" spans="1:7" x14ac:dyDescent="0.25">
      <c r="A30" s="55" t="s">
        <v>75</v>
      </c>
      <c r="B30" s="1">
        <f>+'1T'!E30</f>
        <v>3240</v>
      </c>
      <c r="C30" s="1">
        <f>+'2T'!E30</f>
        <v>185319</v>
      </c>
      <c r="D30" s="1">
        <f>+'3T'!E30</f>
        <v>355008</v>
      </c>
      <c r="E30" s="1">
        <f>+'4T'!E30</f>
        <v>0</v>
      </c>
      <c r="F30" s="1">
        <f t="shared" si="0"/>
        <v>543567</v>
      </c>
      <c r="G30" s="1">
        <f t="shared" si="1"/>
        <v>45297.25</v>
      </c>
    </row>
    <row r="31" spans="1:7" ht="15.75" thickBot="1" x14ac:dyDescent="0.3">
      <c r="A31" s="18"/>
      <c r="B31" s="3">
        <f>SUM(B28:B30)</f>
        <v>357402846.46000004</v>
      </c>
      <c r="C31" s="3">
        <f t="shared" ref="C31:G31" si="2">SUM(C28:C30)</f>
        <v>386568072.86999995</v>
      </c>
      <c r="D31" s="3">
        <f t="shared" si="2"/>
        <v>454516661.23999995</v>
      </c>
      <c r="E31" s="3">
        <f t="shared" si="2"/>
        <v>566310011.17000008</v>
      </c>
      <c r="F31" s="3">
        <f t="shared" si="2"/>
        <v>1764797591.74</v>
      </c>
      <c r="G31" s="3">
        <f t="shared" si="2"/>
        <v>147066465.97833335</v>
      </c>
    </row>
    <row r="32" spans="1:7" ht="15.75" thickTop="1" x14ac:dyDescent="0.25">
      <c r="A32" s="16" t="s">
        <v>67</v>
      </c>
    </row>
    <row r="35" spans="1:6" x14ac:dyDescent="0.25">
      <c r="A35" s="61" t="s">
        <v>17</v>
      </c>
      <c r="B35" s="61"/>
      <c r="C35" s="61"/>
      <c r="D35" s="61"/>
      <c r="E35" s="61"/>
      <c r="F35" s="61"/>
    </row>
    <row r="36" spans="1:6" x14ac:dyDescent="0.25">
      <c r="A36" s="61" t="s">
        <v>18</v>
      </c>
      <c r="B36" s="61"/>
      <c r="C36" s="61"/>
      <c r="D36" s="61"/>
      <c r="E36" s="61"/>
      <c r="F36" s="61"/>
    </row>
    <row r="37" spans="1:6" x14ac:dyDescent="0.25">
      <c r="A37" s="61" t="s">
        <v>32</v>
      </c>
      <c r="B37" s="61"/>
      <c r="C37" s="61"/>
      <c r="D37" s="61"/>
      <c r="E37" s="61"/>
      <c r="F37" s="61"/>
    </row>
    <row r="39" spans="1:6" ht="15.75" thickBot="1" x14ac:dyDescent="0.3">
      <c r="A39" s="13" t="s">
        <v>19</v>
      </c>
      <c r="B39" s="13" t="s">
        <v>12</v>
      </c>
      <c r="C39" s="13" t="s">
        <v>37</v>
      </c>
      <c r="D39" s="13" t="s">
        <v>41</v>
      </c>
      <c r="E39" s="13" t="s">
        <v>51</v>
      </c>
      <c r="F39" s="13" t="s">
        <v>52</v>
      </c>
    </row>
    <row r="41" spans="1:6" x14ac:dyDescent="0.25">
      <c r="A41" s="16" t="s">
        <v>20</v>
      </c>
      <c r="B41" s="1">
        <f>+'1T'!E41</f>
        <v>357399606.46000004</v>
      </c>
      <c r="C41" s="1">
        <f>+'2T'!E41</f>
        <v>372541705.09999996</v>
      </c>
      <c r="D41" s="1">
        <f>+'3T'!E41</f>
        <v>436140267.53999996</v>
      </c>
      <c r="E41" s="1">
        <f>+'4T'!E41</f>
        <v>542595007.57000005</v>
      </c>
      <c r="F41" s="1">
        <f>SUM(B41:E41)</f>
        <v>1708676586.6700001</v>
      </c>
    </row>
    <row r="42" spans="1:6" x14ac:dyDescent="0.25">
      <c r="A42" s="16" t="s">
        <v>21</v>
      </c>
      <c r="B42" s="1">
        <f>+'1T'!E42</f>
        <v>0</v>
      </c>
      <c r="C42" s="1">
        <f>+'2T'!E42</f>
        <v>0</v>
      </c>
      <c r="D42" s="1">
        <f>+'3T'!E42</f>
        <v>0</v>
      </c>
      <c r="E42" s="1">
        <f>+'4T'!E42</f>
        <v>0</v>
      </c>
      <c r="F42" s="1">
        <f>SUM(B42:E42)</f>
        <v>0</v>
      </c>
    </row>
    <row r="43" spans="1:6" x14ac:dyDescent="0.25">
      <c r="A43" s="16" t="s">
        <v>68</v>
      </c>
      <c r="B43" s="1">
        <f>+'1T'!E43</f>
        <v>0</v>
      </c>
      <c r="C43" s="1">
        <f>+'2T'!E43</f>
        <v>13841048.800000001</v>
      </c>
      <c r="D43" s="1">
        <f>+'3T'!E43</f>
        <v>18021385.699999999</v>
      </c>
      <c r="E43" s="1">
        <f>+'4T'!E43</f>
        <v>23715003.600000001</v>
      </c>
      <c r="F43" s="1">
        <f>SUM(B43:E43)</f>
        <v>55577438.100000001</v>
      </c>
    </row>
    <row r="44" spans="1:6" x14ac:dyDescent="0.25">
      <c r="A44" s="55" t="s">
        <v>76</v>
      </c>
      <c r="B44" s="1">
        <f>+'1T'!E44</f>
        <v>3240</v>
      </c>
      <c r="C44" s="1">
        <f>+'2T'!E44</f>
        <v>185319</v>
      </c>
      <c r="D44" s="1">
        <f>+'3T'!E44</f>
        <v>355008</v>
      </c>
      <c r="E44" s="1">
        <f>+'4T'!E44</f>
        <v>0</v>
      </c>
      <c r="F44" s="1">
        <f>SUM(B44:E44)</f>
        <v>543567</v>
      </c>
    </row>
    <row r="45" spans="1:6" x14ac:dyDescent="0.25">
      <c r="A45" s="16" t="s">
        <v>22</v>
      </c>
    </row>
    <row r="46" spans="1:6" ht="15.75" thickBot="1" x14ac:dyDescent="0.3">
      <c r="A46" s="18" t="s">
        <v>14</v>
      </c>
      <c r="B46" s="3">
        <f>SUM(B41:B45)</f>
        <v>357402846.46000004</v>
      </c>
      <c r="C46" s="3">
        <f>SUM(C41:C45)</f>
        <v>386568072.89999998</v>
      </c>
      <c r="D46" s="3">
        <f>SUM(D41:D45)</f>
        <v>454516661.23999995</v>
      </c>
      <c r="E46" s="3">
        <f>SUM(E41:E45)</f>
        <v>566310011.17000008</v>
      </c>
      <c r="F46" s="3">
        <f>SUM(F41:F45)</f>
        <v>1764797591.77</v>
      </c>
    </row>
    <row r="47" spans="1:6" ht="15.75" thickTop="1" x14ac:dyDescent="0.25">
      <c r="A47" s="16" t="s">
        <v>67</v>
      </c>
    </row>
    <row r="50" spans="1:6" x14ac:dyDescent="0.25">
      <c r="A50" s="61" t="s">
        <v>23</v>
      </c>
      <c r="B50" s="61"/>
      <c r="C50" s="61"/>
      <c r="D50" s="61"/>
      <c r="E50" s="61"/>
      <c r="F50" s="61"/>
    </row>
    <row r="51" spans="1:6" x14ac:dyDescent="0.25">
      <c r="A51" s="61" t="s">
        <v>24</v>
      </c>
      <c r="B51" s="61"/>
      <c r="C51" s="61"/>
      <c r="D51" s="61"/>
      <c r="E51" s="61"/>
      <c r="F51" s="61"/>
    </row>
    <row r="52" spans="1:6" x14ac:dyDescent="0.25">
      <c r="A52" s="61" t="s">
        <v>32</v>
      </c>
      <c r="B52" s="61"/>
      <c r="C52" s="61"/>
      <c r="D52" s="61"/>
      <c r="E52" s="61"/>
      <c r="F52" s="61"/>
    </row>
    <row r="54" spans="1:6" ht="15.75" thickBot="1" x14ac:dyDescent="0.3">
      <c r="A54" s="13" t="s">
        <v>19</v>
      </c>
      <c r="B54" s="13" t="s">
        <v>12</v>
      </c>
      <c r="C54" s="13" t="s">
        <v>37</v>
      </c>
      <c r="D54" s="13" t="s">
        <v>41</v>
      </c>
      <c r="E54" s="13" t="s">
        <v>51</v>
      </c>
      <c r="F54" s="13" t="s">
        <v>48</v>
      </c>
    </row>
    <row r="56" spans="1:6" x14ac:dyDescent="0.25">
      <c r="A56" s="1" t="s">
        <v>33</v>
      </c>
      <c r="B56" s="1">
        <f>+'1T'!E56</f>
        <v>70717836.099999994</v>
      </c>
      <c r="C56" s="1">
        <f>+'2T'!E56</f>
        <v>6606079.8400000334</v>
      </c>
      <c r="D56" s="1">
        <f>+'3T'!E56</f>
        <v>1882559.5400000811</v>
      </c>
      <c r="E56" s="1">
        <f>+'4T'!E56</f>
        <v>-211830302.84999993</v>
      </c>
      <c r="F56" s="1">
        <f>B56</f>
        <v>70717836.099999994</v>
      </c>
    </row>
    <row r="57" spans="1:6" x14ac:dyDescent="0.25">
      <c r="A57" s="1" t="s">
        <v>77</v>
      </c>
      <c r="B57" s="1">
        <f>+'1T'!E57</f>
        <v>293291090.20000005</v>
      </c>
      <c r="C57" s="1">
        <f>+'2T'!E57</f>
        <v>381844552.60000002</v>
      </c>
      <c r="D57" s="1">
        <f>+'3T'!E57</f>
        <v>240803798.84999999</v>
      </c>
      <c r="E57" s="1">
        <f>+'4T'!E57</f>
        <v>589146524.41999996</v>
      </c>
      <c r="F57" s="1">
        <f>SUM(B57:E57)</f>
        <v>1505085966.0700002</v>
      </c>
    </row>
    <row r="58" spans="1:6" x14ac:dyDescent="0.25">
      <c r="A58" s="1" t="s">
        <v>26</v>
      </c>
      <c r="B58" s="1">
        <f>+'1T'!E58</f>
        <v>364008926.30000007</v>
      </c>
      <c r="C58" s="1">
        <f>+'2T'!E58</f>
        <v>388450632.44000006</v>
      </c>
      <c r="D58" s="1">
        <f>+'3T'!E58</f>
        <v>242686358.39000008</v>
      </c>
      <c r="E58" s="1">
        <f>+'4T'!E58</f>
        <v>377316221.57000005</v>
      </c>
      <c r="F58" s="1">
        <f>F57+F56</f>
        <v>1575803802.1700001</v>
      </c>
    </row>
    <row r="59" spans="1:6" x14ac:dyDescent="0.25">
      <c r="A59" s="1" t="s">
        <v>78</v>
      </c>
      <c r="B59" s="1">
        <f>+'1T'!E59</f>
        <v>357402846.46000004</v>
      </c>
      <c r="C59" s="1">
        <f>+'2T'!E59</f>
        <v>386568072.89999998</v>
      </c>
      <c r="D59" s="1">
        <f>+'3T'!E59</f>
        <v>454516661.24000001</v>
      </c>
      <c r="E59" s="1">
        <f>+'4T'!E59</f>
        <v>566310011.17000008</v>
      </c>
      <c r="F59" s="1">
        <f>SUM(B59:E59)</f>
        <v>1764797591.77</v>
      </c>
    </row>
    <row r="60" spans="1:6" x14ac:dyDescent="0.25">
      <c r="A60" s="1" t="s">
        <v>28</v>
      </c>
      <c r="B60" s="1">
        <f>+'1T'!E60</f>
        <v>6606079.8400000334</v>
      </c>
      <c r="C60" s="1">
        <f>+'2T'!E60</f>
        <v>1882559.5400000811</v>
      </c>
      <c r="D60" s="1">
        <f>+'3T'!E60</f>
        <v>-211830302.84999993</v>
      </c>
      <c r="E60" s="1">
        <f>+'4T'!E60</f>
        <v>-188993789.60000002</v>
      </c>
      <c r="F60" s="1">
        <f>F58-F59</f>
        <v>-188993789.5999999</v>
      </c>
    </row>
    <row r="61" spans="1:6" ht="15.75" thickBot="1" x14ac:dyDescent="0.3">
      <c r="A61" s="3"/>
      <c r="B61" s="3"/>
      <c r="C61" s="3"/>
      <c r="D61" s="3"/>
      <c r="E61" s="3"/>
      <c r="F61" s="3"/>
    </row>
    <row r="62" spans="1:6" ht="15.75" thickTop="1" x14ac:dyDescent="0.25">
      <c r="A62" s="16" t="s">
        <v>67</v>
      </c>
    </row>
    <row r="63" spans="1:6" x14ac:dyDescent="0.25">
      <c r="A63" s="29" t="s">
        <v>44</v>
      </c>
    </row>
    <row r="64" spans="1:6" x14ac:dyDescent="0.25">
      <c r="A64" s="67" t="s">
        <v>79</v>
      </c>
      <c r="B64" s="67"/>
      <c r="C64" s="67"/>
      <c r="D64" s="67"/>
    </row>
    <row r="65" spans="1:21" ht="15.75" x14ac:dyDescent="0.25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</row>
    <row r="66" spans="1:21" ht="35.25" customHeight="1" x14ac:dyDescent="0.25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</row>
    <row r="68" spans="1:21" x14ac:dyDescent="0.25">
      <c r="A68" s="67" t="s">
        <v>106</v>
      </c>
      <c r="B68" s="67"/>
      <c r="C68" s="67"/>
      <c r="D68" s="67"/>
    </row>
    <row r="69" spans="1:21" x14ac:dyDescent="0.25">
      <c r="A69" s="38"/>
    </row>
    <row r="70" spans="1:21" x14ac:dyDescent="0.25">
      <c r="A70" s="38"/>
    </row>
  </sheetData>
  <mergeCells count="17">
    <mergeCell ref="A1:G1"/>
    <mergeCell ref="B2:C2"/>
    <mergeCell ref="A8:G8"/>
    <mergeCell ref="A9:G9"/>
    <mergeCell ref="A22:G22"/>
    <mergeCell ref="A37:F37"/>
    <mergeCell ref="A50:F50"/>
    <mergeCell ref="A51:F51"/>
    <mergeCell ref="A68:D68"/>
    <mergeCell ref="A23:G23"/>
    <mergeCell ref="A52:F52"/>
    <mergeCell ref="A64:D64"/>
    <mergeCell ref="A24:G24"/>
    <mergeCell ref="A35:F35"/>
    <mergeCell ref="A36:F36"/>
    <mergeCell ref="A65:U65"/>
    <mergeCell ref="A66:U6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1T</vt:lpstr>
      <vt:lpstr>2T</vt:lpstr>
      <vt:lpstr>3T</vt:lpstr>
      <vt:lpstr>4T</vt:lpstr>
      <vt:lpstr>Semestral</vt:lpstr>
      <vt:lpstr>3T Acumulado</vt:lpstr>
      <vt:lpstr>Anual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Hubert Alberto García Gordon</dc:creator>
  <cp:lastModifiedBy>Horacio Rodriguez</cp:lastModifiedBy>
  <dcterms:created xsi:type="dcterms:W3CDTF">2012-04-19T13:38:14Z</dcterms:created>
  <dcterms:modified xsi:type="dcterms:W3CDTF">2017-05-11T21:56:39Z</dcterms:modified>
</cp:coreProperties>
</file>