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2015\Indicadores 2015\Informes trimestrales 2015\IV trimestre\PANEA\"/>
    </mc:Choice>
  </mc:AlternateContent>
  <bookViews>
    <workbookView xWindow="0" yWindow="0" windowWidth="7470" windowHeight="2760" activeTab="3"/>
  </bookViews>
  <sheets>
    <sheet name="1T " sheetId="1" r:id="rId1"/>
    <sheet name="2T" sheetId="2" r:id="rId2"/>
    <sheet name="3T" sheetId="4" r:id="rId3"/>
    <sheet name="4T" sheetId="6" r:id="rId4"/>
    <sheet name="Semestral" sheetId="3" r:id="rId5"/>
    <sheet name="3T Acumulado" sheetId="5" r:id="rId6"/>
    <sheet name="Anual" sheetId="7" r:id="rId7"/>
  </sheets>
  <calcPr calcId="152511"/>
</workbook>
</file>

<file path=xl/calcChain.xml><?xml version="1.0" encoding="utf-8"?>
<calcChain xmlns="http://schemas.openxmlformats.org/spreadsheetml/2006/main">
  <c r="D66" i="6" l="1"/>
  <c r="E63" i="1" l="1"/>
  <c r="B66" i="1"/>
  <c r="B79" i="1" s="1"/>
  <c r="B46" i="1"/>
  <c r="C46" i="1"/>
  <c r="D46" i="1"/>
  <c r="B42" i="1"/>
  <c r="C42" i="1"/>
  <c r="D42" i="1"/>
  <c r="B38" i="1"/>
  <c r="C38" i="1"/>
  <c r="D38" i="1"/>
  <c r="B34" i="1"/>
  <c r="C34" i="1"/>
  <c r="D34" i="1"/>
  <c r="C30" i="1"/>
  <c r="D30" i="1"/>
  <c r="B30" i="1"/>
  <c r="C19" i="1"/>
  <c r="B46" i="6"/>
  <c r="C46" i="6"/>
  <c r="D46" i="6"/>
  <c r="B42" i="6"/>
  <c r="C42" i="6"/>
  <c r="D42" i="6"/>
  <c r="B38" i="6"/>
  <c r="C38" i="6"/>
  <c r="D38" i="6"/>
  <c r="B34" i="6"/>
  <c r="C34" i="6"/>
  <c r="D34" i="6"/>
  <c r="B30" i="6"/>
  <c r="C30" i="6"/>
  <c r="D30" i="6"/>
  <c r="B51" i="1" l="1"/>
  <c r="B46" i="4"/>
  <c r="C46" i="4"/>
  <c r="D46" i="4"/>
  <c r="B42" i="4"/>
  <c r="C42" i="4"/>
  <c r="D42" i="4"/>
  <c r="B38" i="4"/>
  <c r="C38" i="4"/>
  <c r="D38" i="4"/>
  <c r="B34" i="4"/>
  <c r="C34" i="4"/>
  <c r="D34" i="4"/>
  <c r="B30" i="4"/>
  <c r="C30" i="4"/>
  <c r="D30" i="4"/>
  <c r="E62" i="1" l="1"/>
  <c r="B62" i="7" s="1"/>
  <c r="E61" i="1"/>
  <c r="B61" i="7" s="1"/>
  <c r="B46" i="2"/>
  <c r="C46" i="2"/>
  <c r="D46" i="2"/>
  <c r="B42" i="2"/>
  <c r="C42" i="2"/>
  <c r="D42" i="2"/>
  <c r="B38" i="2"/>
  <c r="C38" i="2"/>
  <c r="D38" i="2"/>
  <c r="B34" i="2"/>
  <c r="C34" i="2"/>
  <c r="D34" i="2"/>
  <c r="B30" i="2"/>
  <c r="C30" i="2"/>
  <c r="D30" i="2"/>
  <c r="E31" i="2" l="1"/>
  <c r="C51" i="6" l="1"/>
  <c r="D51" i="6"/>
  <c r="B51" i="6"/>
  <c r="C51" i="4"/>
  <c r="D51" i="4"/>
  <c r="B51" i="4"/>
  <c r="D51" i="1"/>
  <c r="C51" i="1"/>
  <c r="E63" i="7"/>
  <c r="E64" i="7"/>
  <c r="E65" i="7"/>
  <c r="E33" i="7"/>
  <c r="E37" i="7"/>
  <c r="E41" i="7"/>
  <c r="E45" i="7"/>
  <c r="E49" i="7"/>
  <c r="F14" i="6"/>
  <c r="F14" i="7" s="1"/>
  <c r="F15" i="6"/>
  <c r="F15" i="7" s="1"/>
  <c r="F16" i="6"/>
  <c r="F16" i="7" s="1"/>
  <c r="F17" i="6"/>
  <c r="F17" i="7" s="1"/>
  <c r="F13" i="6"/>
  <c r="F13" i="7" s="1"/>
  <c r="F14" i="4"/>
  <c r="F15" i="4"/>
  <c r="F16" i="4"/>
  <c r="F17" i="4"/>
  <c r="F13" i="4"/>
  <c r="F14" i="2"/>
  <c r="F15" i="2"/>
  <c r="F16" i="2"/>
  <c r="F17" i="2"/>
  <c r="F13" i="2"/>
  <c r="F14" i="1"/>
  <c r="F15" i="1"/>
  <c r="F16" i="1"/>
  <c r="F17" i="1"/>
  <c r="F13" i="1"/>
  <c r="F19" i="7" l="1"/>
  <c r="E35" i="6"/>
  <c r="E32" i="6"/>
  <c r="E32" i="7" s="1"/>
  <c r="E36" i="6"/>
  <c r="E36" i="7" s="1"/>
  <c r="E39" i="6"/>
  <c r="E40" i="6"/>
  <c r="E40" i="7" s="1"/>
  <c r="E43" i="6"/>
  <c r="E44" i="6"/>
  <c r="E44" i="7" s="1"/>
  <c r="E47" i="6"/>
  <c r="E48" i="6"/>
  <c r="E48" i="7" s="1"/>
  <c r="E31" i="6"/>
  <c r="E30" i="6" l="1"/>
  <c r="E31" i="7"/>
  <c r="E30" i="7" s="1"/>
  <c r="E46" i="6"/>
  <c r="E47" i="7"/>
  <c r="E46" i="7" s="1"/>
  <c r="E42" i="6"/>
  <c r="E43" i="7"/>
  <c r="E42" i="7" s="1"/>
  <c r="E38" i="6"/>
  <c r="E39" i="7"/>
  <c r="E38" i="7" s="1"/>
  <c r="E34" i="6"/>
  <c r="E35" i="7"/>
  <c r="E34" i="7" s="1"/>
  <c r="C49" i="7"/>
  <c r="B49" i="7"/>
  <c r="C45" i="7"/>
  <c r="B45" i="7"/>
  <c r="C41" i="7"/>
  <c r="B41" i="7"/>
  <c r="C37" i="7"/>
  <c r="B37" i="7"/>
  <c r="C33" i="7"/>
  <c r="B33" i="7"/>
  <c r="E17" i="7"/>
  <c r="D17" i="7"/>
  <c r="C17" i="7"/>
  <c r="E16" i="7"/>
  <c r="D16" i="7"/>
  <c r="C16" i="7"/>
  <c r="E15" i="7"/>
  <c r="D15" i="7"/>
  <c r="C15" i="7"/>
  <c r="E14" i="7"/>
  <c r="D14" i="7"/>
  <c r="C14" i="7"/>
  <c r="E13" i="7"/>
  <c r="D13" i="7"/>
  <c r="C13" i="7"/>
  <c r="K62" i="7"/>
  <c r="J62" i="7"/>
  <c r="E77" i="6"/>
  <c r="E77" i="7" s="1"/>
  <c r="D79" i="6"/>
  <c r="C66" i="6"/>
  <c r="C79" i="6" s="1"/>
  <c r="B66" i="6"/>
  <c r="B79" i="6" s="1"/>
  <c r="E62" i="6"/>
  <c r="E62" i="7" s="1"/>
  <c r="E61" i="6"/>
  <c r="E61" i="7" s="1"/>
  <c r="E66" i="7" s="1"/>
  <c r="E19" i="6"/>
  <c r="D19" i="6"/>
  <c r="C19" i="6"/>
  <c r="E19" i="7" l="1"/>
  <c r="D19" i="7"/>
  <c r="C19" i="7"/>
  <c r="G19" i="7" s="1"/>
  <c r="G16" i="7"/>
  <c r="E51" i="7"/>
  <c r="G14" i="7"/>
  <c r="F19" i="6"/>
  <c r="G13" i="7"/>
  <c r="G15" i="7"/>
  <c r="G17" i="7"/>
  <c r="E51" i="6"/>
  <c r="E66" i="6"/>
  <c r="E79" i="6"/>
  <c r="E79" i="7" s="1"/>
  <c r="C49" i="5" l="1"/>
  <c r="B49" i="5"/>
  <c r="C45" i="5"/>
  <c r="B45" i="5"/>
  <c r="C41" i="5"/>
  <c r="B41" i="5"/>
  <c r="C37" i="5"/>
  <c r="B37" i="5"/>
  <c r="C33" i="5"/>
  <c r="B33" i="5"/>
  <c r="D14" i="5"/>
  <c r="D15" i="5"/>
  <c r="D16" i="5"/>
  <c r="D17" i="5"/>
  <c r="C17" i="5"/>
  <c r="C16" i="5"/>
  <c r="C15" i="5"/>
  <c r="C14" i="5"/>
  <c r="D13" i="5"/>
  <c r="C13" i="5"/>
  <c r="E32" i="4"/>
  <c r="E33" i="4"/>
  <c r="E35" i="4"/>
  <c r="E36" i="4"/>
  <c r="E37" i="4"/>
  <c r="E39" i="4"/>
  <c r="E40" i="4"/>
  <c r="E41" i="4"/>
  <c r="E43" i="4"/>
  <c r="E44" i="4"/>
  <c r="E45" i="4"/>
  <c r="E47" i="4"/>
  <c r="E48" i="4"/>
  <c r="E49" i="4"/>
  <c r="E31" i="4"/>
  <c r="E14" i="5"/>
  <c r="E15" i="5"/>
  <c r="E16" i="5"/>
  <c r="E17" i="5"/>
  <c r="E13" i="5"/>
  <c r="D49" i="5" l="1"/>
  <c r="E49" i="5" s="1"/>
  <c r="D49" i="7"/>
  <c r="F49" i="7" s="1"/>
  <c r="F15" i="5"/>
  <c r="F17" i="5"/>
  <c r="F14" i="5"/>
  <c r="F16" i="5"/>
  <c r="F13" i="5"/>
  <c r="D31" i="5"/>
  <c r="E30" i="4"/>
  <c r="D31" i="7"/>
  <c r="D47" i="5"/>
  <c r="E46" i="4"/>
  <c r="D47" i="7"/>
  <c r="D44" i="5"/>
  <c r="D44" i="7"/>
  <c r="D41" i="5"/>
  <c r="E41" i="5" s="1"/>
  <c r="D41" i="7"/>
  <c r="F41" i="7" s="1"/>
  <c r="D39" i="5"/>
  <c r="E38" i="4"/>
  <c r="D39" i="7"/>
  <c r="D36" i="5"/>
  <c r="D36" i="7"/>
  <c r="D33" i="5"/>
  <c r="E33" i="5" s="1"/>
  <c r="D33" i="7"/>
  <c r="F33" i="7" s="1"/>
  <c r="D48" i="5"/>
  <c r="D48" i="7"/>
  <c r="D45" i="5"/>
  <c r="D45" i="7"/>
  <c r="F45" i="7" s="1"/>
  <c r="D43" i="5"/>
  <c r="E42" i="4"/>
  <c r="D43" i="7"/>
  <c r="D40" i="5"/>
  <c r="D40" i="7"/>
  <c r="D37" i="5"/>
  <c r="E37" i="5" s="1"/>
  <c r="D37" i="7"/>
  <c r="F37" i="7" s="1"/>
  <c r="D35" i="5"/>
  <c r="E34" i="4"/>
  <c r="D35" i="7"/>
  <c r="D32" i="5"/>
  <c r="D32" i="7"/>
  <c r="E19" i="5"/>
  <c r="C19" i="5"/>
  <c r="E45" i="5"/>
  <c r="D19" i="5"/>
  <c r="E77" i="4"/>
  <c r="D66" i="4"/>
  <c r="D79" i="4" s="1"/>
  <c r="C66" i="4"/>
  <c r="C79" i="4" s="1"/>
  <c r="B66" i="4"/>
  <c r="B79" i="4" s="1"/>
  <c r="E62" i="4"/>
  <c r="D62" i="7" s="1"/>
  <c r="E61" i="4"/>
  <c r="D61" i="7" s="1"/>
  <c r="D66" i="7" s="1"/>
  <c r="E19" i="4"/>
  <c r="D19" i="4"/>
  <c r="C19" i="4"/>
  <c r="D34" i="5" l="1"/>
  <c r="D42" i="5"/>
  <c r="D42" i="7"/>
  <c r="F19" i="4"/>
  <c r="D34" i="7"/>
  <c r="F19" i="5"/>
  <c r="D62" i="5"/>
  <c r="D46" i="7"/>
  <c r="D46" i="5"/>
  <c r="E51" i="4"/>
  <c r="D38" i="7"/>
  <c r="D38" i="5"/>
  <c r="D30" i="7"/>
  <c r="D30" i="5"/>
  <c r="D77" i="5"/>
  <c r="D77" i="7"/>
  <c r="E66" i="4"/>
  <c r="E79" i="4" s="1"/>
  <c r="D61" i="5"/>
  <c r="D51" i="7" l="1"/>
  <c r="D51" i="5"/>
  <c r="D79" i="5"/>
  <c r="D79" i="7"/>
  <c r="D66" i="5"/>
  <c r="B78" i="1" l="1"/>
  <c r="E77" i="2" l="1"/>
  <c r="E77" i="1"/>
  <c r="E76" i="1"/>
  <c r="B76" i="3" s="1"/>
  <c r="D76" i="3" s="1"/>
  <c r="B80" i="1"/>
  <c r="C76" i="1" s="1"/>
  <c r="C78" i="1" s="1"/>
  <c r="C33" i="3"/>
  <c r="C37" i="3"/>
  <c r="C41" i="3"/>
  <c r="C45" i="3"/>
  <c r="C49" i="3"/>
  <c r="B33" i="3"/>
  <c r="D33" i="3" s="1"/>
  <c r="B37" i="3"/>
  <c r="D37" i="3" s="1"/>
  <c r="B41" i="3"/>
  <c r="B45" i="3"/>
  <c r="B49" i="3"/>
  <c r="D41" i="3" l="1"/>
  <c r="D45" i="3"/>
  <c r="D49" i="3"/>
  <c r="B76" i="7"/>
  <c r="F76" i="7" s="1"/>
  <c r="B76" i="5"/>
  <c r="E76" i="5" s="1"/>
  <c r="B77" i="3"/>
  <c r="B77" i="7"/>
  <c r="B77" i="5"/>
  <c r="C77" i="3"/>
  <c r="C77" i="7"/>
  <c r="C77" i="5"/>
  <c r="E78" i="1"/>
  <c r="D14" i="3"/>
  <c r="D15" i="3"/>
  <c r="D16" i="3"/>
  <c r="D17" i="3"/>
  <c r="D13" i="3"/>
  <c r="C14" i="3"/>
  <c r="C15" i="3"/>
  <c r="E15" i="3" s="1"/>
  <c r="C16" i="3"/>
  <c r="C17" i="3"/>
  <c r="C13" i="3"/>
  <c r="E16" i="3" l="1"/>
  <c r="E17" i="3"/>
  <c r="E13" i="3"/>
  <c r="E77" i="5"/>
  <c r="E78" i="5" s="1"/>
  <c r="D77" i="3"/>
  <c r="D78" i="3" s="1"/>
  <c r="D19" i="3"/>
  <c r="E14" i="3"/>
  <c r="B78" i="7"/>
  <c r="B78" i="5"/>
  <c r="F77" i="7"/>
  <c r="F78" i="7" s="1"/>
  <c r="C19" i="3"/>
  <c r="B78" i="3"/>
  <c r="E19" i="3" l="1"/>
  <c r="E48" i="2"/>
  <c r="E47" i="2"/>
  <c r="E44" i="2"/>
  <c r="E43" i="2"/>
  <c r="E40" i="2"/>
  <c r="E39" i="2"/>
  <c r="E36" i="2"/>
  <c r="E35" i="2"/>
  <c r="E32" i="2"/>
  <c r="E30" i="2" s="1"/>
  <c r="E19" i="2"/>
  <c r="D19" i="2"/>
  <c r="C19" i="2"/>
  <c r="E62" i="2" l="1"/>
  <c r="C62" i="7" s="1"/>
  <c r="F19" i="2"/>
  <c r="E34" i="2"/>
  <c r="C35" i="7"/>
  <c r="C35" i="5"/>
  <c r="C35" i="3"/>
  <c r="E42" i="2"/>
  <c r="C43" i="7"/>
  <c r="C43" i="5"/>
  <c r="C43" i="3"/>
  <c r="C32" i="7"/>
  <c r="C32" i="5"/>
  <c r="C32" i="3"/>
  <c r="C36" i="7"/>
  <c r="C36" i="5"/>
  <c r="C36" i="3"/>
  <c r="C40" i="7"/>
  <c r="C40" i="5"/>
  <c r="C40" i="3"/>
  <c r="C44" i="7"/>
  <c r="C44" i="5"/>
  <c r="C44" i="3"/>
  <c r="C48" i="7"/>
  <c r="C48" i="5"/>
  <c r="C48" i="3"/>
  <c r="E38" i="2"/>
  <c r="C39" i="7"/>
  <c r="C39" i="5"/>
  <c r="C39" i="3"/>
  <c r="E46" i="2"/>
  <c r="C47" i="7"/>
  <c r="C46" i="7" s="1"/>
  <c r="C47" i="5"/>
  <c r="C47" i="3"/>
  <c r="C46" i="3" s="1"/>
  <c r="C66" i="2"/>
  <c r="C79" i="2" s="1"/>
  <c r="C51" i="2"/>
  <c r="B66" i="2"/>
  <c r="B79" i="2" s="1"/>
  <c r="B51" i="2"/>
  <c r="D66" i="2"/>
  <c r="D79" i="2" s="1"/>
  <c r="D51" i="2"/>
  <c r="C31" i="7"/>
  <c r="C31" i="5"/>
  <c r="C31" i="3"/>
  <c r="C30" i="5" l="1"/>
  <c r="C46" i="5"/>
  <c r="C38" i="7"/>
  <c r="C38" i="3"/>
  <c r="E51" i="2"/>
  <c r="C38" i="5"/>
  <c r="C30" i="3"/>
  <c r="C30" i="7"/>
  <c r="C62" i="5"/>
  <c r="C42" i="3"/>
  <c r="C42" i="7"/>
  <c r="C34" i="3"/>
  <c r="C34" i="7"/>
  <c r="C62" i="3"/>
  <c r="C42" i="5"/>
  <c r="C34" i="5"/>
  <c r="E61" i="2"/>
  <c r="C61" i="5"/>
  <c r="C61" i="3"/>
  <c r="D66" i="1"/>
  <c r="D79" i="1" s="1"/>
  <c r="C66" i="1"/>
  <c r="C79" i="1" s="1"/>
  <c r="E66" i="2" l="1"/>
  <c r="E79" i="2" s="1"/>
  <c r="C79" i="3" s="1"/>
  <c r="C61" i="7"/>
  <c r="C66" i="7" s="1"/>
  <c r="C51" i="3"/>
  <c r="C51" i="7"/>
  <c r="C66" i="3"/>
  <c r="C51" i="5"/>
  <c r="C80" i="1"/>
  <c r="D76" i="1" s="1"/>
  <c r="D78" i="1" s="1"/>
  <c r="D80" i="1" s="1"/>
  <c r="C66" i="5"/>
  <c r="C79" i="7" l="1"/>
  <c r="C79" i="5"/>
  <c r="E64" i="1"/>
  <c r="E48" i="1"/>
  <c r="E47" i="1"/>
  <c r="E44" i="1"/>
  <c r="E43" i="1"/>
  <c r="E39" i="1"/>
  <c r="E36" i="1"/>
  <c r="E32" i="1"/>
  <c r="E31" i="1"/>
  <c r="E30" i="1" l="1"/>
  <c r="B31" i="7"/>
  <c r="B31" i="5"/>
  <c r="B31" i="3"/>
  <c r="B32" i="7"/>
  <c r="B32" i="5"/>
  <c r="B32" i="3"/>
  <c r="B39" i="7"/>
  <c r="B39" i="5"/>
  <c r="B39" i="3"/>
  <c r="B44" i="7"/>
  <c r="F44" i="7" s="1"/>
  <c r="B44" i="5"/>
  <c r="E44" i="5" s="1"/>
  <c r="B44" i="3"/>
  <c r="D44" i="3" s="1"/>
  <c r="B48" i="7"/>
  <c r="F48" i="7" s="1"/>
  <c r="B48" i="5"/>
  <c r="E48" i="5" s="1"/>
  <c r="B48" i="3"/>
  <c r="D48" i="3" s="1"/>
  <c r="B36" i="7"/>
  <c r="F36" i="7" s="1"/>
  <c r="B36" i="5"/>
  <c r="E36" i="5" s="1"/>
  <c r="B36" i="3"/>
  <c r="D36" i="3" s="1"/>
  <c r="E42" i="1"/>
  <c r="B43" i="7"/>
  <c r="B43" i="5"/>
  <c r="B43" i="3"/>
  <c r="E46" i="1"/>
  <c r="B47" i="7"/>
  <c r="B47" i="5"/>
  <c r="B47" i="3"/>
  <c r="E66" i="1"/>
  <c r="E79" i="1" s="1"/>
  <c r="E19" i="1"/>
  <c r="D19" i="1"/>
  <c r="E40" i="1"/>
  <c r="E80" i="1" l="1"/>
  <c r="B79" i="3"/>
  <c r="D79" i="3" s="1"/>
  <c r="D80" i="3" s="1"/>
  <c r="B79" i="5"/>
  <c r="E79" i="5" s="1"/>
  <c r="E80" i="5" s="1"/>
  <c r="B79" i="7"/>
  <c r="F79" i="7" s="1"/>
  <c r="F80" i="7" s="1"/>
  <c r="F19" i="1"/>
  <c r="B40" i="7"/>
  <c r="F40" i="7" s="1"/>
  <c r="B40" i="5"/>
  <c r="E40" i="5" s="1"/>
  <c r="B40" i="3"/>
  <c r="D40" i="3" s="1"/>
  <c r="B42" i="3"/>
  <c r="D43" i="3"/>
  <c r="D42" i="3" s="1"/>
  <c r="E39" i="5"/>
  <c r="E38" i="1"/>
  <c r="E32" i="5"/>
  <c r="B30" i="3"/>
  <c r="D31" i="3"/>
  <c r="B30" i="7"/>
  <c r="F31" i="7"/>
  <c r="B46" i="3"/>
  <c r="D47" i="3"/>
  <c r="D46" i="3" s="1"/>
  <c r="B46" i="7"/>
  <c r="F47" i="7"/>
  <c r="F46" i="7" s="1"/>
  <c r="B42" i="7"/>
  <c r="F43" i="7"/>
  <c r="F42" i="7" s="1"/>
  <c r="B46" i="5"/>
  <c r="E47" i="5"/>
  <c r="E46" i="5" s="1"/>
  <c r="B42" i="5"/>
  <c r="E43" i="5"/>
  <c r="E42" i="5" s="1"/>
  <c r="D39" i="3"/>
  <c r="F39" i="7"/>
  <c r="D32" i="3"/>
  <c r="F32" i="7"/>
  <c r="B30" i="5"/>
  <c r="E31" i="5"/>
  <c r="E30" i="5" s="1"/>
  <c r="E35" i="1"/>
  <c r="B38" i="7" l="1"/>
  <c r="B76" i="2"/>
  <c r="B80" i="3"/>
  <c r="B80" i="5"/>
  <c r="B80" i="7"/>
  <c r="B38" i="5"/>
  <c r="F38" i="7"/>
  <c r="F62" i="7"/>
  <c r="D62" i="3"/>
  <c r="B38" i="3"/>
  <c r="B62" i="3"/>
  <c r="D38" i="3"/>
  <c r="B62" i="5"/>
  <c r="E62" i="5" s="1"/>
  <c r="E38" i="5"/>
  <c r="F30" i="7"/>
  <c r="E34" i="1"/>
  <c r="E51" i="1" s="1"/>
  <c r="B35" i="7"/>
  <c r="B35" i="5"/>
  <c r="B35" i="3"/>
  <c r="D30" i="3"/>
  <c r="B78" i="2" l="1"/>
  <c r="B80" i="2" s="1"/>
  <c r="E76" i="2"/>
  <c r="B34" i="5"/>
  <c r="B51" i="5" s="1"/>
  <c r="E35" i="5"/>
  <c r="E34" i="5" s="1"/>
  <c r="E51" i="5" s="1"/>
  <c r="B61" i="5"/>
  <c r="B34" i="3"/>
  <c r="B51" i="3" s="1"/>
  <c r="D35" i="3"/>
  <c r="B61" i="3"/>
  <c r="B66" i="3" s="1"/>
  <c r="D66" i="3" s="1"/>
  <c r="B34" i="7"/>
  <c r="B51" i="7" s="1"/>
  <c r="F35" i="7"/>
  <c r="F34" i="7" s="1"/>
  <c r="F51" i="7" s="1"/>
  <c r="C76" i="2" l="1"/>
  <c r="C78" i="2" s="1"/>
  <c r="C80" i="2" s="1"/>
  <c r="D76" i="2"/>
  <c r="D78" i="2" s="1"/>
  <c r="D80" i="2" s="1"/>
  <c r="C76" i="7"/>
  <c r="E78" i="2"/>
  <c r="C76" i="5"/>
  <c r="C76" i="3"/>
  <c r="B66" i="7"/>
  <c r="F61" i="7"/>
  <c r="F66" i="7" s="1"/>
  <c r="D34" i="3"/>
  <c r="D51" i="3" s="1"/>
  <c r="D61" i="3"/>
  <c r="B66" i="5"/>
  <c r="E61" i="5"/>
  <c r="E66" i="5" s="1"/>
  <c r="E80" i="2" l="1"/>
  <c r="C78" i="3"/>
  <c r="C78" i="5"/>
  <c r="C78" i="7"/>
  <c r="B76" i="4" l="1"/>
  <c r="C80" i="7"/>
  <c r="C80" i="5"/>
  <c r="C80" i="3"/>
  <c r="E76" i="4" l="1"/>
  <c r="B78" i="4"/>
  <c r="B80" i="4" s="1"/>
  <c r="C76" i="4" s="1"/>
  <c r="C78" i="4" s="1"/>
  <c r="C80" i="4" s="1"/>
  <c r="D76" i="4" s="1"/>
  <c r="D78" i="4" s="1"/>
  <c r="D80" i="4" s="1"/>
  <c r="E78" i="4" l="1"/>
  <c r="D76" i="5"/>
  <c r="D76" i="7"/>
  <c r="D78" i="5" l="1"/>
  <c r="D78" i="7"/>
  <c r="E80" i="4"/>
  <c r="B76" i="6" l="1"/>
  <c r="D80" i="7"/>
  <c r="D80" i="5"/>
  <c r="B78" i="6" l="1"/>
  <c r="B80" i="6" s="1"/>
  <c r="C76" i="6" s="1"/>
  <c r="C78" i="6" s="1"/>
  <c r="C80" i="6" s="1"/>
  <c r="D76" i="6" s="1"/>
  <c r="D78" i="6" s="1"/>
  <c r="D80" i="6" s="1"/>
  <c r="E76" i="6"/>
  <c r="E76" i="7" l="1"/>
  <c r="E78" i="6"/>
  <c r="E80" i="6" l="1"/>
  <c r="E80" i="7" s="1"/>
  <c r="E78" i="7"/>
</calcChain>
</file>

<file path=xl/sharedStrings.xml><?xml version="1.0" encoding="utf-8"?>
<sst xmlns="http://schemas.openxmlformats.org/spreadsheetml/2006/main" count="668" uniqueCount="99">
  <si>
    <t xml:space="preserve">Programa: </t>
  </si>
  <si>
    <t>Institución:</t>
  </si>
  <si>
    <t>Unidad</t>
  </si>
  <si>
    <t>Personas</t>
  </si>
  <si>
    <t xml:space="preserve">4. </t>
  </si>
  <si>
    <t xml:space="preserve">5. </t>
  </si>
  <si>
    <t>Cuadro 1</t>
  </si>
  <si>
    <t xml:space="preserve">Unidad: </t>
  </si>
  <si>
    <t>Colones</t>
  </si>
  <si>
    <t>Rubro por objeto de gasto</t>
  </si>
  <si>
    <t>Unidad Ejecutora:</t>
  </si>
  <si>
    <t>Reporte de beneficiarios efectivos financiados por el Fondo de Desarrollo Social y Asignaciones Familiares</t>
  </si>
  <si>
    <t>Total</t>
  </si>
  <si>
    <t>Cuadro 2</t>
  </si>
  <si>
    <t>Cuadro 3</t>
  </si>
  <si>
    <t>FODESAF</t>
  </si>
  <si>
    <t>Ministerio de Educación Pública (MEP)</t>
  </si>
  <si>
    <t xml:space="preserve">      Alimentos</t>
  </si>
  <si>
    <t xml:space="preserve">     Servicios de preparación</t>
  </si>
  <si>
    <t xml:space="preserve">    Equipamiento y mejoras </t>
  </si>
  <si>
    <t>1.Transferencias a Juntas de Educacion y Administrativas para adquisicion de alimentos.</t>
  </si>
  <si>
    <t>2.Transferencias a Juntas de Educacion y Administrativas para la contratacion de servicios para preparacion de alimentos.</t>
  </si>
  <si>
    <t>Enero</t>
  </si>
  <si>
    <t>Febrero</t>
  </si>
  <si>
    <t>Marzo</t>
  </si>
  <si>
    <t>I Trimestre</t>
  </si>
  <si>
    <t>Programa de Alimentación y Nutrición del Escolar y el Adolescente (PANEA)</t>
  </si>
  <si>
    <t>Dirección Programas de Equidad</t>
  </si>
  <si>
    <t>Periodo:</t>
  </si>
  <si>
    <t>Cuadro 4</t>
  </si>
  <si>
    <t>Reporte de ingresos efectivos girados por el Fondo de Desarrollo Social y Asignaciones Familiares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</si>
  <si>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</si>
  <si>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</si>
  <si>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</si>
  <si>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</si>
  <si>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</si>
  <si>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2. Servicios de alimentación para colegiales de centros académicos</t>
  </si>
  <si>
    <t>3, Servicios de alimentación para colegiales de centros técnicos</t>
  </si>
  <si>
    <t>4. Servicios de alimentación para estudiantes educación especial</t>
  </si>
  <si>
    <t>5. Servicios de alimentación para estudiantes de educación de adultos</t>
  </si>
  <si>
    <t>Reporte de gastos efectivos por producto financiados por el Fondo de Desarrollo Social y Asignaciones Familiares</t>
  </si>
  <si>
    <t>Unidad: Colones</t>
  </si>
  <si>
    <t>3. Servicios de alimentación para colegiales de centros técnicos</t>
  </si>
  <si>
    <t>Reporte de gastos efectivos por rubro financiados por el Fondo de Desarrollo Social y Asignaciones Familiares</t>
  </si>
  <si>
    <t>3. Transferencias para equipamiento y mejoras</t>
  </si>
  <si>
    <t>3. Servicios de alimentación para colegiales de centros académicos</t>
  </si>
  <si>
    <t>4. Servicios de alimentación para colegiales de centros técnicos</t>
  </si>
  <si>
    <t>5. Servicios de alimentación para estudiantes educación especial</t>
  </si>
  <si>
    <t>6. Servicios de alimentación para estudiantes de educación de adultos</t>
  </si>
  <si>
    <t>Abril</t>
  </si>
  <si>
    <t>Mayo</t>
  </si>
  <si>
    <t>Junio</t>
  </si>
  <si>
    <t>II Trimestre</t>
  </si>
  <si>
    <t xml:space="preserve">3. </t>
  </si>
  <si>
    <t>I Semestre</t>
  </si>
  <si>
    <t>Nota: El grueso de los beneficiarios son las mismas personas todos los meses de acuerdo a las listas de matrícula; sin embargo, puede variar duarnte el año debido a revisiones sobre cambios en dichas listas.</t>
  </si>
  <si>
    <t xml:space="preserve">                   Área de Presupuesto, Desaf (parte de ingresos)</t>
  </si>
  <si>
    <t>Julio</t>
  </si>
  <si>
    <t>Agosto</t>
  </si>
  <si>
    <t>Setiembre</t>
  </si>
  <si>
    <t>III Trimestre</t>
  </si>
  <si>
    <t>Reporte de gastos efectivos financiados por el Fondo de Desarrollo Social y Asignaciones Familiares</t>
  </si>
  <si>
    <t xml:space="preserve">Setiembre </t>
  </si>
  <si>
    <t>Promedio Anual</t>
  </si>
  <si>
    <t>Acumulado</t>
  </si>
  <si>
    <r>
      <rPr>
        <b/>
        <sz val="11"/>
        <color theme="1"/>
        <rFont val="Calibri"/>
        <family val="2"/>
        <scheme val="minor"/>
      </rPr>
      <t>Fuentes:</t>
    </r>
    <r>
      <rPr>
        <sz val="11"/>
        <color theme="1"/>
        <rFont val="Calibri"/>
        <family val="2"/>
        <scheme val="minor"/>
      </rPr>
      <t xml:space="preserve"> Departamento de Planificación y Evaluación de Impacto de la Dirección de Programas de Equidad (parte de gasto)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</si>
  <si>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Departamento de Planificación y Evaluación de Impacto de la Dirección de Programas de Equidad</t>
    </r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</si>
  <si>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Departamento de Planificación y Evaluación de Impacto de la Dirección de Programas de Equidad</t>
    </r>
  </si>
  <si>
    <r>
      <rPr>
        <b/>
        <sz val="11"/>
        <color theme="1"/>
        <rFont val="Calibri"/>
        <family val="2"/>
        <scheme val="minor"/>
      </rPr>
      <t>Fuentes</t>
    </r>
    <r>
      <rPr>
        <sz val="11"/>
        <color theme="1"/>
        <rFont val="Calibri"/>
        <family val="2"/>
        <scheme val="minor"/>
      </rPr>
      <t>: Departamento de Planificación y Evaluación de Impacto de la Dirección de Programas de Equidad (parte de gasto)</t>
    </r>
  </si>
  <si>
    <t>Nota: El grueso de los beneficiarios son las mismas personas todos los meses de acuerdo a las listas de matrícula; sin embargo, puede variar durante el año debido a revisiones sobre cambios en dichas listas.</t>
  </si>
  <si>
    <t>Octubre</t>
  </si>
  <si>
    <t>Noviembre</t>
  </si>
  <si>
    <t>Diciembre</t>
  </si>
  <si>
    <t>IV trimestre</t>
  </si>
  <si>
    <t>Fuente: Departamento de Planificación y Evaluación de Impacto de la Dirección de Programas de Equidad</t>
  </si>
  <si>
    <t>IV Trimestre</t>
  </si>
  <si>
    <t>Fuentes: Departamento de Planificación y Evaluación de Impacto de la Dirección de Programas de Equidad (parte de gasto)</t>
  </si>
  <si>
    <t>Anual</t>
  </si>
  <si>
    <t>Período:</t>
  </si>
  <si>
    <t>En revisión por parte de la Unidad Ejecutora</t>
  </si>
  <si>
    <t>Beneficio</t>
  </si>
  <si>
    <t>Promedio</t>
  </si>
  <si>
    <t>Nota: El giro de recursos a PANEA no se hace directamente. Es Hacienda quien paga a las Juntas de Educación de acuerdo a información remitida por PANEA, y posteriormente Hacienda cobra al Fondo tales recursos. Por esta razón se da un desfase entre la ejecución de los recursos y la salida de estos del Fondo.</t>
  </si>
  <si>
    <t>1. Servicios de alimentación para preescolares y escolares</t>
  </si>
  <si>
    <t>Primer  Trimestre 2015</t>
  </si>
  <si>
    <t>Segundo Trimestre 2015</t>
  </si>
  <si>
    <t>Cuarto Trimestre 2015</t>
  </si>
  <si>
    <t>Tercer Trimestre 2015</t>
  </si>
  <si>
    <t>Primer Semestre 2015</t>
  </si>
  <si>
    <t>Tercer Trimestre Acumulado 2015</t>
  </si>
  <si>
    <t>Fecha de actualización: 05/01/2016</t>
  </si>
  <si>
    <t>* En servicios de alimentación para escolares, esta incluido en  los recursos del centro Javillos Cod: 1994; los recursos del Colegio Virtual Marco Tulio  Fallas, con los siguientes montos:158.631,00(Abril)</t>
  </si>
  <si>
    <t>285.535,80(Mayo) 253.809,60(Junio).</t>
  </si>
  <si>
    <t>1. Servicios de alimentación para preescolares y escolares*</t>
  </si>
  <si>
    <t>* En servicios de alimentación para escolares, esta incluido  los recursos del centro Javillos Cod: 1994( Colegio Virtual Marco Tulio  Fallas) con los siguientes montos :¢972.742.80(Julio)</t>
  </si>
  <si>
    <t>¢1.437.982,80(Agosto) ¢ 1.437.982,80 (Setiembre).</t>
  </si>
  <si>
    <t>* En servicios de alimentación para escolares, esta incluido  los recursos del centro Javillos Cod: 1994( Colegio Virtual Marco Tulio  Fallas) con los siguientes montos :¢ 1.475.504,40(Octubre)</t>
  </si>
  <si>
    <t>¢1.412.052,00 (Noviembre) ¢449.533,20  (Diciembre).</t>
  </si>
  <si>
    <t>* En servicios de alimentación para escolares, esta incluido en  los recursos del centro Javillos Cod: 1994; los recursos del Colegio Virtual Marco Tulio  Fallas.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</si>
</sst>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Times New Roman"/>
      <family val="1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86">
    <xf numFmtId="0" fontId="0" fillId="0" borderId="0" xfId="0"/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 applyAlignment="1">
      <alignment vertical="top"/>
    </xf>
    <xf numFmtId="3" fontId="3" fillId="0" borderId="0" xfId="0" applyNumberFormat="1" applyFont="1"/>
    <xf numFmtId="3" fontId="3" fillId="0" borderId="0" xfId="0" applyNumberFormat="1" applyFont="1" applyFill="1" applyBorder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3" fontId="0" fillId="0" borderId="0" xfId="0" applyNumberFormat="1" applyFont="1" applyFill="1" applyAlignment="1">
      <alignment horizontal="left"/>
    </xf>
    <xf numFmtId="3" fontId="0" fillId="0" borderId="1" xfId="0" applyNumberFormat="1" applyFont="1" applyFill="1" applyBorder="1" applyAlignment="1">
      <alignment horizontal="left"/>
    </xf>
    <xf numFmtId="3" fontId="0" fillId="0" borderId="1" xfId="0" applyNumberFormat="1" applyFont="1" applyBorder="1" applyAlignment="1">
      <alignment horizontal="center"/>
    </xf>
    <xf numFmtId="3" fontId="0" fillId="0" borderId="0" xfId="0" applyNumberFormat="1" applyFont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right"/>
    </xf>
    <xf numFmtId="164" fontId="0" fillId="0" borderId="2" xfId="1" applyNumberFormat="1" applyFont="1" applyBorder="1" applyAlignment="1">
      <alignment horizontal="center"/>
    </xf>
    <xf numFmtId="164" fontId="0" fillId="0" borderId="2" xfId="1" applyNumberFormat="1" applyFont="1" applyBorder="1"/>
    <xf numFmtId="164" fontId="0" fillId="0" borderId="0" xfId="1" applyNumberFormat="1" applyFont="1" applyBorder="1" applyAlignment="1">
      <alignment horizontal="center"/>
    </xf>
    <xf numFmtId="164" fontId="0" fillId="0" borderId="0" xfId="1" applyNumberFormat="1" applyFont="1" applyBorder="1"/>
    <xf numFmtId="3" fontId="0" fillId="0" borderId="0" xfId="1" applyNumberFormat="1" applyFont="1"/>
    <xf numFmtId="3" fontId="5" fillId="0" borderId="0" xfId="0" applyNumberFormat="1" applyFont="1" applyFill="1" applyAlignment="1">
      <alignment horizontal="left"/>
    </xf>
    <xf numFmtId="3" fontId="6" fillId="0" borderId="0" xfId="0" applyNumberFormat="1" applyFont="1" applyAlignment="1">
      <alignment horizontal="left"/>
    </xf>
    <xf numFmtId="3" fontId="0" fillId="0" borderId="2" xfId="0" applyNumberFormat="1" applyFont="1" applyFill="1" applyBorder="1" applyAlignment="1">
      <alignment horizontal="left"/>
    </xf>
    <xf numFmtId="3" fontId="0" fillId="0" borderId="2" xfId="1" applyNumberFormat="1" applyFont="1" applyBorder="1"/>
    <xf numFmtId="3" fontId="0" fillId="0" borderId="0" xfId="0" applyNumberFormat="1" applyFont="1" applyAlignment="1">
      <alignment horizontal="left" wrapText="1"/>
    </xf>
    <xf numFmtId="3" fontId="3" fillId="0" borderId="0" xfId="0" applyNumberFormat="1" applyFont="1" applyFill="1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Fill="1" applyAlignment="1">
      <alignment horizontal="center"/>
    </xf>
    <xf numFmtId="3" fontId="0" fillId="0" borderId="1" xfId="1" applyNumberFormat="1" applyFont="1" applyBorder="1" applyAlignment="1">
      <alignment horizontal="center"/>
    </xf>
    <xf numFmtId="3" fontId="0" fillId="0" borderId="0" xfId="0" applyNumberFormat="1" applyFont="1" applyAlignment="1">
      <alignment horizontal="right" indent="3"/>
    </xf>
    <xf numFmtId="3" fontId="0" fillId="0" borderId="0" xfId="1" applyNumberFormat="1" applyFont="1" applyAlignment="1">
      <alignment horizontal="right" indent="3"/>
    </xf>
    <xf numFmtId="3" fontId="0" fillId="0" borderId="2" xfId="0" applyNumberFormat="1" applyFont="1" applyBorder="1" applyAlignment="1">
      <alignment horizontal="right" indent="3"/>
    </xf>
    <xf numFmtId="3" fontId="0" fillId="0" borderId="0" xfId="0" applyNumberFormat="1" applyFont="1" applyAlignment="1">
      <alignment horizontal="center"/>
    </xf>
    <xf numFmtId="164" fontId="0" fillId="0" borderId="0" xfId="1" applyNumberFormat="1" applyFont="1" applyFill="1" applyAlignment="1">
      <alignment horizontal="right" indent="3"/>
    </xf>
    <xf numFmtId="164" fontId="0" fillId="0" borderId="0" xfId="1" applyNumberFormat="1" applyFont="1" applyAlignment="1">
      <alignment horizontal="right" indent="3"/>
    </xf>
    <xf numFmtId="3" fontId="3" fillId="0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vertical="top"/>
    </xf>
    <xf numFmtId="164" fontId="3" fillId="0" borderId="0" xfId="1" applyNumberFormat="1" applyFont="1"/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/>
    <xf numFmtId="164" fontId="3" fillId="0" borderId="0" xfId="1" applyNumberFormat="1" applyFont="1" applyAlignment="1">
      <alignment horizontal="lef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Border="1" applyAlignment="1">
      <alignment vertical="top"/>
    </xf>
    <xf numFmtId="164" fontId="0" fillId="0" borderId="0" xfId="1" applyNumberFormat="1" applyFont="1" applyFill="1" applyBorder="1"/>
    <xf numFmtId="164" fontId="0" fillId="0" borderId="0" xfId="1" applyNumberFormat="1" applyFont="1" applyFill="1"/>
    <xf numFmtId="164" fontId="0" fillId="0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5" fillId="0" borderId="0" xfId="1" applyNumberFormat="1" applyFont="1" applyAlignment="1">
      <alignment horizontal="left"/>
    </xf>
    <xf numFmtId="164" fontId="5" fillId="0" borderId="0" xfId="1" applyNumberFormat="1" applyFont="1" applyFill="1" applyAlignment="1">
      <alignment horizontal="left"/>
    </xf>
    <xf numFmtId="164" fontId="2" fillId="0" borderId="0" xfId="1" applyNumberFormat="1" applyFont="1" applyFill="1" applyAlignment="1">
      <alignment horizontal="left"/>
    </xf>
    <xf numFmtId="164" fontId="0" fillId="0" borderId="2" xfId="1" applyNumberFormat="1" applyFont="1" applyFill="1" applyBorder="1"/>
    <xf numFmtId="164" fontId="0" fillId="0" borderId="0" xfId="1" applyNumberFormat="1" applyFont="1" applyFill="1" applyAlignment="1">
      <alignment horizontal="left"/>
    </xf>
    <xf numFmtId="164" fontId="7" fillId="0" borderId="0" xfId="1" applyNumberFormat="1" applyFont="1" applyFill="1" applyAlignment="1">
      <alignment horizontal="left" vertical="center" wrapText="1"/>
    </xf>
    <xf numFmtId="164" fontId="0" fillId="0" borderId="1" xfId="1" applyNumberFormat="1" applyFont="1" applyFill="1" applyBorder="1" applyAlignment="1">
      <alignment horizontal="left"/>
    </xf>
    <xf numFmtId="164" fontId="6" fillId="0" borderId="0" xfId="1" applyNumberFormat="1" applyFont="1" applyAlignment="1">
      <alignment horizontal="left"/>
    </xf>
    <xf numFmtId="164" fontId="0" fillId="0" borderId="2" xfId="1" applyNumberFormat="1" applyFont="1" applyFill="1" applyBorder="1" applyAlignment="1">
      <alignment horizontal="left"/>
    </xf>
    <xf numFmtId="164" fontId="3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left" wrapText="1"/>
    </xf>
    <xf numFmtId="164" fontId="0" fillId="0" borderId="0" xfId="1" applyNumberFormat="1" applyFont="1" applyAlignment="1">
      <alignment horizontal="left"/>
    </xf>
    <xf numFmtId="164" fontId="0" fillId="0" borderId="2" xfId="1" applyNumberFormat="1" applyFont="1" applyBorder="1" applyAlignment="1">
      <alignment horizontal="left"/>
    </xf>
    <xf numFmtId="164" fontId="0" fillId="0" borderId="0" xfId="1" applyNumberFormat="1" applyFont="1" applyFill="1" applyAlignment="1">
      <alignment horizontal="center"/>
    </xf>
    <xf numFmtId="164" fontId="0" fillId="0" borderId="2" xfId="1" applyNumberFormat="1" applyFont="1" applyBorder="1" applyAlignment="1">
      <alignment horizontal="right" indent="3"/>
    </xf>
    <xf numFmtId="3" fontId="0" fillId="0" borderId="0" xfId="0" applyNumberFormat="1" applyFont="1" applyBorder="1"/>
    <xf numFmtId="3" fontId="0" fillId="0" borderId="0" xfId="1" applyNumberFormat="1" applyFont="1" applyBorder="1"/>
    <xf numFmtId="1" fontId="3" fillId="0" borderId="0" xfId="1" applyNumberFormat="1" applyFont="1" applyAlignment="1">
      <alignment horizontal="left"/>
    </xf>
    <xf numFmtId="164" fontId="0" fillId="0" borderId="0" xfId="2" applyNumberFormat="1" applyFont="1" applyFill="1"/>
    <xf numFmtId="43" fontId="0" fillId="0" borderId="0" xfId="1" applyFont="1"/>
    <xf numFmtId="3" fontId="0" fillId="0" borderId="0" xfId="0" applyNumberFormat="1" applyFont="1" applyFill="1"/>
    <xf numFmtId="164" fontId="5" fillId="2" borderId="0" xfId="1" applyNumberFormat="1" applyFont="1" applyFill="1" applyAlignment="1">
      <alignment horizontal="left"/>
    </xf>
    <xf numFmtId="164" fontId="0" fillId="2" borderId="0" xfId="1" applyNumberFormat="1" applyFont="1" applyFill="1"/>
    <xf numFmtId="3" fontId="5" fillId="2" borderId="0" xfId="0" applyNumberFormat="1" applyFont="1" applyFill="1" applyAlignment="1">
      <alignment horizontal="left"/>
    </xf>
    <xf numFmtId="3" fontId="0" fillId="2" borderId="0" xfId="1" applyNumberFormat="1" applyFont="1" applyFill="1"/>
    <xf numFmtId="0" fontId="9" fillId="0" borderId="0" xfId="0" applyFont="1"/>
    <xf numFmtId="164" fontId="2" fillId="0" borderId="0" xfId="1" applyNumberFormat="1" applyFont="1"/>
    <xf numFmtId="164" fontId="10" fillId="0" borderId="0" xfId="1" applyNumberFormat="1" applyFont="1"/>
    <xf numFmtId="3" fontId="2" fillId="0" borderId="0" xfId="0" applyNumberFormat="1" applyFont="1"/>
    <xf numFmtId="164" fontId="1" fillId="0" borderId="2" xfId="1" applyNumberFormat="1" applyFont="1" applyBorder="1" applyAlignment="1">
      <alignment horizontal="right" indent="3"/>
    </xf>
    <xf numFmtId="0" fontId="8" fillId="0" borderId="0" xfId="1" applyNumberFormat="1" applyFont="1" applyAlignment="1">
      <alignment horizontal="center" wrapText="1"/>
    </xf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Alignment="1">
      <alignment horizontal="left" vertical="center" wrapText="1"/>
    </xf>
    <xf numFmtId="3" fontId="3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topLeftCell="A64" workbookViewId="0">
      <selection activeCell="A90" sqref="A90"/>
    </sheetView>
  </sheetViews>
  <sheetFormatPr baseColWidth="10" defaultColWidth="11.42578125" defaultRowHeight="15" customHeight="1" x14ac:dyDescent="0.25"/>
  <cols>
    <col min="1" max="1" width="62.85546875" style="46" customWidth="1"/>
    <col min="2" max="2" width="19.7109375" style="14" customWidth="1"/>
    <col min="3" max="3" width="19.42578125" style="14" customWidth="1"/>
    <col min="4" max="4" width="18.28515625" style="14" customWidth="1"/>
    <col min="5" max="5" width="19.28515625" style="14" customWidth="1"/>
    <col min="6" max="6" width="14.42578125" style="14" customWidth="1"/>
    <col min="7" max="7" width="16.42578125" style="14" bestFit="1" customWidth="1"/>
    <col min="8" max="16384" width="11.42578125" style="14"/>
  </cols>
  <sheetData>
    <row r="1" spans="1:6" ht="15" customHeight="1" x14ac:dyDescent="0.25">
      <c r="A1" s="80" t="s">
        <v>15</v>
      </c>
      <c r="B1" s="80"/>
      <c r="C1" s="80"/>
      <c r="D1" s="80"/>
      <c r="E1" s="80"/>
      <c r="F1" s="80"/>
    </row>
    <row r="2" spans="1:6" ht="15" customHeight="1" x14ac:dyDescent="0.25">
      <c r="A2" s="37" t="s">
        <v>0</v>
      </c>
      <c r="B2" s="38" t="s">
        <v>26</v>
      </c>
      <c r="C2" s="39"/>
      <c r="D2" s="40"/>
      <c r="E2" s="40"/>
      <c r="F2" s="40"/>
    </row>
    <row r="3" spans="1:6" ht="15" customHeight="1" x14ac:dyDescent="0.25">
      <c r="A3" s="37" t="s">
        <v>1</v>
      </c>
      <c r="B3" s="38" t="s">
        <v>16</v>
      </c>
      <c r="C3" s="41"/>
      <c r="D3" s="40"/>
      <c r="E3" s="40"/>
      <c r="F3" s="40"/>
    </row>
    <row r="4" spans="1:6" ht="15" customHeight="1" x14ac:dyDescent="0.25">
      <c r="A4" s="37" t="s">
        <v>10</v>
      </c>
      <c r="B4" s="41" t="s">
        <v>27</v>
      </c>
      <c r="C4" s="41"/>
      <c r="D4" s="40"/>
      <c r="E4" s="40"/>
      <c r="F4" s="40"/>
    </row>
    <row r="5" spans="1:6" ht="15" customHeight="1" x14ac:dyDescent="0.25">
      <c r="A5" s="37" t="s">
        <v>28</v>
      </c>
      <c r="B5" s="42" t="s">
        <v>84</v>
      </c>
      <c r="C5" s="41"/>
      <c r="D5" s="40"/>
      <c r="E5" s="40"/>
      <c r="F5" s="40"/>
    </row>
    <row r="6" spans="1:6" ht="15" customHeight="1" x14ac:dyDescent="0.25">
      <c r="A6" s="43"/>
      <c r="B6" s="44"/>
      <c r="C6" s="45"/>
    </row>
    <row r="7" spans="1:6" ht="15" customHeight="1" x14ac:dyDescent="0.25">
      <c r="A7" s="43"/>
      <c r="B7" s="45"/>
      <c r="C7" s="45"/>
    </row>
    <row r="8" spans="1:6" ht="15" customHeight="1" x14ac:dyDescent="0.25">
      <c r="A8" s="80" t="s">
        <v>6</v>
      </c>
      <c r="B8" s="80"/>
      <c r="C8" s="80"/>
      <c r="D8" s="80"/>
      <c r="E8" s="80"/>
      <c r="F8" s="80"/>
    </row>
    <row r="9" spans="1:6" ht="15" customHeight="1" x14ac:dyDescent="0.25">
      <c r="A9" s="80" t="s">
        <v>11</v>
      </c>
      <c r="B9" s="80"/>
      <c r="C9" s="80"/>
      <c r="D9" s="80"/>
      <c r="E9" s="80"/>
      <c r="F9" s="80"/>
    </row>
    <row r="10" spans="1:6" ht="15" customHeight="1" x14ac:dyDescent="0.25">
      <c r="B10" s="45"/>
      <c r="C10" s="45"/>
    </row>
    <row r="11" spans="1:6" ht="15" customHeight="1" thickBot="1" x14ac:dyDescent="0.3">
      <c r="A11" s="47" t="s">
        <v>80</v>
      </c>
      <c r="B11" s="48" t="s">
        <v>2</v>
      </c>
      <c r="C11" s="48" t="s">
        <v>22</v>
      </c>
      <c r="D11" s="48" t="s">
        <v>23</v>
      </c>
      <c r="E11" s="48" t="s">
        <v>24</v>
      </c>
      <c r="F11" s="48" t="s">
        <v>25</v>
      </c>
    </row>
    <row r="13" spans="1:6" ht="15" customHeight="1" x14ac:dyDescent="0.25">
      <c r="A13" s="49" t="s">
        <v>83</v>
      </c>
      <c r="B13" s="14" t="s">
        <v>3</v>
      </c>
      <c r="C13" s="13"/>
      <c r="D13" s="14">
        <v>502776</v>
      </c>
      <c r="E13" s="14">
        <v>502776</v>
      </c>
      <c r="F13" s="13">
        <f>AVERAGE(D13:E13)</f>
        <v>502776</v>
      </c>
    </row>
    <row r="14" spans="1:6" ht="15" customHeight="1" x14ac:dyDescent="0.25">
      <c r="A14" s="50" t="s">
        <v>36</v>
      </c>
      <c r="B14" s="14" t="s">
        <v>3</v>
      </c>
      <c r="C14" s="13"/>
      <c r="D14" s="15">
        <v>112483</v>
      </c>
      <c r="E14" s="15">
        <v>112483</v>
      </c>
      <c r="F14" s="13">
        <f t="shared" ref="F14:F19" si="0">AVERAGE(D14:E14)</f>
        <v>112483</v>
      </c>
    </row>
    <row r="15" spans="1:6" ht="15" customHeight="1" x14ac:dyDescent="0.25">
      <c r="A15" s="50" t="s">
        <v>37</v>
      </c>
      <c r="B15" s="14" t="s">
        <v>3</v>
      </c>
      <c r="C15" s="13"/>
      <c r="D15" s="15">
        <v>54292</v>
      </c>
      <c r="E15" s="15">
        <v>54292</v>
      </c>
      <c r="F15" s="13">
        <f t="shared" si="0"/>
        <v>54292</v>
      </c>
    </row>
    <row r="16" spans="1:6" ht="15" customHeight="1" x14ac:dyDescent="0.25">
      <c r="A16" s="50" t="s">
        <v>38</v>
      </c>
      <c r="B16" s="14" t="s">
        <v>3</v>
      </c>
      <c r="C16" s="13"/>
      <c r="D16" s="15">
        <v>4165</v>
      </c>
      <c r="E16" s="15">
        <v>4165</v>
      </c>
      <c r="F16" s="13">
        <f t="shared" si="0"/>
        <v>4165</v>
      </c>
    </row>
    <row r="17" spans="1:6" ht="15" customHeight="1" x14ac:dyDescent="0.25">
      <c r="A17" s="50" t="s">
        <v>39</v>
      </c>
      <c r="B17" s="14" t="s">
        <v>3</v>
      </c>
      <c r="C17" s="13"/>
      <c r="D17" s="15">
        <v>22527</v>
      </c>
      <c r="E17" s="15">
        <v>22527</v>
      </c>
      <c r="F17" s="13">
        <f t="shared" si="0"/>
        <v>22527</v>
      </c>
    </row>
    <row r="18" spans="1:6" ht="15" customHeight="1" x14ac:dyDescent="0.25">
      <c r="A18" s="51"/>
      <c r="D18" s="13"/>
      <c r="E18" s="13"/>
      <c r="F18" s="13"/>
    </row>
    <row r="19" spans="1:6" ht="15" customHeight="1" thickBot="1" x14ac:dyDescent="0.3">
      <c r="A19" s="52" t="s">
        <v>12</v>
      </c>
      <c r="B19" s="17"/>
      <c r="C19" s="17">
        <f>SUM(C13:C18)</f>
        <v>0</v>
      </c>
      <c r="D19" s="17">
        <f>SUM(D13:D18)</f>
        <v>696243</v>
      </c>
      <c r="E19" s="17">
        <f>SUM(E13:E18)</f>
        <v>696243</v>
      </c>
      <c r="F19" s="17">
        <f t="shared" si="0"/>
        <v>696243</v>
      </c>
    </row>
    <row r="20" spans="1:6" ht="15" customHeight="1" thickTop="1" x14ac:dyDescent="0.25">
      <c r="A20" s="53" t="s">
        <v>67</v>
      </c>
      <c r="B20" s="19"/>
      <c r="C20" s="18"/>
      <c r="D20" s="19"/>
      <c r="E20" s="19"/>
      <c r="F20" s="19"/>
    </row>
    <row r="21" spans="1:6" ht="15" customHeight="1" x14ac:dyDescent="0.25">
      <c r="A21" s="82" t="s">
        <v>69</v>
      </c>
      <c r="B21" s="82"/>
      <c r="C21" s="82"/>
      <c r="D21" s="82"/>
      <c r="E21" s="82"/>
      <c r="F21" s="82"/>
    </row>
    <row r="22" spans="1:6" ht="15" customHeight="1" x14ac:dyDescent="0.25">
      <c r="A22" s="82"/>
      <c r="B22" s="82"/>
      <c r="C22" s="82"/>
      <c r="D22" s="82"/>
      <c r="E22" s="82"/>
      <c r="F22" s="82"/>
    </row>
    <row r="23" spans="1:6" ht="15" customHeight="1" x14ac:dyDescent="0.25">
      <c r="A23" s="54"/>
      <c r="B23" s="54"/>
      <c r="C23" s="54"/>
      <c r="D23" s="54"/>
      <c r="E23" s="54"/>
      <c r="F23" s="54"/>
    </row>
    <row r="24" spans="1:6" ht="15" customHeight="1" x14ac:dyDescent="0.25">
      <c r="A24" s="81" t="s">
        <v>13</v>
      </c>
      <c r="B24" s="81"/>
      <c r="C24" s="81"/>
      <c r="D24" s="81"/>
      <c r="E24" s="81"/>
    </row>
    <row r="25" spans="1:6" ht="15" customHeight="1" x14ac:dyDescent="0.25">
      <c r="A25" s="80" t="s">
        <v>40</v>
      </c>
      <c r="B25" s="80"/>
      <c r="C25" s="80"/>
      <c r="D25" s="80"/>
      <c r="E25" s="80"/>
    </row>
    <row r="26" spans="1:6" ht="15" customHeight="1" x14ac:dyDescent="0.25">
      <c r="A26" s="80" t="s">
        <v>41</v>
      </c>
      <c r="B26" s="80"/>
      <c r="C26" s="80"/>
      <c r="D26" s="80"/>
      <c r="E26" s="80"/>
    </row>
    <row r="28" spans="1:6" ht="15" customHeight="1" thickBot="1" x14ac:dyDescent="0.3">
      <c r="A28" s="47" t="s">
        <v>80</v>
      </c>
      <c r="B28" s="48" t="s">
        <v>22</v>
      </c>
      <c r="C28" s="48" t="s">
        <v>23</v>
      </c>
      <c r="D28" s="48" t="s">
        <v>24</v>
      </c>
      <c r="E28" s="48" t="s">
        <v>25</v>
      </c>
    </row>
    <row r="29" spans="1:6" ht="15" customHeight="1" x14ac:dyDescent="0.25">
      <c r="A29" s="53"/>
    </row>
    <row r="30" spans="1:6" ht="15" customHeight="1" x14ac:dyDescent="0.25">
      <c r="A30" s="70" t="s">
        <v>83</v>
      </c>
      <c r="B30" s="71">
        <f>+B31+B32+B33</f>
        <v>0</v>
      </c>
      <c r="C30" s="71">
        <f t="shared" ref="C30:D30" si="1">+C31+C32+C33</f>
        <v>3125709479.1000004</v>
      </c>
      <c r="D30" s="71">
        <f t="shared" si="1"/>
        <v>4361552643.199995</v>
      </c>
      <c r="E30" s="71">
        <f t="shared" ref="E30" si="2">SUM(E31:E33)</f>
        <v>7487262122.2999954</v>
      </c>
    </row>
    <row r="31" spans="1:6" ht="15" customHeight="1" x14ac:dyDescent="0.25">
      <c r="A31" s="56" t="s">
        <v>17</v>
      </c>
      <c r="C31" s="14">
        <v>2859459479.1000004</v>
      </c>
      <c r="D31" s="14">
        <v>3810592643.199995</v>
      </c>
      <c r="E31" s="14">
        <f>SUM(C31:D31)</f>
        <v>6670052122.2999954</v>
      </c>
    </row>
    <row r="32" spans="1:6" ht="15" customHeight="1" x14ac:dyDescent="0.25">
      <c r="A32" s="56" t="s">
        <v>18</v>
      </c>
      <c r="C32" s="14">
        <v>266250000</v>
      </c>
      <c r="D32" s="14">
        <v>550960000</v>
      </c>
      <c r="E32" s="14">
        <f>SUM(C32:D32)</f>
        <v>817210000</v>
      </c>
    </row>
    <row r="33" spans="1:5" ht="15" customHeight="1" x14ac:dyDescent="0.25">
      <c r="A33" s="56" t="s">
        <v>19</v>
      </c>
    </row>
    <row r="34" spans="1:5" ht="15" customHeight="1" x14ac:dyDescent="0.25">
      <c r="A34" s="70" t="s">
        <v>36</v>
      </c>
      <c r="B34" s="71">
        <f t="shared" ref="B34:D34" si="3">SUM(B35:B37)</f>
        <v>0</v>
      </c>
      <c r="C34" s="71">
        <f t="shared" si="3"/>
        <v>690755461.99999976</v>
      </c>
      <c r="D34" s="71">
        <f t="shared" si="3"/>
        <v>979700616.00000012</v>
      </c>
      <c r="E34" s="71">
        <f t="shared" ref="E34" si="4">SUM(E35:E37)</f>
        <v>1670456078</v>
      </c>
    </row>
    <row r="35" spans="1:5" ht="15" customHeight="1" x14ac:dyDescent="0.25">
      <c r="A35" s="56" t="s">
        <v>17</v>
      </c>
      <c r="C35" s="14">
        <v>613365461.99999976</v>
      </c>
      <c r="D35" s="14">
        <v>817820616.00000012</v>
      </c>
      <c r="E35" s="14">
        <f>SUM(C35:D35)</f>
        <v>1431186078</v>
      </c>
    </row>
    <row r="36" spans="1:5" ht="15" customHeight="1" x14ac:dyDescent="0.25">
      <c r="A36" s="56" t="s">
        <v>18</v>
      </c>
      <c r="C36" s="14">
        <v>77390000</v>
      </c>
      <c r="D36" s="14">
        <v>161880000</v>
      </c>
      <c r="E36" s="14">
        <f>SUM(C36:D36)</f>
        <v>239270000</v>
      </c>
    </row>
    <row r="37" spans="1:5" ht="15" customHeight="1" x14ac:dyDescent="0.25">
      <c r="A37" s="56" t="s">
        <v>19</v>
      </c>
    </row>
    <row r="38" spans="1:5" ht="15" customHeight="1" x14ac:dyDescent="0.25">
      <c r="A38" s="70" t="s">
        <v>42</v>
      </c>
      <c r="B38" s="71">
        <f t="shared" ref="B38:D38" si="5">SUM(B39:B41)</f>
        <v>0</v>
      </c>
      <c r="C38" s="71">
        <f t="shared" si="5"/>
        <v>327492018.99999994</v>
      </c>
      <c r="D38" s="71">
        <f t="shared" si="5"/>
        <v>469315966.5999999</v>
      </c>
      <c r="E38" s="71">
        <f t="shared" ref="E38" si="6">SUM(E39:E41)</f>
        <v>796807985.5999999</v>
      </c>
    </row>
    <row r="39" spans="1:5" ht="15" customHeight="1" x14ac:dyDescent="0.25">
      <c r="A39" s="56" t="s">
        <v>17</v>
      </c>
      <c r="C39" s="14">
        <v>291992018.99999994</v>
      </c>
      <c r="D39" s="14">
        <v>393523466.5999999</v>
      </c>
      <c r="E39" s="14">
        <f>SUM(C39:D39)</f>
        <v>685515485.5999999</v>
      </c>
    </row>
    <row r="40" spans="1:5" ht="15" customHeight="1" x14ac:dyDescent="0.25">
      <c r="A40" s="56" t="s">
        <v>18</v>
      </c>
      <c r="C40" s="14">
        <v>35500000</v>
      </c>
      <c r="D40" s="14">
        <v>75792500</v>
      </c>
      <c r="E40" s="14">
        <f>SUM(C40:D40)</f>
        <v>111292500</v>
      </c>
    </row>
    <row r="41" spans="1:5" ht="15" customHeight="1" x14ac:dyDescent="0.25">
      <c r="A41" s="56" t="s">
        <v>19</v>
      </c>
    </row>
    <row r="42" spans="1:5" ht="15" customHeight="1" x14ac:dyDescent="0.25">
      <c r="A42" s="70" t="s">
        <v>38</v>
      </c>
      <c r="B42" s="71">
        <f t="shared" ref="B42:D42" si="7">SUM(B43:B45)</f>
        <v>0</v>
      </c>
      <c r="C42" s="71">
        <f t="shared" si="7"/>
        <v>24614342.800000001</v>
      </c>
      <c r="D42" s="71">
        <f t="shared" si="7"/>
        <v>35540790.399999999</v>
      </c>
      <c r="E42" s="71">
        <f t="shared" ref="E42" si="8">SUM(E43:E45)</f>
        <v>60155133.200000003</v>
      </c>
    </row>
    <row r="43" spans="1:5" ht="15" customHeight="1" x14ac:dyDescent="0.25">
      <c r="A43" s="56" t="s">
        <v>17</v>
      </c>
      <c r="C43" s="14">
        <v>20531842.800000001</v>
      </c>
      <c r="D43" s="14">
        <v>27375790.399999999</v>
      </c>
      <c r="E43" s="14">
        <f>SUM(C43:D43)</f>
        <v>47907633.200000003</v>
      </c>
    </row>
    <row r="44" spans="1:5" ht="15" customHeight="1" x14ac:dyDescent="0.25">
      <c r="A44" s="56" t="s">
        <v>18</v>
      </c>
      <c r="C44" s="14">
        <v>4082500</v>
      </c>
      <c r="D44" s="14">
        <v>8165000</v>
      </c>
      <c r="E44" s="14">
        <f>SUM(C44:D44)</f>
        <v>12247500</v>
      </c>
    </row>
    <row r="45" spans="1:5" ht="15" customHeight="1" x14ac:dyDescent="0.25">
      <c r="A45" s="56" t="s">
        <v>19</v>
      </c>
    </row>
    <row r="46" spans="1:5" ht="15" customHeight="1" x14ac:dyDescent="0.25">
      <c r="A46" s="70" t="s">
        <v>39</v>
      </c>
      <c r="B46" s="71">
        <f t="shared" ref="B46:D46" si="9">SUM(B47:B49)</f>
        <v>0</v>
      </c>
      <c r="C46" s="71">
        <f t="shared" si="9"/>
        <v>131854118.79999998</v>
      </c>
      <c r="D46" s="71">
        <f t="shared" si="9"/>
        <v>178648985.59999999</v>
      </c>
      <c r="E46" s="71">
        <f t="shared" ref="E46" si="10">SUM(E47:E49)</f>
        <v>310503104.39999998</v>
      </c>
    </row>
    <row r="47" spans="1:5" ht="15" customHeight="1" x14ac:dyDescent="0.25">
      <c r="A47" s="56" t="s">
        <v>17</v>
      </c>
      <c r="C47" s="14">
        <v>125109118.79999998</v>
      </c>
      <c r="D47" s="14">
        <v>164981485.59999999</v>
      </c>
      <c r="E47" s="14">
        <f>SUM(C47:D47)</f>
        <v>290090604.39999998</v>
      </c>
    </row>
    <row r="48" spans="1:5" ht="15" customHeight="1" x14ac:dyDescent="0.25">
      <c r="A48" s="56" t="s">
        <v>18</v>
      </c>
      <c r="C48" s="14">
        <v>6745000</v>
      </c>
      <c r="D48" s="14">
        <v>13667500</v>
      </c>
      <c r="E48" s="14">
        <f>SUM(C48:D48)</f>
        <v>20412500</v>
      </c>
    </row>
    <row r="49" spans="1:5" ht="15" customHeight="1" x14ac:dyDescent="0.25">
      <c r="A49" s="56" t="s">
        <v>19</v>
      </c>
    </row>
    <row r="50" spans="1:5" ht="15" customHeight="1" x14ac:dyDescent="0.25">
      <c r="A50" s="50"/>
    </row>
    <row r="51" spans="1:5" ht="15" customHeight="1" thickBot="1" x14ac:dyDescent="0.3">
      <c r="A51" s="57" t="s">
        <v>12</v>
      </c>
      <c r="B51" s="17">
        <f>+B30+B34+B38+B42+B46</f>
        <v>0</v>
      </c>
      <c r="C51" s="17">
        <f>+C30+C34+C38+C42+C46</f>
        <v>4300425421.7000008</v>
      </c>
      <c r="D51" s="17">
        <f t="shared" ref="D51:E51" si="11">+D30+D34+D38+D42+D46</f>
        <v>6024759001.7999954</v>
      </c>
      <c r="E51" s="17">
        <f t="shared" si="11"/>
        <v>10325184423.499996</v>
      </c>
    </row>
    <row r="52" spans="1:5" ht="15" customHeight="1" thickTop="1" x14ac:dyDescent="0.25">
      <c r="A52" s="53" t="s">
        <v>67</v>
      </c>
    </row>
    <row r="53" spans="1:5" ht="15" customHeight="1" x14ac:dyDescent="0.25">
      <c r="A53" s="14"/>
    </row>
    <row r="54" spans="1:5" ht="15" customHeight="1" x14ac:dyDescent="0.25">
      <c r="A54" s="14"/>
    </row>
    <row r="55" spans="1:5" ht="15" customHeight="1" x14ac:dyDescent="0.25">
      <c r="A55" s="80" t="s">
        <v>14</v>
      </c>
      <c r="B55" s="80"/>
      <c r="C55" s="80"/>
      <c r="D55" s="80"/>
      <c r="E55" s="80"/>
    </row>
    <row r="56" spans="1:5" ht="15" customHeight="1" x14ac:dyDescent="0.25">
      <c r="A56" s="80" t="s">
        <v>43</v>
      </c>
      <c r="B56" s="80"/>
      <c r="C56" s="80"/>
      <c r="D56" s="80"/>
      <c r="E56" s="80"/>
    </row>
    <row r="57" spans="1:5" ht="15" customHeight="1" x14ac:dyDescent="0.25">
      <c r="A57" s="37" t="s">
        <v>7</v>
      </c>
      <c r="B57" s="39" t="s">
        <v>8</v>
      </c>
      <c r="C57" s="58"/>
      <c r="D57" s="58"/>
      <c r="E57" s="58"/>
    </row>
    <row r="59" spans="1:5" ht="15" customHeight="1" thickBot="1" x14ac:dyDescent="0.3">
      <c r="A59" s="55" t="s">
        <v>9</v>
      </c>
      <c r="B59" s="48" t="s">
        <v>22</v>
      </c>
      <c r="C59" s="48" t="s">
        <v>23</v>
      </c>
      <c r="D59" s="48" t="s">
        <v>24</v>
      </c>
      <c r="E59" s="48" t="s">
        <v>25</v>
      </c>
    </row>
    <row r="60" spans="1:5" ht="15" customHeight="1" x14ac:dyDescent="0.25">
      <c r="A60" s="53"/>
    </row>
    <row r="61" spans="1:5" ht="32.25" customHeight="1" x14ac:dyDescent="0.25">
      <c r="A61" s="59" t="s">
        <v>20</v>
      </c>
      <c r="C61" s="14">
        <v>3910457921.7000008</v>
      </c>
      <c r="D61" s="14">
        <v>5214294001.7999954</v>
      </c>
      <c r="E61" s="14">
        <f>SUM(B61:D61)</f>
        <v>9124751923.4999962</v>
      </c>
    </row>
    <row r="62" spans="1:5" ht="42.75" customHeight="1" x14ac:dyDescent="0.25">
      <c r="A62" s="59" t="s">
        <v>21</v>
      </c>
      <c r="C62" s="14">
        <v>389967500</v>
      </c>
      <c r="D62" s="14">
        <v>810465000</v>
      </c>
      <c r="E62" s="14">
        <f>SUM(B62:D62)</f>
        <v>1200432500</v>
      </c>
    </row>
    <row r="63" spans="1:5" ht="15" customHeight="1" x14ac:dyDescent="0.25">
      <c r="A63" s="59" t="s">
        <v>44</v>
      </c>
      <c r="E63" s="14">
        <f>SUM(B63:D63)</f>
        <v>0</v>
      </c>
    </row>
    <row r="64" spans="1:5" ht="15" customHeight="1" x14ac:dyDescent="0.25">
      <c r="A64" s="53" t="s">
        <v>4</v>
      </c>
      <c r="E64" s="14">
        <f>SUM(C64:D64)</f>
        <v>0</v>
      </c>
    </row>
    <row r="65" spans="1:5" ht="15" customHeight="1" x14ac:dyDescent="0.25">
      <c r="A65" s="53" t="s">
        <v>5</v>
      </c>
    </row>
    <row r="66" spans="1:5" ht="15" customHeight="1" thickBot="1" x14ac:dyDescent="0.3">
      <c r="A66" s="57" t="s">
        <v>12</v>
      </c>
      <c r="B66" s="17">
        <f>SUM(B61:B64)</f>
        <v>0</v>
      </c>
      <c r="C66" s="17">
        <f>SUM(C61:C64)</f>
        <v>4300425421.7000008</v>
      </c>
      <c r="D66" s="17">
        <f>SUM(D61:D63)</f>
        <v>6024759001.7999954</v>
      </c>
      <c r="E66" s="17">
        <f>SUM(E61:E64)</f>
        <v>10325184423.499996</v>
      </c>
    </row>
    <row r="67" spans="1:5" ht="15" customHeight="1" thickTop="1" x14ac:dyDescent="0.25">
      <c r="A67" s="53" t="s">
        <v>66</v>
      </c>
    </row>
    <row r="70" spans="1:5" ht="15" customHeight="1" x14ac:dyDescent="0.25">
      <c r="A70" s="80" t="s">
        <v>29</v>
      </c>
      <c r="B70" s="80"/>
      <c r="C70" s="80"/>
      <c r="D70" s="80"/>
      <c r="E70" s="80"/>
    </row>
    <row r="71" spans="1:5" ht="15" customHeight="1" x14ac:dyDescent="0.25">
      <c r="A71" s="80" t="s">
        <v>30</v>
      </c>
      <c r="B71" s="80"/>
      <c r="C71" s="80"/>
      <c r="D71" s="80"/>
      <c r="E71" s="80"/>
    </row>
    <row r="72" spans="1:5" ht="15" customHeight="1" x14ac:dyDescent="0.25">
      <c r="A72" s="37" t="s">
        <v>7</v>
      </c>
      <c r="B72" s="42" t="s">
        <v>8</v>
      </c>
      <c r="C72" s="58"/>
      <c r="D72" s="58"/>
      <c r="E72" s="58"/>
    </row>
    <row r="73" spans="1:5" ht="15" customHeight="1" x14ac:dyDescent="0.25">
      <c r="A73" s="53"/>
    </row>
    <row r="74" spans="1:5" ht="15" customHeight="1" thickBot="1" x14ac:dyDescent="0.3">
      <c r="A74" s="55" t="s">
        <v>9</v>
      </c>
      <c r="B74" s="48" t="s">
        <v>22</v>
      </c>
      <c r="C74" s="48" t="s">
        <v>23</v>
      </c>
      <c r="D74" s="48" t="s">
        <v>24</v>
      </c>
      <c r="E74" s="48" t="s">
        <v>25</v>
      </c>
    </row>
    <row r="75" spans="1:5" ht="15" customHeight="1" x14ac:dyDescent="0.25">
      <c r="A75" s="53"/>
    </row>
    <row r="76" spans="1:5" ht="15" customHeight="1" x14ac:dyDescent="0.25">
      <c r="A76" s="60" t="s">
        <v>31</v>
      </c>
      <c r="B76" s="68">
        <v>-14554537982.610023</v>
      </c>
      <c r="C76" s="68">
        <f>B80</f>
        <v>-14554537982.610023</v>
      </c>
      <c r="D76" s="68">
        <f>C80</f>
        <v>-18854963404.310024</v>
      </c>
      <c r="E76" s="68">
        <f>B76</f>
        <v>-14554537982.610023</v>
      </c>
    </row>
    <row r="77" spans="1:5" ht="15" customHeight="1" x14ac:dyDescent="0.25">
      <c r="A77" s="60" t="s">
        <v>32</v>
      </c>
      <c r="B77" s="68">
        <v>0</v>
      </c>
      <c r="C77" s="68">
        <v>0</v>
      </c>
      <c r="D77" s="68">
        <v>4300425421.6999998</v>
      </c>
      <c r="E77" s="68">
        <f>SUM(B77:D77)</f>
        <v>4300425421.6999998</v>
      </c>
    </row>
    <row r="78" spans="1:5" ht="18" customHeight="1" x14ac:dyDescent="0.25">
      <c r="A78" s="60" t="s">
        <v>33</v>
      </c>
      <c r="B78" s="68">
        <f t="shared" ref="B78:D78" si="12">SUM(B76:B77)</f>
        <v>-14554537982.610023</v>
      </c>
      <c r="C78" s="68">
        <f t="shared" si="12"/>
        <v>-14554537982.610023</v>
      </c>
      <c r="D78" s="68">
        <f t="shared" si="12"/>
        <v>-14554537982.610023</v>
      </c>
      <c r="E78" s="68">
        <f>SUM(E76:E77)</f>
        <v>-10254112560.910023</v>
      </c>
    </row>
    <row r="79" spans="1:5" ht="15" customHeight="1" x14ac:dyDescent="0.25">
      <c r="A79" s="60" t="s">
        <v>34</v>
      </c>
      <c r="B79" s="68">
        <f>B66</f>
        <v>0</v>
      </c>
      <c r="C79" s="68">
        <f t="shared" ref="C79:E79" si="13">C66</f>
        <v>4300425421.7000008</v>
      </c>
      <c r="D79" s="68">
        <f t="shared" si="13"/>
        <v>6024759001.7999954</v>
      </c>
      <c r="E79" s="68">
        <f t="shared" si="13"/>
        <v>10325184423.499996</v>
      </c>
    </row>
    <row r="80" spans="1:5" ht="15" customHeight="1" x14ac:dyDescent="0.25">
      <c r="A80" s="60" t="s">
        <v>35</v>
      </c>
      <c r="B80" s="68">
        <f t="shared" ref="B80:D80" si="14">B78-B79</f>
        <v>-14554537982.610023</v>
      </c>
      <c r="C80" s="68">
        <f t="shared" si="14"/>
        <v>-18854963404.310024</v>
      </c>
      <c r="D80" s="68">
        <f t="shared" si="14"/>
        <v>-20579296984.410019</v>
      </c>
      <c r="E80" s="68">
        <f>E78-E79</f>
        <v>-20579296984.410019</v>
      </c>
    </row>
    <row r="81" spans="1:5" ht="15" customHeight="1" thickBot="1" x14ac:dyDescent="0.3">
      <c r="A81" s="61"/>
      <c r="B81" s="17"/>
      <c r="C81" s="17"/>
      <c r="D81" s="17"/>
      <c r="E81" s="17"/>
    </row>
    <row r="82" spans="1:5" ht="15" customHeight="1" thickTop="1" x14ac:dyDescent="0.25">
      <c r="A82" s="53" t="s">
        <v>65</v>
      </c>
    </row>
    <row r="83" spans="1:5" ht="15" customHeight="1" x14ac:dyDescent="0.25">
      <c r="A83" s="60" t="s">
        <v>56</v>
      </c>
    </row>
    <row r="84" spans="1:5" ht="15" customHeight="1" x14ac:dyDescent="0.25">
      <c r="A84" s="79" t="s">
        <v>82</v>
      </c>
      <c r="B84" s="79"/>
      <c r="C84" s="79"/>
      <c r="D84" s="79"/>
      <c r="E84" s="79"/>
    </row>
    <row r="85" spans="1:5" ht="15" customHeight="1" x14ac:dyDescent="0.25">
      <c r="A85" s="79"/>
      <c r="B85" s="79"/>
      <c r="C85" s="79"/>
      <c r="D85" s="79"/>
      <c r="E85" s="79"/>
    </row>
    <row r="86" spans="1:5" ht="15" customHeight="1" x14ac:dyDescent="0.25">
      <c r="A86" s="67"/>
    </row>
    <row r="87" spans="1:5" ht="15" customHeight="1" x14ac:dyDescent="0.25">
      <c r="A87" s="67" t="s">
        <v>90</v>
      </c>
    </row>
    <row r="88" spans="1:5" ht="15" customHeight="1" x14ac:dyDescent="0.25">
      <c r="A88" s="67"/>
    </row>
  </sheetData>
  <mergeCells count="12">
    <mergeCell ref="A84:E85"/>
    <mergeCell ref="A71:E71"/>
    <mergeCell ref="A1:F1"/>
    <mergeCell ref="A24:E24"/>
    <mergeCell ref="A25:E25"/>
    <mergeCell ref="A26:E26"/>
    <mergeCell ref="A55:E55"/>
    <mergeCell ref="A56:E56"/>
    <mergeCell ref="A70:E70"/>
    <mergeCell ref="A8:F8"/>
    <mergeCell ref="A9:F9"/>
    <mergeCell ref="A21:F22"/>
  </mergeCells>
  <printOptions horizontalCentered="1" verticalCentered="1"/>
  <pageMargins left="0.70866141732283472" right="1.18" top="0.3" bottom="0.2" header="0.31496062992125984" footer="0.31496062992125984"/>
  <pageSetup scale="35" orientation="landscape" r:id="rId1"/>
  <ignoredErrors>
    <ignoredError sqref="F13:F17 E31:E4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topLeftCell="A46" workbookViewId="0">
      <selection activeCell="A54" sqref="A54"/>
    </sheetView>
  </sheetViews>
  <sheetFormatPr baseColWidth="10" defaultColWidth="11.42578125" defaultRowHeight="15" customHeight="1" x14ac:dyDescent="0.25"/>
  <cols>
    <col min="1" max="1" width="64.85546875" style="46" customWidth="1"/>
    <col min="2" max="2" width="16.7109375" style="14" customWidth="1"/>
    <col min="3" max="4" width="17.5703125" style="14" bestFit="1" customWidth="1"/>
    <col min="5" max="5" width="18.5703125" style="14" bestFit="1" customWidth="1"/>
    <col min="6" max="6" width="14.7109375" style="14" customWidth="1"/>
    <col min="7" max="7" width="15.42578125" style="14" customWidth="1"/>
    <col min="8" max="8" width="14.85546875" style="14" customWidth="1"/>
    <col min="9" max="9" width="5.5703125" style="14" customWidth="1"/>
    <col min="10" max="10" width="15.7109375" style="14" customWidth="1"/>
    <col min="11" max="16384" width="11.42578125" style="14"/>
  </cols>
  <sheetData>
    <row r="1" spans="1:6" ht="15" customHeight="1" x14ac:dyDescent="0.25">
      <c r="A1" s="80" t="s">
        <v>15</v>
      </c>
      <c r="B1" s="80"/>
      <c r="C1" s="80"/>
      <c r="D1" s="80"/>
      <c r="E1" s="80"/>
      <c r="F1" s="80"/>
    </row>
    <row r="2" spans="1:6" ht="15" customHeight="1" x14ac:dyDescent="0.25">
      <c r="A2" s="37" t="s">
        <v>0</v>
      </c>
      <c r="B2" s="38" t="s">
        <v>26</v>
      </c>
      <c r="C2" s="39"/>
      <c r="D2" s="40"/>
      <c r="E2" s="40"/>
      <c r="F2" s="40"/>
    </row>
    <row r="3" spans="1:6" ht="15" customHeight="1" x14ac:dyDescent="0.25">
      <c r="A3" s="37" t="s">
        <v>1</v>
      </c>
      <c r="B3" s="38" t="s">
        <v>16</v>
      </c>
      <c r="C3" s="41"/>
      <c r="D3" s="40"/>
      <c r="E3" s="40"/>
      <c r="F3" s="40"/>
    </row>
    <row r="4" spans="1:6" ht="15" customHeight="1" x14ac:dyDescent="0.25">
      <c r="A4" s="37" t="s">
        <v>10</v>
      </c>
      <c r="B4" s="41" t="s">
        <v>27</v>
      </c>
      <c r="C4" s="41"/>
      <c r="D4" s="40"/>
      <c r="E4" s="40"/>
      <c r="F4" s="40"/>
    </row>
    <row r="5" spans="1:6" ht="15" customHeight="1" x14ac:dyDescent="0.25">
      <c r="A5" s="37" t="s">
        <v>28</v>
      </c>
      <c r="B5" s="42" t="s">
        <v>85</v>
      </c>
      <c r="C5" s="41"/>
      <c r="D5" s="40"/>
      <c r="E5" s="40"/>
      <c r="F5" s="40"/>
    </row>
    <row r="6" spans="1:6" ht="15" customHeight="1" x14ac:dyDescent="0.25">
      <c r="A6" s="43"/>
      <c r="B6" s="44"/>
      <c r="C6" s="45"/>
    </row>
    <row r="7" spans="1:6" ht="15" customHeight="1" x14ac:dyDescent="0.25">
      <c r="A7" s="43"/>
      <c r="B7" s="45"/>
      <c r="C7" s="45"/>
    </row>
    <row r="8" spans="1:6" ht="15" customHeight="1" x14ac:dyDescent="0.25">
      <c r="A8" s="80" t="s">
        <v>6</v>
      </c>
      <c r="B8" s="80"/>
      <c r="C8" s="80"/>
      <c r="D8" s="80"/>
      <c r="E8" s="80"/>
      <c r="F8" s="80"/>
    </row>
    <row r="9" spans="1:6" ht="15" customHeight="1" x14ac:dyDescent="0.25">
      <c r="A9" s="80" t="s">
        <v>11</v>
      </c>
      <c r="B9" s="80"/>
      <c r="C9" s="80"/>
      <c r="D9" s="80"/>
      <c r="E9" s="80"/>
      <c r="F9" s="80"/>
    </row>
    <row r="10" spans="1:6" ht="15" customHeight="1" x14ac:dyDescent="0.25">
      <c r="B10" s="45"/>
      <c r="C10" s="45"/>
    </row>
    <row r="11" spans="1:6" ht="15" customHeight="1" thickBot="1" x14ac:dyDescent="0.3">
      <c r="A11" s="47" t="s">
        <v>80</v>
      </c>
      <c r="B11" s="48" t="s">
        <v>2</v>
      </c>
      <c r="C11" s="48" t="s">
        <v>49</v>
      </c>
      <c r="D11" s="48" t="s">
        <v>50</v>
      </c>
      <c r="E11" s="48" t="s">
        <v>51</v>
      </c>
      <c r="F11" s="48" t="s">
        <v>52</v>
      </c>
    </row>
    <row r="13" spans="1:6" ht="15" customHeight="1" x14ac:dyDescent="0.25">
      <c r="A13" s="49" t="s">
        <v>83</v>
      </c>
      <c r="B13" s="14" t="s">
        <v>3</v>
      </c>
      <c r="C13" s="13">
        <v>503047</v>
      </c>
      <c r="D13" s="13">
        <v>503047</v>
      </c>
      <c r="E13" s="13">
        <v>503047</v>
      </c>
      <c r="F13" s="13">
        <f>AVERAGE(C13:E13)</f>
        <v>503047</v>
      </c>
    </row>
    <row r="14" spans="1:6" ht="15" customHeight="1" x14ac:dyDescent="0.25">
      <c r="A14" s="50" t="s">
        <v>36</v>
      </c>
      <c r="B14" s="14" t="s">
        <v>3</v>
      </c>
      <c r="C14" s="13">
        <v>112692</v>
      </c>
      <c r="D14" s="13">
        <v>112692</v>
      </c>
      <c r="E14" s="13">
        <v>112692</v>
      </c>
      <c r="F14" s="13">
        <f t="shared" ref="F14:F19" si="0">AVERAGE(C14:E14)</f>
        <v>112692</v>
      </c>
    </row>
    <row r="15" spans="1:6" ht="15" customHeight="1" x14ac:dyDescent="0.25">
      <c r="A15" s="50" t="s">
        <v>42</v>
      </c>
      <c r="B15" s="14" t="s">
        <v>3</v>
      </c>
      <c r="C15" s="13">
        <v>54814</v>
      </c>
      <c r="D15" s="13">
        <v>54814</v>
      </c>
      <c r="E15" s="13">
        <v>54814</v>
      </c>
      <c r="F15" s="13">
        <f t="shared" si="0"/>
        <v>54814</v>
      </c>
    </row>
    <row r="16" spans="1:6" ht="15" customHeight="1" x14ac:dyDescent="0.25">
      <c r="A16" s="50" t="s">
        <v>38</v>
      </c>
      <c r="B16" s="14" t="s">
        <v>3</v>
      </c>
      <c r="C16" s="13">
        <v>4165</v>
      </c>
      <c r="D16" s="13">
        <v>4165</v>
      </c>
      <c r="E16" s="13">
        <v>4165</v>
      </c>
      <c r="F16" s="13">
        <f t="shared" si="0"/>
        <v>4165</v>
      </c>
    </row>
    <row r="17" spans="1:6" ht="15" customHeight="1" x14ac:dyDescent="0.25">
      <c r="A17" s="50" t="s">
        <v>39</v>
      </c>
      <c r="B17" s="14" t="s">
        <v>3</v>
      </c>
      <c r="C17" s="13">
        <v>24664</v>
      </c>
      <c r="D17" s="13">
        <v>24664</v>
      </c>
      <c r="E17" s="13">
        <v>24664</v>
      </c>
      <c r="F17" s="13">
        <f t="shared" si="0"/>
        <v>24664</v>
      </c>
    </row>
    <row r="18" spans="1:6" ht="15" customHeight="1" x14ac:dyDescent="0.25">
      <c r="A18" s="51"/>
      <c r="D18" s="13"/>
      <c r="E18" s="13"/>
      <c r="F18" s="13"/>
    </row>
    <row r="19" spans="1:6" ht="15" customHeight="1" thickBot="1" x14ac:dyDescent="0.3">
      <c r="A19" s="52" t="s">
        <v>12</v>
      </c>
      <c r="B19" s="17"/>
      <c r="C19" s="16">
        <f>SUM(C13:C17)</f>
        <v>699382</v>
      </c>
      <c r="D19" s="17">
        <f>SUM(D13:D17)</f>
        <v>699382</v>
      </c>
      <c r="E19" s="17">
        <f>SUM(E13:E18)</f>
        <v>699382</v>
      </c>
      <c r="F19" s="17">
        <f t="shared" si="0"/>
        <v>699382</v>
      </c>
    </row>
    <row r="20" spans="1:6" ht="15" customHeight="1" thickTop="1" x14ac:dyDescent="0.25">
      <c r="A20" s="53" t="s">
        <v>67</v>
      </c>
    </row>
    <row r="21" spans="1:6" ht="15" customHeight="1" x14ac:dyDescent="0.25">
      <c r="A21" s="82" t="s">
        <v>69</v>
      </c>
      <c r="B21" s="82"/>
      <c r="C21" s="82"/>
      <c r="D21" s="82"/>
      <c r="E21" s="82"/>
      <c r="F21" s="82"/>
    </row>
    <row r="22" spans="1:6" ht="15" customHeight="1" x14ac:dyDescent="0.25">
      <c r="A22" s="82"/>
      <c r="B22" s="82"/>
      <c r="C22" s="82"/>
      <c r="D22" s="82"/>
      <c r="E22" s="82"/>
      <c r="F22" s="82"/>
    </row>
    <row r="23" spans="1:6" ht="15" customHeight="1" x14ac:dyDescent="0.25">
      <c r="A23" s="54"/>
      <c r="B23" s="54"/>
      <c r="C23" s="54"/>
      <c r="D23" s="54"/>
      <c r="E23" s="54"/>
      <c r="F23" s="54"/>
    </row>
    <row r="24" spans="1:6" ht="15" customHeight="1" x14ac:dyDescent="0.25">
      <c r="A24" s="81" t="s">
        <v>13</v>
      </c>
      <c r="B24" s="81"/>
      <c r="C24" s="81"/>
      <c r="D24" s="81"/>
      <c r="E24" s="81"/>
    </row>
    <row r="25" spans="1:6" ht="15" customHeight="1" x14ac:dyDescent="0.25">
      <c r="A25" s="80" t="s">
        <v>40</v>
      </c>
      <c r="B25" s="80"/>
      <c r="C25" s="80"/>
      <c r="D25" s="80"/>
      <c r="E25" s="80"/>
    </row>
    <row r="26" spans="1:6" ht="15" customHeight="1" x14ac:dyDescent="0.25">
      <c r="A26" s="80" t="s">
        <v>41</v>
      </c>
      <c r="B26" s="80"/>
      <c r="C26" s="80"/>
      <c r="D26" s="80"/>
      <c r="E26" s="80"/>
    </row>
    <row r="28" spans="1:6" ht="15" customHeight="1" thickBot="1" x14ac:dyDescent="0.3">
      <c r="A28" s="47" t="s">
        <v>80</v>
      </c>
      <c r="B28" s="48" t="s">
        <v>49</v>
      </c>
      <c r="C28" s="48" t="s">
        <v>50</v>
      </c>
      <c r="D28" s="48" t="s">
        <v>51</v>
      </c>
      <c r="E28" s="48" t="s">
        <v>52</v>
      </c>
    </row>
    <row r="29" spans="1:6" ht="15" customHeight="1" x14ac:dyDescent="0.25">
      <c r="A29" s="53"/>
    </row>
    <row r="30" spans="1:6" ht="15" customHeight="1" x14ac:dyDescent="0.25">
      <c r="A30" s="70" t="s">
        <v>93</v>
      </c>
      <c r="B30" s="71">
        <f t="shared" ref="B30:D30" si="1">SUM(B31:B33)</f>
        <v>4200237901.5200062</v>
      </c>
      <c r="C30" s="71">
        <f t="shared" si="1"/>
        <v>4447461234.159996</v>
      </c>
      <c r="D30" s="71">
        <f t="shared" si="1"/>
        <v>4434063377.2799969</v>
      </c>
      <c r="E30" s="71">
        <f t="shared" ref="E30" si="2">SUM(E31:E33)</f>
        <v>13081762512.959999</v>
      </c>
    </row>
    <row r="31" spans="1:6" ht="15" customHeight="1" x14ac:dyDescent="0.25">
      <c r="A31" s="56" t="s">
        <v>17</v>
      </c>
      <c r="B31" s="46">
        <v>3646792901.5200062</v>
      </c>
      <c r="C31" s="14">
        <v>3885496234.1599965</v>
      </c>
      <c r="D31" s="14">
        <v>3870855877.2799969</v>
      </c>
      <c r="E31" s="14">
        <f>+SUM(B31:D31)</f>
        <v>11403145012.959999</v>
      </c>
    </row>
    <row r="32" spans="1:6" ht="15" customHeight="1" x14ac:dyDescent="0.25">
      <c r="A32" s="56" t="s">
        <v>18</v>
      </c>
      <c r="B32" s="14">
        <v>553445000</v>
      </c>
      <c r="C32" s="14">
        <v>561965000</v>
      </c>
      <c r="D32" s="14">
        <v>563207500</v>
      </c>
      <c r="E32" s="14">
        <f>SUM(B32:D32)</f>
        <v>1678617500</v>
      </c>
    </row>
    <row r="33" spans="1:5" ht="15" customHeight="1" x14ac:dyDescent="0.25">
      <c r="A33" s="56" t="s">
        <v>19</v>
      </c>
    </row>
    <row r="34" spans="1:5" ht="15" customHeight="1" x14ac:dyDescent="0.25">
      <c r="A34" s="70" t="s">
        <v>36</v>
      </c>
      <c r="B34" s="71">
        <f t="shared" ref="B34:D34" si="3">SUM(B35:B37)</f>
        <v>950560779.80000043</v>
      </c>
      <c r="C34" s="71">
        <f t="shared" si="3"/>
        <v>985324924.00000012</v>
      </c>
      <c r="D34" s="71">
        <f t="shared" si="3"/>
        <v>983342900.80000007</v>
      </c>
      <c r="E34" s="71">
        <f t="shared" ref="E34" si="4">SUM(E35:E37)</f>
        <v>2919228604.6000009</v>
      </c>
    </row>
    <row r="35" spans="1:5" ht="15" customHeight="1" x14ac:dyDescent="0.25">
      <c r="A35" s="56" t="s">
        <v>17</v>
      </c>
      <c r="B35" s="14">
        <v>787793279.80000043</v>
      </c>
      <c r="C35" s="14">
        <v>823089924.00000012</v>
      </c>
      <c r="D35" s="14">
        <v>821462900.80000007</v>
      </c>
      <c r="E35" s="14">
        <f>SUM(B35:D35)</f>
        <v>2432346104.6000009</v>
      </c>
    </row>
    <row r="36" spans="1:5" ht="15" customHeight="1" x14ac:dyDescent="0.25">
      <c r="A36" s="56" t="s">
        <v>18</v>
      </c>
      <c r="B36" s="14">
        <v>162767500</v>
      </c>
      <c r="C36" s="14">
        <v>162235000</v>
      </c>
      <c r="D36" s="14">
        <v>161880000</v>
      </c>
      <c r="E36" s="14">
        <f>SUM(B36:D36)</f>
        <v>486882500</v>
      </c>
    </row>
    <row r="37" spans="1:5" ht="15" customHeight="1" x14ac:dyDescent="0.25">
      <c r="A37" s="56" t="s">
        <v>19</v>
      </c>
    </row>
    <row r="38" spans="1:5" ht="15" customHeight="1" x14ac:dyDescent="0.25">
      <c r="A38" s="70" t="s">
        <v>42</v>
      </c>
      <c r="B38" s="71">
        <f t="shared" ref="B38:D38" si="5">SUM(B39:B41)</f>
        <v>450228194.83999979</v>
      </c>
      <c r="C38" s="71">
        <f t="shared" si="5"/>
        <v>470837275.19999987</v>
      </c>
      <c r="D38" s="71">
        <f t="shared" si="5"/>
        <v>470837275.19999987</v>
      </c>
      <c r="E38" s="71">
        <f t="shared" ref="E38" si="6">SUM(E39:E41)</f>
        <v>1391902745.2399995</v>
      </c>
    </row>
    <row r="39" spans="1:5" ht="15" customHeight="1" x14ac:dyDescent="0.25">
      <c r="A39" s="56" t="s">
        <v>17</v>
      </c>
      <c r="B39" s="14">
        <v>375323194.83999979</v>
      </c>
      <c r="C39" s="14">
        <v>395932275.19999987</v>
      </c>
      <c r="D39" s="14">
        <v>395932275.19999987</v>
      </c>
      <c r="E39" s="14">
        <f>SUM(B39:D39)</f>
        <v>1167187745.2399995</v>
      </c>
    </row>
    <row r="40" spans="1:5" ht="15" customHeight="1" x14ac:dyDescent="0.25">
      <c r="A40" s="56" t="s">
        <v>18</v>
      </c>
      <c r="B40" s="14">
        <v>74905000</v>
      </c>
      <c r="C40" s="14">
        <v>74905000</v>
      </c>
      <c r="D40" s="14">
        <v>74905000</v>
      </c>
      <c r="E40" s="14">
        <f>SUM(B40:D40)</f>
        <v>224715000</v>
      </c>
    </row>
    <row r="41" spans="1:5" ht="15" customHeight="1" x14ac:dyDescent="0.25">
      <c r="A41" s="56" t="s">
        <v>19</v>
      </c>
    </row>
    <row r="42" spans="1:5" ht="15" customHeight="1" x14ac:dyDescent="0.25">
      <c r="A42" s="70" t="s">
        <v>38</v>
      </c>
      <c r="B42" s="71">
        <f t="shared" ref="B42:D42" si="7">SUM(B43:B45)</f>
        <v>34172000.879999995</v>
      </c>
      <c r="C42" s="71">
        <f t="shared" si="7"/>
        <v>35540790.399999999</v>
      </c>
      <c r="D42" s="71">
        <f t="shared" si="7"/>
        <v>35540790.399999999</v>
      </c>
      <c r="E42" s="71">
        <f t="shared" ref="E42" si="8">SUM(E43:E45)</f>
        <v>105253581.68000001</v>
      </c>
    </row>
    <row r="43" spans="1:5" ht="15" customHeight="1" x14ac:dyDescent="0.25">
      <c r="A43" s="56" t="s">
        <v>17</v>
      </c>
      <c r="B43" s="14">
        <v>26007000.879999999</v>
      </c>
      <c r="C43" s="14">
        <v>27375790.399999999</v>
      </c>
      <c r="D43" s="14">
        <v>27375790.399999999</v>
      </c>
      <c r="E43" s="14">
        <f>SUM(B43:D43)</f>
        <v>80758581.680000007</v>
      </c>
    </row>
    <row r="44" spans="1:5" ht="15" customHeight="1" x14ac:dyDescent="0.25">
      <c r="A44" s="56" t="s">
        <v>18</v>
      </c>
      <c r="B44" s="14">
        <v>8165000</v>
      </c>
      <c r="C44" s="14">
        <v>8165000</v>
      </c>
      <c r="D44" s="14">
        <v>8165000</v>
      </c>
      <c r="E44" s="14">
        <f>SUM(B44:D44)</f>
        <v>24495000</v>
      </c>
    </row>
    <row r="45" spans="1:5" ht="15" customHeight="1" x14ac:dyDescent="0.25">
      <c r="A45" s="56" t="s">
        <v>19</v>
      </c>
    </row>
    <row r="46" spans="1:5" ht="15" customHeight="1" x14ac:dyDescent="0.25">
      <c r="A46" s="70" t="s">
        <v>39</v>
      </c>
      <c r="B46" s="71">
        <f t="shared" ref="B46:D46" si="9">SUM(B47:B49)</f>
        <v>186121779.88</v>
      </c>
      <c r="C46" s="71">
        <f t="shared" si="9"/>
        <v>192001277.60000002</v>
      </c>
      <c r="D46" s="71">
        <f t="shared" si="9"/>
        <v>194412301.60000002</v>
      </c>
      <c r="E46" s="71">
        <f t="shared" ref="E46" si="10">SUM(E47:E49)</f>
        <v>572535359.08000004</v>
      </c>
    </row>
    <row r="47" spans="1:5" ht="15" customHeight="1" x14ac:dyDescent="0.25">
      <c r="A47" s="56" t="s">
        <v>17</v>
      </c>
      <c r="B47" s="14">
        <v>171566779.88</v>
      </c>
      <c r="C47" s="14">
        <v>177978777.60000002</v>
      </c>
      <c r="D47" s="14">
        <v>180389801.60000002</v>
      </c>
      <c r="E47" s="14">
        <f>SUM(B47:D47)</f>
        <v>529935359.08000004</v>
      </c>
    </row>
    <row r="48" spans="1:5" ht="15" customHeight="1" x14ac:dyDescent="0.25">
      <c r="A48" s="56" t="s">
        <v>18</v>
      </c>
      <c r="B48" s="14">
        <v>14555000</v>
      </c>
      <c r="C48" s="14">
        <v>14022500</v>
      </c>
      <c r="D48" s="14">
        <v>14022500</v>
      </c>
      <c r="E48" s="14">
        <f>SUM(B48:D48)</f>
        <v>42600000</v>
      </c>
    </row>
    <row r="49" spans="1:5" ht="15" customHeight="1" x14ac:dyDescent="0.25">
      <c r="A49" s="56" t="s">
        <v>19</v>
      </c>
    </row>
    <row r="50" spans="1:5" ht="15" customHeight="1" x14ac:dyDescent="0.25">
      <c r="A50" s="50"/>
    </row>
    <row r="51" spans="1:5" ht="15" customHeight="1" thickBot="1" x14ac:dyDescent="0.3">
      <c r="A51" s="57" t="s">
        <v>12</v>
      </c>
      <c r="B51" s="17">
        <f>+B30+B34+B38+B42+B46</f>
        <v>5821320656.9200068</v>
      </c>
      <c r="C51" s="17">
        <f t="shared" ref="C51:E51" si="11">+C30+C34+C38+C42+C46</f>
        <v>6131165501.3599958</v>
      </c>
      <c r="D51" s="17">
        <f t="shared" si="11"/>
        <v>6118196645.2799969</v>
      </c>
      <c r="E51" s="17">
        <f t="shared" si="11"/>
        <v>18070682803.560001</v>
      </c>
    </row>
    <row r="52" spans="1:5" ht="15" customHeight="1" thickTop="1" x14ac:dyDescent="0.25">
      <c r="A52" s="53" t="s">
        <v>67</v>
      </c>
    </row>
    <row r="53" spans="1:5" ht="15" customHeight="1" x14ac:dyDescent="0.25">
      <c r="A53" s="53" t="s">
        <v>91</v>
      </c>
    </row>
    <row r="54" spans="1:5" ht="15" customHeight="1" x14ac:dyDescent="0.25">
      <c r="A54" s="53" t="s">
        <v>92</v>
      </c>
    </row>
    <row r="55" spans="1:5" ht="15" customHeight="1" x14ac:dyDescent="0.25">
      <c r="A55" s="80" t="s">
        <v>14</v>
      </c>
      <c r="B55" s="80"/>
      <c r="C55" s="80"/>
      <c r="D55" s="80"/>
      <c r="E55" s="80"/>
    </row>
    <row r="56" spans="1:5" ht="15" customHeight="1" x14ac:dyDescent="0.25">
      <c r="A56" s="80" t="s">
        <v>43</v>
      </c>
      <c r="B56" s="80"/>
      <c r="C56" s="80"/>
      <c r="D56" s="80"/>
      <c r="E56" s="80"/>
    </row>
    <row r="57" spans="1:5" ht="15" customHeight="1" x14ac:dyDescent="0.25">
      <c r="A57" s="37" t="s">
        <v>7</v>
      </c>
      <c r="B57" s="39" t="s">
        <v>8</v>
      </c>
      <c r="C57" s="58"/>
      <c r="D57" s="58"/>
      <c r="E57" s="58"/>
    </row>
    <row r="59" spans="1:5" ht="15" customHeight="1" thickBot="1" x14ac:dyDescent="0.3">
      <c r="A59" s="55" t="s">
        <v>9</v>
      </c>
      <c r="B59" s="48" t="s">
        <v>49</v>
      </c>
      <c r="C59" s="48" t="s">
        <v>50</v>
      </c>
      <c r="D59" s="48" t="s">
        <v>51</v>
      </c>
      <c r="E59" s="48" t="s">
        <v>52</v>
      </c>
    </row>
    <row r="60" spans="1:5" ht="15" customHeight="1" x14ac:dyDescent="0.25">
      <c r="A60" s="53"/>
    </row>
    <row r="61" spans="1:5" ht="32.25" customHeight="1" x14ac:dyDescent="0.25">
      <c r="A61" s="59" t="s">
        <v>20</v>
      </c>
      <c r="B61" s="14">
        <v>5007483156.9200068</v>
      </c>
      <c r="C61" s="14">
        <v>5309873001.3599968</v>
      </c>
      <c r="D61" s="14">
        <v>5296016645.2799969</v>
      </c>
      <c r="E61" s="14">
        <f>SUM(B61:D61)</f>
        <v>15613372803.559999</v>
      </c>
    </row>
    <row r="62" spans="1:5" ht="42.75" customHeight="1" x14ac:dyDescent="0.25">
      <c r="A62" s="59" t="s">
        <v>21</v>
      </c>
      <c r="B62" s="14">
        <v>813837500</v>
      </c>
      <c r="C62" s="14">
        <v>821292500</v>
      </c>
      <c r="D62" s="14">
        <v>822180000</v>
      </c>
      <c r="E62" s="14">
        <f>SUM(B62:D62)</f>
        <v>2457310000</v>
      </c>
    </row>
    <row r="63" spans="1:5" ht="15" customHeight="1" x14ac:dyDescent="0.25">
      <c r="A63" s="59" t="s">
        <v>53</v>
      </c>
    </row>
    <row r="64" spans="1:5" ht="15" customHeight="1" x14ac:dyDescent="0.25">
      <c r="A64" s="53" t="s">
        <v>4</v>
      </c>
    </row>
    <row r="65" spans="1:5" ht="15" customHeight="1" x14ac:dyDescent="0.25">
      <c r="A65" s="53" t="s">
        <v>5</v>
      </c>
    </row>
    <row r="66" spans="1:5" ht="15" customHeight="1" thickBot="1" x14ac:dyDescent="0.3">
      <c r="A66" s="57" t="s">
        <v>12</v>
      </c>
      <c r="B66" s="17">
        <f>SUM(B61:B65)</f>
        <v>5821320656.9200068</v>
      </c>
      <c r="C66" s="17">
        <f>SUM(C61:C65)</f>
        <v>6131165501.3599968</v>
      </c>
      <c r="D66" s="17">
        <f>SUM(D61:D65)</f>
        <v>6118196645.2799969</v>
      </c>
      <c r="E66" s="17">
        <f>SUM(E61:E65)</f>
        <v>18070682803.559998</v>
      </c>
    </row>
    <row r="67" spans="1:5" ht="15" customHeight="1" thickTop="1" x14ac:dyDescent="0.25">
      <c r="A67" s="53" t="s">
        <v>67</v>
      </c>
    </row>
    <row r="70" spans="1:5" ht="15" customHeight="1" x14ac:dyDescent="0.25">
      <c r="A70" s="80" t="s">
        <v>29</v>
      </c>
      <c r="B70" s="80"/>
      <c r="C70" s="80"/>
      <c r="D70" s="80"/>
      <c r="E70" s="80"/>
    </row>
    <row r="71" spans="1:5" ht="15" customHeight="1" x14ac:dyDescent="0.25">
      <c r="A71" s="80" t="s">
        <v>30</v>
      </c>
      <c r="B71" s="80"/>
      <c r="C71" s="80"/>
      <c r="D71" s="80"/>
      <c r="E71" s="80"/>
    </row>
    <row r="72" spans="1:5" ht="15" customHeight="1" x14ac:dyDescent="0.25">
      <c r="A72" s="37" t="s">
        <v>7</v>
      </c>
      <c r="B72" s="42" t="s">
        <v>8</v>
      </c>
      <c r="C72" s="58"/>
      <c r="D72" s="58"/>
      <c r="E72" s="58"/>
    </row>
    <row r="73" spans="1:5" ht="15" customHeight="1" x14ac:dyDescent="0.25">
      <c r="A73" s="53"/>
    </row>
    <row r="74" spans="1:5" ht="15" customHeight="1" thickBot="1" x14ac:dyDescent="0.3">
      <c r="A74" s="55" t="s">
        <v>9</v>
      </c>
      <c r="B74" s="48" t="s">
        <v>49</v>
      </c>
      <c r="C74" s="48" t="s">
        <v>50</v>
      </c>
      <c r="D74" s="48" t="s">
        <v>51</v>
      </c>
      <c r="E74" s="48" t="s">
        <v>52</v>
      </c>
    </row>
    <row r="75" spans="1:5" ht="15" customHeight="1" x14ac:dyDescent="0.25">
      <c r="A75" s="53"/>
    </row>
    <row r="76" spans="1:5" ht="15" customHeight="1" x14ac:dyDescent="0.25">
      <c r="A76" s="60" t="s">
        <v>31</v>
      </c>
      <c r="B76" s="14">
        <f>'1T '!E80</f>
        <v>-20579296984.410019</v>
      </c>
      <c r="C76" s="14">
        <f>B80</f>
        <v>-20375858639.530025</v>
      </c>
      <c r="D76" s="14">
        <f>B80</f>
        <v>-20375858639.530025</v>
      </c>
      <c r="E76" s="14">
        <f>B76</f>
        <v>-20579296984.410019</v>
      </c>
    </row>
    <row r="77" spans="1:5" ht="15" customHeight="1" x14ac:dyDescent="0.25">
      <c r="A77" s="60" t="s">
        <v>32</v>
      </c>
      <c r="B77" s="14">
        <v>6024759001.8000002</v>
      </c>
      <c r="C77" s="14">
        <v>5821320656.9200001</v>
      </c>
      <c r="D77" s="14">
        <v>6131165501.3599997</v>
      </c>
      <c r="E77" s="14">
        <f>SUM(B77:D77)</f>
        <v>17977245160.080002</v>
      </c>
    </row>
    <row r="78" spans="1:5" ht="18" customHeight="1" x14ac:dyDescent="0.25">
      <c r="A78" s="60" t="s">
        <v>33</v>
      </c>
      <c r="B78" s="14">
        <f t="shared" ref="B78:D78" si="12">SUM(B76:B77)</f>
        <v>-14554537982.61002</v>
      </c>
      <c r="C78" s="14">
        <f t="shared" si="12"/>
        <v>-14554537982.610025</v>
      </c>
      <c r="D78" s="14">
        <f t="shared" si="12"/>
        <v>-14244693138.170025</v>
      </c>
      <c r="E78" s="14">
        <f>SUM(E76:E77)</f>
        <v>-2602051824.3300171</v>
      </c>
    </row>
    <row r="79" spans="1:5" ht="15" customHeight="1" x14ac:dyDescent="0.25">
      <c r="A79" s="60" t="s">
        <v>34</v>
      </c>
      <c r="B79" s="14">
        <f>B66</f>
        <v>5821320656.9200068</v>
      </c>
      <c r="C79" s="14">
        <f t="shared" ref="C79:E79" si="13">C66</f>
        <v>6131165501.3599968</v>
      </c>
      <c r="D79" s="14">
        <f t="shared" si="13"/>
        <v>6118196645.2799969</v>
      </c>
      <c r="E79" s="14">
        <f t="shared" si="13"/>
        <v>18070682803.559998</v>
      </c>
    </row>
    <row r="80" spans="1:5" ht="15" customHeight="1" x14ac:dyDescent="0.25">
      <c r="A80" s="60" t="s">
        <v>35</v>
      </c>
      <c r="B80" s="14">
        <f t="shared" ref="B80:D80" si="14">B78-B79</f>
        <v>-20375858639.530025</v>
      </c>
      <c r="C80" s="14">
        <f t="shared" si="14"/>
        <v>-20685703483.970024</v>
      </c>
      <c r="D80" s="14">
        <f t="shared" si="14"/>
        <v>-20362889783.45002</v>
      </c>
      <c r="E80" s="14">
        <f>E78-E79</f>
        <v>-20672734627.890015</v>
      </c>
    </row>
    <row r="81" spans="1:5" ht="15" customHeight="1" thickBot="1" x14ac:dyDescent="0.3">
      <c r="A81" s="61"/>
      <c r="B81" s="17"/>
      <c r="C81" s="17"/>
      <c r="D81" s="17"/>
      <c r="E81" s="17"/>
    </row>
    <row r="82" spans="1:5" ht="15" customHeight="1" thickTop="1" x14ac:dyDescent="0.25">
      <c r="A82" s="53" t="s">
        <v>68</v>
      </c>
    </row>
    <row r="83" spans="1:5" ht="15" customHeight="1" x14ac:dyDescent="0.25">
      <c r="A83" s="60" t="s">
        <v>56</v>
      </c>
    </row>
    <row r="84" spans="1:5" ht="15" customHeight="1" x14ac:dyDescent="0.25">
      <c r="A84" s="79" t="s">
        <v>82</v>
      </c>
      <c r="B84" s="79"/>
      <c r="C84" s="79"/>
      <c r="D84" s="79"/>
      <c r="E84" s="79"/>
    </row>
    <row r="85" spans="1:5" ht="15" customHeight="1" x14ac:dyDescent="0.25">
      <c r="A85" s="79"/>
      <c r="B85" s="79"/>
      <c r="C85" s="79"/>
      <c r="D85" s="79"/>
      <c r="E85" s="79"/>
    </row>
    <row r="86" spans="1:5" ht="15" customHeight="1" x14ac:dyDescent="0.25">
      <c r="A86" s="67"/>
    </row>
    <row r="87" spans="1:5" ht="15" customHeight="1" x14ac:dyDescent="0.25">
      <c r="A87" s="67" t="s">
        <v>90</v>
      </c>
    </row>
    <row r="88" spans="1:5" ht="15" customHeight="1" x14ac:dyDescent="0.25">
      <c r="A88" s="67"/>
    </row>
    <row r="89" spans="1:5" ht="15" customHeight="1" x14ac:dyDescent="0.25">
      <c r="A89" s="14"/>
    </row>
    <row r="90" spans="1:5" ht="15" customHeight="1" x14ac:dyDescent="0.25">
      <c r="A90" s="14"/>
    </row>
  </sheetData>
  <mergeCells count="12">
    <mergeCell ref="A84:E85"/>
    <mergeCell ref="A1:F1"/>
    <mergeCell ref="A8:F8"/>
    <mergeCell ref="A9:F9"/>
    <mergeCell ref="A24:E24"/>
    <mergeCell ref="A25:E25"/>
    <mergeCell ref="A55:E55"/>
    <mergeCell ref="A56:E56"/>
    <mergeCell ref="A70:E70"/>
    <mergeCell ref="A71:E71"/>
    <mergeCell ref="A21:F22"/>
    <mergeCell ref="A26:E26"/>
  </mergeCells>
  <printOptions horizontalCentered="1" verticalCentered="1"/>
  <pageMargins left="0.70866141732283472" right="1.18" top="0.3" bottom="0.2" header="0.31496062992125984" footer="0.31496062992125984"/>
  <pageSetup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opLeftCell="A31" zoomScale="90" zoomScaleNormal="90" workbookViewId="0">
      <selection activeCell="A86" sqref="A86"/>
    </sheetView>
  </sheetViews>
  <sheetFormatPr baseColWidth="10" defaultColWidth="11.42578125" defaultRowHeight="15" x14ac:dyDescent="0.25"/>
  <cols>
    <col min="1" max="1" width="63.140625" style="7" customWidth="1"/>
    <col min="2" max="3" width="16.7109375" style="27" customWidth="1"/>
    <col min="4" max="5" width="16.7109375" style="27" bestFit="1" customWidth="1"/>
    <col min="6" max="6" width="14.42578125" style="20" customWidth="1"/>
    <col min="7" max="7" width="4.140625" style="27" customWidth="1"/>
    <col min="8" max="8" width="9" style="27" customWidth="1"/>
    <col min="9" max="9" width="13.85546875" style="27" customWidth="1"/>
    <col min="10" max="16384" width="11.42578125" style="27"/>
  </cols>
  <sheetData>
    <row r="1" spans="1:8" x14ac:dyDescent="0.25">
      <c r="A1" s="83" t="s">
        <v>15</v>
      </c>
      <c r="B1" s="83"/>
      <c r="C1" s="83"/>
      <c r="D1" s="83"/>
      <c r="E1" s="83"/>
      <c r="F1" s="83"/>
    </row>
    <row r="2" spans="1:8" x14ac:dyDescent="0.25">
      <c r="A2" s="1" t="s">
        <v>0</v>
      </c>
      <c r="B2" s="2" t="s">
        <v>26</v>
      </c>
      <c r="C2" s="3"/>
      <c r="D2" s="26"/>
      <c r="E2" s="26"/>
      <c r="F2" s="26"/>
    </row>
    <row r="3" spans="1:8" x14ac:dyDescent="0.25">
      <c r="A3" s="1" t="s">
        <v>1</v>
      </c>
      <c r="B3" s="2" t="s">
        <v>16</v>
      </c>
      <c r="C3" s="4"/>
      <c r="D3" s="26"/>
      <c r="E3" s="26"/>
      <c r="F3" s="26"/>
    </row>
    <row r="4" spans="1:8" x14ac:dyDescent="0.25">
      <c r="A4" s="1" t="s">
        <v>10</v>
      </c>
      <c r="B4" s="4" t="s">
        <v>27</v>
      </c>
      <c r="C4" s="4"/>
      <c r="D4" s="26"/>
      <c r="E4" s="26"/>
      <c r="F4" s="26"/>
    </row>
    <row r="5" spans="1:8" x14ac:dyDescent="0.25">
      <c r="A5" s="1" t="s">
        <v>28</v>
      </c>
      <c r="B5" s="5" t="s">
        <v>87</v>
      </c>
      <c r="C5" s="4"/>
      <c r="D5" s="26"/>
      <c r="E5" s="26"/>
      <c r="F5" s="26"/>
    </row>
    <row r="6" spans="1:8" x14ac:dyDescent="0.25">
      <c r="A6" s="1"/>
      <c r="B6" s="5"/>
      <c r="C6" s="4"/>
      <c r="D6" s="26"/>
      <c r="E6" s="26"/>
      <c r="F6" s="26"/>
    </row>
    <row r="7" spans="1:8" x14ac:dyDescent="0.25">
      <c r="A7" s="28"/>
      <c r="B7" s="28"/>
      <c r="C7" s="28"/>
      <c r="D7" s="28"/>
      <c r="E7" s="28"/>
      <c r="F7" s="28"/>
    </row>
    <row r="8" spans="1:8" x14ac:dyDescent="0.25">
      <c r="A8" s="83" t="s">
        <v>6</v>
      </c>
      <c r="B8" s="83"/>
      <c r="C8" s="83"/>
      <c r="D8" s="83"/>
      <c r="E8" s="83"/>
      <c r="F8" s="83"/>
    </row>
    <row r="9" spans="1:8" x14ac:dyDescent="0.25">
      <c r="A9" s="83" t="s">
        <v>11</v>
      </c>
      <c r="B9" s="83"/>
      <c r="C9" s="83"/>
      <c r="D9" s="83"/>
      <c r="E9" s="83"/>
      <c r="F9" s="83"/>
    </row>
    <row r="10" spans="1:8" x14ac:dyDescent="0.25">
      <c r="A10" s="27"/>
    </row>
    <row r="11" spans="1:8" ht="15.75" thickBot="1" x14ac:dyDescent="0.3">
      <c r="A11" s="47" t="s">
        <v>80</v>
      </c>
      <c r="B11" s="9" t="s">
        <v>2</v>
      </c>
      <c r="C11" s="9" t="s">
        <v>57</v>
      </c>
      <c r="D11" s="9" t="s">
        <v>58</v>
      </c>
      <c r="E11" s="9" t="s">
        <v>59</v>
      </c>
      <c r="F11" s="29" t="s">
        <v>60</v>
      </c>
    </row>
    <row r="13" spans="1:8" x14ac:dyDescent="0.25">
      <c r="A13" s="49" t="s">
        <v>83</v>
      </c>
      <c r="B13" s="27" t="s">
        <v>3</v>
      </c>
      <c r="C13" s="30">
        <v>503058</v>
      </c>
      <c r="D13" s="30">
        <v>503058</v>
      </c>
      <c r="E13" s="30">
        <v>503058</v>
      </c>
      <c r="F13" s="31">
        <f>AVERAGE(C13:E13)</f>
        <v>503058</v>
      </c>
      <c r="G13" s="30"/>
      <c r="H13" s="74"/>
    </row>
    <row r="14" spans="1:8" x14ac:dyDescent="0.25">
      <c r="A14" s="21" t="s">
        <v>36</v>
      </c>
      <c r="B14" s="27" t="s">
        <v>3</v>
      </c>
      <c r="C14" s="30">
        <v>113011</v>
      </c>
      <c r="D14" s="30">
        <v>113011</v>
      </c>
      <c r="E14" s="30">
        <v>113011</v>
      </c>
      <c r="F14" s="31">
        <f t="shared" ref="F14:F19" si="0">AVERAGE(C14:E14)</f>
        <v>113011</v>
      </c>
      <c r="G14" s="30"/>
      <c r="H14" s="74"/>
    </row>
    <row r="15" spans="1:8" x14ac:dyDescent="0.25">
      <c r="A15" s="21" t="s">
        <v>42</v>
      </c>
      <c r="B15" s="27" t="s">
        <v>3</v>
      </c>
      <c r="C15" s="30">
        <v>54895</v>
      </c>
      <c r="D15" s="30">
        <v>54895</v>
      </c>
      <c r="E15" s="30">
        <v>54895</v>
      </c>
      <c r="F15" s="31">
        <f t="shared" si="0"/>
        <v>54895</v>
      </c>
      <c r="G15" s="30"/>
      <c r="H15" s="74"/>
    </row>
    <row r="16" spans="1:8" x14ac:dyDescent="0.25">
      <c r="A16" s="21" t="s">
        <v>38</v>
      </c>
      <c r="B16" s="27" t="s">
        <v>3</v>
      </c>
      <c r="C16" s="30">
        <v>4165</v>
      </c>
      <c r="D16" s="30">
        <v>4165</v>
      </c>
      <c r="E16" s="30">
        <v>4165</v>
      </c>
      <c r="F16" s="31">
        <f t="shared" si="0"/>
        <v>4165</v>
      </c>
      <c r="G16" s="30"/>
      <c r="H16" s="74"/>
    </row>
    <row r="17" spans="1:8" x14ac:dyDescent="0.25">
      <c r="A17" s="21" t="s">
        <v>39</v>
      </c>
      <c r="B17" s="27" t="s">
        <v>3</v>
      </c>
      <c r="C17" s="30">
        <v>26132</v>
      </c>
      <c r="D17" s="30">
        <v>26132</v>
      </c>
      <c r="E17" s="30">
        <v>26132</v>
      </c>
      <c r="F17" s="31">
        <f t="shared" si="0"/>
        <v>26132</v>
      </c>
      <c r="G17" s="30"/>
      <c r="H17" s="74"/>
    </row>
    <row r="18" spans="1:8" x14ac:dyDescent="0.25">
      <c r="A18" s="21"/>
      <c r="C18" s="30"/>
      <c r="D18" s="30"/>
      <c r="E18" s="30"/>
      <c r="F18" s="31"/>
      <c r="G18" s="30"/>
    </row>
    <row r="19" spans="1:8" ht="15.75" thickBot="1" x14ac:dyDescent="0.3">
      <c r="A19" s="23" t="s">
        <v>12</v>
      </c>
      <c r="B19" s="12"/>
      <c r="C19" s="32">
        <f>SUM(C13:C17)</f>
        <v>701261</v>
      </c>
      <c r="D19" s="32">
        <f>SUM(D13:D17)</f>
        <v>701261</v>
      </c>
      <c r="E19" s="32">
        <f>SUM(E13:E17)</f>
        <v>701261</v>
      </c>
      <c r="F19" s="32">
        <f t="shared" si="0"/>
        <v>701261</v>
      </c>
      <c r="G19" s="30"/>
    </row>
    <row r="20" spans="1:8" ht="15.75" thickTop="1" x14ac:dyDescent="0.25">
      <c r="A20" s="7" t="s">
        <v>67</v>
      </c>
    </row>
    <row r="21" spans="1:8" x14ac:dyDescent="0.25">
      <c r="A21" s="84" t="s">
        <v>55</v>
      </c>
      <c r="B21" s="84"/>
      <c r="C21" s="84"/>
      <c r="D21" s="84"/>
      <c r="E21" s="84"/>
      <c r="F21" s="84"/>
    </row>
    <row r="22" spans="1:8" x14ac:dyDescent="0.25">
      <c r="A22" s="84"/>
      <c r="B22" s="84"/>
      <c r="C22" s="84"/>
      <c r="D22" s="84"/>
      <c r="E22" s="84"/>
      <c r="F22" s="84"/>
    </row>
    <row r="24" spans="1:8" x14ac:dyDescent="0.25">
      <c r="A24" s="85" t="s">
        <v>13</v>
      </c>
      <c r="B24" s="85"/>
      <c r="C24" s="85"/>
      <c r="D24" s="85"/>
      <c r="E24" s="85"/>
    </row>
    <row r="25" spans="1:8" x14ac:dyDescent="0.25">
      <c r="A25" s="83" t="s">
        <v>61</v>
      </c>
      <c r="B25" s="83"/>
      <c r="C25" s="83"/>
      <c r="D25" s="83"/>
      <c r="E25" s="83"/>
    </row>
    <row r="26" spans="1:8" x14ac:dyDescent="0.25">
      <c r="A26" s="83" t="s">
        <v>41</v>
      </c>
      <c r="B26" s="83"/>
      <c r="C26" s="83"/>
      <c r="D26" s="83"/>
      <c r="E26" s="83"/>
      <c r="F26" s="27"/>
    </row>
    <row r="27" spans="1:8" x14ac:dyDescent="0.25">
      <c r="B27" s="10"/>
      <c r="C27" s="33"/>
      <c r="D27" s="33"/>
      <c r="E27" s="33"/>
      <c r="F27" s="27"/>
    </row>
    <row r="28" spans="1:8" ht="15.75" thickBot="1" x14ac:dyDescent="0.3">
      <c r="A28" s="47" t="s">
        <v>80</v>
      </c>
      <c r="B28" s="9" t="s">
        <v>57</v>
      </c>
      <c r="C28" s="9" t="s">
        <v>58</v>
      </c>
      <c r="D28" s="9" t="s">
        <v>59</v>
      </c>
      <c r="E28" s="9" t="s">
        <v>60</v>
      </c>
      <c r="F28" s="27"/>
    </row>
    <row r="29" spans="1:8" x14ac:dyDescent="0.25">
      <c r="B29" s="20"/>
      <c r="C29" s="20"/>
      <c r="D29" s="20"/>
      <c r="E29" s="20"/>
      <c r="F29" s="27"/>
    </row>
    <row r="30" spans="1:8" x14ac:dyDescent="0.25">
      <c r="A30" s="70" t="s">
        <v>93</v>
      </c>
      <c r="B30" s="73">
        <f t="shared" ref="B30:D30" si="1">SUM(B31:B33)</f>
        <v>3471944782.1199999</v>
      </c>
      <c r="C30" s="73">
        <f t="shared" si="1"/>
        <v>4657156501.0199947</v>
      </c>
      <c r="D30" s="73">
        <f t="shared" si="1"/>
        <v>4654139001.0199947</v>
      </c>
      <c r="E30" s="73">
        <f t="shared" ref="E30" si="2">SUM(E31:E33)</f>
        <v>12783240284.159988</v>
      </c>
      <c r="F30" s="27"/>
    </row>
    <row r="31" spans="1:8" x14ac:dyDescent="0.25">
      <c r="A31" s="22" t="s">
        <v>17</v>
      </c>
      <c r="B31" s="14">
        <v>2911577282.1199999</v>
      </c>
      <c r="C31" s="14">
        <v>4042119001.0199947</v>
      </c>
      <c r="D31" s="14">
        <v>4042119001.0199947</v>
      </c>
      <c r="E31" s="14">
        <f>+SUM(B31:D31)</f>
        <v>10995815284.159988</v>
      </c>
      <c r="F31" s="27"/>
    </row>
    <row r="32" spans="1:8" x14ac:dyDescent="0.25">
      <c r="A32" s="22" t="s">
        <v>18</v>
      </c>
      <c r="B32" s="14">
        <v>560367500</v>
      </c>
      <c r="C32" s="14">
        <v>615037500</v>
      </c>
      <c r="D32" s="14">
        <v>612020000</v>
      </c>
      <c r="E32" s="14">
        <f t="shared" ref="E32:E49" si="3">+SUM(B32:D32)</f>
        <v>1787425000</v>
      </c>
      <c r="F32" s="27"/>
    </row>
    <row r="33" spans="1:6" x14ac:dyDescent="0.25">
      <c r="A33" s="22" t="s">
        <v>19</v>
      </c>
      <c r="B33" s="14"/>
      <c r="C33" s="14"/>
      <c r="D33" s="14"/>
      <c r="E33" s="14">
        <f t="shared" si="3"/>
        <v>0</v>
      </c>
      <c r="F33" s="27"/>
    </row>
    <row r="34" spans="1:6" x14ac:dyDescent="0.25">
      <c r="A34" s="72" t="s">
        <v>36</v>
      </c>
      <c r="B34" s="71">
        <f t="shared" ref="B34:D34" si="4">SUM(B35:B37)</f>
        <v>779338332.63999975</v>
      </c>
      <c r="C34" s="71">
        <f t="shared" si="4"/>
        <v>1052578117.8400002</v>
      </c>
      <c r="D34" s="71">
        <f t="shared" si="4"/>
        <v>1075950720.3200002</v>
      </c>
      <c r="E34" s="71">
        <f t="shared" ref="E34" si="5">SUM(E35:E37)</f>
        <v>2907867170.8000002</v>
      </c>
      <c r="F34" s="27"/>
    </row>
    <row r="35" spans="1:6" x14ac:dyDescent="0.25">
      <c r="A35" s="22" t="s">
        <v>17</v>
      </c>
      <c r="B35" s="27">
        <v>617990832.63999975</v>
      </c>
      <c r="C35" s="27">
        <v>863185617.84000015</v>
      </c>
      <c r="D35" s="27">
        <v>874665720.32000029</v>
      </c>
      <c r="E35" s="14">
        <f t="shared" si="3"/>
        <v>2355842170.8000002</v>
      </c>
      <c r="F35" s="27"/>
    </row>
    <row r="36" spans="1:6" x14ac:dyDescent="0.25">
      <c r="A36" s="22" t="s">
        <v>18</v>
      </c>
      <c r="B36" s="14">
        <v>161347500</v>
      </c>
      <c r="C36" s="14">
        <v>189392500</v>
      </c>
      <c r="D36" s="14">
        <v>201285000</v>
      </c>
      <c r="E36" s="14">
        <f t="shared" si="3"/>
        <v>552025000</v>
      </c>
      <c r="F36" s="27"/>
    </row>
    <row r="37" spans="1:6" x14ac:dyDescent="0.25">
      <c r="A37" s="22" t="s">
        <v>19</v>
      </c>
      <c r="B37" s="14"/>
      <c r="C37" s="14"/>
      <c r="D37" s="14"/>
      <c r="E37" s="14">
        <f t="shared" si="3"/>
        <v>0</v>
      </c>
      <c r="F37" s="27"/>
    </row>
    <row r="38" spans="1:6" x14ac:dyDescent="0.25">
      <c r="A38" s="72" t="s">
        <v>42</v>
      </c>
      <c r="B38" s="71">
        <f t="shared" ref="B38:D38" si="6">SUM(B39:B41)</f>
        <v>372250344.99999994</v>
      </c>
      <c r="C38" s="71">
        <f t="shared" si="6"/>
        <v>507248805.15999979</v>
      </c>
      <c r="D38" s="71">
        <f t="shared" si="6"/>
        <v>508136305.15999979</v>
      </c>
      <c r="E38" s="71">
        <f t="shared" ref="E38" si="7">SUM(E39:E41)</f>
        <v>1387635455.3199995</v>
      </c>
      <c r="F38" s="27"/>
    </row>
    <row r="39" spans="1:6" x14ac:dyDescent="0.25">
      <c r="A39" s="22" t="s">
        <v>17</v>
      </c>
      <c r="B39" s="14">
        <v>297345344.99999994</v>
      </c>
      <c r="C39" s="14">
        <v>416368805.15999979</v>
      </c>
      <c r="D39" s="14">
        <v>416368805.15999979</v>
      </c>
      <c r="E39" s="14">
        <f t="shared" si="3"/>
        <v>1130082955.3199995</v>
      </c>
      <c r="F39" s="27"/>
    </row>
    <row r="40" spans="1:6" x14ac:dyDescent="0.25">
      <c r="A40" s="22" t="s">
        <v>18</v>
      </c>
      <c r="B40" s="14">
        <v>74905000</v>
      </c>
      <c r="C40" s="14">
        <v>90880000</v>
      </c>
      <c r="D40" s="14">
        <v>91767500</v>
      </c>
      <c r="E40" s="14">
        <f t="shared" si="3"/>
        <v>257552500</v>
      </c>
      <c r="F40" s="27"/>
    </row>
    <row r="41" spans="1:6" x14ac:dyDescent="0.25">
      <c r="A41" s="22" t="s">
        <v>19</v>
      </c>
      <c r="B41" s="14"/>
      <c r="C41" s="14"/>
      <c r="D41" s="14"/>
      <c r="E41" s="14">
        <f t="shared" si="3"/>
        <v>0</v>
      </c>
      <c r="F41" s="27"/>
    </row>
    <row r="42" spans="1:6" x14ac:dyDescent="0.25">
      <c r="A42" s="72" t="s">
        <v>38</v>
      </c>
      <c r="B42" s="71">
        <f t="shared" ref="B42:D42" si="8">SUM(B43:B45)</f>
        <v>28696842.800000001</v>
      </c>
      <c r="C42" s="71">
        <f t="shared" si="8"/>
        <v>37974579.920000002</v>
      </c>
      <c r="D42" s="71">
        <f t="shared" si="8"/>
        <v>38329579.920000002</v>
      </c>
      <c r="E42" s="71">
        <f t="shared" ref="E42" si="9">SUM(E43:E45)</f>
        <v>105001002.64</v>
      </c>
      <c r="F42" s="27"/>
    </row>
    <row r="43" spans="1:6" x14ac:dyDescent="0.25">
      <c r="A43" s="22" t="s">
        <v>17</v>
      </c>
      <c r="B43" s="14">
        <v>20531842.800000001</v>
      </c>
      <c r="C43" s="14">
        <v>28744579.919999998</v>
      </c>
      <c r="D43" s="14">
        <v>28744579.919999998</v>
      </c>
      <c r="E43" s="14">
        <f t="shared" si="3"/>
        <v>78021002.640000001</v>
      </c>
      <c r="F43" s="27"/>
    </row>
    <row r="44" spans="1:6" x14ac:dyDescent="0.25">
      <c r="A44" s="22" t="s">
        <v>18</v>
      </c>
      <c r="B44" s="14">
        <v>8165000</v>
      </c>
      <c r="C44" s="14">
        <v>9230000</v>
      </c>
      <c r="D44" s="14">
        <v>9585000</v>
      </c>
      <c r="E44" s="14">
        <f t="shared" si="3"/>
        <v>26980000</v>
      </c>
      <c r="F44" s="27"/>
    </row>
    <row r="45" spans="1:6" x14ac:dyDescent="0.25">
      <c r="A45" s="22" t="s">
        <v>19</v>
      </c>
      <c r="B45" s="14"/>
      <c r="C45" s="14"/>
      <c r="D45" s="14"/>
      <c r="E45" s="14">
        <f t="shared" si="3"/>
        <v>0</v>
      </c>
      <c r="F45" s="27"/>
    </row>
    <row r="46" spans="1:6" x14ac:dyDescent="0.25">
      <c r="A46" s="72" t="s">
        <v>39</v>
      </c>
      <c r="B46" s="71">
        <f t="shared" ref="B46:D46" si="10">SUM(B47:B49)</f>
        <v>168042039.25999999</v>
      </c>
      <c r="C46" s="71">
        <f t="shared" si="10"/>
        <v>227432381.65999997</v>
      </c>
      <c r="D46" s="71">
        <f t="shared" si="10"/>
        <v>229207381.65999997</v>
      </c>
      <c r="E46" s="71">
        <f t="shared" ref="E46" si="11">SUM(E47:E49)</f>
        <v>624681802.57999992</v>
      </c>
      <c r="F46" s="27"/>
    </row>
    <row r="47" spans="1:6" x14ac:dyDescent="0.25">
      <c r="A47" s="22" t="s">
        <v>17</v>
      </c>
      <c r="B47" s="14">
        <v>152067039.25999999</v>
      </c>
      <c r="C47" s="14">
        <v>202759881.65999997</v>
      </c>
      <c r="D47" s="14">
        <v>202759881.65999997</v>
      </c>
      <c r="E47" s="14">
        <f t="shared" si="3"/>
        <v>557586802.57999992</v>
      </c>
      <c r="F47" s="27"/>
    </row>
    <row r="48" spans="1:6" x14ac:dyDescent="0.25">
      <c r="A48" s="22" t="s">
        <v>18</v>
      </c>
      <c r="B48" s="14">
        <v>15975000</v>
      </c>
      <c r="C48" s="14">
        <v>24672500</v>
      </c>
      <c r="D48" s="14">
        <v>26447500</v>
      </c>
      <c r="E48" s="14">
        <f t="shared" si="3"/>
        <v>67095000</v>
      </c>
      <c r="F48" s="27"/>
    </row>
    <row r="49" spans="1:6" x14ac:dyDescent="0.25">
      <c r="A49" s="22" t="s">
        <v>19</v>
      </c>
      <c r="B49" s="14"/>
      <c r="C49" s="14"/>
      <c r="D49" s="14"/>
      <c r="E49" s="14">
        <f t="shared" si="3"/>
        <v>0</v>
      </c>
      <c r="F49" s="27"/>
    </row>
    <row r="50" spans="1:6" x14ac:dyDescent="0.25">
      <c r="A50" s="21"/>
      <c r="B50" s="20"/>
      <c r="C50" s="20"/>
      <c r="D50" s="20"/>
      <c r="E50" s="20"/>
      <c r="F50" s="27"/>
    </row>
    <row r="51" spans="1:6" ht="15.75" thickBot="1" x14ac:dyDescent="0.3">
      <c r="A51" s="23" t="s">
        <v>12</v>
      </c>
      <c r="B51" s="24">
        <f>+B30+B34+B38+B42+B46</f>
        <v>4820272341.8199997</v>
      </c>
      <c r="C51" s="24">
        <f t="shared" ref="C51:E51" si="12">+C30+C34+C38+C42+C46</f>
        <v>6482390385.5999947</v>
      </c>
      <c r="D51" s="24">
        <f t="shared" si="12"/>
        <v>6505762988.0799942</v>
      </c>
      <c r="E51" s="24">
        <f t="shared" si="12"/>
        <v>17808425715.499985</v>
      </c>
      <c r="F51" s="27"/>
    </row>
    <row r="52" spans="1:6" ht="15.75" thickTop="1" x14ac:dyDescent="0.25">
      <c r="A52" s="7" t="s">
        <v>67</v>
      </c>
    </row>
    <row r="53" spans="1:6" x14ac:dyDescent="0.25">
      <c r="A53" s="27" t="s">
        <v>94</v>
      </c>
      <c r="F53" s="27"/>
    </row>
    <row r="54" spans="1:6" x14ac:dyDescent="0.25">
      <c r="A54" s="27" t="s">
        <v>95</v>
      </c>
      <c r="F54" s="27"/>
    </row>
    <row r="55" spans="1:6" x14ac:dyDescent="0.25">
      <c r="A55" s="83" t="s">
        <v>14</v>
      </c>
      <c r="B55" s="83"/>
      <c r="C55" s="83"/>
      <c r="D55" s="83"/>
      <c r="E55" s="83"/>
      <c r="F55" s="27"/>
    </row>
    <row r="56" spans="1:6" x14ac:dyDescent="0.25">
      <c r="A56" s="83" t="s">
        <v>61</v>
      </c>
      <c r="B56" s="83"/>
      <c r="C56" s="83"/>
      <c r="D56" s="83"/>
      <c r="E56" s="83"/>
      <c r="F56" s="27"/>
    </row>
    <row r="57" spans="1:6" x14ac:dyDescent="0.25">
      <c r="A57" s="1" t="s">
        <v>7</v>
      </c>
      <c r="B57" s="3" t="s">
        <v>8</v>
      </c>
      <c r="C57" s="6"/>
      <c r="D57" s="6"/>
      <c r="E57" s="6"/>
      <c r="F57" s="27"/>
    </row>
    <row r="59" spans="1:6" ht="15.75" thickBot="1" x14ac:dyDescent="0.3">
      <c r="A59" s="8" t="s">
        <v>9</v>
      </c>
      <c r="B59" s="9" t="s">
        <v>57</v>
      </c>
      <c r="C59" s="9" t="s">
        <v>58</v>
      </c>
      <c r="D59" s="9" t="s">
        <v>62</v>
      </c>
      <c r="E59" s="9" t="s">
        <v>60</v>
      </c>
      <c r="F59" s="27"/>
    </row>
    <row r="61" spans="1:6" ht="30" x14ac:dyDescent="0.25">
      <c r="A61" s="25" t="s">
        <v>20</v>
      </c>
      <c r="B61" s="27">
        <v>3999512341.8199997</v>
      </c>
      <c r="C61" s="27">
        <v>5553177885.5999947</v>
      </c>
      <c r="D61" s="27">
        <v>5564657988.0799952</v>
      </c>
      <c r="E61" s="27">
        <f>SUM(B61:D61)</f>
        <v>15117348215.499989</v>
      </c>
      <c r="F61" s="27"/>
    </row>
    <row r="62" spans="1:6" ht="30" x14ac:dyDescent="0.25">
      <c r="A62" s="25" t="s">
        <v>21</v>
      </c>
      <c r="B62" s="27">
        <v>820760000</v>
      </c>
      <c r="C62" s="27">
        <v>929212500</v>
      </c>
      <c r="D62" s="27">
        <v>941105000</v>
      </c>
      <c r="E62" s="27">
        <f>SUM(B62:D62)</f>
        <v>2691077500</v>
      </c>
      <c r="F62" s="27"/>
    </row>
    <row r="63" spans="1:6" x14ac:dyDescent="0.25">
      <c r="A63" s="25" t="s">
        <v>53</v>
      </c>
      <c r="F63" s="27"/>
    </row>
    <row r="64" spans="1:6" x14ac:dyDescent="0.25">
      <c r="A64" s="7" t="s">
        <v>4</v>
      </c>
      <c r="F64" s="27"/>
    </row>
    <row r="65" spans="1:6" x14ac:dyDescent="0.25">
      <c r="A65" s="7" t="s">
        <v>5</v>
      </c>
      <c r="F65" s="27"/>
    </row>
    <row r="66" spans="1:6" ht="15.75" thickBot="1" x14ac:dyDescent="0.3">
      <c r="A66" s="23" t="s">
        <v>12</v>
      </c>
      <c r="B66" s="12">
        <f>SUM(B61:B65)</f>
        <v>4820272341.8199997</v>
      </c>
      <c r="C66" s="12">
        <f>SUM(C61:C65)</f>
        <v>6482390385.5999947</v>
      </c>
      <c r="D66" s="12">
        <f>SUM(D61:D62)</f>
        <v>6505762988.0799952</v>
      </c>
      <c r="E66" s="12">
        <f>SUM(E61:E65)</f>
        <v>17808425715.499989</v>
      </c>
      <c r="F66" s="27"/>
    </row>
    <row r="67" spans="1:6" ht="15.75" thickTop="1" x14ac:dyDescent="0.25">
      <c r="A67" s="7" t="s">
        <v>67</v>
      </c>
      <c r="F67" s="27"/>
    </row>
    <row r="68" spans="1:6" x14ac:dyDescent="0.25">
      <c r="F68" s="27"/>
    </row>
    <row r="70" spans="1:6" x14ac:dyDescent="0.25">
      <c r="A70" s="83" t="s">
        <v>29</v>
      </c>
      <c r="B70" s="83"/>
      <c r="C70" s="83"/>
      <c r="D70" s="83"/>
      <c r="E70" s="83"/>
      <c r="F70" s="27"/>
    </row>
    <row r="71" spans="1:6" x14ac:dyDescent="0.25">
      <c r="A71" s="83" t="s">
        <v>30</v>
      </c>
      <c r="B71" s="83"/>
      <c r="C71" s="83"/>
      <c r="D71" s="83"/>
      <c r="E71" s="83"/>
      <c r="F71" s="27"/>
    </row>
    <row r="72" spans="1:6" x14ac:dyDescent="0.25">
      <c r="A72" s="1" t="s">
        <v>7</v>
      </c>
      <c r="B72" s="5" t="s">
        <v>8</v>
      </c>
      <c r="C72" s="6"/>
      <c r="D72" s="6"/>
      <c r="E72" s="6"/>
      <c r="F72" s="27"/>
    </row>
    <row r="74" spans="1:6" ht="15.75" thickBot="1" x14ac:dyDescent="0.3">
      <c r="A74" s="8" t="s">
        <v>9</v>
      </c>
      <c r="B74" s="9" t="s">
        <v>57</v>
      </c>
      <c r="C74" s="9" t="s">
        <v>58</v>
      </c>
      <c r="D74" s="9" t="s">
        <v>62</v>
      </c>
      <c r="E74" s="9" t="s">
        <v>60</v>
      </c>
      <c r="F74" s="27"/>
    </row>
    <row r="76" spans="1:6" x14ac:dyDescent="0.25">
      <c r="A76" s="10" t="s">
        <v>31</v>
      </c>
      <c r="B76" s="27">
        <f>+'2T'!E80</f>
        <v>-20672734627.890015</v>
      </c>
      <c r="C76" s="27">
        <f>+B80</f>
        <v>-14558584827.410015</v>
      </c>
      <c r="D76" s="27">
        <f>+C80</f>
        <v>-9740244947.5900154</v>
      </c>
      <c r="E76" s="27">
        <f>B76</f>
        <v>-20672734627.890015</v>
      </c>
      <c r="F76" s="27"/>
    </row>
    <row r="77" spans="1:6" x14ac:dyDescent="0.25">
      <c r="A77" s="10" t="s">
        <v>32</v>
      </c>
      <c r="B77" s="69">
        <v>6114149800.4799995</v>
      </c>
      <c r="C77" s="69">
        <v>4818339879.8199997</v>
      </c>
      <c r="D77" s="69">
        <v>0</v>
      </c>
      <c r="E77" s="27">
        <f>SUM(B77:D77)</f>
        <v>10932489680.299999</v>
      </c>
      <c r="F77" s="27"/>
    </row>
    <row r="78" spans="1:6" x14ac:dyDescent="0.25">
      <c r="A78" s="10" t="s">
        <v>33</v>
      </c>
      <c r="B78" s="27">
        <f>+B76+B77</f>
        <v>-14558584827.410015</v>
      </c>
      <c r="C78" s="27">
        <f t="shared" ref="C78:D78" si="13">+C76+C77</f>
        <v>-9740244947.5900154</v>
      </c>
      <c r="D78" s="27">
        <f t="shared" si="13"/>
        <v>-9740244947.5900154</v>
      </c>
      <c r="E78" s="27">
        <f t="shared" ref="E78" si="14">E77+E76</f>
        <v>-9740244947.5900154</v>
      </c>
      <c r="F78" s="27"/>
    </row>
    <row r="79" spans="1:6" x14ac:dyDescent="0.25">
      <c r="A79" s="10" t="s">
        <v>34</v>
      </c>
      <c r="B79" s="27">
        <f>B66</f>
        <v>4820272341.8199997</v>
      </c>
      <c r="C79" s="27">
        <f t="shared" ref="C79:E79" si="15">C66</f>
        <v>6482390385.5999947</v>
      </c>
      <c r="D79" s="27">
        <f t="shared" si="15"/>
        <v>6505762988.0799952</v>
      </c>
      <c r="E79" s="27">
        <f t="shared" si="15"/>
        <v>17808425715.499989</v>
      </c>
      <c r="F79" s="27"/>
    </row>
    <row r="80" spans="1:6" x14ac:dyDescent="0.25">
      <c r="A80" s="10" t="s">
        <v>35</v>
      </c>
      <c r="B80" s="27">
        <f>+B78</f>
        <v>-14558584827.410015</v>
      </c>
      <c r="C80" s="27">
        <f>+C78</f>
        <v>-9740244947.5900154</v>
      </c>
      <c r="D80" s="27">
        <f>+D78</f>
        <v>-9740244947.5900154</v>
      </c>
      <c r="E80" s="27">
        <f t="shared" ref="E80" si="16">E78-E79</f>
        <v>-27548670663.090004</v>
      </c>
      <c r="F80" s="27"/>
    </row>
    <row r="81" spans="1:6" ht="15.75" thickBot="1" x14ac:dyDescent="0.3">
      <c r="A81" s="11"/>
      <c r="B81" s="12"/>
      <c r="C81" s="12"/>
      <c r="D81" s="12"/>
      <c r="E81" s="12"/>
      <c r="F81" s="27"/>
    </row>
    <row r="82" spans="1:6" ht="15.75" thickTop="1" x14ac:dyDescent="0.25">
      <c r="A82" s="7" t="s">
        <v>65</v>
      </c>
      <c r="F82" s="27"/>
    </row>
    <row r="83" spans="1:6" x14ac:dyDescent="0.25">
      <c r="A83" s="10" t="s">
        <v>56</v>
      </c>
      <c r="F83" s="27"/>
    </row>
    <row r="84" spans="1:6" x14ac:dyDescent="0.25">
      <c r="A84" s="79" t="s">
        <v>82</v>
      </c>
      <c r="B84" s="79"/>
      <c r="C84" s="79"/>
      <c r="D84" s="79"/>
      <c r="E84" s="79"/>
      <c r="F84" s="27"/>
    </row>
    <row r="85" spans="1:6" x14ac:dyDescent="0.25">
      <c r="A85" s="79"/>
      <c r="B85" s="79"/>
      <c r="C85" s="79"/>
      <c r="D85" s="79"/>
      <c r="E85" s="79"/>
    </row>
    <row r="86" spans="1:6" x14ac:dyDescent="0.25">
      <c r="A86" s="67"/>
    </row>
    <row r="87" spans="1:6" ht="15" customHeight="1" x14ac:dyDescent="0.25">
      <c r="A87" s="67" t="s">
        <v>90</v>
      </c>
    </row>
    <row r="88" spans="1:6" x14ac:dyDescent="0.25">
      <c r="A88" s="67"/>
    </row>
    <row r="90" spans="1:6" x14ac:dyDescent="0.25">
      <c r="A90" s="67"/>
    </row>
    <row r="92" spans="1:6" x14ac:dyDescent="0.25">
      <c r="A92" s="27"/>
      <c r="F92" s="27"/>
    </row>
    <row r="93" spans="1:6" x14ac:dyDescent="0.25">
      <c r="A93" s="27"/>
      <c r="F93" s="27"/>
    </row>
    <row r="94" spans="1:6" x14ac:dyDescent="0.25">
      <c r="A94" s="27"/>
      <c r="F94" s="27"/>
    </row>
    <row r="95" spans="1:6" x14ac:dyDescent="0.25">
      <c r="A95" s="27"/>
      <c r="F95" s="27"/>
    </row>
    <row r="96" spans="1:6" x14ac:dyDescent="0.25">
      <c r="A96" s="27"/>
      <c r="F96" s="27"/>
    </row>
    <row r="97" spans="1:6" x14ac:dyDescent="0.25">
      <c r="A97" s="27"/>
      <c r="F97" s="27"/>
    </row>
    <row r="98" spans="1:6" x14ac:dyDescent="0.25">
      <c r="A98" s="27"/>
      <c r="F98" s="27"/>
    </row>
    <row r="99" spans="1:6" x14ac:dyDescent="0.25">
      <c r="A99" s="27"/>
      <c r="F99" s="27"/>
    </row>
    <row r="100" spans="1:6" x14ac:dyDescent="0.25">
      <c r="A100" s="27"/>
      <c r="F100" s="27"/>
    </row>
    <row r="101" spans="1:6" x14ac:dyDescent="0.25">
      <c r="A101" s="27"/>
      <c r="F101" s="27"/>
    </row>
    <row r="102" spans="1:6" x14ac:dyDescent="0.25">
      <c r="A102" s="27"/>
      <c r="F102" s="27"/>
    </row>
    <row r="103" spans="1:6" x14ac:dyDescent="0.25">
      <c r="A103" s="27"/>
      <c r="F103" s="27"/>
    </row>
    <row r="104" spans="1:6" x14ac:dyDescent="0.25">
      <c r="A104" s="27"/>
      <c r="F104" s="27"/>
    </row>
    <row r="105" spans="1:6" x14ac:dyDescent="0.25">
      <c r="A105" s="27"/>
      <c r="F105" s="27"/>
    </row>
    <row r="106" spans="1:6" x14ac:dyDescent="0.25">
      <c r="A106" s="27"/>
      <c r="F106" s="27"/>
    </row>
    <row r="107" spans="1:6" x14ac:dyDescent="0.25">
      <c r="A107" s="27"/>
      <c r="F107" s="27"/>
    </row>
    <row r="108" spans="1:6" x14ac:dyDescent="0.25">
      <c r="A108" s="27"/>
      <c r="F108" s="27"/>
    </row>
    <row r="109" spans="1:6" x14ac:dyDescent="0.25">
      <c r="A109" s="27"/>
      <c r="F109" s="27"/>
    </row>
    <row r="110" spans="1:6" x14ac:dyDescent="0.25">
      <c r="A110" s="27"/>
      <c r="F110" s="27"/>
    </row>
    <row r="111" spans="1:6" x14ac:dyDescent="0.25">
      <c r="A111" s="27"/>
      <c r="F111" s="27"/>
    </row>
    <row r="112" spans="1:6" x14ac:dyDescent="0.25">
      <c r="A112" s="27"/>
      <c r="F112" s="27"/>
    </row>
  </sheetData>
  <mergeCells count="12">
    <mergeCell ref="A84:E85"/>
    <mergeCell ref="A1:F1"/>
    <mergeCell ref="A9:F9"/>
    <mergeCell ref="A56:E56"/>
    <mergeCell ref="A70:E70"/>
    <mergeCell ref="A71:E71"/>
    <mergeCell ref="A26:E26"/>
    <mergeCell ref="A8:F8"/>
    <mergeCell ref="A21:F22"/>
    <mergeCell ref="A24:E24"/>
    <mergeCell ref="A25:E25"/>
    <mergeCell ref="A55:E5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abSelected="1" zoomScale="95" zoomScaleNormal="95" workbookViewId="0">
      <selection activeCell="A86" sqref="A86"/>
    </sheetView>
  </sheetViews>
  <sheetFormatPr baseColWidth="10" defaultColWidth="11.42578125" defaultRowHeight="15" x14ac:dyDescent="0.25"/>
  <cols>
    <col min="1" max="1" width="63.140625" style="7" customWidth="1"/>
    <col min="2" max="5" width="16.7109375" style="27" bestFit="1" customWidth="1"/>
    <col min="6" max="6" width="14.42578125" style="20" customWidth="1"/>
    <col min="7" max="7" width="11.5703125" style="27" bestFit="1" customWidth="1"/>
    <col min="8" max="16384" width="11.42578125" style="27"/>
  </cols>
  <sheetData>
    <row r="1" spans="1:7" x14ac:dyDescent="0.25">
      <c r="A1" s="83" t="s">
        <v>15</v>
      </c>
      <c r="B1" s="83"/>
      <c r="C1" s="83"/>
      <c r="D1" s="83"/>
      <c r="E1" s="83"/>
      <c r="F1" s="83"/>
    </row>
    <row r="2" spans="1:7" x14ac:dyDescent="0.25">
      <c r="A2" s="1" t="s">
        <v>0</v>
      </c>
      <c r="B2" s="2" t="s">
        <v>26</v>
      </c>
      <c r="C2" s="3"/>
      <c r="D2" s="36"/>
      <c r="E2" s="36"/>
      <c r="F2" s="36"/>
    </row>
    <row r="3" spans="1:7" x14ac:dyDescent="0.25">
      <c r="A3" s="1" t="s">
        <v>1</v>
      </c>
      <c r="B3" s="2" t="s">
        <v>16</v>
      </c>
      <c r="C3" s="4"/>
      <c r="D3" s="36"/>
      <c r="E3" s="36"/>
      <c r="F3" s="36"/>
    </row>
    <row r="4" spans="1:7" x14ac:dyDescent="0.25">
      <c r="A4" s="1" t="s">
        <v>10</v>
      </c>
      <c r="B4" s="4" t="s">
        <v>27</v>
      </c>
      <c r="C4" s="4"/>
      <c r="D4" s="36"/>
      <c r="E4" s="36"/>
      <c r="F4" s="36"/>
    </row>
    <row r="5" spans="1:7" x14ac:dyDescent="0.25">
      <c r="A5" s="1" t="s">
        <v>78</v>
      </c>
      <c r="B5" s="5" t="s">
        <v>86</v>
      </c>
      <c r="C5" s="4"/>
      <c r="D5" s="36"/>
      <c r="E5" s="36"/>
      <c r="F5" s="36"/>
    </row>
    <row r="6" spans="1:7" x14ac:dyDescent="0.25">
      <c r="A6" s="1"/>
      <c r="B6" s="5"/>
      <c r="C6" s="4"/>
      <c r="D6" s="36"/>
      <c r="E6" s="36"/>
      <c r="F6" s="36"/>
    </row>
    <row r="7" spans="1:7" x14ac:dyDescent="0.25">
      <c r="A7" s="28"/>
      <c r="B7" s="28"/>
      <c r="C7" s="28"/>
      <c r="D7" s="28"/>
      <c r="E7" s="28"/>
      <c r="F7" s="28"/>
    </row>
    <row r="8" spans="1:7" x14ac:dyDescent="0.25">
      <c r="A8" s="83" t="s">
        <v>6</v>
      </c>
      <c r="B8" s="83"/>
      <c r="C8" s="83"/>
      <c r="D8" s="83"/>
      <c r="E8" s="83"/>
      <c r="F8" s="83"/>
    </row>
    <row r="9" spans="1:7" x14ac:dyDescent="0.25">
      <c r="A9" s="83" t="s">
        <v>11</v>
      </c>
      <c r="B9" s="83"/>
      <c r="C9" s="83"/>
      <c r="D9" s="83"/>
      <c r="E9" s="83"/>
      <c r="F9" s="83"/>
    </row>
    <row r="10" spans="1:7" x14ac:dyDescent="0.25">
      <c r="A10" s="27"/>
    </row>
    <row r="11" spans="1:7" ht="15.75" thickBot="1" x14ac:dyDescent="0.3">
      <c r="A11" s="47" t="s">
        <v>80</v>
      </c>
      <c r="B11" s="9" t="s">
        <v>2</v>
      </c>
      <c r="C11" s="9" t="s">
        <v>70</v>
      </c>
      <c r="D11" s="9" t="s">
        <v>71</v>
      </c>
      <c r="E11" s="9" t="s">
        <v>72</v>
      </c>
      <c r="F11" s="29" t="s">
        <v>73</v>
      </c>
    </row>
    <row r="13" spans="1:7" x14ac:dyDescent="0.25">
      <c r="A13" s="49" t="s">
        <v>83</v>
      </c>
      <c r="B13" s="27" t="s">
        <v>3</v>
      </c>
      <c r="C13" s="30">
        <v>498973</v>
      </c>
      <c r="D13" s="30">
        <v>498973</v>
      </c>
      <c r="E13" s="30">
        <v>498973</v>
      </c>
      <c r="F13" s="31">
        <f>AVERAGE(C13:E13)</f>
        <v>498973</v>
      </c>
      <c r="G13" s="30"/>
    </row>
    <row r="14" spans="1:7" x14ac:dyDescent="0.25">
      <c r="A14" s="21" t="s">
        <v>36</v>
      </c>
      <c r="B14" s="27" t="s">
        <v>3</v>
      </c>
      <c r="C14" s="30">
        <v>112663</v>
      </c>
      <c r="D14" s="30">
        <v>112663</v>
      </c>
      <c r="E14" s="30">
        <v>112663</v>
      </c>
      <c r="F14" s="31">
        <f t="shared" ref="F14:F19" si="0">AVERAGE(C14:E14)</f>
        <v>112663</v>
      </c>
      <c r="G14" s="30"/>
    </row>
    <row r="15" spans="1:7" x14ac:dyDescent="0.25">
      <c r="A15" s="21" t="s">
        <v>42</v>
      </c>
      <c r="B15" s="27" t="s">
        <v>3</v>
      </c>
      <c r="C15" s="30">
        <v>55432</v>
      </c>
      <c r="D15" s="30">
        <v>55432</v>
      </c>
      <c r="E15" s="30">
        <v>55432</v>
      </c>
      <c r="F15" s="31">
        <f t="shared" si="0"/>
        <v>55432</v>
      </c>
      <c r="G15" s="30"/>
    </row>
    <row r="16" spans="1:7" x14ac:dyDescent="0.25">
      <c r="A16" s="21" t="s">
        <v>38</v>
      </c>
      <c r="B16" s="27" t="s">
        <v>3</v>
      </c>
      <c r="C16" s="30">
        <v>4274</v>
      </c>
      <c r="D16" s="30">
        <v>4274</v>
      </c>
      <c r="E16" s="30">
        <v>4274</v>
      </c>
      <c r="F16" s="31">
        <f t="shared" si="0"/>
        <v>4274</v>
      </c>
      <c r="G16" s="30"/>
    </row>
    <row r="17" spans="1:7" x14ac:dyDescent="0.25">
      <c r="A17" s="21" t="s">
        <v>39</v>
      </c>
      <c r="B17" s="27" t="s">
        <v>3</v>
      </c>
      <c r="C17" s="30">
        <v>24946</v>
      </c>
      <c r="D17" s="30">
        <v>24946</v>
      </c>
      <c r="E17" s="30">
        <v>24946</v>
      </c>
      <c r="F17" s="31">
        <f t="shared" si="0"/>
        <v>24946</v>
      </c>
      <c r="G17" s="30"/>
    </row>
    <row r="18" spans="1:7" x14ac:dyDescent="0.25">
      <c r="A18" s="21"/>
      <c r="C18" s="30"/>
      <c r="D18" s="30"/>
      <c r="E18" s="30"/>
      <c r="F18" s="31"/>
      <c r="G18" s="30"/>
    </row>
    <row r="19" spans="1:7" ht="15.75" thickBot="1" x14ac:dyDescent="0.3">
      <c r="A19" s="23" t="s">
        <v>12</v>
      </c>
      <c r="B19" s="12"/>
      <c r="C19" s="32">
        <f>SUM(C13:C17)</f>
        <v>696288</v>
      </c>
      <c r="D19" s="32">
        <f>SUM(D13:D17)</f>
        <v>696288</v>
      </c>
      <c r="E19" s="32">
        <f>SUM(E13:E17)</f>
        <v>696288</v>
      </c>
      <c r="F19" s="32">
        <f t="shared" si="0"/>
        <v>696288</v>
      </c>
      <c r="G19" s="30"/>
    </row>
    <row r="20" spans="1:7" ht="15.75" thickTop="1" x14ac:dyDescent="0.25">
      <c r="A20" s="7" t="s">
        <v>74</v>
      </c>
      <c r="B20" s="64"/>
      <c r="C20" s="64"/>
      <c r="D20" s="64"/>
      <c r="E20" s="64"/>
      <c r="F20" s="65"/>
    </row>
    <row r="21" spans="1:7" ht="15" customHeight="1" x14ac:dyDescent="0.25">
      <c r="A21" s="84" t="s">
        <v>55</v>
      </c>
      <c r="B21" s="84"/>
      <c r="C21" s="84"/>
      <c r="D21" s="84"/>
      <c r="E21" s="84"/>
      <c r="F21" s="84"/>
    </row>
    <row r="22" spans="1:7" ht="15" customHeight="1" x14ac:dyDescent="0.25">
      <c r="A22" s="84"/>
      <c r="B22" s="84"/>
      <c r="C22" s="84"/>
      <c r="D22" s="84"/>
      <c r="E22" s="84"/>
      <c r="F22" s="84"/>
    </row>
    <row r="24" spans="1:7" x14ac:dyDescent="0.25">
      <c r="A24" s="85" t="s">
        <v>13</v>
      </c>
      <c r="B24" s="85"/>
      <c r="C24" s="85"/>
      <c r="D24" s="85"/>
      <c r="E24" s="85"/>
    </row>
    <row r="25" spans="1:7" x14ac:dyDescent="0.25">
      <c r="A25" s="83" t="s">
        <v>61</v>
      </c>
      <c r="B25" s="83"/>
      <c r="C25" s="83"/>
      <c r="D25" s="83"/>
      <c r="E25" s="83"/>
    </row>
    <row r="26" spans="1:7" x14ac:dyDescent="0.25">
      <c r="A26" s="1" t="s">
        <v>7</v>
      </c>
      <c r="B26" s="5" t="s">
        <v>8</v>
      </c>
      <c r="C26" s="6"/>
      <c r="D26" s="6"/>
      <c r="E26" s="6"/>
      <c r="F26" s="27"/>
    </row>
    <row r="27" spans="1:7" x14ac:dyDescent="0.25">
      <c r="B27" s="10"/>
      <c r="C27" s="33"/>
      <c r="D27" s="33"/>
      <c r="E27" s="33"/>
      <c r="F27" s="27"/>
    </row>
    <row r="28" spans="1:7" ht="15.75" thickBot="1" x14ac:dyDescent="0.3">
      <c r="A28" s="47" t="s">
        <v>80</v>
      </c>
      <c r="B28" s="9" t="s">
        <v>70</v>
      </c>
      <c r="C28" s="9" t="s">
        <v>71</v>
      </c>
      <c r="D28" s="9" t="s">
        <v>72</v>
      </c>
      <c r="E28" s="9" t="s">
        <v>75</v>
      </c>
      <c r="F28" s="27"/>
    </row>
    <row r="29" spans="1:7" x14ac:dyDescent="0.25">
      <c r="B29" s="20"/>
      <c r="C29" s="20"/>
      <c r="D29" s="20"/>
      <c r="E29" s="20"/>
      <c r="F29" s="27"/>
    </row>
    <row r="30" spans="1:7" x14ac:dyDescent="0.25">
      <c r="A30" s="70" t="s">
        <v>93</v>
      </c>
      <c r="B30" s="73">
        <f t="shared" ref="B30:D30" si="1">SUM(B31:B33)</f>
        <v>4619152513.6799917</v>
      </c>
      <c r="C30" s="73">
        <f t="shared" si="1"/>
        <v>4660999018.4599915</v>
      </c>
      <c r="D30" s="73">
        <f t="shared" si="1"/>
        <v>1900329847.8200028</v>
      </c>
      <c r="E30" s="73">
        <f t="shared" ref="E30" si="2">SUM(E31:E33)</f>
        <v>11180481379.959984</v>
      </c>
      <c r="F30" s="27"/>
    </row>
    <row r="31" spans="1:7" x14ac:dyDescent="0.25">
      <c r="A31" s="22" t="s">
        <v>17</v>
      </c>
      <c r="B31" s="20">
        <v>4020090013.6799917</v>
      </c>
      <c r="C31" s="20">
        <v>4048854768.459991</v>
      </c>
      <c r="D31" s="20">
        <v>1499340134.0800023</v>
      </c>
      <c r="E31" s="20">
        <f>+SUM(B31:D31)</f>
        <v>9568284916.2199841</v>
      </c>
      <c r="F31" s="27"/>
    </row>
    <row r="32" spans="1:7" x14ac:dyDescent="0.25">
      <c r="A32" s="22" t="s">
        <v>18</v>
      </c>
      <c r="B32" s="20">
        <v>599062500</v>
      </c>
      <c r="C32" s="20">
        <v>612144250</v>
      </c>
      <c r="D32" s="20">
        <v>400989713.74000043</v>
      </c>
      <c r="E32" s="20">
        <f t="shared" ref="E32:E48" si="3">+SUM(B32:D32)</f>
        <v>1612196463.7400005</v>
      </c>
      <c r="F32" s="27"/>
    </row>
    <row r="33" spans="1:6" x14ac:dyDescent="0.25">
      <c r="A33" s="22" t="s">
        <v>19</v>
      </c>
      <c r="B33" s="20"/>
      <c r="C33" s="20"/>
      <c r="D33" s="20"/>
      <c r="E33" s="20"/>
      <c r="F33" s="27"/>
    </row>
    <row r="34" spans="1:6" x14ac:dyDescent="0.25">
      <c r="A34" s="72" t="s">
        <v>36</v>
      </c>
      <c r="B34" s="73">
        <f t="shared" ref="B34:D34" si="4">SUM(B35:B37)</f>
        <v>1054309669.7599994</v>
      </c>
      <c r="C34" s="73">
        <f t="shared" si="4"/>
        <v>1054758105.3599994</v>
      </c>
      <c r="D34" s="73">
        <f t="shared" si="4"/>
        <v>390202653.53000039</v>
      </c>
      <c r="E34" s="73">
        <f t="shared" ref="E34" si="5">SUM(E35:E37)</f>
        <v>2499270428.6499991</v>
      </c>
      <c r="F34" s="27"/>
    </row>
    <row r="35" spans="1:6" x14ac:dyDescent="0.25">
      <c r="A35" s="22" t="s">
        <v>17</v>
      </c>
      <c r="B35" s="20">
        <v>866159669.75999939</v>
      </c>
      <c r="C35" s="20">
        <v>866164355.35999942</v>
      </c>
      <c r="D35" s="20">
        <v>291029130.92000037</v>
      </c>
      <c r="E35" s="20">
        <f>+SUM(B35:D35)</f>
        <v>2023353156.0399992</v>
      </c>
      <c r="F35" s="27"/>
    </row>
    <row r="36" spans="1:6" x14ac:dyDescent="0.25">
      <c r="A36" s="22" t="s">
        <v>18</v>
      </c>
      <c r="B36" s="20">
        <v>188150000</v>
      </c>
      <c r="C36" s="20">
        <v>188593750</v>
      </c>
      <c r="D36" s="20">
        <v>99173522.609999999</v>
      </c>
      <c r="E36" s="20">
        <f t="shared" si="3"/>
        <v>475917272.61000001</v>
      </c>
      <c r="F36" s="27"/>
    </row>
    <row r="37" spans="1:6" x14ac:dyDescent="0.25">
      <c r="A37" s="22" t="s">
        <v>19</v>
      </c>
      <c r="B37" s="20"/>
      <c r="C37" s="20"/>
      <c r="D37" s="20"/>
      <c r="E37" s="20"/>
      <c r="F37" s="27"/>
    </row>
    <row r="38" spans="1:6" x14ac:dyDescent="0.25">
      <c r="A38" s="72" t="s">
        <v>42</v>
      </c>
      <c r="B38" s="73">
        <f t="shared" ref="B38:D38" si="6">SUM(B39:B41)</f>
        <v>520316464.71999997</v>
      </c>
      <c r="C38" s="73">
        <f t="shared" si="6"/>
        <v>505954542.92000002</v>
      </c>
      <c r="D38" s="73">
        <f t="shared" si="6"/>
        <v>214303876.29000008</v>
      </c>
      <c r="E38" s="73">
        <f t="shared" ref="E38" si="7">SUM(E39:E41)</f>
        <v>1240574883.9300001</v>
      </c>
      <c r="F38" s="27"/>
    </row>
    <row r="39" spans="1:6" x14ac:dyDescent="0.25">
      <c r="A39" s="22" t="s">
        <v>17</v>
      </c>
      <c r="B39" s="20">
        <v>428903964.71999997</v>
      </c>
      <c r="C39" s="20">
        <v>415252042.92000002</v>
      </c>
      <c r="D39" s="20">
        <v>161645716.32000008</v>
      </c>
      <c r="E39" s="20">
        <f t="shared" si="3"/>
        <v>1005801723.96</v>
      </c>
      <c r="F39" s="27"/>
    </row>
    <row r="40" spans="1:6" x14ac:dyDescent="0.25">
      <c r="A40" s="22" t="s">
        <v>18</v>
      </c>
      <c r="B40" s="20">
        <v>91412500</v>
      </c>
      <c r="C40" s="20">
        <v>90702500</v>
      </c>
      <c r="D40" s="20">
        <v>52658159.969999999</v>
      </c>
      <c r="E40" s="20">
        <f t="shared" si="3"/>
        <v>234773159.97</v>
      </c>
      <c r="F40" s="27"/>
    </row>
    <row r="41" spans="1:6" x14ac:dyDescent="0.25">
      <c r="A41" s="22" t="s">
        <v>19</v>
      </c>
      <c r="B41" s="20"/>
      <c r="C41" s="20"/>
      <c r="D41" s="20"/>
      <c r="E41" s="20"/>
      <c r="F41" s="27"/>
    </row>
    <row r="42" spans="1:6" x14ac:dyDescent="0.25">
      <c r="A42" s="72" t="s">
        <v>38</v>
      </c>
      <c r="B42" s="73">
        <f t="shared" ref="B42:D42" si="8">SUM(B43:B45)</f>
        <v>39440570.640000001</v>
      </c>
      <c r="C42" s="73">
        <f t="shared" si="8"/>
        <v>39440570.640000001</v>
      </c>
      <c r="D42" s="73">
        <f t="shared" si="8"/>
        <v>14744356.879999999</v>
      </c>
      <c r="E42" s="73">
        <f t="shared" ref="E42" si="9">SUM(E43:E45)</f>
        <v>93625498.159999996</v>
      </c>
      <c r="F42" s="27"/>
    </row>
    <row r="43" spans="1:6" x14ac:dyDescent="0.25">
      <c r="A43" s="22" t="s">
        <v>17</v>
      </c>
      <c r="B43" s="20">
        <v>29855570.640000001</v>
      </c>
      <c r="C43" s="20">
        <v>29855570.640000001</v>
      </c>
      <c r="D43" s="20">
        <v>9951856.879999999</v>
      </c>
      <c r="E43" s="20">
        <f t="shared" si="3"/>
        <v>69662998.159999996</v>
      </c>
      <c r="F43" s="27"/>
    </row>
    <row r="44" spans="1:6" x14ac:dyDescent="0.25">
      <c r="A44" s="22" t="s">
        <v>18</v>
      </c>
      <c r="B44" s="20">
        <v>9585000</v>
      </c>
      <c r="C44" s="20">
        <v>9585000</v>
      </c>
      <c r="D44" s="20">
        <v>4792500</v>
      </c>
      <c r="E44" s="20">
        <f t="shared" si="3"/>
        <v>23962500</v>
      </c>
      <c r="F44" s="27"/>
    </row>
    <row r="45" spans="1:6" x14ac:dyDescent="0.25">
      <c r="A45" s="22" t="s">
        <v>19</v>
      </c>
      <c r="B45" s="20"/>
      <c r="C45" s="20"/>
      <c r="D45" s="20"/>
      <c r="E45" s="20"/>
      <c r="F45" s="27"/>
    </row>
    <row r="46" spans="1:6" x14ac:dyDescent="0.25">
      <c r="A46" s="72" t="s">
        <v>39</v>
      </c>
      <c r="B46" s="73">
        <f t="shared" ref="B46:D46" si="10">SUM(B47:B49)</f>
        <v>222676230.59999999</v>
      </c>
      <c r="C46" s="73">
        <f t="shared" si="10"/>
        <v>218432243.16</v>
      </c>
      <c r="D46" s="73">
        <f t="shared" si="10"/>
        <v>76804497.719999969</v>
      </c>
      <c r="E46" s="73">
        <f t="shared" ref="E46" si="11">SUM(E47:E49)</f>
        <v>517912971.47999996</v>
      </c>
      <c r="F46" s="27"/>
    </row>
    <row r="47" spans="1:6" x14ac:dyDescent="0.25">
      <c r="A47" s="22" t="s">
        <v>17</v>
      </c>
      <c r="B47" s="20">
        <v>198713730.59999999</v>
      </c>
      <c r="C47" s="20">
        <v>194469743.16</v>
      </c>
      <c r="D47" s="20">
        <v>64823247.719999976</v>
      </c>
      <c r="E47" s="20">
        <f t="shared" si="3"/>
        <v>458006721.47999996</v>
      </c>
      <c r="F47" s="27"/>
    </row>
    <row r="48" spans="1:6" x14ac:dyDescent="0.25">
      <c r="A48" s="22" t="s">
        <v>18</v>
      </c>
      <c r="B48" s="20">
        <v>23962500</v>
      </c>
      <c r="C48" s="20">
        <v>23962500</v>
      </c>
      <c r="D48" s="20">
        <v>11981250</v>
      </c>
      <c r="E48" s="20">
        <f t="shared" si="3"/>
        <v>59906250</v>
      </c>
      <c r="F48" s="27"/>
    </row>
    <row r="49" spans="1:6" x14ac:dyDescent="0.25">
      <c r="A49" s="22" t="s">
        <v>19</v>
      </c>
      <c r="B49" s="20"/>
      <c r="C49" s="20"/>
      <c r="D49" s="20"/>
      <c r="E49" s="20"/>
      <c r="F49" s="27"/>
    </row>
    <row r="50" spans="1:6" x14ac:dyDescent="0.25">
      <c r="A50" s="21"/>
      <c r="B50" s="20"/>
      <c r="C50" s="20"/>
      <c r="D50" s="20"/>
      <c r="E50" s="20"/>
      <c r="F50" s="27"/>
    </row>
    <row r="51" spans="1:6" ht="15.75" thickBot="1" x14ac:dyDescent="0.3">
      <c r="A51" s="23" t="s">
        <v>12</v>
      </c>
      <c r="B51" s="24">
        <f>+B30+B34+B38+B42+B46</f>
        <v>6455895449.399992</v>
      </c>
      <c r="C51" s="24">
        <f t="shared" ref="C51:E51" si="12">+C30+C34+C38+C42+C46</f>
        <v>6479584480.5399914</v>
      </c>
      <c r="D51" s="24">
        <f t="shared" si="12"/>
        <v>2596385232.2400031</v>
      </c>
      <c r="E51" s="24">
        <f t="shared" si="12"/>
        <v>15531865162.179983</v>
      </c>
      <c r="F51" s="27"/>
    </row>
    <row r="52" spans="1:6" ht="15.75" thickTop="1" x14ac:dyDescent="0.25">
      <c r="A52" s="7" t="s">
        <v>74</v>
      </c>
      <c r="F52" s="27"/>
    </row>
    <row r="53" spans="1:6" x14ac:dyDescent="0.25">
      <c r="A53" s="7" t="s">
        <v>96</v>
      </c>
      <c r="F53" s="27"/>
    </row>
    <row r="54" spans="1:6" x14ac:dyDescent="0.25">
      <c r="A54" s="7" t="s">
        <v>97</v>
      </c>
    </row>
    <row r="55" spans="1:6" x14ac:dyDescent="0.25">
      <c r="A55" s="83" t="s">
        <v>14</v>
      </c>
      <c r="B55" s="83"/>
      <c r="C55" s="83"/>
      <c r="D55" s="83"/>
      <c r="E55" s="83"/>
      <c r="F55" s="27"/>
    </row>
    <row r="56" spans="1:6" x14ac:dyDescent="0.25">
      <c r="A56" s="83" t="s">
        <v>61</v>
      </c>
      <c r="B56" s="83"/>
      <c r="C56" s="83"/>
      <c r="D56" s="83"/>
      <c r="E56" s="83"/>
      <c r="F56" s="27"/>
    </row>
    <row r="57" spans="1:6" x14ac:dyDescent="0.25">
      <c r="A57" s="1" t="s">
        <v>7</v>
      </c>
      <c r="B57" s="3" t="s">
        <v>8</v>
      </c>
      <c r="C57" s="6"/>
      <c r="D57" s="6"/>
      <c r="E57" s="6"/>
      <c r="F57" s="27"/>
    </row>
    <row r="59" spans="1:6" ht="15.75" thickBot="1" x14ac:dyDescent="0.3">
      <c r="A59" s="8" t="s">
        <v>9</v>
      </c>
      <c r="B59" s="9" t="s">
        <v>70</v>
      </c>
      <c r="C59" s="9" t="s">
        <v>71</v>
      </c>
      <c r="D59" s="9" t="s">
        <v>72</v>
      </c>
      <c r="E59" s="9" t="s">
        <v>75</v>
      </c>
      <c r="F59" s="27"/>
    </row>
    <row r="61" spans="1:6" ht="30" x14ac:dyDescent="0.25">
      <c r="A61" s="25" t="s">
        <v>20</v>
      </c>
      <c r="B61" s="27">
        <v>5543722949.399992</v>
      </c>
      <c r="C61" s="20">
        <v>5554596480.5399904</v>
      </c>
      <c r="D61" s="27">
        <v>2026790085.9200029</v>
      </c>
      <c r="E61" s="27">
        <f>SUM(B61:D61)</f>
        <v>13125109515.859985</v>
      </c>
      <c r="F61" s="27"/>
    </row>
    <row r="62" spans="1:6" ht="30" x14ac:dyDescent="0.25">
      <c r="A62" s="25" t="s">
        <v>21</v>
      </c>
      <c r="B62" s="27">
        <v>912172500</v>
      </c>
      <c r="C62" s="27">
        <v>924988000</v>
      </c>
      <c r="D62" s="27">
        <v>569595146.32000041</v>
      </c>
      <c r="E62" s="27">
        <f>SUM(B62:D62)</f>
        <v>2406755646.3200006</v>
      </c>
      <c r="F62" s="27"/>
    </row>
    <row r="63" spans="1:6" x14ac:dyDescent="0.25">
      <c r="A63" s="25" t="s">
        <v>44</v>
      </c>
      <c r="F63" s="27"/>
    </row>
    <row r="64" spans="1:6" x14ac:dyDescent="0.25">
      <c r="A64" s="7" t="s">
        <v>4</v>
      </c>
      <c r="F64" s="27"/>
    </row>
    <row r="65" spans="1:6" x14ac:dyDescent="0.25">
      <c r="A65" s="7" t="s">
        <v>5</v>
      </c>
      <c r="F65" s="27"/>
    </row>
    <row r="66" spans="1:6" ht="15.75" thickBot="1" x14ac:dyDescent="0.3">
      <c r="A66" s="23" t="s">
        <v>12</v>
      </c>
      <c r="B66" s="12">
        <f>SUM(B61:B65)</f>
        <v>6455895449.399992</v>
      </c>
      <c r="C66" s="12">
        <f>SUM(C61:C65)</f>
        <v>6479584480.5399904</v>
      </c>
      <c r="D66" s="12">
        <f>SUM(D61:D65)</f>
        <v>2596385232.2400036</v>
      </c>
      <c r="E66" s="12">
        <f>SUM(E61:E65)</f>
        <v>15531865162.179985</v>
      </c>
      <c r="F66" s="77"/>
    </row>
    <row r="67" spans="1:6" ht="15.75" thickTop="1" x14ac:dyDescent="0.25">
      <c r="A67" s="7" t="s">
        <v>74</v>
      </c>
      <c r="F67" s="27"/>
    </row>
    <row r="68" spans="1:6" x14ac:dyDescent="0.25">
      <c r="F68" s="27"/>
    </row>
    <row r="70" spans="1:6" x14ac:dyDescent="0.25">
      <c r="A70" s="83" t="s">
        <v>29</v>
      </c>
      <c r="B70" s="83"/>
      <c r="C70" s="83"/>
      <c r="D70" s="83"/>
      <c r="E70" s="83"/>
      <c r="F70" s="27"/>
    </row>
    <row r="71" spans="1:6" x14ac:dyDescent="0.25">
      <c r="A71" s="83" t="s">
        <v>30</v>
      </c>
      <c r="B71" s="83"/>
      <c r="C71" s="83"/>
      <c r="D71" s="83"/>
      <c r="E71" s="83"/>
      <c r="F71" s="27"/>
    </row>
    <row r="72" spans="1:6" x14ac:dyDescent="0.25">
      <c r="A72" s="1" t="s">
        <v>7</v>
      </c>
      <c r="B72" s="5" t="s">
        <v>8</v>
      </c>
      <c r="C72" s="6"/>
      <c r="D72" s="6"/>
      <c r="E72" s="6"/>
      <c r="F72" s="27"/>
    </row>
    <row r="74" spans="1:6" ht="15.75" thickBot="1" x14ac:dyDescent="0.3">
      <c r="A74" s="8" t="s">
        <v>9</v>
      </c>
      <c r="B74" s="9" t="s">
        <v>70</v>
      </c>
      <c r="C74" s="9" t="s">
        <v>71</v>
      </c>
      <c r="D74" s="9" t="s">
        <v>72</v>
      </c>
      <c r="E74" s="9" t="s">
        <v>75</v>
      </c>
      <c r="F74" s="27"/>
    </row>
    <row r="76" spans="1:6" x14ac:dyDescent="0.25">
      <c r="A76" s="10" t="s">
        <v>31</v>
      </c>
      <c r="B76" s="27">
        <f>+'3T'!E80</f>
        <v>-27548670663.090004</v>
      </c>
      <c r="C76" s="27">
        <f>+B80</f>
        <v>-22938134162.369995</v>
      </c>
      <c r="D76" s="27">
        <f>+C80</f>
        <v>-29417718642.909985</v>
      </c>
      <c r="E76" s="27">
        <f>B76</f>
        <v>-27548670663.090004</v>
      </c>
      <c r="F76" s="27"/>
    </row>
    <row r="77" spans="1:6" x14ac:dyDescent="0.25">
      <c r="A77" s="10" t="s">
        <v>32</v>
      </c>
      <c r="B77" s="27">
        <v>11066431950.120001</v>
      </c>
      <c r="C77" s="27">
        <v>0</v>
      </c>
      <c r="D77" s="27">
        <v>2297407787.8000002</v>
      </c>
      <c r="E77" s="27">
        <f>SUM(B77:D77)</f>
        <v>13363839737.920002</v>
      </c>
      <c r="F77" s="27"/>
    </row>
    <row r="78" spans="1:6" x14ac:dyDescent="0.25">
      <c r="A78" s="10" t="s">
        <v>33</v>
      </c>
      <c r="B78" s="27">
        <f>+B76+B77</f>
        <v>-16482238712.970003</v>
      </c>
      <c r="C78" s="27">
        <f t="shared" ref="C78:D78" si="13">+C76+C77</f>
        <v>-22938134162.369995</v>
      </c>
      <c r="D78" s="27">
        <f t="shared" si="13"/>
        <v>-27120310855.109985</v>
      </c>
      <c r="E78" s="27">
        <f t="shared" ref="E78" si="14">E77+E76</f>
        <v>-14184830925.170002</v>
      </c>
      <c r="F78" s="27"/>
    </row>
    <row r="79" spans="1:6" x14ac:dyDescent="0.25">
      <c r="A79" s="10" t="s">
        <v>34</v>
      </c>
      <c r="B79" s="27">
        <f>B66</f>
        <v>6455895449.399992</v>
      </c>
      <c r="C79" s="27">
        <f>C66</f>
        <v>6479584480.5399904</v>
      </c>
      <c r="D79" s="27">
        <f t="shared" ref="D79" si="15">D66</f>
        <v>2596385232.2400036</v>
      </c>
      <c r="E79" s="27">
        <f>SUM(B79:D79)</f>
        <v>15531865162.179987</v>
      </c>
      <c r="F79" s="27"/>
    </row>
    <row r="80" spans="1:6" x14ac:dyDescent="0.25">
      <c r="A80" s="10" t="s">
        <v>35</v>
      </c>
      <c r="B80" s="27">
        <f>+B78-B79</f>
        <v>-22938134162.369995</v>
      </c>
      <c r="C80" s="27">
        <f t="shared" ref="C80:D80" si="16">+C78-C79</f>
        <v>-29417718642.909985</v>
      </c>
      <c r="D80" s="27">
        <f t="shared" si="16"/>
        <v>-29716696087.349991</v>
      </c>
      <c r="E80" s="27">
        <f t="shared" ref="E80" si="17">E78-E79</f>
        <v>-29716696087.349991</v>
      </c>
      <c r="F80" s="27"/>
    </row>
    <row r="81" spans="1:6" ht="15.75" thickBot="1" x14ac:dyDescent="0.3">
      <c r="A81" s="11"/>
      <c r="B81" s="12"/>
      <c r="C81" s="12"/>
      <c r="D81" s="12"/>
      <c r="E81" s="12"/>
      <c r="F81" s="27"/>
    </row>
    <row r="82" spans="1:6" ht="15.75" thickTop="1" x14ac:dyDescent="0.25">
      <c r="A82" s="7" t="s">
        <v>76</v>
      </c>
      <c r="F82" s="27"/>
    </row>
    <row r="83" spans="1:6" x14ac:dyDescent="0.25">
      <c r="A83" s="10" t="s">
        <v>56</v>
      </c>
      <c r="F83" s="27"/>
    </row>
    <row r="84" spans="1:6" x14ac:dyDescent="0.25">
      <c r="A84" s="79" t="s">
        <v>82</v>
      </c>
      <c r="B84" s="79"/>
      <c r="C84" s="79"/>
      <c r="D84" s="79"/>
      <c r="E84" s="79"/>
      <c r="F84" s="27"/>
    </row>
    <row r="85" spans="1:6" x14ac:dyDescent="0.25">
      <c r="A85" s="79"/>
      <c r="B85" s="79"/>
      <c r="C85" s="79"/>
      <c r="D85" s="79"/>
      <c r="E85" s="79"/>
    </row>
    <row r="86" spans="1:6" x14ac:dyDescent="0.25">
      <c r="A86" s="67"/>
    </row>
    <row r="87" spans="1:6" x14ac:dyDescent="0.25">
      <c r="A87" s="67" t="s">
        <v>90</v>
      </c>
    </row>
    <row r="88" spans="1:6" x14ac:dyDescent="0.25">
      <c r="A88" s="67" t="s">
        <v>79</v>
      </c>
    </row>
    <row r="92" spans="1:6" x14ac:dyDescent="0.25">
      <c r="A92" s="27"/>
      <c r="F92" s="27"/>
    </row>
    <row r="93" spans="1:6" x14ac:dyDescent="0.25">
      <c r="A93" s="27"/>
      <c r="F93" s="27"/>
    </row>
    <row r="94" spans="1:6" x14ac:dyDescent="0.25">
      <c r="A94" s="27"/>
      <c r="F94" s="27"/>
    </row>
    <row r="95" spans="1:6" x14ac:dyDescent="0.25">
      <c r="A95" s="27"/>
      <c r="F95" s="27"/>
    </row>
    <row r="96" spans="1:6" x14ac:dyDescent="0.25">
      <c r="A96" s="27"/>
      <c r="F96" s="27"/>
    </row>
    <row r="97" spans="1:6" x14ac:dyDescent="0.25">
      <c r="A97" s="27"/>
      <c r="F97" s="27"/>
    </row>
    <row r="98" spans="1:6" x14ac:dyDescent="0.25">
      <c r="A98" s="27"/>
      <c r="F98" s="27"/>
    </row>
    <row r="99" spans="1:6" x14ac:dyDescent="0.25">
      <c r="A99" s="27"/>
      <c r="F99" s="27"/>
    </row>
    <row r="100" spans="1:6" x14ac:dyDescent="0.25">
      <c r="A100" s="27"/>
      <c r="F100" s="27"/>
    </row>
    <row r="101" spans="1:6" x14ac:dyDescent="0.25">
      <c r="A101" s="27"/>
      <c r="F101" s="27"/>
    </row>
    <row r="102" spans="1:6" x14ac:dyDescent="0.25">
      <c r="A102" s="27"/>
      <c r="F102" s="27"/>
    </row>
    <row r="103" spans="1:6" x14ac:dyDescent="0.25">
      <c r="A103" s="27"/>
      <c r="F103" s="27"/>
    </row>
    <row r="104" spans="1:6" x14ac:dyDescent="0.25">
      <c r="A104" s="27"/>
      <c r="F104" s="27"/>
    </row>
    <row r="105" spans="1:6" x14ac:dyDescent="0.25">
      <c r="A105" s="27"/>
      <c r="F105" s="27"/>
    </row>
    <row r="106" spans="1:6" x14ac:dyDescent="0.25">
      <c r="A106" s="27"/>
      <c r="F106" s="27"/>
    </row>
    <row r="107" spans="1:6" x14ac:dyDescent="0.25">
      <c r="A107" s="27"/>
      <c r="F107" s="27"/>
    </row>
    <row r="108" spans="1:6" x14ac:dyDescent="0.25">
      <c r="A108" s="27"/>
      <c r="F108" s="27"/>
    </row>
    <row r="109" spans="1:6" x14ac:dyDescent="0.25">
      <c r="A109" s="27"/>
      <c r="F109" s="27"/>
    </row>
    <row r="110" spans="1:6" x14ac:dyDescent="0.25">
      <c r="A110" s="27"/>
      <c r="F110" s="27"/>
    </row>
    <row r="111" spans="1:6" x14ac:dyDescent="0.25">
      <c r="A111" s="27"/>
      <c r="F111" s="27"/>
    </row>
    <row r="112" spans="1:6" x14ac:dyDescent="0.25">
      <c r="A112" s="27"/>
      <c r="F112" s="27"/>
    </row>
  </sheetData>
  <mergeCells count="11">
    <mergeCell ref="A84:E85"/>
    <mergeCell ref="A55:E55"/>
    <mergeCell ref="A56:E56"/>
    <mergeCell ref="A70:E70"/>
    <mergeCell ref="A71:E71"/>
    <mergeCell ref="A25:E25"/>
    <mergeCell ref="A1:F1"/>
    <mergeCell ref="A8:F8"/>
    <mergeCell ref="A9:F9"/>
    <mergeCell ref="A21:F22"/>
    <mergeCell ref="A24:E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1" workbookViewId="0">
      <selection activeCell="A53" sqref="A53"/>
    </sheetView>
  </sheetViews>
  <sheetFormatPr baseColWidth="10" defaultColWidth="11.42578125" defaultRowHeight="15" x14ac:dyDescent="0.25"/>
  <cols>
    <col min="1" max="1" width="64.85546875" style="46" customWidth="1"/>
    <col min="2" max="2" width="16.7109375" style="14" customWidth="1"/>
    <col min="3" max="4" width="18.5703125" style="14" bestFit="1" customWidth="1"/>
    <col min="5" max="5" width="17.5703125" style="14" bestFit="1" customWidth="1"/>
    <col min="6" max="6" width="14.42578125" style="14" customWidth="1"/>
    <col min="7" max="7" width="15.42578125" style="14" customWidth="1"/>
    <col min="8" max="8" width="14.28515625" style="14" customWidth="1"/>
    <col min="9" max="9" width="15.42578125" style="14" customWidth="1"/>
    <col min="10" max="16384" width="11.42578125" style="14"/>
  </cols>
  <sheetData>
    <row r="1" spans="1:6" x14ac:dyDescent="0.25">
      <c r="A1" s="80" t="s">
        <v>15</v>
      </c>
      <c r="B1" s="80"/>
      <c r="C1" s="80"/>
      <c r="D1" s="80"/>
      <c r="E1" s="80"/>
      <c r="F1" s="80"/>
    </row>
    <row r="2" spans="1:6" x14ac:dyDescent="0.25">
      <c r="A2" s="37" t="s">
        <v>0</v>
      </c>
      <c r="B2" s="38" t="s">
        <v>26</v>
      </c>
      <c r="C2" s="39"/>
      <c r="D2" s="40"/>
      <c r="E2" s="40"/>
      <c r="F2" s="40"/>
    </row>
    <row r="3" spans="1:6" x14ac:dyDescent="0.25">
      <c r="A3" s="37" t="s">
        <v>1</v>
      </c>
      <c r="B3" s="38" t="s">
        <v>16</v>
      </c>
      <c r="C3" s="41"/>
      <c r="D3" s="40"/>
      <c r="E3" s="40"/>
      <c r="F3" s="40"/>
    </row>
    <row r="4" spans="1:6" x14ac:dyDescent="0.25">
      <c r="A4" s="37" t="s">
        <v>10</v>
      </c>
      <c r="B4" s="41" t="s">
        <v>27</v>
      </c>
      <c r="C4" s="41"/>
      <c r="D4" s="40"/>
      <c r="E4" s="40"/>
      <c r="F4" s="40"/>
    </row>
    <row r="5" spans="1:6" x14ac:dyDescent="0.25">
      <c r="A5" s="37" t="s">
        <v>28</v>
      </c>
      <c r="B5" s="42" t="s">
        <v>88</v>
      </c>
      <c r="C5" s="41"/>
      <c r="D5" s="40"/>
      <c r="E5" s="40"/>
      <c r="F5" s="40"/>
    </row>
    <row r="6" spans="1:6" x14ac:dyDescent="0.25">
      <c r="A6" s="43"/>
      <c r="B6" s="44"/>
      <c r="C6" s="45"/>
    </row>
    <row r="7" spans="1:6" x14ac:dyDescent="0.25">
      <c r="A7" s="43"/>
      <c r="B7" s="45"/>
      <c r="C7" s="45"/>
    </row>
    <row r="8" spans="1:6" x14ac:dyDescent="0.25">
      <c r="A8" s="80" t="s">
        <v>6</v>
      </c>
      <c r="B8" s="80"/>
      <c r="C8" s="80"/>
      <c r="D8" s="80"/>
      <c r="E8" s="80"/>
      <c r="F8" s="80"/>
    </row>
    <row r="9" spans="1:6" x14ac:dyDescent="0.25">
      <c r="A9" s="80" t="s">
        <v>11</v>
      </c>
      <c r="B9" s="80"/>
      <c r="C9" s="80"/>
      <c r="D9" s="80"/>
      <c r="E9" s="80"/>
      <c r="F9" s="80"/>
    </row>
    <row r="10" spans="1:6" x14ac:dyDescent="0.25">
      <c r="B10" s="45"/>
      <c r="C10" s="45"/>
    </row>
    <row r="11" spans="1:6" ht="15.75" thickBot="1" x14ac:dyDescent="0.3">
      <c r="A11" s="47" t="s">
        <v>80</v>
      </c>
      <c r="B11" s="48" t="s">
        <v>2</v>
      </c>
      <c r="C11" s="48" t="s">
        <v>25</v>
      </c>
      <c r="D11" s="48" t="s">
        <v>52</v>
      </c>
      <c r="E11" s="48" t="s">
        <v>54</v>
      </c>
    </row>
    <row r="13" spans="1:6" x14ac:dyDescent="0.25">
      <c r="A13" s="49" t="s">
        <v>83</v>
      </c>
      <c r="B13" s="14" t="s">
        <v>3</v>
      </c>
      <c r="C13" s="13">
        <f>'1T '!F13</f>
        <v>502776</v>
      </c>
      <c r="D13" s="13">
        <f>'2T'!F13</f>
        <v>503047</v>
      </c>
      <c r="E13" s="13">
        <f>AVERAGE(C13:D13)</f>
        <v>502911.5</v>
      </c>
    </row>
    <row r="14" spans="1:6" x14ac:dyDescent="0.25">
      <c r="A14" s="21" t="s">
        <v>36</v>
      </c>
      <c r="B14" s="14" t="s">
        <v>3</v>
      </c>
      <c r="C14" s="13">
        <f>'1T '!F14</f>
        <v>112483</v>
      </c>
      <c r="D14" s="13">
        <f>'2T'!F14</f>
        <v>112692</v>
      </c>
      <c r="E14" s="13">
        <f t="shared" ref="E14:E19" si="0">AVERAGE(C14:D14)</f>
        <v>112587.5</v>
      </c>
    </row>
    <row r="15" spans="1:6" x14ac:dyDescent="0.25">
      <c r="A15" s="21" t="s">
        <v>42</v>
      </c>
      <c r="B15" s="14" t="s">
        <v>3</v>
      </c>
      <c r="C15" s="13">
        <f>'1T '!F15</f>
        <v>54292</v>
      </c>
      <c r="D15" s="13">
        <f>'2T'!F15</f>
        <v>54814</v>
      </c>
      <c r="E15" s="13">
        <f t="shared" si="0"/>
        <v>54553</v>
      </c>
    </row>
    <row r="16" spans="1:6" x14ac:dyDescent="0.25">
      <c r="A16" s="21" t="s">
        <v>38</v>
      </c>
      <c r="B16" s="14" t="s">
        <v>3</v>
      </c>
      <c r="C16" s="13">
        <f>'1T '!F16</f>
        <v>4165</v>
      </c>
      <c r="D16" s="13">
        <f>'2T'!F16</f>
        <v>4165</v>
      </c>
      <c r="E16" s="13">
        <f t="shared" si="0"/>
        <v>4165</v>
      </c>
    </row>
    <row r="17" spans="1:6" x14ac:dyDescent="0.25">
      <c r="A17" s="21" t="s">
        <v>39</v>
      </c>
      <c r="B17" s="14" t="s">
        <v>3</v>
      </c>
      <c r="C17" s="13">
        <f>'1T '!F17</f>
        <v>22527</v>
      </c>
      <c r="D17" s="13">
        <f>'2T'!F17</f>
        <v>24664</v>
      </c>
      <c r="E17" s="13">
        <f t="shared" si="0"/>
        <v>23595.5</v>
      </c>
    </row>
    <row r="18" spans="1:6" x14ac:dyDescent="0.25">
      <c r="A18" s="51"/>
      <c r="D18" s="13"/>
      <c r="E18" s="13"/>
    </row>
    <row r="19" spans="1:6" ht="15.75" thickBot="1" x14ac:dyDescent="0.3">
      <c r="A19" s="52" t="s">
        <v>12</v>
      </c>
      <c r="B19" s="17"/>
      <c r="C19" s="16">
        <f>SUM(C13:C17)</f>
        <v>696243</v>
      </c>
      <c r="D19" s="17">
        <f>SUM(D13:D17)</f>
        <v>699382</v>
      </c>
      <c r="E19" s="17">
        <f t="shared" si="0"/>
        <v>697812.5</v>
      </c>
    </row>
    <row r="20" spans="1:6" ht="15.75" thickTop="1" x14ac:dyDescent="0.25">
      <c r="A20" s="53" t="s">
        <v>67</v>
      </c>
    </row>
    <row r="21" spans="1:6" x14ac:dyDescent="0.25">
      <c r="A21" s="82" t="s">
        <v>69</v>
      </c>
      <c r="B21" s="82"/>
      <c r="C21" s="82"/>
      <c r="D21" s="82"/>
      <c r="E21" s="82"/>
      <c r="F21" s="82"/>
    </row>
    <row r="22" spans="1:6" x14ac:dyDescent="0.25">
      <c r="A22" s="82"/>
      <c r="B22" s="82"/>
      <c r="C22" s="82"/>
      <c r="D22" s="82"/>
      <c r="E22" s="82"/>
      <c r="F22" s="82"/>
    </row>
    <row r="23" spans="1:6" x14ac:dyDescent="0.25">
      <c r="A23" s="54"/>
      <c r="B23" s="54"/>
      <c r="C23" s="54"/>
      <c r="D23" s="54"/>
      <c r="E23" s="54"/>
      <c r="F23" s="54"/>
    </row>
    <row r="24" spans="1:6" x14ac:dyDescent="0.25">
      <c r="A24" s="81" t="s">
        <v>13</v>
      </c>
      <c r="B24" s="81"/>
      <c r="C24" s="81"/>
      <c r="D24" s="81"/>
      <c r="E24" s="81"/>
    </row>
    <row r="25" spans="1:6" x14ac:dyDescent="0.25">
      <c r="A25" s="80" t="s">
        <v>40</v>
      </c>
      <c r="B25" s="80"/>
      <c r="C25" s="80"/>
      <c r="D25" s="80"/>
      <c r="E25" s="80"/>
    </row>
    <row r="26" spans="1:6" x14ac:dyDescent="0.25">
      <c r="A26" s="80" t="s">
        <v>41</v>
      </c>
      <c r="B26" s="80"/>
      <c r="C26" s="80"/>
      <c r="D26" s="80"/>
      <c r="E26" s="80"/>
    </row>
    <row r="28" spans="1:6" ht="15.75" thickBot="1" x14ac:dyDescent="0.3">
      <c r="A28" s="47" t="s">
        <v>80</v>
      </c>
      <c r="B28" s="48" t="s">
        <v>25</v>
      </c>
      <c r="C28" s="48" t="s">
        <v>52</v>
      </c>
      <c r="D28" s="48" t="s">
        <v>54</v>
      </c>
    </row>
    <row r="29" spans="1:6" x14ac:dyDescent="0.25">
      <c r="A29" s="53"/>
    </row>
    <row r="30" spans="1:6" x14ac:dyDescent="0.25">
      <c r="A30" s="70" t="s">
        <v>93</v>
      </c>
      <c r="B30" s="71">
        <f>SUM(B31:B33)</f>
        <v>7487262122.2999954</v>
      </c>
      <c r="C30" s="71">
        <f t="shared" ref="C30:D30" si="1">SUM(C31:C33)</f>
        <v>13081762512.959999</v>
      </c>
      <c r="D30" s="71">
        <f t="shared" si="1"/>
        <v>20569024635.259995</v>
      </c>
    </row>
    <row r="31" spans="1:6" x14ac:dyDescent="0.25">
      <c r="A31" s="56" t="s">
        <v>17</v>
      </c>
      <c r="B31" s="14">
        <f>'1T '!E31</f>
        <v>6670052122.2999954</v>
      </c>
      <c r="C31" s="14">
        <f>'2T'!E31</f>
        <v>11403145012.959999</v>
      </c>
      <c r="D31" s="14">
        <f>SUM(B31:C31)</f>
        <v>18073197135.259995</v>
      </c>
    </row>
    <row r="32" spans="1:6" x14ac:dyDescent="0.25">
      <c r="A32" s="56" t="s">
        <v>18</v>
      </c>
      <c r="B32" s="14">
        <f>'1T '!E32</f>
        <v>817210000</v>
      </c>
      <c r="C32" s="14">
        <f>'2T'!E32</f>
        <v>1678617500</v>
      </c>
      <c r="D32" s="14">
        <f t="shared" ref="D32:D49" si="2">SUM(B32:C32)</f>
        <v>2495827500</v>
      </c>
    </row>
    <row r="33" spans="1:4" x14ac:dyDescent="0.25">
      <c r="A33" s="56" t="s">
        <v>19</v>
      </c>
      <c r="B33" s="14">
        <f>'1T '!E33</f>
        <v>0</v>
      </c>
      <c r="C33" s="14">
        <f>'2T'!E33</f>
        <v>0</v>
      </c>
      <c r="D33" s="14">
        <f t="shared" si="2"/>
        <v>0</v>
      </c>
    </row>
    <row r="34" spans="1:4" ht="15" customHeight="1" x14ac:dyDescent="0.25">
      <c r="A34" s="70" t="s">
        <v>45</v>
      </c>
      <c r="B34" s="71">
        <f>SUM(B35:B37)</f>
        <v>1670456078</v>
      </c>
      <c r="C34" s="71">
        <f t="shared" ref="C34:D34" si="3">SUM(C35:C37)</f>
        <v>2919228604.6000009</v>
      </c>
      <c r="D34" s="71">
        <f t="shared" si="3"/>
        <v>4589684682.6000004</v>
      </c>
    </row>
    <row r="35" spans="1:4" ht="15" customHeight="1" x14ac:dyDescent="0.25">
      <c r="A35" s="56" t="s">
        <v>17</v>
      </c>
      <c r="B35" s="14">
        <f>'1T '!E35</f>
        <v>1431186078</v>
      </c>
      <c r="C35" s="14">
        <f>'2T'!E35</f>
        <v>2432346104.6000009</v>
      </c>
      <c r="D35" s="14">
        <f t="shared" si="2"/>
        <v>3863532182.6000009</v>
      </c>
    </row>
    <row r="36" spans="1:4" ht="15" customHeight="1" x14ac:dyDescent="0.25">
      <c r="A36" s="56" t="s">
        <v>18</v>
      </c>
      <c r="B36" s="14">
        <f>'1T '!E36</f>
        <v>239270000</v>
      </c>
      <c r="C36" s="14">
        <f>'2T'!E36</f>
        <v>486882500</v>
      </c>
      <c r="D36" s="14">
        <f t="shared" si="2"/>
        <v>726152500</v>
      </c>
    </row>
    <row r="37" spans="1:4" ht="15" customHeight="1" x14ac:dyDescent="0.25">
      <c r="A37" s="56" t="s">
        <v>19</v>
      </c>
      <c r="B37" s="14">
        <f>'1T '!E37</f>
        <v>0</v>
      </c>
      <c r="C37" s="14">
        <f>'2T'!E37</f>
        <v>0</v>
      </c>
      <c r="D37" s="14">
        <f t="shared" si="2"/>
        <v>0</v>
      </c>
    </row>
    <row r="38" spans="1:4" ht="15" customHeight="1" x14ac:dyDescent="0.25">
      <c r="A38" s="70" t="s">
        <v>46</v>
      </c>
      <c r="B38" s="71">
        <f>SUM(B39:B41)</f>
        <v>796807985.5999999</v>
      </c>
      <c r="C38" s="71">
        <f t="shared" ref="C38:D38" si="4">SUM(C39:C41)</f>
        <v>1391902745.2399995</v>
      </c>
      <c r="D38" s="71">
        <f t="shared" si="4"/>
        <v>2188710730.8399992</v>
      </c>
    </row>
    <row r="39" spans="1:4" ht="15" customHeight="1" x14ac:dyDescent="0.25">
      <c r="A39" s="56" t="s">
        <v>17</v>
      </c>
      <c r="B39" s="14">
        <f>'1T '!E39</f>
        <v>685515485.5999999</v>
      </c>
      <c r="C39" s="14">
        <f>'2T'!E39</f>
        <v>1167187745.2399995</v>
      </c>
      <c r="D39" s="14">
        <f t="shared" si="2"/>
        <v>1852703230.8399994</v>
      </c>
    </row>
    <row r="40" spans="1:4" ht="15" customHeight="1" x14ac:dyDescent="0.25">
      <c r="A40" s="56" t="s">
        <v>18</v>
      </c>
      <c r="B40" s="14">
        <f>'1T '!E40</f>
        <v>111292500</v>
      </c>
      <c r="C40" s="14">
        <f>'2T'!E40</f>
        <v>224715000</v>
      </c>
      <c r="D40" s="14">
        <f t="shared" si="2"/>
        <v>336007500</v>
      </c>
    </row>
    <row r="41" spans="1:4" ht="15" customHeight="1" x14ac:dyDescent="0.25">
      <c r="A41" s="56" t="s">
        <v>19</v>
      </c>
      <c r="B41" s="14">
        <f>'1T '!E41</f>
        <v>0</v>
      </c>
      <c r="C41" s="14">
        <f>'2T'!E41</f>
        <v>0</v>
      </c>
      <c r="D41" s="14">
        <f t="shared" si="2"/>
        <v>0</v>
      </c>
    </row>
    <row r="42" spans="1:4" ht="15" customHeight="1" x14ac:dyDescent="0.25">
      <c r="A42" s="70" t="s">
        <v>47</v>
      </c>
      <c r="B42" s="71">
        <f>SUM(B43:B45)</f>
        <v>60155133.200000003</v>
      </c>
      <c r="C42" s="71">
        <f t="shared" ref="C42:D42" si="5">SUM(C43:C45)</f>
        <v>105253581.68000001</v>
      </c>
      <c r="D42" s="71">
        <f t="shared" si="5"/>
        <v>165408714.88</v>
      </c>
    </row>
    <row r="43" spans="1:4" ht="15" customHeight="1" x14ac:dyDescent="0.25">
      <c r="A43" s="56" t="s">
        <v>17</v>
      </c>
      <c r="B43" s="14">
        <f>'1T '!E43</f>
        <v>47907633.200000003</v>
      </c>
      <c r="C43" s="14">
        <f>'2T'!E43</f>
        <v>80758581.680000007</v>
      </c>
      <c r="D43" s="14">
        <f t="shared" si="2"/>
        <v>128666214.88000001</v>
      </c>
    </row>
    <row r="44" spans="1:4" ht="15" customHeight="1" x14ac:dyDescent="0.25">
      <c r="A44" s="56" t="s">
        <v>18</v>
      </c>
      <c r="B44" s="14">
        <f>'1T '!E44</f>
        <v>12247500</v>
      </c>
      <c r="C44" s="14">
        <f>'2T'!E44</f>
        <v>24495000</v>
      </c>
      <c r="D44" s="14">
        <f t="shared" si="2"/>
        <v>36742500</v>
      </c>
    </row>
    <row r="45" spans="1:4" ht="15" customHeight="1" x14ac:dyDescent="0.25">
      <c r="A45" s="56" t="s">
        <v>19</v>
      </c>
      <c r="B45" s="14">
        <f>'1T '!E45</f>
        <v>0</v>
      </c>
      <c r="C45" s="14">
        <f>'2T'!E45</f>
        <v>0</v>
      </c>
      <c r="D45" s="14">
        <f t="shared" si="2"/>
        <v>0</v>
      </c>
    </row>
    <row r="46" spans="1:4" ht="15" customHeight="1" x14ac:dyDescent="0.25">
      <c r="A46" s="70" t="s">
        <v>48</v>
      </c>
      <c r="B46" s="71">
        <f>SUM(B47:B49)</f>
        <v>310503104.39999998</v>
      </c>
      <c r="C46" s="71">
        <f t="shared" ref="C46:D46" si="6">SUM(C47:C49)</f>
        <v>572535359.08000004</v>
      </c>
      <c r="D46" s="71">
        <f t="shared" si="6"/>
        <v>883038463.48000002</v>
      </c>
    </row>
    <row r="47" spans="1:4" ht="15" customHeight="1" x14ac:dyDescent="0.25">
      <c r="A47" s="56" t="s">
        <v>17</v>
      </c>
      <c r="B47" s="14">
        <f>'1T '!E47</f>
        <v>290090604.39999998</v>
      </c>
      <c r="C47" s="14">
        <f>'2T'!E47</f>
        <v>529935359.08000004</v>
      </c>
      <c r="D47" s="14">
        <f t="shared" si="2"/>
        <v>820025963.48000002</v>
      </c>
    </row>
    <row r="48" spans="1:4" ht="15" customHeight="1" x14ac:dyDescent="0.25">
      <c r="A48" s="56" t="s">
        <v>18</v>
      </c>
      <c r="B48" s="14">
        <f>'1T '!E48</f>
        <v>20412500</v>
      </c>
      <c r="C48" s="14">
        <f>'2T'!E48</f>
        <v>42600000</v>
      </c>
      <c r="D48" s="14">
        <f t="shared" si="2"/>
        <v>63012500</v>
      </c>
    </row>
    <row r="49" spans="1:5" ht="15" customHeight="1" x14ac:dyDescent="0.25">
      <c r="A49" s="56" t="s">
        <v>19</v>
      </c>
      <c r="B49" s="14">
        <f>'1T '!E49</f>
        <v>0</v>
      </c>
      <c r="C49" s="14">
        <f>'2T'!E49</f>
        <v>0</v>
      </c>
      <c r="D49" s="14">
        <f t="shared" si="2"/>
        <v>0</v>
      </c>
    </row>
    <row r="50" spans="1:5" x14ac:dyDescent="0.25">
      <c r="A50" s="50"/>
    </row>
    <row r="51" spans="1:5" ht="15.75" thickBot="1" x14ac:dyDescent="0.3">
      <c r="A51" s="57" t="s">
        <v>12</v>
      </c>
      <c r="B51" s="17">
        <f>+B30+B34+B38+B42+B46</f>
        <v>10325184423.499996</v>
      </c>
      <c r="C51" s="17">
        <f t="shared" ref="C51:D51" si="7">+C30+C34+C38+C42+C46</f>
        <v>18070682803.560001</v>
      </c>
      <c r="D51" s="17">
        <f t="shared" si="7"/>
        <v>28395867227.059994</v>
      </c>
    </row>
    <row r="52" spans="1:5" ht="15.75" thickTop="1" x14ac:dyDescent="0.25">
      <c r="A52" s="53" t="s">
        <v>66</v>
      </c>
    </row>
    <row r="53" spans="1:5" x14ac:dyDescent="0.25">
      <c r="A53" s="53" t="s">
        <v>98</v>
      </c>
    </row>
    <row r="54" spans="1:5" x14ac:dyDescent="0.25">
      <c r="A54" s="53"/>
    </row>
    <row r="55" spans="1:5" x14ac:dyDescent="0.25">
      <c r="A55" s="80" t="s">
        <v>14</v>
      </c>
      <c r="B55" s="80"/>
      <c r="C55" s="80"/>
      <c r="D55" s="80"/>
      <c r="E55" s="80"/>
    </row>
    <row r="56" spans="1:5" x14ac:dyDescent="0.25">
      <c r="A56" s="80" t="s">
        <v>43</v>
      </c>
      <c r="B56" s="80"/>
      <c r="C56" s="80"/>
      <c r="D56" s="80"/>
      <c r="E56" s="80"/>
    </row>
    <row r="57" spans="1:5" x14ac:dyDescent="0.25">
      <c r="A57" s="37" t="s">
        <v>7</v>
      </c>
      <c r="B57" s="39" t="s">
        <v>8</v>
      </c>
      <c r="C57" s="58"/>
      <c r="D57" s="58"/>
      <c r="E57" s="58"/>
    </row>
    <row r="59" spans="1:5" ht="15.75" thickBot="1" x14ac:dyDescent="0.3">
      <c r="A59" s="55" t="s">
        <v>9</v>
      </c>
      <c r="B59" s="48" t="s">
        <v>25</v>
      </c>
      <c r="C59" s="48" t="s">
        <v>52</v>
      </c>
      <c r="D59" s="48" t="s">
        <v>54</v>
      </c>
    </row>
    <row r="60" spans="1:5" x14ac:dyDescent="0.25">
      <c r="A60" s="53"/>
    </row>
    <row r="61" spans="1:5" ht="30" x14ac:dyDescent="0.25">
      <c r="A61" s="59" t="s">
        <v>20</v>
      </c>
      <c r="B61" s="14">
        <f t="shared" ref="B61:D62" si="8">SUM(B31+B35+B39+B43+B47)</f>
        <v>9124751923.4999962</v>
      </c>
      <c r="C61" s="14">
        <f t="shared" si="8"/>
        <v>15613372803.559999</v>
      </c>
      <c r="D61" s="14">
        <f t="shared" si="8"/>
        <v>24738124727.059998</v>
      </c>
    </row>
    <row r="62" spans="1:5" ht="30" x14ac:dyDescent="0.25">
      <c r="A62" s="59" t="s">
        <v>21</v>
      </c>
      <c r="B62" s="14">
        <f t="shared" si="8"/>
        <v>1200432500</v>
      </c>
      <c r="C62" s="14">
        <f t="shared" si="8"/>
        <v>2457310000</v>
      </c>
      <c r="D62" s="14">
        <f t="shared" si="8"/>
        <v>3657742500</v>
      </c>
    </row>
    <row r="63" spans="1:5" x14ac:dyDescent="0.25">
      <c r="A63" s="59" t="s">
        <v>53</v>
      </c>
    </row>
    <row r="64" spans="1:5" x14ac:dyDescent="0.25">
      <c r="A64" s="53" t="s">
        <v>4</v>
      </c>
    </row>
    <row r="65" spans="1:5" x14ac:dyDescent="0.25">
      <c r="A65" s="53" t="s">
        <v>5</v>
      </c>
    </row>
    <row r="66" spans="1:5" ht="15.75" thickBot="1" x14ac:dyDescent="0.3">
      <c r="A66" s="57" t="s">
        <v>12</v>
      </c>
      <c r="B66" s="17">
        <f>SUM(B61:B65)</f>
        <v>10325184423.499996</v>
      </c>
      <c r="C66" s="17">
        <f>SUM(C61:C65)</f>
        <v>18070682803.559998</v>
      </c>
      <c r="D66" s="17">
        <f>SUM(B66:C66)</f>
        <v>28395867227.059994</v>
      </c>
    </row>
    <row r="67" spans="1:5" ht="15.75" thickTop="1" x14ac:dyDescent="0.25">
      <c r="A67" s="53" t="s">
        <v>66</v>
      </c>
    </row>
    <row r="70" spans="1:5" x14ac:dyDescent="0.25">
      <c r="A70" s="80" t="s">
        <v>29</v>
      </c>
      <c r="B70" s="80"/>
      <c r="C70" s="80"/>
      <c r="D70" s="80"/>
      <c r="E70" s="80"/>
    </row>
    <row r="71" spans="1:5" x14ac:dyDescent="0.25">
      <c r="A71" s="80" t="s">
        <v>30</v>
      </c>
      <c r="B71" s="80"/>
      <c r="C71" s="80"/>
      <c r="D71" s="80"/>
      <c r="E71" s="80"/>
    </row>
    <row r="72" spans="1:5" x14ac:dyDescent="0.25">
      <c r="A72" s="37" t="s">
        <v>7</v>
      </c>
      <c r="B72" s="42" t="s">
        <v>8</v>
      </c>
      <c r="C72" s="58"/>
      <c r="D72" s="58"/>
      <c r="E72" s="58"/>
    </row>
    <row r="73" spans="1:5" x14ac:dyDescent="0.25">
      <c r="A73" s="53"/>
    </row>
    <row r="74" spans="1:5" ht="15.75" thickBot="1" x14ac:dyDescent="0.3">
      <c r="A74" s="55" t="s">
        <v>9</v>
      </c>
      <c r="B74" s="48" t="s">
        <v>25</v>
      </c>
      <c r="C74" s="48" t="s">
        <v>52</v>
      </c>
      <c r="D74" s="48" t="s">
        <v>54</v>
      </c>
    </row>
    <row r="75" spans="1:5" x14ac:dyDescent="0.25">
      <c r="A75" s="53"/>
    </row>
    <row r="76" spans="1:5" x14ac:dyDescent="0.25">
      <c r="A76" s="60" t="s">
        <v>31</v>
      </c>
      <c r="B76" s="14">
        <f>'1T '!E76</f>
        <v>-14554537982.610023</v>
      </c>
      <c r="C76" s="14">
        <f>'2T'!E76</f>
        <v>-20579296984.410019</v>
      </c>
      <c r="D76" s="14">
        <f>B76</f>
        <v>-14554537982.610023</v>
      </c>
    </row>
    <row r="77" spans="1:5" x14ac:dyDescent="0.25">
      <c r="A77" s="60" t="s">
        <v>32</v>
      </c>
      <c r="B77" s="14">
        <f>'1T '!E77</f>
        <v>4300425421.6999998</v>
      </c>
      <c r="C77" s="14">
        <f>'2T'!E77</f>
        <v>17977245160.080002</v>
      </c>
      <c r="D77" s="14">
        <f>SUM(B77:C77)</f>
        <v>22277670581.780003</v>
      </c>
    </row>
    <row r="78" spans="1:5" x14ac:dyDescent="0.25">
      <c r="A78" s="60" t="s">
        <v>33</v>
      </c>
      <c r="B78" s="14">
        <f>'1T '!E78</f>
        <v>-10254112560.910023</v>
      </c>
      <c r="C78" s="14">
        <f>'2T'!E78</f>
        <v>-2602051824.3300171</v>
      </c>
      <c r="D78" s="14">
        <f>SUM(D76:D77)</f>
        <v>7723132599.1699791</v>
      </c>
    </row>
    <row r="79" spans="1:5" x14ac:dyDescent="0.25">
      <c r="A79" s="60" t="s">
        <v>34</v>
      </c>
      <c r="B79" s="14">
        <f>'1T '!E79</f>
        <v>10325184423.499996</v>
      </c>
      <c r="C79" s="14">
        <f>'2T'!E79</f>
        <v>18070682803.559998</v>
      </c>
      <c r="D79" s="14">
        <f>SUM(B79:C79)</f>
        <v>28395867227.059994</v>
      </c>
    </row>
    <row r="80" spans="1:5" x14ac:dyDescent="0.25">
      <c r="A80" s="60" t="s">
        <v>35</v>
      </c>
      <c r="B80" s="14">
        <f>'1T '!E80</f>
        <v>-20579296984.410019</v>
      </c>
      <c r="C80" s="14">
        <f>'2T'!E80</f>
        <v>-20672734627.890015</v>
      </c>
      <c r="D80" s="14">
        <f>+D78-D79</f>
        <v>-20672734627.890015</v>
      </c>
    </row>
    <row r="81" spans="1:5" ht="15.75" thickBot="1" x14ac:dyDescent="0.3">
      <c r="A81" s="61"/>
      <c r="B81" s="17"/>
      <c r="C81" s="17"/>
      <c r="D81" s="17"/>
    </row>
    <row r="82" spans="1:5" ht="15.75" thickTop="1" x14ac:dyDescent="0.25">
      <c r="A82" s="53" t="s">
        <v>65</v>
      </c>
    </row>
    <row r="83" spans="1:5" x14ac:dyDescent="0.25">
      <c r="A83" s="60" t="s">
        <v>56</v>
      </c>
    </row>
    <row r="84" spans="1:5" x14ac:dyDescent="0.25">
      <c r="A84" s="79" t="s">
        <v>82</v>
      </c>
      <c r="B84" s="79"/>
      <c r="C84" s="79"/>
      <c r="D84" s="79"/>
      <c r="E84" s="79"/>
    </row>
    <row r="85" spans="1:5" x14ac:dyDescent="0.25">
      <c r="A85" s="79"/>
      <c r="B85" s="79"/>
      <c r="C85" s="79"/>
      <c r="D85" s="79"/>
      <c r="E85" s="79"/>
    </row>
    <row r="86" spans="1:5" x14ac:dyDescent="0.25">
      <c r="A86" s="67"/>
    </row>
    <row r="87" spans="1:5" x14ac:dyDescent="0.25">
      <c r="A87" s="67" t="s">
        <v>90</v>
      </c>
    </row>
    <row r="88" spans="1:5" x14ac:dyDescent="0.25">
      <c r="A88" s="67"/>
    </row>
    <row r="89" spans="1:5" x14ac:dyDescent="0.25">
      <c r="A89" s="14"/>
    </row>
    <row r="90" spans="1:5" x14ac:dyDescent="0.25">
      <c r="A90" s="14"/>
    </row>
  </sheetData>
  <mergeCells count="12">
    <mergeCell ref="A84:E85"/>
    <mergeCell ref="A1:F1"/>
    <mergeCell ref="A8:F8"/>
    <mergeCell ref="A9:F9"/>
    <mergeCell ref="A24:E24"/>
    <mergeCell ref="A25:E25"/>
    <mergeCell ref="A55:E55"/>
    <mergeCell ref="A56:E56"/>
    <mergeCell ref="A70:E70"/>
    <mergeCell ref="A71:E71"/>
    <mergeCell ref="A21:F22"/>
    <mergeCell ref="A26:E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opLeftCell="A28" workbookViewId="0">
      <selection activeCell="G30" sqref="G30"/>
    </sheetView>
  </sheetViews>
  <sheetFormatPr baseColWidth="10" defaultColWidth="11.42578125" defaultRowHeight="15" x14ac:dyDescent="0.25"/>
  <cols>
    <col min="1" max="1" width="63.140625" style="53" customWidth="1"/>
    <col min="2" max="2" width="17.5703125" style="14" bestFit="1" customWidth="1"/>
    <col min="3" max="5" width="18.5703125" style="14" bestFit="1" customWidth="1"/>
    <col min="6" max="6" width="16.42578125" style="14" customWidth="1"/>
    <col min="7" max="16384" width="11.42578125" style="14"/>
  </cols>
  <sheetData>
    <row r="1" spans="1:6" x14ac:dyDescent="0.25">
      <c r="A1" s="80" t="s">
        <v>15</v>
      </c>
      <c r="B1" s="80"/>
      <c r="C1" s="80"/>
      <c r="D1" s="80"/>
      <c r="E1" s="80"/>
      <c r="F1" s="80"/>
    </row>
    <row r="2" spans="1:6" x14ac:dyDescent="0.25">
      <c r="A2" s="37" t="s">
        <v>0</v>
      </c>
      <c r="B2" s="38" t="s">
        <v>26</v>
      </c>
      <c r="C2" s="39"/>
      <c r="D2" s="40"/>
      <c r="E2" s="40"/>
      <c r="F2" s="40"/>
    </row>
    <row r="3" spans="1:6" x14ac:dyDescent="0.25">
      <c r="A3" s="37" t="s">
        <v>1</v>
      </c>
      <c r="B3" s="38" t="s">
        <v>16</v>
      </c>
      <c r="C3" s="41"/>
      <c r="D3" s="40"/>
      <c r="E3" s="40"/>
      <c r="F3" s="40"/>
    </row>
    <row r="4" spans="1:6" x14ac:dyDescent="0.25">
      <c r="A4" s="37" t="s">
        <v>10</v>
      </c>
      <c r="B4" s="41" t="s">
        <v>27</v>
      </c>
      <c r="C4" s="41"/>
      <c r="D4" s="40"/>
      <c r="E4" s="40"/>
      <c r="F4" s="40"/>
    </row>
    <row r="5" spans="1:6" x14ac:dyDescent="0.25">
      <c r="A5" s="37" t="s">
        <v>28</v>
      </c>
      <c r="B5" s="42" t="s">
        <v>89</v>
      </c>
      <c r="C5" s="41"/>
      <c r="D5" s="40"/>
      <c r="E5" s="40"/>
      <c r="F5" s="40"/>
    </row>
    <row r="6" spans="1:6" x14ac:dyDescent="0.25">
      <c r="A6" s="37"/>
      <c r="B6" s="42"/>
      <c r="C6" s="41"/>
      <c r="D6" s="40"/>
      <c r="E6" s="40"/>
      <c r="F6" s="40"/>
    </row>
    <row r="7" spans="1:6" x14ac:dyDescent="0.25">
      <c r="A7" s="62"/>
      <c r="B7" s="62"/>
      <c r="C7" s="62"/>
      <c r="D7" s="62"/>
      <c r="E7" s="62"/>
      <c r="F7" s="62"/>
    </row>
    <row r="8" spans="1:6" x14ac:dyDescent="0.25">
      <c r="A8" s="80" t="s">
        <v>6</v>
      </c>
      <c r="B8" s="80"/>
      <c r="C8" s="80"/>
      <c r="D8" s="80"/>
      <c r="E8" s="80"/>
      <c r="F8" s="80"/>
    </row>
    <row r="9" spans="1:6" x14ac:dyDescent="0.25">
      <c r="A9" s="80" t="s">
        <v>11</v>
      </c>
      <c r="B9" s="80"/>
      <c r="C9" s="80"/>
      <c r="D9" s="80"/>
      <c r="E9" s="80"/>
      <c r="F9" s="80"/>
    </row>
    <row r="10" spans="1:6" x14ac:dyDescent="0.25">
      <c r="A10" s="14"/>
    </row>
    <row r="11" spans="1:6" ht="15.75" thickBot="1" x14ac:dyDescent="0.3">
      <c r="A11" s="47" t="s">
        <v>80</v>
      </c>
      <c r="B11" s="48" t="s">
        <v>2</v>
      </c>
      <c r="C11" s="48" t="s">
        <v>25</v>
      </c>
      <c r="D11" s="48" t="s">
        <v>52</v>
      </c>
      <c r="E11" s="48" t="s">
        <v>60</v>
      </c>
      <c r="F11" s="48" t="s">
        <v>81</v>
      </c>
    </row>
    <row r="13" spans="1:6" x14ac:dyDescent="0.25">
      <c r="A13" s="49" t="s">
        <v>83</v>
      </c>
      <c r="B13" s="14" t="s">
        <v>3</v>
      </c>
      <c r="C13" s="34">
        <f>'1T '!F13</f>
        <v>502776</v>
      </c>
      <c r="D13" s="35">
        <f>'2T'!F13</f>
        <v>503047</v>
      </c>
      <c r="E13" s="35">
        <f>+'3T'!F13</f>
        <v>503058</v>
      </c>
      <c r="F13" s="35">
        <f>AVERAGE(C13:E13)</f>
        <v>502960.33333333331</v>
      </c>
    </row>
    <row r="14" spans="1:6" x14ac:dyDescent="0.25">
      <c r="A14" s="21" t="s">
        <v>36</v>
      </c>
      <c r="B14" s="14" t="s">
        <v>3</v>
      </c>
      <c r="C14" s="34">
        <f>'1T '!F14</f>
        <v>112483</v>
      </c>
      <c r="D14" s="35">
        <f>'2T'!F14</f>
        <v>112692</v>
      </c>
      <c r="E14" s="35">
        <f>+'3T'!F14</f>
        <v>113011</v>
      </c>
      <c r="F14" s="35">
        <f t="shared" ref="F14:F19" si="0">AVERAGE(C14:E14)</f>
        <v>112728.66666666667</v>
      </c>
    </row>
    <row r="15" spans="1:6" x14ac:dyDescent="0.25">
      <c r="A15" s="21" t="s">
        <v>42</v>
      </c>
      <c r="B15" s="14" t="s">
        <v>3</v>
      </c>
      <c r="C15" s="34">
        <f>'1T '!F15</f>
        <v>54292</v>
      </c>
      <c r="D15" s="35">
        <f>'2T'!F15</f>
        <v>54814</v>
      </c>
      <c r="E15" s="35">
        <f>+'3T'!F15</f>
        <v>54895</v>
      </c>
      <c r="F15" s="35">
        <f t="shared" si="0"/>
        <v>54667</v>
      </c>
    </row>
    <row r="16" spans="1:6" x14ac:dyDescent="0.25">
      <c r="A16" s="21" t="s">
        <v>38</v>
      </c>
      <c r="B16" s="14" t="s">
        <v>3</v>
      </c>
      <c r="C16" s="34">
        <f>'1T '!F16</f>
        <v>4165</v>
      </c>
      <c r="D16" s="35">
        <f>'2T'!F16</f>
        <v>4165</v>
      </c>
      <c r="E16" s="35">
        <f>+'3T'!F16</f>
        <v>4165</v>
      </c>
      <c r="F16" s="35">
        <f t="shared" si="0"/>
        <v>4165</v>
      </c>
    </row>
    <row r="17" spans="1:6" x14ac:dyDescent="0.25">
      <c r="A17" s="21" t="s">
        <v>39</v>
      </c>
      <c r="B17" s="14" t="s">
        <v>3</v>
      </c>
      <c r="C17" s="34">
        <f>'1T '!F17</f>
        <v>22527</v>
      </c>
      <c r="D17" s="35">
        <f>'2T'!F17</f>
        <v>24664</v>
      </c>
      <c r="E17" s="35">
        <f>+'3T'!F17</f>
        <v>26132</v>
      </c>
      <c r="F17" s="35">
        <f t="shared" si="0"/>
        <v>24441</v>
      </c>
    </row>
    <row r="18" spans="1:6" x14ac:dyDescent="0.25">
      <c r="A18" s="50"/>
      <c r="C18" s="34"/>
      <c r="D18" s="35"/>
      <c r="E18" s="35"/>
      <c r="F18" s="35"/>
    </row>
    <row r="19" spans="1:6" ht="15.75" thickBot="1" x14ac:dyDescent="0.3">
      <c r="A19" s="57" t="s">
        <v>12</v>
      </c>
      <c r="B19" s="17"/>
      <c r="C19" s="63">
        <f>SUM(C13:C18)</f>
        <v>696243</v>
      </c>
      <c r="D19" s="63">
        <f>SUM(D13:D18)</f>
        <v>699382</v>
      </c>
      <c r="E19" s="63">
        <f>SUM(E13:E18)</f>
        <v>701261</v>
      </c>
      <c r="F19" s="63">
        <f t="shared" si="0"/>
        <v>698962</v>
      </c>
    </row>
    <row r="20" spans="1:6" ht="15.75" thickTop="1" x14ac:dyDescent="0.25">
      <c r="A20" s="53" t="s">
        <v>66</v>
      </c>
      <c r="B20" s="19"/>
      <c r="C20" s="19"/>
      <c r="D20" s="19"/>
      <c r="E20" s="19"/>
      <c r="F20" s="19"/>
    </row>
    <row r="21" spans="1:6" x14ac:dyDescent="0.25">
      <c r="A21" s="82" t="s">
        <v>55</v>
      </c>
      <c r="B21" s="82"/>
      <c r="C21" s="82"/>
      <c r="D21" s="82"/>
      <c r="E21" s="82"/>
      <c r="F21" s="82"/>
    </row>
    <row r="22" spans="1:6" x14ac:dyDescent="0.25">
      <c r="A22" s="82"/>
      <c r="B22" s="82"/>
      <c r="C22" s="82"/>
      <c r="D22" s="82"/>
      <c r="E22" s="82"/>
      <c r="F22" s="82"/>
    </row>
    <row r="24" spans="1:6" x14ac:dyDescent="0.25">
      <c r="A24" s="81" t="s">
        <v>13</v>
      </c>
      <c r="B24" s="81"/>
      <c r="C24" s="81"/>
      <c r="D24" s="81"/>
      <c r="E24" s="81"/>
    </row>
    <row r="25" spans="1:6" x14ac:dyDescent="0.25">
      <c r="A25" s="80" t="s">
        <v>61</v>
      </c>
      <c r="B25" s="80"/>
      <c r="C25" s="80"/>
      <c r="D25" s="80"/>
      <c r="E25" s="80"/>
    </row>
    <row r="26" spans="1:6" x14ac:dyDescent="0.25">
      <c r="A26" s="37" t="s">
        <v>7</v>
      </c>
      <c r="B26" s="42" t="s">
        <v>8</v>
      </c>
      <c r="C26" s="58"/>
      <c r="D26" s="58"/>
      <c r="E26" s="58"/>
    </row>
    <row r="27" spans="1:6" x14ac:dyDescent="0.25">
      <c r="B27" s="60"/>
      <c r="C27" s="13"/>
      <c r="D27" s="13"/>
      <c r="E27" s="13"/>
    </row>
    <row r="28" spans="1:6" ht="15.75" thickBot="1" x14ac:dyDescent="0.3">
      <c r="A28" s="47" t="s">
        <v>80</v>
      </c>
      <c r="B28" s="48" t="s">
        <v>25</v>
      </c>
      <c r="C28" s="48" t="s">
        <v>52</v>
      </c>
      <c r="D28" s="48" t="s">
        <v>60</v>
      </c>
      <c r="E28" s="48" t="s">
        <v>64</v>
      </c>
    </row>
    <row r="30" spans="1:6" x14ac:dyDescent="0.25">
      <c r="A30" s="70" t="s">
        <v>93</v>
      </c>
      <c r="B30" s="71">
        <f>SUM(B31:B33)</f>
        <v>7487262122.2999954</v>
      </c>
      <c r="C30" s="71">
        <f t="shared" ref="C30:E30" si="1">SUM(C31:C33)</f>
        <v>13081762512.959999</v>
      </c>
      <c r="D30" s="71">
        <f t="shared" si="1"/>
        <v>12783240284.159988</v>
      </c>
      <c r="E30" s="71">
        <f t="shared" si="1"/>
        <v>33352264919.419983</v>
      </c>
    </row>
    <row r="31" spans="1:6" x14ac:dyDescent="0.25">
      <c r="A31" s="56" t="s">
        <v>17</v>
      </c>
      <c r="B31" s="14">
        <f>'1T '!E31</f>
        <v>6670052122.2999954</v>
      </c>
      <c r="C31" s="14">
        <f>'2T'!E31</f>
        <v>11403145012.959999</v>
      </c>
      <c r="D31" s="14">
        <f>+'3T'!E31</f>
        <v>10995815284.159988</v>
      </c>
      <c r="E31" s="14">
        <f>SUM(B31:D31)</f>
        <v>29069012419.419983</v>
      </c>
    </row>
    <row r="32" spans="1:6" x14ac:dyDescent="0.25">
      <c r="A32" s="56" t="s">
        <v>18</v>
      </c>
      <c r="B32" s="14">
        <f>'1T '!E32</f>
        <v>817210000</v>
      </c>
      <c r="C32" s="14">
        <f>'2T'!E32</f>
        <v>1678617500</v>
      </c>
      <c r="D32" s="14">
        <f>+'3T'!E32</f>
        <v>1787425000</v>
      </c>
      <c r="E32" s="14">
        <f>SUM(B32:D32)</f>
        <v>4283252500</v>
      </c>
    </row>
    <row r="33" spans="1:5" x14ac:dyDescent="0.25">
      <c r="A33" s="56" t="s">
        <v>19</v>
      </c>
      <c r="B33" s="14">
        <f>'1T '!E33</f>
        <v>0</v>
      </c>
      <c r="C33" s="14">
        <f>'2T'!E33</f>
        <v>0</v>
      </c>
      <c r="D33" s="14">
        <f>+'3T'!E33</f>
        <v>0</v>
      </c>
      <c r="E33" s="14">
        <f>SUM(B33:D33)</f>
        <v>0</v>
      </c>
    </row>
    <row r="34" spans="1:5" x14ac:dyDescent="0.25">
      <c r="A34" s="70" t="s">
        <v>36</v>
      </c>
      <c r="B34" s="71">
        <f>SUM(B35:B37)</f>
        <v>1670456078</v>
      </c>
      <c r="C34" s="71">
        <f t="shared" ref="C34:E34" si="2">SUM(C35:C37)</f>
        <v>2919228604.6000009</v>
      </c>
      <c r="D34" s="71">
        <f t="shared" si="2"/>
        <v>2907867170.8000002</v>
      </c>
      <c r="E34" s="71">
        <f t="shared" si="2"/>
        <v>7497551853.4000015</v>
      </c>
    </row>
    <row r="35" spans="1:5" x14ac:dyDescent="0.25">
      <c r="A35" s="56" t="s">
        <v>17</v>
      </c>
      <c r="B35" s="14">
        <f>'1T '!E35</f>
        <v>1431186078</v>
      </c>
      <c r="C35" s="14">
        <f>'2T'!E35</f>
        <v>2432346104.6000009</v>
      </c>
      <c r="D35" s="14">
        <f>+'3T'!E35</f>
        <v>2355842170.8000002</v>
      </c>
      <c r="E35" s="14">
        <f>SUM(B35:D35)</f>
        <v>6219374353.4000015</v>
      </c>
    </row>
    <row r="36" spans="1:5" x14ac:dyDescent="0.25">
      <c r="A36" s="56" t="s">
        <v>18</v>
      </c>
      <c r="B36" s="14">
        <f>'1T '!E36</f>
        <v>239270000</v>
      </c>
      <c r="C36" s="14">
        <f>'2T'!E36</f>
        <v>486882500</v>
      </c>
      <c r="D36" s="14">
        <f>+'3T'!E36</f>
        <v>552025000</v>
      </c>
      <c r="E36" s="14">
        <f>SUM(B36:D36)</f>
        <v>1278177500</v>
      </c>
    </row>
    <row r="37" spans="1:5" x14ac:dyDescent="0.25">
      <c r="A37" s="56" t="s">
        <v>19</v>
      </c>
      <c r="B37" s="14">
        <f>'1T '!E37</f>
        <v>0</v>
      </c>
      <c r="C37" s="14">
        <f>'2T'!E37</f>
        <v>0</v>
      </c>
      <c r="D37" s="14">
        <f>+'3T'!E37</f>
        <v>0</v>
      </c>
      <c r="E37" s="14">
        <f>SUM(B37:D37)</f>
        <v>0</v>
      </c>
    </row>
    <row r="38" spans="1:5" x14ac:dyDescent="0.25">
      <c r="A38" s="70" t="s">
        <v>42</v>
      </c>
      <c r="B38" s="71">
        <f>SUM(B39:B41)</f>
        <v>796807985.5999999</v>
      </c>
      <c r="C38" s="71">
        <f t="shared" ref="C38:E38" si="3">SUM(C39:C41)</f>
        <v>1391902745.2399995</v>
      </c>
      <c r="D38" s="71">
        <f t="shared" si="3"/>
        <v>1387635455.3199995</v>
      </c>
      <c r="E38" s="71">
        <f t="shared" si="3"/>
        <v>3576346186.1599989</v>
      </c>
    </row>
    <row r="39" spans="1:5" x14ac:dyDescent="0.25">
      <c r="A39" s="56" t="s">
        <v>17</v>
      </c>
      <c r="B39" s="14">
        <f>'1T '!E39</f>
        <v>685515485.5999999</v>
      </c>
      <c r="C39" s="14">
        <f>'2T'!E39</f>
        <v>1167187745.2399995</v>
      </c>
      <c r="D39" s="14">
        <f>+'3T'!E39</f>
        <v>1130082955.3199995</v>
      </c>
      <c r="E39" s="14">
        <f>SUM(B39:D39)</f>
        <v>2982786186.1599989</v>
      </c>
    </row>
    <row r="40" spans="1:5" x14ac:dyDescent="0.25">
      <c r="A40" s="56" t="s">
        <v>18</v>
      </c>
      <c r="B40" s="14">
        <f>'1T '!E40</f>
        <v>111292500</v>
      </c>
      <c r="C40" s="14">
        <f>'2T'!E40</f>
        <v>224715000</v>
      </c>
      <c r="D40" s="14">
        <f>+'3T'!E40</f>
        <v>257552500</v>
      </c>
      <c r="E40" s="14">
        <f>SUM(B40:D40)</f>
        <v>593560000</v>
      </c>
    </row>
    <row r="41" spans="1:5" x14ac:dyDescent="0.25">
      <c r="A41" s="56" t="s">
        <v>19</v>
      </c>
      <c r="B41" s="14">
        <f>'1T '!E41</f>
        <v>0</v>
      </c>
      <c r="C41" s="14">
        <f>'2T'!E41</f>
        <v>0</v>
      </c>
      <c r="D41" s="14">
        <f>+'3T'!E41</f>
        <v>0</v>
      </c>
      <c r="E41" s="14">
        <f>SUM(B41:D41)</f>
        <v>0</v>
      </c>
    </row>
    <row r="42" spans="1:5" x14ac:dyDescent="0.25">
      <c r="A42" s="70" t="s">
        <v>38</v>
      </c>
      <c r="B42" s="71">
        <f>SUM(B43:B45)</f>
        <v>60155133.200000003</v>
      </c>
      <c r="C42" s="71">
        <f t="shared" ref="C42:E42" si="4">SUM(C43:C45)</f>
        <v>105253581.68000001</v>
      </c>
      <c r="D42" s="71">
        <f t="shared" si="4"/>
        <v>105001002.64</v>
      </c>
      <c r="E42" s="71">
        <f t="shared" si="4"/>
        <v>270409717.51999998</v>
      </c>
    </row>
    <row r="43" spans="1:5" x14ac:dyDescent="0.25">
      <c r="A43" s="56" t="s">
        <v>17</v>
      </c>
      <c r="B43" s="14">
        <f>'1T '!E43</f>
        <v>47907633.200000003</v>
      </c>
      <c r="C43" s="14">
        <f>'2T'!E43</f>
        <v>80758581.680000007</v>
      </c>
      <c r="D43" s="14">
        <f>+'3T'!E43</f>
        <v>78021002.640000001</v>
      </c>
      <c r="E43" s="14">
        <f>SUM(B43:D43)</f>
        <v>206687217.52000001</v>
      </c>
    </row>
    <row r="44" spans="1:5" x14ac:dyDescent="0.25">
      <c r="A44" s="56" t="s">
        <v>18</v>
      </c>
      <c r="B44" s="14">
        <f>'1T '!E44</f>
        <v>12247500</v>
      </c>
      <c r="C44" s="14">
        <f>'2T'!E44</f>
        <v>24495000</v>
      </c>
      <c r="D44" s="14">
        <f>+'3T'!E44</f>
        <v>26980000</v>
      </c>
      <c r="E44" s="14">
        <f>SUM(B44:D44)</f>
        <v>63722500</v>
      </c>
    </row>
    <row r="45" spans="1:5" x14ac:dyDescent="0.25">
      <c r="A45" s="56" t="s">
        <v>19</v>
      </c>
      <c r="B45" s="14">
        <f>'1T '!E45</f>
        <v>0</v>
      </c>
      <c r="C45" s="14">
        <f>'2T'!E45</f>
        <v>0</v>
      </c>
      <c r="D45" s="14">
        <f>+'3T'!E45</f>
        <v>0</v>
      </c>
      <c r="E45" s="14">
        <f>SUM(B45:D45)</f>
        <v>0</v>
      </c>
    </row>
    <row r="46" spans="1:5" x14ac:dyDescent="0.25">
      <c r="A46" s="70" t="s">
        <v>39</v>
      </c>
      <c r="B46" s="71">
        <f>SUM(B47:B49)</f>
        <v>310503104.39999998</v>
      </c>
      <c r="C46" s="71">
        <f t="shared" ref="C46:E46" si="5">SUM(C47:C49)</f>
        <v>572535359.08000004</v>
      </c>
      <c r="D46" s="71">
        <f t="shared" si="5"/>
        <v>624681802.57999992</v>
      </c>
      <c r="E46" s="71">
        <f t="shared" si="5"/>
        <v>1507720266.0599999</v>
      </c>
    </row>
    <row r="47" spans="1:5" x14ac:dyDescent="0.25">
      <c r="A47" s="56" t="s">
        <v>17</v>
      </c>
      <c r="B47" s="14">
        <f>'1T '!E47</f>
        <v>290090604.39999998</v>
      </c>
      <c r="C47" s="14">
        <f>'2T'!E47</f>
        <v>529935359.08000004</v>
      </c>
      <c r="D47" s="14">
        <f>+'3T'!E47</f>
        <v>557586802.57999992</v>
      </c>
      <c r="E47" s="14">
        <f>SUM(B47:D47)</f>
        <v>1377612766.0599999</v>
      </c>
    </row>
    <row r="48" spans="1:5" x14ac:dyDescent="0.25">
      <c r="A48" s="56" t="s">
        <v>18</v>
      </c>
      <c r="B48" s="14">
        <f>'1T '!E48</f>
        <v>20412500</v>
      </c>
      <c r="C48" s="14">
        <f>'2T'!E48</f>
        <v>42600000</v>
      </c>
      <c r="D48" s="14">
        <f>+'3T'!E48</f>
        <v>67095000</v>
      </c>
      <c r="E48" s="14">
        <f>SUM(B48:D48)</f>
        <v>130107500</v>
      </c>
    </row>
    <row r="49" spans="1:5" x14ac:dyDescent="0.25">
      <c r="A49" s="56" t="s">
        <v>19</v>
      </c>
      <c r="B49" s="14">
        <f>'1T '!E49</f>
        <v>0</v>
      </c>
      <c r="C49" s="14">
        <f>'2T'!E49</f>
        <v>0</v>
      </c>
      <c r="D49" s="14">
        <f>+'3T'!E49</f>
        <v>0</v>
      </c>
      <c r="E49" s="14">
        <f>SUM(B49:D49)</f>
        <v>0</v>
      </c>
    </row>
    <row r="50" spans="1:5" x14ac:dyDescent="0.25">
      <c r="A50" s="50"/>
    </row>
    <row r="51" spans="1:5" ht="15.75" thickBot="1" x14ac:dyDescent="0.3">
      <c r="A51" s="57" t="s">
        <v>12</v>
      </c>
      <c r="B51" s="17">
        <f>+B30+B34+B38+B42+B46</f>
        <v>10325184423.499996</v>
      </c>
      <c r="C51" s="17">
        <f t="shared" ref="C51:E51" si="6">+C30+C34+C38+C42+C46</f>
        <v>18070682803.560001</v>
      </c>
      <c r="D51" s="17">
        <f t="shared" si="6"/>
        <v>17808425715.499985</v>
      </c>
      <c r="E51" s="17">
        <f t="shared" si="6"/>
        <v>46204292942.559975</v>
      </c>
    </row>
    <row r="52" spans="1:5" ht="15.75" thickTop="1" x14ac:dyDescent="0.25">
      <c r="A52" s="53" t="s">
        <v>67</v>
      </c>
    </row>
    <row r="53" spans="1:5" x14ac:dyDescent="0.25">
      <c r="A53" s="53" t="s">
        <v>98</v>
      </c>
    </row>
    <row r="54" spans="1:5" x14ac:dyDescent="0.25">
      <c r="A54" s="60"/>
    </row>
    <row r="55" spans="1:5" x14ac:dyDescent="0.25">
      <c r="A55" s="80" t="s">
        <v>14</v>
      </c>
      <c r="B55" s="80"/>
      <c r="C55" s="80"/>
      <c r="D55" s="80"/>
      <c r="E55" s="80"/>
    </row>
    <row r="56" spans="1:5" x14ac:dyDescent="0.25">
      <c r="A56" s="80" t="s">
        <v>61</v>
      </c>
      <c r="B56" s="80"/>
      <c r="C56" s="80"/>
      <c r="D56" s="80"/>
      <c r="E56" s="80"/>
    </row>
    <row r="57" spans="1:5" x14ac:dyDescent="0.25">
      <c r="A57" s="37" t="s">
        <v>7</v>
      </c>
      <c r="B57" s="39" t="s">
        <v>8</v>
      </c>
      <c r="C57" s="58"/>
      <c r="D57" s="58"/>
      <c r="E57" s="58"/>
    </row>
    <row r="59" spans="1:5" ht="15.75" thickBot="1" x14ac:dyDescent="0.3">
      <c r="A59" s="55" t="s">
        <v>9</v>
      </c>
      <c r="B59" s="48" t="s">
        <v>25</v>
      </c>
      <c r="C59" s="48" t="s">
        <v>52</v>
      </c>
      <c r="D59" s="48" t="s">
        <v>60</v>
      </c>
      <c r="E59" s="48" t="s">
        <v>64</v>
      </c>
    </row>
    <row r="61" spans="1:5" ht="30" x14ac:dyDescent="0.25">
      <c r="A61" s="59" t="s">
        <v>20</v>
      </c>
      <c r="B61" s="14">
        <f t="shared" ref="B61:C62" si="7">SUM(B31+B35+B39+B43+B47)</f>
        <v>9124751923.4999962</v>
      </c>
      <c r="C61" s="14">
        <f t="shared" si="7"/>
        <v>15613372803.559999</v>
      </c>
      <c r="D61" s="14">
        <f>+'3T'!E61</f>
        <v>15117348215.499989</v>
      </c>
      <c r="E61" s="14">
        <f>SUM(B61:D61)</f>
        <v>39855472942.559982</v>
      </c>
    </row>
    <row r="62" spans="1:5" ht="30" x14ac:dyDescent="0.25">
      <c r="A62" s="59" t="s">
        <v>21</v>
      </c>
      <c r="B62" s="14">
        <f t="shared" si="7"/>
        <v>1200432500</v>
      </c>
      <c r="C62" s="14">
        <f t="shared" si="7"/>
        <v>2457310000</v>
      </c>
      <c r="D62" s="14">
        <f>+'3T'!E62</f>
        <v>2691077500</v>
      </c>
      <c r="E62" s="14">
        <f>SUM(B62:D62)</f>
        <v>6348820000</v>
      </c>
    </row>
    <row r="63" spans="1:5" x14ac:dyDescent="0.25">
      <c r="A63" s="59" t="s">
        <v>53</v>
      </c>
    </row>
    <row r="64" spans="1:5" x14ac:dyDescent="0.25">
      <c r="A64" s="53" t="s">
        <v>4</v>
      </c>
    </row>
    <row r="65" spans="1:5" x14ac:dyDescent="0.25">
      <c r="A65" s="53" t="s">
        <v>5</v>
      </c>
    </row>
    <row r="66" spans="1:5" ht="15.75" thickBot="1" x14ac:dyDescent="0.3">
      <c r="A66" s="57" t="s">
        <v>12</v>
      </c>
      <c r="B66" s="17">
        <f>SUM(B61:B65)</f>
        <v>10325184423.499996</v>
      </c>
      <c r="C66" s="17">
        <f>SUM(C61:C65)</f>
        <v>18070682803.559998</v>
      </c>
      <c r="D66" s="17">
        <f>SUM(D61:D65)</f>
        <v>17808425715.499989</v>
      </c>
      <c r="E66" s="17">
        <f>SUM(E61:E65)</f>
        <v>46204292942.559982</v>
      </c>
    </row>
    <row r="67" spans="1:5" ht="15.75" thickTop="1" x14ac:dyDescent="0.25">
      <c r="A67" s="53" t="s">
        <v>67</v>
      </c>
    </row>
    <row r="70" spans="1:5" x14ac:dyDescent="0.25">
      <c r="A70" s="80" t="s">
        <v>29</v>
      </c>
      <c r="B70" s="80"/>
      <c r="C70" s="80"/>
      <c r="D70" s="80"/>
      <c r="E70" s="80"/>
    </row>
    <row r="71" spans="1:5" x14ac:dyDescent="0.25">
      <c r="A71" s="80" t="s">
        <v>30</v>
      </c>
      <c r="B71" s="80"/>
      <c r="C71" s="80"/>
      <c r="D71" s="80"/>
      <c r="E71" s="80"/>
    </row>
    <row r="72" spans="1:5" x14ac:dyDescent="0.25">
      <c r="A72" s="37" t="s">
        <v>7</v>
      </c>
      <c r="B72" s="42" t="s">
        <v>8</v>
      </c>
      <c r="C72" s="58"/>
      <c r="D72" s="58"/>
      <c r="E72" s="58"/>
    </row>
    <row r="74" spans="1:5" ht="15.75" thickBot="1" x14ac:dyDescent="0.3">
      <c r="A74" s="55" t="s">
        <v>9</v>
      </c>
      <c r="B74" s="48" t="s">
        <v>25</v>
      </c>
      <c r="C74" s="48" t="s">
        <v>52</v>
      </c>
      <c r="D74" s="48" t="s">
        <v>60</v>
      </c>
      <c r="E74" s="48" t="s">
        <v>64</v>
      </c>
    </row>
    <row r="76" spans="1:5" x14ac:dyDescent="0.25">
      <c r="A76" s="60" t="s">
        <v>31</v>
      </c>
      <c r="B76" s="14">
        <f>'1T '!E76</f>
        <v>-14554537982.610023</v>
      </c>
      <c r="C76" s="14">
        <f>'2T'!E76</f>
        <v>-20579296984.410019</v>
      </c>
      <c r="D76" s="14">
        <f>+'3T'!E76</f>
        <v>-20672734627.890015</v>
      </c>
      <c r="E76" s="14">
        <f>B76</f>
        <v>-14554537982.610023</v>
      </c>
    </row>
    <row r="77" spans="1:5" x14ac:dyDescent="0.25">
      <c r="A77" s="60" t="s">
        <v>32</v>
      </c>
      <c r="B77" s="14">
        <f>'1T '!E77</f>
        <v>4300425421.6999998</v>
      </c>
      <c r="C77" s="14">
        <f>'2T'!E77</f>
        <v>17977245160.080002</v>
      </c>
      <c r="D77" s="14">
        <f>+'3T'!E77</f>
        <v>10932489680.299999</v>
      </c>
      <c r="E77" s="14">
        <f>SUM(B77:D77)</f>
        <v>33210160262.080002</v>
      </c>
    </row>
    <row r="78" spans="1:5" x14ac:dyDescent="0.25">
      <c r="A78" s="60" t="s">
        <v>33</v>
      </c>
      <c r="B78" s="14">
        <f>'1T '!E78</f>
        <v>-10254112560.910023</v>
      </c>
      <c r="C78" s="14">
        <f>'2T'!E78</f>
        <v>-2602051824.3300171</v>
      </c>
      <c r="D78" s="14">
        <f>+'3T'!E78</f>
        <v>-9740244947.5900154</v>
      </c>
      <c r="E78" s="14">
        <f>E77+E76</f>
        <v>18655622279.469978</v>
      </c>
    </row>
    <row r="79" spans="1:5" x14ac:dyDescent="0.25">
      <c r="A79" s="60" t="s">
        <v>34</v>
      </c>
      <c r="B79" s="14">
        <f>'1T '!E79</f>
        <v>10325184423.499996</v>
      </c>
      <c r="C79" s="14">
        <f>'2T'!E79</f>
        <v>18070682803.559998</v>
      </c>
      <c r="D79" s="14">
        <f>+'3T'!E79</f>
        <v>17808425715.499989</v>
      </c>
      <c r="E79" s="14">
        <f>SUM(B79:D79)</f>
        <v>46204292942.559982</v>
      </c>
    </row>
    <row r="80" spans="1:5" x14ac:dyDescent="0.25">
      <c r="A80" s="60" t="s">
        <v>35</v>
      </c>
      <c r="B80" s="14">
        <f>'1T '!E80</f>
        <v>-20579296984.410019</v>
      </c>
      <c r="C80" s="14">
        <f>'2T'!E80</f>
        <v>-20672734627.890015</v>
      </c>
      <c r="D80" s="14">
        <f>+'3T'!E80</f>
        <v>-27548670663.090004</v>
      </c>
      <c r="E80" s="14">
        <f t="shared" ref="E80" si="8">E78-E79</f>
        <v>-27548670663.090004</v>
      </c>
    </row>
    <row r="81" spans="1:5" ht="15.75" thickBot="1" x14ac:dyDescent="0.3">
      <c r="A81" s="61"/>
      <c r="B81" s="17"/>
      <c r="C81" s="17"/>
      <c r="D81" s="17"/>
      <c r="E81" s="17"/>
    </row>
    <row r="82" spans="1:5" ht="15.75" thickTop="1" x14ac:dyDescent="0.25">
      <c r="A82" s="53" t="s">
        <v>65</v>
      </c>
    </row>
    <row r="83" spans="1:5" x14ac:dyDescent="0.25">
      <c r="A83" s="60" t="s">
        <v>56</v>
      </c>
    </row>
    <row r="84" spans="1:5" x14ac:dyDescent="0.25">
      <c r="A84" s="79" t="s">
        <v>82</v>
      </c>
      <c r="B84" s="79"/>
      <c r="C84" s="79"/>
      <c r="D84" s="79"/>
      <c r="E84" s="79"/>
    </row>
    <row r="85" spans="1:5" x14ac:dyDescent="0.25">
      <c r="A85" s="79"/>
      <c r="B85" s="79"/>
      <c r="C85" s="79"/>
      <c r="D85" s="79"/>
      <c r="E85" s="79"/>
    </row>
    <row r="86" spans="1:5" x14ac:dyDescent="0.25">
      <c r="A86" s="67"/>
    </row>
    <row r="87" spans="1:5" x14ac:dyDescent="0.25">
      <c r="A87" s="67" t="s">
        <v>90</v>
      </c>
    </row>
    <row r="88" spans="1:5" x14ac:dyDescent="0.25">
      <c r="A88" s="67"/>
    </row>
    <row r="92" spans="1:5" x14ac:dyDescent="0.25">
      <c r="A92" s="14"/>
    </row>
    <row r="93" spans="1:5" x14ac:dyDescent="0.25">
      <c r="A93" s="14"/>
    </row>
    <row r="94" spans="1:5" x14ac:dyDescent="0.25">
      <c r="A94" s="14"/>
    </row>
    <row r="95" spans="1:5" x14ac:dyDescent="0.25">
      <c r="A95" s="14"/>
    </row>
    <row r="96" spans="1:5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</sheetData>
  <mergeCells count="11">
    <mergeCell ref="A84:E85"/>
    <mergeCell ref="A55:E55"/>
    <mergeCell ref="A56:E56"/>
    <mergeCell ref="A70:E70"/>
    <mergeCell ref="A71:E71"/>
    <mergeCell ref="A25:E25"/>
    <mergeCell ref="A1:F1"/>
    <mergeCell ref="A8:F8"/>
    <mergeCell ref="A9:F9"/>
    <mergeCell ref="A21:F22"/>
    <mergeCell ref="A24:E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opLeftCell="A40" workbookViewId="0">
      <selection activeCell="A30" sqref="A30"/>
    </sheetView>
  </sheetViews>
  <sheetFormatPr baseColWidth="10" defaultColWidth="11.42578125" defaultRowHeight="15" x14ac:dyDescent="0.25"/>
  <cols>
    <col min="1" max="1" width="73.140625" style="53" customWidth="1"/>
    <col min="2" max="2" width="17.5703125" style="14" bestFit="1" customWidth="1"/>
    <col min="3" max="4" width="18.5703125" style="14" bestFit="1" customWidth="1"/>
    <col min="5" max="5" width="17.140625" style="14" bestFit="1" customWidth="1"/>
    <col min="6" max="6" width="16.140625" style="14" customWidth="1"/>
    <col min="7" max="7" width="15.42578125" style="14" bestFit="1" customWidth="1"/>
    <col min="8" max="8" width="11.42578125" style="14"/>
    <col min="9" max="9" width="11.5703125" style="14" bestFit="1" customWidth="1"/>
    <col min="10" max="11" width="15.140625" style="14" bestFit="1" customWidth="1"/>
    <col min="12" max="16384" width="11.42578125" style="14"/>
  </cols>
  <sheetData>
    <row r="1" spans="1:7" x14ac:dyDescent="0.25">
      <c r="A1" s="80" t="s">
        <v>15</v>
      </c>
      <c r="B1" s="80"/>
      <c r="C1" s="80"/>
      <c r="D1" s="80"/>
      <c r="E1" s="80"/>
      <c r="F1" s="80"/>
    </row>
    <row r="2" spans="1:7" x14ac:dyDescent="0.25">
      <c r="A2" s="37" t="s">
        <v>0</v>
      </c>
      <c r="B2" s="38" t="s">
        <v>26</v>
      </c>
      <c r="C2" s="39"/>
      <c r="D2" s="40"/>
      <c r="E2" s="40"/>
      <c r="F2" s="40"/>
    </row>
    <row r="3" spans="1:7" x14ac:dyDescent="0.25">
      <c r="A3" s="37" t="s">
        <v>1</v>
      </c>
      <c r="B3" s="38" t="s">
        <v>16</v>
      </c>
      <c r="C3" s="41"/>
      <c r="D3" s="40"/>
      <c r="E3" s="40"/>
      <c r="F3" s="40"/>
    </row>
    <row r="4" spans="1:7" x14ac:dyDescent="0.25">
      <c r="A4" s="37" t="s">
        <v>10</v>
      </c>
      <c r="B4" s="41" t="s">
        <v>27</v>
      </c>
      <c r="C4" s="41"/>
      <c r="D4" s="40"/>
      <c r="E4" s="40"/>
      <c r="F4" s="40"/>
    </row>
    <row r="5" spans="1:7" x14ac:dyDescent="0.25">
      <c r="A5" s="37" t="s">
        <v>78</v>
      </c>
      <c r="B5" s="66">
        <v>2015</v>
      </c>
      <c r="C5" s="41"/>
      <c r="D5" s="40"/>
      <c r="E5" s="40"/>
      <c r="F5" s="40"/>
    </row>
    <row r="6" spans="1:7" x14ac:dyDescent="0.25">
      <c r="A6" s="37"/>
      <c r="B6" s="42"/>
      <c r="C6" s="41"/>
      <c r="D6" s="40"/>
      <c r="E6" s="40"/>
      <c r="F6" s="40"/>
    </row>
    <row r="7" spans="1:7" x14ac:dyDescent="0.25">
      <c r="A7" s="62"/>
      <c r="B7" s="62"/>
      <c r="C7" s="62"/>
      <c r="D7" s="62"/>
      <c r="E7" s="62"/>
      <c r="F7" s="62"/>
    </row>
    <row r="8" spans="1:7" x14ac:dyDescent="0.25">
      <c r="A8" s="80" t="s">
        <v>6</v>
      </c>
      <c r="B8" s="80"/>
      <c r="C8" s="80"/>
      <c r="D8" s="80"/>
      <c r="E8" s="80"/>
      <c r="F8" s="80"/>
    </row>
    <row r="9" spans="1:7" x14ac:dyDescent="0.25">
      <c r="A9" s="80" t="s">
        <v>11</v>
      </c>
      <c r="B9" s="80"/>
      <c r="C9" s="80"/>
      <c r="D9" s="80"/>
      <c r="E9" s="80"/>
      <c r="F9" s="80"/>
    </row>
    <row r="10" spans="1:7" x14ac:dyDescent="0.25">
      <c r="A10" s="14"/>
    </row>
    <row r="11" spans="1:7" ht="15.75" thickBot="1" x14ac:dyDescent="0.3">
      <c r="A11" s="47" t="s">
        <v>80</v>
      </c>
      <c r="B11" s="48" t="s">
        <v>2</v>
      </c>
      <c r="C11" s="48" t="s">
        <v>25</v>
      </c>
      <c r="D11" s="48" t="s">
        <v>52</v>
      </c>
      <c r="E11" s="48" t="s">
        <v>60</v>
      </c>
      <c r="F11" s="48" t="s">
        <v>73</v>
      </c>
      <c r="G11" s="48" t="s">
        <v>63</v>
      </c>
    </row>
    <row r="13" spans="1:7" x14ac:dyDescent="0.25">
      <c r="A13" s="49" t="s">
        <v>83</v>
      </c>
      <c r="B13" s="14" t="s">
        <v>3</v>
      </c>
      <c r="C13" s="34">
        <f>'1T '!F13</f>
        <v>502776</v>
      </c>
      <c r="D13" s="35">
        <f>'2T'!F13</f>
        <v>503047</v>
      </c>
      <c r="E13" s="35">
        <f>+'3T'!F13</f>
        <v>503058</v>
      </c>
      <c r="F13" s="35">
        <f>'4T'!F13</f>
        <v>498973</v>
      </c>
      <c r="G13" s="35">
        <f>AVERAGE(C13:F13)</f>
        <v>501963.5</v>
      </c>
    </row>
    <row r="14" spans="1:7" x14ac:dyDescent="0.25">
      <c r="A14" s="50" t="s">
        <v>36</v>
      </c>
      <c r="B14" s="14" t="s">
        <v>3</v>
      </c>
      <c r="C14" s="34">
        <f>'1T '!F14</f>
        <v>112483</v>
      </c>
      <c r="D14" s="35">
        <f>'2T'!F14</f>
        <v>112692</v>
      </c>
      <c r="E14" s="35">
        <f>+'3T'!F14</f>
        <v>113011</v>
      </c>
      <c r="F14" s="35">
        <f>'4T'!F14</f>
        <v>112663</v>
      </c>
      <c r="G14" s="35">
        <f t="shared" ref="G14:G17" si="0">AVERAGE(C14:F14)</f>
        <v>112712.25</v>
      </c>
    </row>
    <row r="15" spans="1:7" x14ac:dyDescent="0.25">
      <c r="A15" s="50" t="s">
        <v>42</v>
      </c>
      <c r="B15" s="14" t="s">
        <v>3</v>
      </c>
      <c r="C15" s="34">
        <f>'1T '!F15</f>
        <v>54292</v>
      </c>
      <c r="D15" s="35">
        <f>'2T'!F15</f>
        <v>54814</v>
      </c>
      <c r="E15" s="35">
        <f>+'3T'!F15</f>
        <v>54895</v>
      </c>
      <c r="F15" s="35">
        <f>'4T'!F15</f>
        <v>55432</v>
      </c>
      <c r="G15" s="35">
        <f t="shared" si="0"/>
        <v>54858.25</v>
      </c>
    </row>
    <row r="16" spans="1:7" x14ac:dyDescent="0.25">
      <c r="A16" s="50" t="s">
        <v>38</v>
      </c>
      <c r="B16" s="14" t="s">
        <v>3</v>
      </c>
      <c r="C16" s="34">
        <f>'1T '!F16</f>
        <v>4165</v>
      </c>
      <c r="D16" s="35">
        <f>'2T'!F16</f>
        <v>4165</v>
      </c>
      <c r="E16" s="35">
        <f>+'3T'!F16</f>
        <v>4165</v>
      </c>
      <c r="F16" s="35">
        <f>'4T'!F16</f>
        <v>4274</v>
      </c>
      <c r="G16" s="35">
        <f t="shared" si="0"/>
        <v>4192.25</v>
      </c>
    </row>
    <row r="17" spans="1:9" x14ac:dyDescent="0.25">
      <c r="A17" s="50" t="s">
        <v>39</v>
      </c>
      <c r="B17" s="14" t="s">
        <v>3</v>
      </c>
      <c r="C17" s="34">
        <f>'1T '!F17</f>
        <v>22527</v>
      </c>
      <c r="D17" s="35">
        <f>'2T'!F17</f>
        <v>24664</v>
      </c>
      <c r="E17" s="35">
        <f>+'3T'!F17</f>
        <v>26132</v>
      </c>
      <c r="F17" s="35">
        <f>'4T'!F17</f>
        <v>24946</v>
      </c>
      <c r="G17" s="35">
        <f t="shared" si="0"/>
        <v>24567.25</v>
      </c>
    </row>
    <row r="18" spans="1:9" x14ac:dyDescent="0.25">
      <c r="A18" s="50"/>
      <c r="C18" s="34"/>
      <c r="D18" s="35"/>
      <c r="E18" s="35"/>
      <c r="F18" s="35"/>
      <c r="G18" s="35"/>
    </row>
    <row r="19" spans="1:9" ht="15.75" thickBot="1" x14ac:dyDescent="0.3">
      <c r="A19" s="57" t="s">
        <v>12</v>
      </c>
      <c r="B19" s="17"/>
      <c r="C19" s="78">
        <f>SUM(C13:C17)</f>
        <v>696243</v>
      </c>
      <c r="D19" s="78">
        <f t="shared" ref="D19:F19" si="1">SUM(D13:D17)</f>
        <v>699382</v>
      </c>
      <c r="E19" s="78">
        <f t="shared" si="1"/>
        <v>701261</v>
      </c>
      <c r="F19" s="78">
        <f t="shared" si="1"/>
        <v>696288</v>
      </c>
      <c r="G19" s="63">
        <f>AVERAGE(C19:F19)</f>
        <v>698293.5</v>
      </c>
      <c r="I19" s="75"/>
    </row>
    <row r="20" spans="1:9" ht="15.75" thickTop="1" x14ac:dyDescent="0.25">
      <c r="A20" s="53" t="s">
        <v>74</v>
      </c>
      <c r="B20" s="19"/>
      <c r="C20" s="19"/>
      <c r="D20" s="19"/>
      <c r="E20" s="19"/>
      <c r="F20" s="19"/>
      <c r="I20" s="76"/>
    </row>
    <row r="21" spans="1:9" x14ac:dyDescent="0.25">
      <c r="B21" s="19"/>
      <c r="C21" s="19"/>
      <c r="D21" s="19"/>
      <c r="E21" s="19"/>
      <c r="F21" s="19"/>
    </row>
    <row r="22" spans="1:9" x14ac:dyDescent="0.25">
      <c r="A22" s="82"/>
      <c r="B22" s="82"/>
      <c r="C22" s="82"/>
      <c r="D22" s="82"/>
      <c r="E22" s="82"/>
      <c r="F22" s="82"/>
    </row>
    <row r="24" spans="1:9" x14ac:dyDescent="0.25">
      <c r="A24" s="81" t="s">
        <v>13</v>
      </c>
      <c r="B24" s="81"/>
      <c r="C24" s="81"/>
      <c r="D24" s="81"/>
      <c r="E24" s="81"/>
      <c r="F24" s="81"/>
    </row>
    <row r="25" spans="1:9" x14ac:dyDescent="0.25">
      <c r="A25" s="80" t="s">
        <v>61</v>
      </c>
      <c r="B25" s="80"/>
      <c r="C25" s="80"/>
      <c r="D25" s="80"/>
      <c r="E25" s="80"/>
      <c r="F25" s="80"/>
    </row>
    <row r="26" spans="1:9" x14ac:dyDescent="0.25">
      <c r="A26" s="80" t="s">
        <v>41</v>
      </c>
      <c r="B26" s="80"/>
      <c r="C26" s="80"/>
      <c r="D26" s="80"/>
      <c r="E26" s="80"/>
      <c r="F26" s="80"/>
    </row>
    <row r="27" spans="1:9" x14ac:dyDescent="0.25">
      <c r="B27" s="60"/>
      <c r="C27" s="13"/>
      <c r="D27" s="13"/>
      <c r="E27" s="13"/>
    </row>
    <row r="28" spans="1:9" ht="15.75" thickBot="1" x14ac:dyDescent="0.3">
      <c r="A28" s="47" t="s">
        <v>80</v>
      </c>
      <c r="B28" s="48" t="s">
        <v>25</v>
      </c>
      <c r="C28" s="48" t="s">
        <v>52</v>
      </c>
      <c r="D28" s="48" t="s">
        <v>60</v>
      </c>
      <c r="E28" s="48" t="s">
        <v>73</v>
      </c>
      <c r="F28" s="48" t="s">
        <v>77</v>
      </c>
    </row>
    <row r="30" spans="1:9" x14ac:dyDescent="0.25">
      <c r="A30" s="70" t="s">
        <v>93</v>
      </c>
      <c r="B30" s="71">
        <f>SUM(B31:B33)</f>
        <v>7487262122.2999954</v>
      </c>
      <c r="C30" s="71">
        <f t="shared" ref="C30:F30" si="2">SUM(C31:C33)</f>
        <v>13081762512.959999</v>
      </c>
      <c r="D30" s="71">
        <f t="shared" si="2"/>
        <v>12783240284.159988</v>
      </c>
      <c r="E30" s="71">
        <f t="shared" si="2"/>
        <v>11180481379.959984</v>
      </c>
      <c r="F30" s="71">
        <f t="shared" si="2"/>
        <v>44532746299.379967</v>
      </c>
    </row>
    <row r="31" spans="1:9" x14ac:dyDescent="0.25">
      <c r="A31" s="56" t="s">
        <v>17</v>
      </c>
      <c r="B31" s="14">
        <f>'1T '!E31</f>
        <v>6670052122.2999954</v>
      </c>
      <c r="C31" s="14">
        <f>'2T'!E31</f>
        <v>11403145012.959999</v>
      </c>
      <c r="D31" s="14">
        <f>+'3T'!E31</f>
        <v>10995815284.159988</v>
      </c>
      <c r="E31" s="14">
        <f>'4T'!E31</f>
        <v>9568284916.2199841</v>
      </c>
      <c r="F31" s="14">
        <f t="shared" ref="F31:F49" si="3">SUM(B31:E31)</f>
        <v>38637297335.639969</v>
      </c>
    </row>
    <row r="32" spans="1:9" x14ac:dyDescent="0.25">
      <c r="A32" s="56" t="s">
        <v>18</v>
      </c>
      <c r="B32" s="14">
        <f>'1T '!E32</f>
        <v>817210000</v>
      </c>
      <c r="C32" s="14">
        <f>'2T'!E32</f>
        <v>1678617500</v>
      </c>
      <c r="D32" s="14">
        <f>+'3T'!E32</f>
        <v>1787425000</v>
      </c>
      <c r="E32" s="14">
        <f>'4T'!E32</f>
        <v>1612196463.7400005</v>
      </c>
      <c r="F32" s="14">
        <f t="shared" si="3"/>
        <v>5895448963.7400007</v>
      </c>
    </row>
    <row r="33" spans="1:6" x14ac:dyDescent="0.25">
      <c r="A33" s="56" t="s">
        <v>19</v>
      </c>
      <c r="B33" s="14">
        <f>'1T '!E33</f>
        <v>0</v>
      </c>
      <c r="C33" s="14">
        <f>'2T'!E33</f>
        <v>0</v>
      </c>
      <c r="D33" s="14">
        <f>+'3T'!E33</f>
        <v>0</v>
      </c>
      <c r="E33" s="14">
        <f>'4T'!E33</f>
        <v>0</v>
      </c>
      <c r="F33" s="14">
        <f t="shared" si="3"/>
        <v>0</v>
      </c>
    </row>
    <row r="34" spans="1:6" x14ac:dyDescent="0.25">
      <c r="A34" s="70" t="s">
        <v>36</v>
      </c>
      <c r="B34" s="71">
        <f>SUM(B35:B37)</f>
        <v>1670456078</v>
      </c>
      <c r="C34" s="71">
        <f t="shared" ref="C34:F34" si="4">SUM(C35:C37)</f>
        <v>2919228604.6000009</v>
      </c>
      <c r="D34" s="71">
        <f t="shared" si="4"/>
        <v>2907867170.8000002</v>
      </c>
      <c r="E34" s="71">
        <f t="shared" si="4"/>
        <v>2499270428.6499991</v>
      </c>
      <c r="F34" s="71">
        <f t="shared" si="4"/>
        <v>9996822282.0500011</v>
      </c>
    </row>
    <row r="35" spans="1:6" x14ac:dyDescent="0.25">
      <c r="A35" s="56" t="s">
        <v>17</v>
      </c>
      <c r="B35" s="14">
        <f>'1T '!E35</f>
        <v>1431186078</v>
      </c>
      <c r="C35" s="14">
        <f>'2T'!E35</f>
        <v>2432346104.6000009</v>
      </c>
      <c r="D35" s="14">
        <f>+'3T'!E35</f>
        <v>2355842170.8000002</v>
      </c>
      <c r="E35" s="14">
        <f>'4T'!E35</f>
        <v>2023353156.0399992</v>
      </c>
      <c r="F35" s="14">
        <f t="shared" si="3"/>
        <v>8242727509.4400005</v>
      </c>
    </row>
    <row r="36" spans="1:6" x14ac:dyDescent="0.25">
      <c r="A36" s="56" t="s">
        <v>18</v>
      </c>
      <c r="B36" s="14">
        <f>'1T '!E36</f>
        <v>239270000</v>
      </c>
      <c r="C36" s="14">
        <f>'2T'!E36</f>
        <v>486882500</v>
      </c>
      <c r="D36" s="14">
        <f>+'3T'!E36</f>
        <v>552025000</v>
      </c>
      <c r="E36" s="14">
        <f>'4T'!E36</f>
        <v>475917272.61000001</v>
      </c>
      <c r="F36" s="14">
        <f t="shared" si="3"/>
        <v>1754094772.6100001</v>
      </c>
    </row>
    <row r="37" spans="1:6" x14ac:dyDescent="0.25">
      <c r="A37" s="56" t="s">
        <v>19</v>
      </c>
      <c r="B37" s="14">
        <f>'1T '!E37</f>
        <v>0</v>
      </c>
      <c r="C37" s="14">
        <f>'2T'!E37</f>
        <v>0</v>
      </c>
      <c r="D37" s="14">
        <f>+'3T'!E37</f>
        <v>0</v>
      </c>
      <c r="E37" s="14">
        <f>'4T'!E37</f>
        <v>0</v>
      </c>
      <c r="F37" s="14">
        <f t="shared" si="3"/>
        <v>0</v>
      </c>
    </row>
    <row r="38" spans="1:6" x14ac:dyDescent="0.25">
      <c r="A38" s="70" t="s">
        <v>42</v>
      </c>
      <c r="B38" s="71">
        <f>SUM(B39:B41)</f>
        <v>796807985.5999999</v>
      </c>
      <c r="C38" s="71">
        <f t="shared" ref="C38:F38" si="5">SUM(C39:C41)</f>
        <v>1391902745.2399995</v>
      </c>
      <c r="D38" s="71">
        <f t="shared" si="5"/>
        <v>1387635455.3199995</v>
      </c>
      <c r="E38" s="71">
        <f t="shared" si="5"/>
        <v>1240574883.9300001</v>
      </c>
      <c r="F38" s="71">
        <f t="shared" si="5"/>
        <v>4816921070.0899992</v>
      </c>
    </row>
    <row r="39" spans="1:6" x14ac:dyDescent="0.25">
      <c r="A39" s="56" t="s">
        <v>17</v>
      </c>
      <c r="B39" s="14">
        <f>'1T '!E39</f>
        <v>685515485.5999999</v>
      </c>
      <c r="C39" s="14">
        <f>'2T'!E39</f>
        <v>1167187745.2399995</v>
      </c>
      <c r="D39" s="14">
        <f>+'3T'!E39</f>
        <v>1130082955.3199995</v>
      </c>
      <c r="E39" s="14">
        <f>'4T'!E39</f>
        <v>1005801723.96</v>
      </c>
      <c r="F39" s="14">
        <f t="shared" si="3"/>
        <v>3988587910.1199989</v>
      </c>
    </row>
    <row r="40" spans="1:6" x14ac:dyDescent="0.25">
      <c r="A40" s="56" t="s">
        <v>18</v>
      </c>
      <c r="B40" s="14">
        <f>'1T '!E40</f>
        <v>111292500</v>
      </c>
      <c r="C40" s="14">
        <f>'2T'!E40</f>
        <v>224715000</v>
      </c>
      <c r="D40" s="14">
        <f>+'3T'!E40</f>
        <v>257552500</v>
      </c>
      <c r="E40" s="14">
        <f>'4T'!E40</f>
        <v>234773159.97</v>
      </c>
      <c r="F40" s="14">
        <f t="shared" si="3"/>
        <v>828333159.97000003</v>
      </c>
    </row>
    <row r="41" spans="1:6" x14ac:dyDescent="0.25">
      <c r="A41" s="56" t="s">
        <v>19</v>
      </c>
      <c r="B41" s="14">
        <f>'1T '!E41</f>
        <v>0</v>
      </c>
      <c r="C41" s="14">
        <f>'2T'!E41</f>
        <v>0</v>
      </c>
      <c r="D41" s="14">
        <f>+'3T'!E41</f>
        <v>0</v>
      </c>
      <c r="E41" s="14">
        <f>'4T'!E41</f>
        <v>0</v>
      </c>
      <c r="F41" s="14">
        <f t="shared" si="3"/>
        <v>0</v>
      </c>
    </row>
    <row r="42" spans="1:6" x14ac:dyDescent="0.25">
      <c r="A42" s="70" t="s">
        <v>38</v>
      </c>
      <c r="B42" s="71">
        <f>SUM(B43:B45)</f>
        <v>60155133.200000003</v>
      </c>
      <c r="C42" s="71">
        <f t="shared" ref="C42:F42" si="6">SUM(C43:C45)</f>
        <v>105253581.68000001</v>
      </c>
      <c r="D42" s="71">
        <f t="shared" si="6"/>
        <v>105001002.64</v>
      </c>
      <c r="E42" s="71">
        <f t="shared" si="6"/>
        <v>93625498.159999996</v>
      </c>
      <c r="F42" s="71">
        <f t="shared" si="6"/>
        <v>364035215.68000001</v>
      </c>
    </row>
    <row r="43" spans="1:6" x14ac:dyDescent="0.25">
      <c r="A43" s="56" t="s">
        <v>17</v>
      </c>
      <c r="B43" s="14">
        <f>'1T '!E43</f>
        <v>47907633.200000003</v>
      </c>
      <c r="C43" s="14">
        <f>'2T'!E43</f>
        <v>80758581.680000007</v>
      </c>
      <c r="D43" s="14">
        <f>+'3T'!E43</f>
        <v>78021002.640000001</v>
      </c>
      <c r="E43" s="14">
        <f>'4T'!E43</f>
        <v>69662998.159999996</v>
      </c>
      <c r="F43" s="14">
        <f t="shared" si="3"/>
        <v>276350215.68000001</v>
      </c>
    </row>
    <row r="44" spans="1:6" x14ac:dyDescent="0.25">
      <c r="A44" s="56" t="s">
        <v>18</v>
      </c>
      <c r="B44" s="14">
        <f>'1T '!E44</f>
        <v>12247500</v>
      </c>
      <c r="C44" s="14">
        <f>'2T'!E44</f>
        <v>24495000</v>
      </c>
      <c r="D44" s="14">
        <f>+'3T'!E44</f>
        <v>26980000</v>
      </c>
      <c r="E44" s="14">
        <f>'4T'!E44</f>
        <v>23962500</v>
      </c>
      <c r="F44" s="14">
        <f t="shared" si="3"/>
        <v>87685000</v>
      </c>
    </row>
    <row r="45" spans="1:6" x14ac:dyDescent="0.25">
      <c r="A45" s="56" t="s">
        <v>19</v>
      </c>
      <c r="B45" s="14">
        <f>'1T '!E45</f>
        <v>0</v>
      </c>
      <c r="C45" s="14">
        <f>'2T'!E45</f>
        <v>0</v>
      </c>
      <c r="D45" s="14">
        <f>+'3T'!E45</f>
        <v>0</v>
      </c>
      <c r="E45" s="14">
        <f>'4T'!E45</f>
        <v>0</v>
      </c>
      <c r="F45" s="14">
        <f t="shared" si="3"/>
        <v>0</v>
      </c>
    </row>
    <row r="46" spans="1:6" x14ac:dyDescent="0.25">
      <c r="A46" s="70" t="s">
        <v>39</v>
      </c>
      <c r="B46" s="71">
        <f>SUM(B47:B49)</f>
        <v>310503104.39999998</v>
      </c>
      <c r="C46" s="71">
        <f t="shared" ref="C46:F46" si="7">SUM(C47:C49)</f>
        <v>572535359.08000004</v>
      </c>
      <c r="D46" s="71">
        <f t="shared" si="7"/>
        <v>624681802.57999992</v>
      </c>
      <c r="E46" s="71">
        <f t="shared" si="7"/>
        <v>517912971.47999996</v>
      </c>
      <c r="F46" s="71">
        <f t="shared" si="7"/>
        <v>2025633237.54</v>
      </c>
    </row>
    <row r="47" spans="1:6" x14ac:dyDescent="0.25">
      <c r="A47" s="56" t="s">
        <v>17</v>
      </c>
      <c r="B47" s="14">
        <f>'1T '!E47</f>
        <v>290090604.39999998</v>
      </c>
      <c r="C47" s="14">
        <f>'2T'!E47</f>
        <v>529935359.08000004</v>
      </c>
      <c r="D47" s="14">
        <f>+'3T'!E47</f>
        <v>557586802.57999992</v>
      </c>
      <c r="E47" s="14">
        <f>'4T'!E47</f>
        <v>458006721.47999996</v>
      </c>
      <c r="F47" s="14">
        <f t="shared" si="3"/>
        <v>1835619487.54</v>
      </c>
    </row>
    <row r="48" spans="1:6" x14ac:dyDescent="0.25">
      <c r="A48" s="56" t="s">
        <v>18</v>
      </c>
      <c r="B48" s="14">
        <f>'1T '!E48</f>
        <v>20412500</v>
      </c>
      <c r="C48" s="14">
        <f>'2T'!E48</f>
        <v>42600000</v>
      </c>
      <c r="D48" s="14">
        <f>+'3T'!E48</f>
        <v>67095000</v>
      </c>
      <c r="E48" s="14">
        <f>'4T'!E48</f>
        <v>59906250</v>
      </c>
      <c r="F48" s="14">
        <f t="shared" si="3"/>
        <v>190013750</v>
      </c>
    </row>
    <row r="49" spans="1:11" x14ac:dyDescent="0.25">
      <c r="A49" s="56" t="s">
        <v>19</v>
      </c>
      <c r="B49" s="14">
        <f>'1T '!E49</f>
        <v>0</v>
      </c>
      <c r="C49" s="14">
        <f>'2T'!E49</f>
        <v>0</v>
      </c>
      <c r="D49" s="14">
        <f>+'3T'!E49</f>
        <v>0</v>
      </c>
      <c r="E49" s="14">
        <f>'4T'!E49</f>
        <v>0</v>
      </c>
      <c r="F49" s="14">
        <f t="shared" si="3"/>
        <v>0</v>
      </c>
    </row>
    <row r="50" spans="1:11" x14ac:dyDescent="0.25">
      <c r="A50" s="50"/>
    </row>
    <row r="51" spans="1:11" ht="15.75" thickBot="1" x14ac:dyDescent="0.3">
      <c r="A51" s="57" t="s">
        <v>12</v>
      </c>
      <c r="B51" s="17">
        <f>+B30+B34+B38+B42+B46</f>
        <v>10325184423.499996</v>
      </c>
      <c r="C51" s="17">
        <f t="shared" ref="C51:F51" si="8">+C30+C34+C38+C42+C46</f>
        <v>18070682803.560001</v>
      </c>
      <c r="D51" s="17">
        <f t="shared" si="8"/>
        <v>17808425715.499985</v>
      </c>
      <c r="E51" s="17">
        <f t="shared" si="8"/>
        <v>15531865162.179983</v>
      </c>
      <c r="F51" s="17">
        <f t="shared" si="8"/>
        <v>61736158104.739967</v>
      </c>
    </row>
    <row r="52" spans="1:11" ht="15.75" thickTop="1" x14ac:dyDescent="0.25">
      <c r="A52" s="53" t="s">
        <v>74</v>
      </c>
    </row>
    <row r="53" spans="1:11" x14ac:dyDescent="0.25">
      <c r="A53" s="53" t="s">
        <v>98</v>
      </c>
    </row>
    <row r="54" spans="1:11" x14ac:dyDescent="0.25">
      <c r="A54" s="60"/>
    </row>
    <row r="55" spans="1:11" x14ac:dyDescent="0.25">
      <c r="A55" s="80" t="s">
        <v>14</v>
      </c>
      <c r="B55" s="80"/>
      <c r="C55" s="80"/>
      <c r="D55" s="80"/>
      <c r="E55" s="80"/>
    </row>
    <row r="56" spans="1:11" x14ac:dyDescent="0.25">
      <c r="A56" s="80" t="s">
        <v>61</v>
      </c>
      <c r="B56" s="80"/>
      <c r="C56" s="80"/>
      <c r="D56" s="80"/>
      <c r="E56" s="80"/>
    </row>
    <row r="57" spans="1:11" x14ac:dyDescent="0.25">
      <c r="A57" s="37" t="s">
        <v>7</v>
      </c>
      <c r="B57" s="39" t="s">
        <v>8</v>
      </c>
      <c r="C57" s="58"/>
      <c r="D57" s="58"/>
      <c r="E57" s="58"/>
    </row>
    <row r="59" spans="1:11" ht="15.75" thickBot="1" x14ac:dyDescent="0.3">
      <c r="A59" s="55" t="s">
        <v>9</v>
      </c>
      <c r="B59" s="48" t="s">
        <v>25</v>
      </c>
      <c r="C59" s="48" t="s">
        <v>52</v>
      </c>
      <c r="D59" s="48" t="s">
        <v>60</v>
      </c>
      <c r="E59" s="48" t="s">
        <v>73</v>
      </c>
      <c r="F59" s="48" t="s">
        <v>77</v>
      </c>
    </row>
    <row r="61" spans="1:11" ht="30" x14ac:dyDescent="0.25">
      <c r="A61" s="59" t="s">
        <v>20</v>
      </c>
      <c r="B61" s="14">
        <f>'1T '!E61</f>
        <v>9124751923.4999962</v>
      </c>
      <c r="C61" s="14">
        <f>'2T'!E61</f>
        <v>15613372803.559999</v>
      </c>
      <c r="D61" s="14">
        <f>'3T'!E61</f>
        <v>15117348215.499989</v>
      </c>
      <c r="E61" s="14">
        <f>'4T'!E61</f>
        <v>13125109515.859985</v>
      </c>
      <c r="F61" s="14">
        <f>SUM(B61:E61)</f>
        <v>52980582458.419968</v>
      </c>
    </row>
    <row r="62" spans="1:11" ht="30" x14ac:dyDescent="0.25">
      <c r="A62" s="59" t="s">
        <v>21</v>
      </c>
      <c r="B62" s="14">
        <f>'1T '!E62</f>
        <v>1200432500</v>
      </c>
      <c r="C62" s="46">
        <f>'2T'!E62</f>
        <v>2457310000</v>
      </c>
      <c r="D62" s="46">
        <f>'3T'!E62</f>
        <v>2691077500</v>
      </c>
      <c r="E62" s="14">
        <f>'4T'!E62</f>
        <v>2406755646.3200006</v>
      </c>
      <c r="F62" s="14">
        <f>SUM(B62:E62)</f>
        <v>8755575646.3199997</v>
      </c>
      <c r="J62" s="14">
        <f>SUM(J31:J37)</f>
        <v>0</v>
      </c>
      <c r="K62" s="14">
        <f>SUM(K32:K37)</f>
        <v>0</v>
      </c>
    </row>
    <row r="63" spans="1:11" x14ac:dyDescent="0.25">
      <c r="A63" s="59" t="s">
        <v>44</v>
      </c>
      <c r="E63" s="14">
        <f>'4T'!E63</f>
        <v>0</v>
      </c>
    </row>
    <row r="64" spans="1:11" x14ac:dyDescent="0.25">
      <c r="A64" s="53" t="s">
        <v>4</v>
      </c>
      <c r="E64" s="14">
        <f>'4T'!E64</f>
        <v>0</v>
      </c>
    </row>
    <row r="65" spans="1:6" x14ac:dyDescent="0.25">
      <c r="A65" s="53" t="s">
        <v>5</v>
      </c>
      <c r="E65" s="14">
        <f>'4T'!E65</f>
        <v>0</v>
      </c>
    </row>
    <row r="66" spans="1:6" ht="15.75" thickBot="1" x14ac:dyDescent="0.3">
      <c r="A66" s="57" t="s">
        <v>12</v>
      </c>
      <c r="B66" s="17">
        <f>SUM(B61:B65)</f>
        <v>10325184423.499996</v>
      </c>
      <c r="C66" s="17">
        <f>SUM(C61:C65)</f>
        <v>18070682803.559998</v>
      </c>
      <c r="D66" s="17">
        <f t="shared" ref="D66:E66" si="9">SUM(D61:D65)</f>
        <v>17808425715.499989</v>
      </c>
      <c r="E66" s="17">
        <f t="shared" si="9"/>
        <v>15531865162.179985</v>
      </c>
      <c r="F66" s="17">
        <f>SUM(F61:F65)</f>
        <v>61736158104.739967</v>
      </c>
    </row>
    <row r="67" spans="1:6" ht="15.75" thickTop="1" x14ac:dyDescent="0.25">
      <c r="A67" s="53" t="s">
        <v>74</v>
      </c>
    </row>
    <row r="70" spans="1:6" x14ac:dyDescent="0.25">
      <c r="A70" s="80" t="s">
        <v>29</v>
      </c>
      <c r="B70" s="80"/>
      <c r="C70" s="80"/>
      <c r="D70" s="80"/>
      <c r="E70" s="80"/>
    </row>
    <row r="71" spans="1:6" x14ac:dyDescent="0.25">
      <c r="A71" s="80" t="s">
        <v>30</v>
      </c>
      <c r="B71" s="80"/>
      <c r="C71" s="80"/>
      <c r="D71" s="80"/>
      <c r="E71" s="80"/>
    </row>
    <row r="72" spans="1:6" x14ac:dyDescent="0.25">
      <c r="A72" s="37" t="s">
        <v>7</v>
      </c>
      <c r="B72" s="42" t="s">
        <v>8</v>
      </c>
      <c r="C72" s="58"/>
      <c r="D72" s="58"/>
      <c r="E72" s="58"/>
    </row>
    <row r="74" spans="1:6" ht="15.75" thickBot="1" x14ac:dyDescent="0.3">
      <c r="A74" s="55" t="s">
        <v>9</v>
      </c>
      <c r="B74" s="48" t="s">
        <v>25</v>
      </c>
      <c r="C74" s="48" t="s">
        <v>52</v>
      </c>
      <c r="D74" s="48" t="s">
        <v>60</v>
      </c>
      <c r="E74" s="48" t="s">
        <v>73</v>
      </c>
      <c r="F74" s="48" t="s">
        <v>77</v>
      </c>
    </row>
    <row r="76" spans="1:6" x14ac:dyDescent="0.25">
      <c r="A76" s="60" t="s">
        <v>31</v>
      </c>
      <c r="B76" s="14">
        <f>'1T '!E76</f>
        <v>-14554537982.610023</v>
      </c>
      <c r="C76" s="14">
        <f>'2T'!E76</f>
        <v>-20579296984.410019</v>
      </c>
      <c r="D76" s="14">
        <f>+'3T'!E76</f>
        <v>-20672734627.890015</v>
      </c>
      <c r="E76" s="14">
        <f>+'4T'!E76</f>
        <v>-27548670663.090004</v>
      </c>
      <c r="F76" s="14">
        <f>B76</f>
        <v>-14554537982.610023</v>
      </c>
    </row>
    <row r="77" spans="1:6" x14ac:dyDescent="0.25">
      <c r="A77" s="60" t="s">
        <v>32</v>
      </c>
      <c r="B77" s="14">
        <f>'1T '!E77</f>
        <v>4300425421.6999998</v>
      </c>
      <c r="C77" s="14">
        <f>'2T'!E77</f>
        <v>17977245160.080002</v>
      </c>
      <c r="D77" s="14">
        <f>+'3T'!E77</f>
        <v>10932489680.299999</v>
      </c>
      <c r="E77" s="14">
        <f>+'4T'!E77</f>
        <v>13363839737.920002</v>
      </c>
      <c r="F77" s="14">
        <f>SUM(B77:E77)</f>
        <v>46574000000</v>
      </c>
    </row>
    <row r="78" spans="1:6" x14ac:dyDescent="0.25">
      <c r="A78" s="60" t="s">
        <v>33</v>
      </c>
      <c r="B78" s="14">
        <f>'1T '!E78</f>
        <v>-10254112560.910023</v>
      </c>
      <c r="C78" s="14">
        <f>'2T'!E78</f>
        <v>-2602051824.3300171</v>
      </c>
      <c r="D78" s="14">
        <f>+'3T'!E78</f>
        <v>-9740244947.5900154</v>
      </c>
      <c r="E78" s="14">
        <f>+'4T'!E78</f>
        <v>-14184830925.170002</v>
      </c>
      <c r="F78" s="14">
        <f>F77+F76</f>
        <v>32019462017.389977</v>
      </c>
    </row>
    <row r="79" spans="1:6" x14ac:dyDescent="0.25">
      <c r="A79" s="60" t="s">
        <v>34</v>
      </c>
      <c r="B79" s="14">
        <f>'1T '!E79</f>
        <v>10325184423.499996</v>
      </c>
      <c r="C79" s="14">
        <f>'2T'!E79</f>
        <v>18070682803.559998</v>
      </c>
      <c r="D79" s="14">
        <f>+'3T'!E79</f>
        <v>17808425715.499989</v>
      </c>
      <c r="E79" s="14">
        <f>+'4T'!E79</f>
        <v>15531865162.179987</v>
      </c>
      <c r="F79" s="14">
        <f>SUM(B79:E79)</f>
        <v>61736158104.739967</v>
      </c>
    </row>
    <row r="80" spans="1:6" x14ac:dyDescent="0.25">
      <c r="A80" s="60" t="s">
        <v>35</v>
      </c>
      <c r="B80" s="14">
        <f>'1T '!E80</f>
        <v>-20579296984.410019</v>
      </c>
      <c r="C80" s="14">
        <f>'2T'!E80</f>
        <v>-20672734627.890015</v>
      </c>
      <c r="D80" s="14">
        <f>+'3T'!E80</f>
        <v>-27548670663.090004</v>
      </c>
      <c r="E80" s="14">
        <f>+'4T'!E80</f>
        <v>-29716696087.349991</v>
      </c>
      <c r="F80" s="14">
        <f t="shared" ref="F80" si="10">F78-F79</f>
        <v>-29716696087.349991</v>
      </c>
    </row>
    <row r="81" spans="1:6" ht="15.75" thickBot="1" x14ac:dyDescent="0.3">
      <c r="A81" s="61"/>
      <c r="B81" s="17"/>
      <c r="C81" s="17"/>
      <c r="D81" s="17"/>
      <c r="E81" s="17"/>
      <c r="F81" s="17"/>
    </row>
    <row r="82" spans="1:6" ht="15.75" thickTop="1" x14ac:dyDescent="0.25">
      <c r="A82" s="53" t="s">
        <v>76</v>
      </c>
    </row>
    <row r="83" spans="1:6" x14ac:dyDescent="0.25">
      <c r="A83" s="60" t="s">
        <v>56</v>
      </c>
    </row>
    <row r="84" spans="1:6" x14ac:dyDescent="0.25">
      <c r="A84" s="79" t="s">
        <v>82</v>
      </c>
      <c r="B84" s="79"/>
      <c r="C84" s="79"/>
      <c r="D84" s="79"/>
      <c r="E84" s="79"/>
    </row>
    <row r="85" spans="1:6" x14ac:dyDescent="0.25">
      <c r="A85" s="79"/>
      <c r="B85" s="79"/>
      <c r="C85" s="79"/>
      <c r="D85" s="79"/>
      <c r="E85" s="79"/>
    </row>
    <row r="86" spans="1:6" x14ac:dyDescent="0.25">
      <c r="A86" s="67"/>
    </row>
    <row r="87" spans="1:6" x14ac:dyDescent="0.25">
      <c r="A87" s="67" t="s">
        <v>90</v>
      </c>
    </row>
    <row r="88" spans="1:6" x14ac:dyDescent="0.25">
      <c r="A88" s="67"/>
    </row>
    <row r="92" spans="1:6" x14ac:dyDescent="0.25">
      <c r="A92" s="14"/>
    </row>
    <row r="93" spans="1:6" x14ac:dyDescent="0.25">
      <c r="A93" s="14"/>
    </row>
    <row r="94" spans="1:6" x14ac:dyDescent="0.25">
      <c r="A94" s="14"/>
    </row>
    <row r="95" spans="1:6" x14ac:dyDescent="0.25">
      <c r="A95" s="14"/>
    </row>
    <row r="96" spans="1:6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</sheetData>
  <mergeCells count="12">
    <mergeCell ref="A84:E85"/>
    <mergeCell ref="A1:F1"/>
    <mergeCell ref="A8:F8"/>
    <mergeCell ref="A9:F9"/>
    <mergeCell ref="A22:F22"/>
    <mergeCell ref="A55:E55"/>
    <mergeCell ref="A56:E56"/>
    <mergeCell ref="A70:E70"/>
    <mergeCell ref="A71:E71"/>
    <mergeCell ref="A24:F24"/>
    <mergeCell ref="A25:F25"/>
    <mergeCell ref="A26:F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 </vt:lpstr>
      <vt:lpstr>2T</vt:lpstr>
      <vt:lpstr>3T</vt:lpstr>
      <vt:lpstr>4T</vt:lpstr>
      <vt:lpstr>Semestral</vt:lpstr>
      <vt:lpstr>3T Acumulado</vt:lpstr>
      <vt:lpstr>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Horacio Rodriguez</cp:lastModifiedBy>
  <cp:lastPrinted>2012-03-14T18:56:13Z</cp:lastPrinted>
  <dcterms:created xsi:type="dcterms:W3CDTF">2011-03-10T14:40:05Z</dcterms:created>
  <dcterms:modified xsi:type="dcterms:W3CDTF">2016-02-09T17:52:40Z</dcterms:modified>
</cp:coreProperties>
</file>