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Productos 2015\IMAS\Informe  2015\29-09-2016\"/>
    </mc:Choice>
  </mc:AlternateContent>
  <bookViews>
    <workbookView xWindow="0" yWindow="0" windowWidth="21600" windowHeight="9135" activeTab="6"/>
  </bookViews>
  <sheets>
    <sheet name="1 T" sheetId="7" r:id="rId1"/>
    <sheet name="2 T" sheetId="4" r:id="rId2"/>
    <sheet name="3 T" sheetId="5" r:id="rId3"/>
    <sheet name="4 T" sheetId="6" r:id="rId4"/>
    <sheet name="Semestral" sheetId="10" r:id="rId5"/>
    <sheet name="3 T Acumulado" sheetId="11" r:id="rId6"/>
    <sheet name="Anual" sheetId="12" r:id="rId7"/>
    <sheet name="Trimestrales" sheetId="8" state="hidden" r:id="rId8"/>
    <sheet name="semestral.." sheetId="9" state="hidden" r:id="rId9"/>
    <sheet name="Acumulado" sheetId="3" state="hidden" r:id="rId10"/>
    <sheet name="Hoja1" sheetId="13" r:id="rId11"/>
  </sheets>
  <externalReferences>
    <externalReference r:id="rId12"/>
  </externalReferences>
  <calcPr calcId="152511"/>
</workbook>
</file>

<file path=xl/calcChain.xml><?xml version="1.0" encoding="utf-8"?>
<calcChain xmlns="http://schemas.openxmlformats.org/spreadsheetml/2006/main">
  <c r="E56" i="12" l="1"/>
  <c r="E57" i="12"/>
  <c r="E58" i="12"/>
  <c r="E59" i="12" s="1"/>
  <c r="D56" i="12"/>
  <c r="D57" i="12"/>
  <c r="D58" i="12"/>
  <c r="F57" i="12"/>
  <c r="C59" i="12"/>
  <c r="D59" i="12"/>
  <c r="B59" i="12"/>
  <c r="C56" i="12"/>
  <c r="C57" i="12"/>
  <c r="C58" i="12"/>
  <c r="B56" i="12"/>
  <c r="B57" i="12"/>
  <c r="B58" i="12"/>
  <c r="E52" i="6"/>
  <c r="E59" i="6"/>
  <c r="C43" i="6"/>
  <c r="D43" i="6"/>
  <c r="B43" i="6"/>
  <c r="F56" i="12" l="1"/>
  <c r="F59" i="12" s="1"/>
  <c r="G76" i="12" s="1"/>
  <c r="F58" i="12"/>
  <c r="C59" i="5"/>
  <c r="D59" i="5"/>
  <c r="E59" i="5"/>
  <c r="B59" i="5"/>
  <c r="E58" i="5"/>
  <c r="C59" i="4"/>
  <c r="D59" i="4"/>
  <c r="E59" i="4"/>
  <c r="B59" i="4"/>
  <c r="E58" i="4"/>
  <c r="C59" i="7"/>
  <c r="D59" i="7"/>
  <c r="E59" i="7"/>
  <c r="B59" i="7"/>
  <c r="E58" i="7"/>
  <c r="F21" i="12" l="1"/>
  <c r="E21" i="12"/>
  <c r="D21" i="12"/>
  <c r="C21" i="12"/>
  <c r="C20" i="12"/>
  <c r="E56" i="11"/>
  <c r="D56" i="11"/>
  <c r="D57" i="11"/>
  <c r="D58" i="11"/>
  <c r="D59" i="11" s="1"/>
  <c r="C56" i="11"/>
  <c r="C58" i="11"/>
  <c r="B56" i="11"/>
  <c r="B57" i="11"/>
  <c r="B58" i="11"/>
  <c r="C21" i="10"/>
  <c r="C20" i="10"/>
  <c r="C21" i="11"/>
  <c r="C20" i="11"/>
  <c r="E21" i="11"/>
  <c r="D21" i="11"/>
  <c r="E58" i="11" l="1"/>
  <c r="B59" i="11"/>
  <c r="D56" i="10"/>
  <c r="C56" i="10"/>
  <c r="C58" i="10"/>
  <c r="B56" i="10"/>
  <c r="B57" i="10"/>
  <c r="B58" i="10"/>
  <c r="B59" i="10" s="1"/>
  <c r="D58" i="10" l="1"/>
  <c r="C59" i="6"/>
  <c r="D59" i="6"/>
  <c r="B59" i="6"/>
  <c r="E58" i="6"/>
  <c r="E56" i="6"/>
  <c r="E57" i="6"/>
  <c r="E56" i="5" l="1"/>
  <c r="E57" i="4"/>
  <c r="E56" i="4"/>
  <c r="C57" i="11" l="1"/>
  <c r="C57" i="10"/>
  <c r="E57" i="7"/>
  <c r="E56" i="7"/>
  <c r="D57" i="10" l="1"/>
  <c r="D59" i="10" s="1"/>
  <c r="C59" i="10"/>
  <c r="E57" i="11"/>
  <c r="E59" i="11" s="1"/>
  <c r="C59" i="11"/>
  <c r="D21" i="10"/>
  <c r="C71" i="7" l="1"/>
  <c r="C43" i="5" l="1"/>
  <c r="D43" i="5"/>
  <c r="B43" i="5"/>
  <c r="F31" i="12"/>
  <c r="E31" i="12"/>
  <c r="D31" i="12"/>
  <c r="C31" i="12"/>
  <c r="E31" i="11"/>
  <c r="D31" i="11"/>
  <c r="C31" i="11"/>
  <c r="D31" i="10" l="1"/>
  <c r="C31" i="10"/>
  <c r="E52" i="5" l="1"/>
  <c r="E52" i="4"/>
  <c r="E52" i="7"/>
  <c r="E50" i="6"/>
  <c r="E50" i="12" s="1"/>
  <c r="E49" i="6"/>
  <c r="E49" i="12" s="1"/>
  <c r="E57" i="5"/>
  <c r="D52" i="11" l="1"/>
  <c r="D52" i="12"/>
  <c r="C52" i="12"/>
  <c r="C52" i="11"/>
  <c r="C52" i="10"/>
  <c r="B52" i="11"/>
  <c r="B52" i="12"/>
  <c r="B52" i="10"/>
  <c r="E50" i="7"/>
  <c r="E50" i="4"/>
  <c r="E52" i="11" l="1"/>
  <c r="D52" i="10"/>
  <c r="C50" i="12"/>
  <c r="C50" i="11"/>
  <c r="C50" i="10"/>
  <c r="B50" i="12"/>
  <c r="B50" i="11"/>
  <c r="B50" i="10"/>
  <c r="D50" i="10" l="1"/>
  <c r="B43" i="4"/>
  <c r="C43" i="7"/>
  <c r="B43" i="7"/>
  <c r="F29" i="12" l="1"/>
  <c r="E29" i="12"/>
  <c r="D29" i="12"/>
  <c r="C29" i="12"/>
  <c r="F20" i="12"/>
  <c r="E20" i="12"/>
  <c r="D20" i="12"/>
  <c r="E29" i="11"/>
  <c r="D29" i="11"/>
  <c r="C29" i="11"/>
  <c r="E20" i="11"/>
  <c r="D20" i="11"/>
  <c r="D29" i="10"/>
  <c r="C29" i="10"/>
  <c r="D20" i="10"/>
  <c r="C30" i="12"/>
  <c r="D30" i="12"/>
  <c r="E30" i="12"/>
  <c r="F30" i="12"/>
  <c r="C32" i="12"/>
  <c r="D32" i="12"/>
  <c r="E32" i="12"/>
  <c r="F32" i="12"/>
  <c r="F18" i="12" l="1"/>
  <c r="E18" i="12"/>
  <c r="D18" i="12"/>
  <c r="C18" i="12"/>
  <c r="F16" i="12"/>
  <c r="E16" i="12"/>
  <c r="D16" i="12"/>
  <c r="C16" i="12"/>
  <c r="E18" i="11" l="1"/>
  <c r="D18" i="11"/>
  <c r="C18" i="11"/>
  <c r="E16" i="11"/>
  <c r="D16" i="11"/>
  <c r="C16" i="11"/>
  <c r="E48" i="4"/>
  <c r="C48" i="11" l="1"/>
  <c r="C48" i="12"/>
  <c r="C48" i="10"/>
  <c r="D16" i="10"/>
  <c r="D18" i="10"/>
  <c r="C18" i="10"/>
  <c r="C16" i="10"/>
  <c r="E51" i="6" l="1"/>
  <c r="E51" i="12" s="1"/>
  <c r="E51" i="5" l="1"/>
  <c r="E48" i="5"/>
  <c r="D48" i="11" l="1"/>
  <c r="D48" i="12"/>
  <c r="D51" i="11"/>
  <c r="D51" i="12"/>
  <c r="E48" i="7"/>
  <c r="B48" i="12" s="1"/>
  <c r="B48" i="11" l="1"/>
  <c r="E48" i="11" s="1"/>
  <c r="B48" i="10"/>
  <c r="D48" i="10" s="1"/>
  <c r="F28" i="12"/>
  <c r="F27" i="12"/>
  <c r="F26" i="12"/>
  <c r="F25" i="12"/>
  <c r="F24" i="12"/>
  <c r="F23" i="12"/>
  <c r="F22" i="12"/>
  <c r="F19" i="12"/>
  <c r="F17" i="12"/>
  <c r="F15" i="12"/>
  <c r="F14" i="12"/>
  <c r="E15" i="12"/>
  <c r="E17" i="12"/>
  <c r="E19" i="12"/>
  <c r="E22" i="12"/>
  <c r="E23" i="12"/>
  <c r="E24" i="12"/>
  <c r="E25" i="12"/>
  <c r="E26" i="12"/>
  <c r="E27" i="12"/>
  <c r="E28" i="12"/>
  <c r="D15" i="12"/>
  <c r="D17" i="12"/>
  <c r="D19" i="12"/>
  <c r="D22" i="12"/>
  <c r="D23" i="12"/>
  <c r="D24" i="12"/>
  <c r="D25" i="12"/>
  <c r="D26" i="12"/>
  <c r="D27" i="12"/>
  <c r="D28" i="12"/>
  <c r="C15" i="12"/>
  <c r="C17" i="12"/>
  <c r="C19" i="12"/>
  <c r="C22" i="12"/>
  <c r="C23" i="12"/>
  <c r="C24" i="12"/>
  <c r="C25" i="12"/>
  <c r="C26" i="12"/>
  <c r="C27" i="12"/>
  <c r="C28" i="12"/>
  <c r="E14" i="12"/>
  <c r="D14" i="12"/>
  <c r="C14" i="12"/>
  <c r="E15" i="11" l="1"/>
  <c r="E17" i="11"/>
  <c r="E19" i="11"/>
  <c r="E22" i="11"/>
  <c r="E23" i="11"/>
  <c r="E24" i="11"/>
  <c r="E25" i="11"/>
  <c r="E26" i="11"/>
  <c r="E27" i="11"/>
  <c r="E28" i="11"/>
  <c r="E30" i="11"/>
  <c r="E32" i="11"/>
  <c r="D15" i="11"/>
  <c r="D17" i="11"/>
  <c r="D19" i="11"/>
  <c r="D22" i="11"/>
  <c r="D23" i="11"/>
  <c r="D24" i="11"/>
  <c r="D25" i="11"/>
  <c r="D26" i="11"/>
  <c r="D27" i="11"/>
  <c r="D28" i="11"/>
  <c r="D30" i="11"/>
  <c r="D32" i="11"/>
  <c r="C15" i="11"/>
  <c r="C17" i="11"/>
  <c r="C19" i="11"/>
  <c r="C22" i="11"/>
  <c r="C23" i="11"/>
  <c r="C24" i="11"/>
  <c r="C25" i="11"/>
  <c r="C26" i="11"/>
  <c r="C27" i="11"/>
  <c r="C28" i="11"/>
  <c r="C30" i="11"/>
  <c r="C32" i="11"/>
  <c r="E14" i="11"/>
  <c r="D14" i="11"/>
  <c r="C14" i="11"/>
  <c r="D32" i="10" l="1"/>
  <c r="C32" i="10"/>
  <c r="D15" i="10"/>
  <c r="D17" i="10"/>
  <c r="D19" i="10"/>
  <c r="D22" i="10"/>
  <c r="D23" i="10"/>
  <c r="D24" i="10"/>
  <c r="D25" i="10"/>
  <c r="D26" i="10"/>
  <c r="D27" i="10"/>
  <c r="D28" i="10"/>
  <c r="D30" i="10"/>
  <c r="C15" i="10"/>
  <c r="C17" i="10"/>
  <c r="C19" i="10"/>
  <c r="C22" i="10"/>
  <c r="C23" i="10"/>
  <c r="C24" i="10"/>
  <c r="C25" i="10"/>
  <c r="C26" i="10"/>
  <c r="C27" i="10"/>
  <c r="C28" i="10"/>
  <c r="C30" i="10"/>
  <c r="D14" i="10"/>
  <c r="C14" i="10"/>
  <c r="E48" i="6" l="1"/>
  <c r="E48" i="12" s="1"/>
  <c r="F48" i="12" s="1"/>
  <c r="E52" i="12"/>
  <c r="F52" i="12" s="1"/>
  <c r="E53" i="6"/>
  <c r="E54" i="6"/>
  <c r="E55" i="6"/>
  <c r="E44" i="5" l="1"/>
  <c r="C43" i="4" l="1"/>
  <c r="D43" i="4"/>
  <c r="E55" i="5"/>
  <c r="D55" i="11" s="1"/>
  <c r="D55" i="12" l="1"/>
  <c r="E43" i="5"/>
  <c r="E55" i="4" l="1"/>
  <c r="C74" i="7"/>
  <c r="C75" i="7"/>
  <c r="B75" i="7"/>
  <c r="B74" i="7"/>
  <c r="D43" i="7"/>
  <c r="E55" i="7"/>
  <c r="E51" i="7"/>
  <c r="B51" i="12" s="1"/>
  <c r="E51" i="4"/>
  <c r="C51" i="12" s="1"/>
  <c r="C87" i="6"/>
  <c r="D87" i="6"/>
  <c r="B87" i="6"/>
  <c r="E55" i="12"/>
  <c r="E44" i="6"/>
  <c r="E45" i="6"/>
  <c r="E46" i="6"/>
  <c r="E47" i="6"/>
  <c r="F51" i="12" l="1"/>
  <c r="E43" i="7"/>
  <c r="E75" i="7"/>
  <c r="B73" i="7"/>
  <c r="E43" i="6"/>
  <c r="B55" i="10"/>
  <c r="B55" i="11"/>
  <c r="B55" i="12"/>
  <c r="C55" i="10"/>
  <c r="C55" i="11"/>
  <c r="C55" i="12"/>
  <c r="D55" i="10" l="1"/>
  <c r="F55" i="12"/>
  <c r="E55" i="11"/>
  <c r="E70" i="4"/>
  <c r="C70" i="10" s="1"/>
  <c r="E72" i="4"/>
  <c r="C72" i="11" s="1"/>
  <c r="E74" i="4"/>
  <c r="C74" i="12" s="1"/>
  <c r="E75" i="4"/>
  <c r="C75" i="12" s="1"/>
  <c r="E70" i="5"/>
  <c r="D70" i="11" s="1"/>
  <c r="E72" i="5"/>
  <c r="D72" i="12" s="1"/>
  <c r="E74" i="5"/>
  <c r="D74" i="12" s="1"/>
  <c r="E75" i="5"/>
  <c r="D75" i="12" s="1"/>
  <c r="E70" i="6"/>
  <c r="E70" i="12" s="1"/>
  <c r="E72" i="6"/>
  <c r="E72" i="12" s="1"/>
  <c r="E74" i="6"/>
  <c r="E74" i="12" s="1"/>
  <c r="E75" i="6"/>
  <c r="E75" i="12" s="1"/>
  <c r="E70" i="7"/>
  <c r="B70" i="12" s="1"/>
  <c r="E72" i="7"/>
  <c r="B72" i="10" s="1"/>
  <c r="E74" i="7"/>
  <c r="B74" i="12" s="1"/>
  <c r="B75" i="12"/>
  <c r="C73" i="4"/>
  <c r="D73" i="4"/>
  <c r="C73" i="5"/>
  <c r="D73" i="5"/>
  <c r="C73" i="6"/>
  <c r="D73" i="6"/>
  <c r="C73" i="7"/>
  <c r="D73" i="7"/>
  <c r="B73" i="4"/>
  <c r="B73" i="5"/>
  <c r="B73" i="6"/>
  <c r="C71" i="4"/>
  <c r="D71" i="4"/>
  <c r="C71" i="5"/>
  <c r="D71" i="5"/>
  <c r="C71" i="6"/>
  <c r="D71" i="6"/>
  <c r="D71" i="7"/>
  <c r="B71" i="4"/>
  <c r="B71" i="5"/>
  <c r="B71" i="6"/>
  <c r="B71" i="7"/>
  <c r="C69" i="4"/>
  <c r="D69" i="4"/>
  <c r="C69" i="5"/>
  <c r="D69" i="5"/>
  <c r="C69" i="6"/>
  <c r="D69" i="6"/>
  <c r="C69" i="7"/>
  <c r="D69" i="7"/>
  <c r="B69" i="4"/>
  <c r="B69" i="5"/>
  <c r="B69" i="6"/>
  <c r="B69" i="7"/>
  <c r="E71" i="7" l="1"/>
  <c r="B71" i="10" s="1"/>
  <c r="D76" i="6"/>
  <c r="D92" i="6" s="1"/>
  <c r="C76" i="4"/>
  <c r="E69" i="4"/>
  <c r="C69" i="11" s="1"/>
  <c r="C76" i="7"/>
  <c r="E73" i="5"/>
  <c r="D73" i="11" s="1"/>
  <c r="E69" i="5"/>
  <c r="D69" i="12" s="1"/>
  <c r="D76" i="7"/>
  <c r="E69" i="7"/>
  <c r="B69" i="12" s="1"/>
  <c r="B76" i="7"/>
  <c r="D76" i="5"/>
  <c r="E71" i="4"/>
  <c r="C71" i="10" s="1"/>
  <c r="C76" i="5"/>
  <c r="E71" i="5"/>
  <c r="B76" i="5"/>
  <c r="D76" i="4"/>
  <c r="E73" i="4"/>
  <c r="C73" i="12" s="1"/>
  <c r="F74" i="12"/>
  <c r="E73" i="7"/>
  <c r="B73" i="10" s="1"/>
  <c r="C69" i="12"/>
  <c r="C69" i="10"/>
  <c r="C72" i="10"/>
  <c r="D72" i="10" s="1"/>
  <c r="B74" i="11"/>
  <c r="D72" i="11"/>
  <c r="C70" i="12"/>
  <c r="B76" i="4"/>
  <c r="B74" i="10"/>
  <c r="B75" i="11"/>
  <c r="C74" i="11"/>
  <c r="B72" i="12"/>
  <c r="D70" i="12"/>
  <c r="B75" i="10"/>
  <c r="C74" i="10"/>
  <c r="C75" i="11"/>
  <c r="D74" i="11"/>
  <c r="C72" i="12"/>
  <c r="C75" i="10"/>
  <c r="D75" i="11"/>
  <c r="B70" i="11"/>
  <c r="B70" i="10"/>
  <c r="D70" i="10" s="1"/>
  <c r="C70" i="11"/>
  <c r="B72" i="11"/>
  <c r="E71" i="6"/>
  <c r="E71" i="12" s="1"/>
  <c r="E69" i="6"/>
  <c r="C76" i="6"/>
  <c r="C92" i="6" s="1"/>
  <c r="E73" i="6"/>
  <c r="E73" i="12" s="1"/>
  <c r="B76" i="6"/>
  <c r="B92" i="6" s="1"/>
  <c r="F75" i="12"/>
  <c r="B71" i="12" l="1"/>
  <c r="B71" i="11"/>
  <c r="E69" i="12"/>
  <c r="F69" i="12" s="1"/>
  <c r="E76" i="6"/>
  <c r="B69" i="11"/>
  <c r="D73" i="12"/>
  <c r="E76" i="5"/>
  <c r="C71" i="12"/>
  <c r="C76" i="12" s="1"/>
  <c r="C71" i="11"/>
  <c r="D69" i="11"/>
  <c r="E76" i="4"/>
  <c r="C73" i="11"/>
  <c r="F72" i="12"/>
  <c r="B69" i="10"/>
  <c r="D69" i="10" s="1"/>
  <c r="D71" i="10"/>
  <c r="F70" i="12"/>
  <c r="C73" i="10"/>
  <c r="C76" i="10" s="1"/>
  <c r="E70" i="11"/>
  <c r="D71" i="11"/>
  <c r="D71" i="12"/>
  <c r="B73" i="12"/>
  <c r="B76" i="12" s="1"/>
  <c r="E76" i="7"/>
  <c r="B73" i="11"/>
  <c r="E75" i="11"/>
  <c r="D75" i="10"/>
  <c r="D74" i="10"/>
  <c r="E72" i="11"/>
  <c r="E74" i="11"/>
  <c r="C87" i="5"/>
  <c r="D87" i="5"/>
  <c r="B87" i="5"/>
  <c r="D76" i="12" l="1"/>
  <c r="E76" i="12"/>
  <c r="E69" i="11"/>
  <c r="C76" i="11"/>
  <c r="F71" i="12"/>
  <c r="E73" i="11"/>
  <c r="B76" i="11"/>
  <c r="B76" i="10"/>
  <c r="D73" i="10"/>
  <c r="D76" i="10" s="1"/>
  <c r="F73" i="12"/>
  <c r="E71" i="11"/>
  <c r="D76" i="11"/>
  <c r="B87" i="4"/>
  <c r="C87" i="4"/>
  <c r="D87" i="4"/>
  <c r="C92" i="4"/>
  <c r="D92" i="4"/>
  <c r="C87" i="7"/>
  <c r="D87" i="7"/>
  <c r="B87" i="7"/>
  <c r="B91" i="7" s="1"/>
  <c r="C92" i="7"/>
  <c r="B92" i="7"/>
  <c r="C13" i="3"/>
  <c r="D13" i="3"/>
  <c r="E13" i="3"/>
  <c r="F13" i="3"/>
  <c r="C14" i="3"/>
  <c r="D14" i="3"/>
  <c r="E14" i="3"/>
  <c r="F14" i="3"/>
  <c r="C15" i="3"/>
  <c r="D15" i="3"/>
  <c r="E15" i="3"/>
  <c r="F15" i="3"/>
  <c r="C17" i="3"/>
  <c r="D17" i="3"/>
  <c r="E17" i="3"/>
  <c r="F17" i="3"/>
  <c r="C18" i="3"/>
  <c r="D18" i="3"/>
  <c r="E18" i="3"/>
  <c r="F18" i="3"/>
  <c r="C19" i="3"/>
  <c r="D19" i="3"/>
  <c r="E19" i="3"/>
  <c r="F19" i="3"/>
  <c r="C20" i="3"/>
  <c r="D20" i="3"/>
  <c r="E20" i="3"/>
  <c r="F20" i="3"/>
  <c r="C21" i="3"/>
  <c r="D21" i="3"/>
  <c r="E21" i="3"/>
  <c r="F21" i="3"/>
  <c r="D34" i="3"/>
  <c r="D35" i="3"/>
  <c r="D36" i="3"/>
  <c r="D37" i="3"/>
  <c r="A38" i="3"/>
  <c r="B38" i="3"/>
  <c r="C38" i="3" s="1"/>
  <c r="C33" i="3" s="1"/>
  <c r="D39" i="3"/>
  <c r="D40" i="3"/>
  <c r="D41" i="3"/>
  <c r="A42" i="3"/>
  <c r="B42" i="3"/>
  <c r="C42" i="3" s="1"/>
  <c r="C43" i="3"/>
  <c r="D43" i="3" s="1"/>
  <c r="C44" i="3"/>
  <c r="C57" i="3" s="1"/>
  <c r="D45" i="3"/>
  <c r="B57" i="3"/>
  <c r="B58" i="3"/>
  <c r="C58" i="3"/>
  <c r="B71" i="3"/>
  <c r="B51" i="11"/>
  <c r="C51" i="11"/>
  <c r="G33" i="10"/>
  <c r="G9" i="10"/>
  <c r="G17" i="10"/>
  <c r="G23" i="10" s="1"/>
  <c r="B51" i="10"/>
  <c r="C51" i="10"/>
  <c r="C10" i="9"/>
  <c r="D10" i="9"/>
  <c r="C11" i="9"/>
  <c r="D11" i="9"/>
  <c r="C12" i="9"/>
  <c r="D12" i="9"/>
  <c r="C14" i="9"/>
  <c r="D14" i="9"/>
  <c r="C15" i="9"/>
  <c r="D15" i="9"/>
  <c r="C16" i="9"/>
  <c r="D16" i="9"/>
  <c r="C17" i="9"/>
  <c r="D17" i="9"/>
  <c r="C18" i="9"/>
  <c r="D18" i="9"/>
  <c r="C13" i="8"/>
  <c r="D13" i="8"/>
  <c r="E13" i="8"/>
  <c r="C14" i="8"/>
  <c r="D14" i="8"/>
  <c r="E14" i="8"/>
  <c r="C15" i="8"/>
  <c r="D15" i="8"/>
  <c r="E15" i="8"/>
  <c r="C19" i="8"/>
  <c r="D19" i="8"/>
  <c r="E19" i="8"/>
  <c r="C20" i="8"/>
  <c r="D20" i="8"/>
  <c r="E20" i="8"/>
  <c r="C21" i="8"/>
  <c r="D21" i="8"/>
  <c r="E21" i="8"/>
  <c r="E44" i="12"/>
  <c r="E45" i="12"/>
  <c r="E46" i="12"/>
  <c r="E47" i="12"/>
  <c r="E53" i="12"/>
  <c r="E54" i="12"/>
  <c r="E87" i="6"/>
  <c r="E88" i="6"/>
  <c r="E88" i="12" s="1"/>
  <c r="E89" i="6"/>
  <c r="E89" i="12" s="1"/>
  <c r="E90" i="6"/>
  <c r="E90" i="12" s="1"/>
  <c r="E92" i="6"/>
  <c r="E92" i="12" s="1"/>
  <c r="D43" i="11"/>
  <c r="D44" i="12"/>
  <c r="E45" i="5"/>
  <c r="D45" i="12" s="1"/>
  <c r="E46" i="5"/>
  <c r="D46" i="11" s="1"/>
  <c r="E47" i="5"/>
  <c r="D47" i="12" s="1"/>
  <c r="E49" i="5"/>
  <c r="E50" i="5"/>
  <c r="D50" i="12" s="1"/>
  <c r="F50" i="12" s="1"/>
  <c r="E53" i="5"/>
  <c r="E54" i="5"/>
  <c r="D54" i="12" s="1"/>
  <c r="B92" i="5"/>
  <c r="C92" i="5"/>
  <c r="D92" i="5"/>
  <c r="E88" i="5"/>
  <c r="D88" i="11" s="1"/>
  <c r="E89" i="5"/>
  <c r="D89" i="12" s="1"/>
  <c r="E90" i="5"/>
  <c r="D90" i="11" s="1"/>
  <c r="E44" i="4"/>
  <c r="C44" i="12" s="1"/>
  <c r="E45" i="4"/>
  <c r="C45" i="12" s="1"/>
  <c r="E46" i="4"/>
  <c r="E47" i="4"/>
  <c r="C47" i="12" s="1"/>
  <c r="E49" i="4"/>
  <c r="C49" i="12" s="1"/>
  <c r="E53" i="4"/>
  <c r="E54" i="4"/>
  <c r="C54" i="12" s="1"/>
  <c r="E88" i="4"/>
  <c r="C88" i="11" s="1"/>
  <c r="E89" i="4"/>
  <c r="C89" i="11" s="1"/>
  <c r="E90" i="4"/>
  <c r="C90" i="12" s="1"/>
  <c r="E44" i="7"/>
  <c r="B44" i="12" s="1"/>
  <c r="E45" i="7"/>
  <c r="B45" i="10" s="1"/>
  <c r="E46" i="7"/>
  <c r="B46" i="10" s="1"/>
  <c r="E47" i="7"/>
  <c r="B47" i="10" s="1"/>
  <c r="E49" i="7"/>
  <c r="B49" i="12" s="1"/>
  <c r="E53" i="7"/>
  <c r="E54" i="7"/>
  <c r="B54" i="11" s="1"/>
  <c r="E86" i="7"/>
  <c r="B86" i="12" s="1"/>
  <c r="F86" i="12" s="1"/>
  <c r="E88" i="7"/>
  <c r="B88" i="11" s="1"/>
  <c r="E89" i="7"/>
  <c r="B89" i="10" s="1"/>
  <c r="E90" i="7"/>
  <c r="B90" i="12" s="1"/>
  <c r="D54" i="11"/>
  <c r="D53" i="12" l="1"/>
  <c r="C53" i="12"/>
  <c r="D88" i="12"/>
  <c r="D49" i="11"/>
  <c r="D49" i="12"/>
  <c r="F49" i="12" s="1"/>
  <c r="C44" i="11"/>
  <c r="D57" i="3"/>
  <c r="C47" i="11"/>
  <c r="B53" i="12"/>
  <c r="B53" i="10"/>
  <c r="D50" i="11"/>
  <c r="E50" i="11" s="1"/>
  <c r="F76" i="12"/>
  <c r="E76" i="11"/>
  <c r="B54" i="12"/>
  <c r="F54" i="12" s="1"/>
  <c r="B46" i="11"/>
  <c r="D47" i="11"/>
  <c r="C90" i="10"/>
  <c r="C90" i="11"/>
  <c r="B86" i="10"/>
  <c r="D86" i="10" s="1"/>
  <c r="D44" i="11"/>
  <c r="B54" i="10"/>
  <c r="B44" i="10"/>
  <c r="C88" i="12"/>
  <c r="B33" i="3"/>
  <c r="B46" i="3" s="1"/>
  <c r="D45" i="11"/>
  <c r="B44" i="11"/>
  <c r="C47" i="10"/>
  <c r="D47" i="10" s="1"/>
  <c r="D46" i="12"/>
  <c r="G30" i="10"/>
  <c r="G36" i="10"/>
  <c r="C44" i="10"/>
  <c r="E43" i="4"/>
  <c r="C43" i="11" s="1"/>
  <c r="B49" i="10"/>
  <c r="F44" i="12"/>
  <c r="D58" i="3"/>
  <c r="C54" i="11"/>
  <c r="E54" i="11" s="1"/>
  <c r="B47" i="11"/>
  <c r="C88" i="10"/>
  <c r="B49" i="11"/>
  <c r="C54" i="10"/>
  <c r="D44" i="3"/>
  <c r="B55" i="3"/>
  <c r="E87" i="7"/>
  <c r="B87" i="10" s="1"/>
  <c r="E87" i="12"/>
  <c r="B56" i="3"/>
  <c r="E92" i="5"/>
  <c r="D92" i="11" s="1"/>
  <c r="D43" i="12"/>
  <c r="D90" i="12"/>
  <c r="F90" i="12" s="1"/>
  <c r="E87" i="5"/>
  <c r="G26" i="10"/>
  <c r="D53" i="11"/>
  <c r="B45" i="11"/>
  <c r="B46" i="12"/>
  <c r="B47" i="12"/>
  <c r="F47" i="12" s="1"/>
  <c r="B53" i="11"/>
  <c r="B86" i="11"/>
  <c r="E86" i="11" s="1"/>
  <c r="B45" i="12"/>
  <c r="F45" i="12" s="1"/>
  <c r="D51" i="10"/>
  <c r="C46" i="3"/>
  <c r="D89" i="11"/>
  <c r="E51" i="11"/>
  <c r="B75" i="3"/>
  <c r="B90" i="10"/>
  <c r="B90" i="11"/>
  <c r="B73" i="3"/>
  <c r="B88" i="10"/>
  <c r="G7" i="10"/>
  <c r="G8" i="10"/>
  <c r="D42" i="3"/>
  <c r="C56" i="3"/>
  <c r="D38" i="3"/>
  <c r="D33" i="3" s="1"/>
  <c r="C55" i="3"/>
  <c r="D92" i="7"/>
  <c r="E92" i="7" s="1"/>
  <c r="G32" i="10"/>
  <c r="B88" i="12"/>
  <c r="C45" i="11"/>
  <c r="C45" i="10"/>
  <c r="D45" i="10" s="1"/>
  <c r="B89" i="12"/>
  <c r="B74" i="3"/>
  <c r="B89" i="11"/>
  <c r="C46" i="11"/>
  <c r="C46" i="12"/>
  <c r="B93" i="7"/>
  <c r="C86" i="7" s="1"/>
  <c r="C91" i="7" s="1"/>
  <c r="C93" i="7" s="1"/>
  <c r="D86" i="7" s="1"/>
  <c r="D91" i="7" s="1"/>
  <c r="C89" i="12"/>
  <c r="E88" i="11"/>
  <c r="E87" i="4"/>
  <c r="C89" i="10"/>
  <c r="D89" i="10" s="1"/>
  <c r="B92" i="4"/>
  <c r="E92" i="4" s="1"/>
  <c r="C53" i="11"/>
  <c r="C53" i="10"/>
  <c r="C49" i="10"/>
  <c r="C49" i="11"/>
  <c r="C46" i="10"/>
  <c r="D46" i="10" s="1"/>
  <c r="F53" i="12" l="1"/>
  <c r="F88" i="12"/>
  <c r="F89" i="12"/>
  <c r="E89" i="11"/>
  <c r="B61" i="3"/>
  <c r="E47" i="11"/>
  <c r="C43" i="10"/>
  <c r="D54" i="10"/>
  <c r="E90" i="11"/>
  <c r="D90" i="10"/>
  <c r="E46" i="11"/>
  <c r="D49" i="10"/>
  <c r="E45" i="11"/>
  <c r="E44" i="11"/>
  <c r="E49" i="11"/>
  <c r="G34" i="10"/>
  <c r="D55" i="3"/>
  <c r="D44" i="10"/>
  <c r="E91" i="7"/>
  <c r="B91" i="11" s="1"/>
  <c r="D53" i="10"/>
  <c r="D88" i="10"/>
  <c r="F46" i="12"/>
  <c r="B87" i="12"/>
  <c r="B87" i="11"/>
  <c r="D92" i="12"/>
  <c r="D93" i="7"/>
  <c r="D87" i="12"/>
  <c r="D87" i="11"/>
  <c r="B72" i="3"/>
  <c r="B76" i="3" s="1"/>
  <c r="D46" i="3"/>
  <c r="E53" i="11"/>
  <c r="G10" i="10"/>
  <c r="E43" i="12"/>
  <c r="C92" i="11"/>
  <c r="C92" i="10"/>
  <c r="C92" i="12"/>
  <c r="B43" i="12"/>
  <c r="B43" i="10"/>
  <c r="B43" i="11"/>
  <c r="C61" i="3"/>
  <c r="B92" i="12"/>
  <c r="B92" i="10"/>
  <c r="B92" i="11"/>
  <c r="C43" i="12"/>
  <c r="D56" i="3"/>
  <c r="C87" i="10"/>
  <c r="D87" i="10" s="1"/>
  <c r="D91" i="10" s="1"/>
  <c r="C87" i="12"/>
  <c r="C87" i="11"/>
  <c r="F92" i="12" l="1"/>
  <c r="F87" i="12"/>
  <c r="F91" i="12" s="1"/>
  <c r="D61" i="3"/>
  <c r="E93" i="7"/>
  <c r="B93" i="12" s="1"/>
  <c r="B91" i="10"/>
  <c r="B91" i="12"/>
  <c r="E87" i="11"/>
  <c r="E91" i="11" s="1"/>
  <c r="B77" i="3"/>
  <c r="B78" i="3" s="1"/>
  <c r="E43" i="11"/>
  <c r="D43" i="10"/>
  <c r="E92" i="11"/>
  <c r="F43" i="12"/>
  <c r="D92" i="10"/>
  <c r="D93" i="10" s="1"/>
  <c r="B93" i="11" l="1"/>
  <c r="B93" i="10"/>
  <c r="B86" i="4"/>
  <c r="E86" i="4" s="1"/>
  <c r="F93" i="12"/>
  <c r="E93" i="11"/>
  <c r="B91" i="4" l="1"/>
  <c r="B93" i="4" s="1"/>
  <c r="C86" i="4" s="1"/>
  <c r="C91" i="4" s="1"/>
  <c r="C93" i="4" s="1"/>
  <c r="D86" i="4" s="1"/>
  <c r="D91" i="4" s="1"/>
  <c r="D93" i="4" s="1"/>
  <c r="C86" i="10"/>
  <c r="C86" i="11"/>
  <c r="C86" i="12"/>
  <c r="E91" i="4"/>
  <c r="C91" i="11" l="1"/>
  <c r="C91" i="10"/>
  <c r="C91" i="12"/>
  <c r="E93" i="4"/>
  <c r="B86" i="5" s="1"/>
  <c r="B91" i="5" l="1"/>
  <c r="B93" i="5" s="1"/>
  <c r="C86" i="5" s="1"/>
  <c r="C91" i="5" s="1"/>
  <c r="C93" i="5" s="1"/>
  <c r="D86" i="5" s="1"/>
  <c r="D91" i="5" s="1"/>
  <c r="D93" i="5" s="1"/>
  <c r="E86" i="5"/>
  <c r="D86" i="11" s="1"/>
  <c r="C93" i="10"/>
  <c r="C93" i="12"/>
  <c r="C93" i="11"/>
  <c r="D86" i="12" l="1"/>
  <c r="E91" i="5"/>
  <c r="D91" i="12" l="1"/>
  <c r="D91" i="11"/>
  <c r="E93" i="5"/>
  <c r="B86" i="6" s="1"/>
  <c r="B91" i="6" l="1"/>
  <c r="B93" i="6" s="1"/>
  <c r="C86" i="6" s="1"/>
  <c r="C91" i="6" s="1"/>
  <c r="C93" i="6" s="1"/>
  <c r="D86" i="6" s="1"/>
  <c r="D91" i="6" s="1"/>
  <c r="D93" i="6" s="1"/>
  <c r="E86" i="6"/>
  <c r="D93" i="12"/>
  <c r="D93" i="11"/>
  <c r="E86" i="12" l="1"/>
  <c r="E91" i="6"/>
  <c r="E91" i="12" l="1"/>
  <c r="E93" i="6"/>
  <c r="E93" i="12" s="1"/>
</calcChain>
</file>

<file path=xl/sharedStrings.xml><?xml version="1.0" encoding="utf-8"?>
<sst xmlns="http://schemas.openxmlformats.org/spreadsheetml/2006/main" count="973" uniqueCount="151">
  <si>
    <t>PRESUPUESTO AJUSTADO</t>
  </si>
  <si>
    <t>EGRESOS REALES</t>
  </si>
  <si>
    <t>FODESAF</t>
  </si>
  <si>
    <t>Bienestar Familiar</t>
  </si>
  <si>
    <t>Avancemos</t>
  </si>
  <si>
    <t>Intereses corrientes y otros ingresos</t>
  </si>
  <si>
    <t>DISPONIBLE PRESUPUESTARIO</t>
  </si>
  <si>
    <t>Manos a la Obra</t>
  </si>
  <si>
    <t>Beneficio</t>
  </si>
  <si>
    <t>Presupuesto Ajustado</t>
  </si>
  <si>
    <t>Egresos Reales</t>
  </si>
  <si>
    <t>Disponible</t>
  </si>
  <si>
    <t>Atención a la familia (desagregado por motivo)</t>
  </si>
  <si>
    <t xml:space="preserve">Emergencias </t>
  </si>
  <si>
    <t>Ideas productivas</t>
  </si>
  <si>
    <t>Mejoramiento de vivienda</t>
  </si>
  <si>
    <t>Seguridad Alimentaria</t>
  </si>
  <si>
    <t xml:space="preserve">Total </t>
  </si>
  <si>
    <t>Reporte de gastos efectivos por producto financiados por el Fondo de Desarrollo Social y Asignaciones Familiares</t>
  </si>
  <si>
    <t>Fuente: Informes Trimestrales, IMAS</t>
  </si>
  <si>
    <t>Cuadro 3</t>
  </si>
  <si>
    <t>Reporte de gastos efectivos por rubro financiados por el Fondo de Desarrollo Social y Asignaciones Familiares</t>
  </si>
  <si>
    <t>Rubro por objeto de gasto</t>
  </si>
  <si>
    <t>1. Transferencias corrientes a personas</t>
  </si>
  <si>
    <t xml:space="preserve">2. Transferencias de capital </t>
  </si>
  <si>
    <t>Transferencias de capital a personas</t>
  </si>
  <si>
    <t>Transferencias de capital a organizaciones</t>
  </si>
  <si>
    <t>Total</t>
  </si>
  <si>
    <t>Cuadro 4</t>
  </si>
  <si>
    <t>Reporte de ingresos efectivos girados por el Fondo de Desarrollo Social y Asignaciones Familiares</t>
  </si>
  <si>
    <t>ACUMULADO</t>
  </si>
  <si>
    <t xml:space="preserve">1. Saldo en caja inicial  (5 t-1) </t>
  </si>
  <si>
    <t>2. Ingresos efectivos recibidos (por fuente)</t>
  </si>
  <si>
    <t xml:space="preserve">3. Recursos disponibles (1+2) </t>
  </si>
  <si>
    <t>4. Egresos efectivos pagados</t>
  </si>
  <si>
    <t xml:space="preserve">5. Saldo en caja final   (3-4) </t>
  </si>
  <si>
    <t>Fuente: Informes Trimestrales, IMAS.</t>
  </si>
  <si>
    <t xml:space="preserve">Programa: </t>
  </si>
  <si>
    <t>Bienestar y Promoción Familiar</t>
  </si>
  <si>
    <t>Institución:</t>
  </si>
  <si>
    <t>Instituto Mixto de Ayuda Social (IMAS)</t>
  </si>
  <si>
    <t>Unidad Ejecutora:</t>
  </si>
  <si>
    <t>Subgerencia de Desarrollo Social</t>
  </si>
  <si>
    <t>Cuadro 1</t>
  </si>
  <si>
    <t>Reporte de beneficiarios efectivos financiados por el Fondo de Desarrollo Social y Asignaciones Familiares</t>
  </si>
  <si>
    <t>Producto</t>
  </si>
  <si>
    <t>Unidad de medida</t>
  </si>
  <si>
    <t>Abril</t>
  </si>
  <si>
    <t>Mayo</t>
  </si>
  <si>
    <t>Junio</t>
  </si>
  <si>
    <t>II Trimestre</t>
  </si>
  <si>
    <t>Familias</t>
  </si>
  <si>
    <t>Jóvenes en Riesgo</t>
  </si>
  <si>
    <t>Jóvenes</t>
  </si>
  <si>
    <t>Estudiantes</t>
  </si>
  <si>
    <t>I Trimestre</t>
  </si>
  <si>
    <t>Julio</t>
  </si>
  <si>
    <t>Agosto</t>
  </si>
  <si>
    <t>Setiembre</t>
  </si>
  <si>
    <t>III Trimestre</t>
  </si>
  <si>
    <t>Octubre</t>
  </si>
  <si>
    <t>Noviembre</t>
  </si>
  <si>
    <t>Diciembre</t>
  </si>
  <si>
    <t>IV Trimestre</t>
  </si>
  <si>
    <t>Enero</t>
  </si>
  <si>
    <t>Febrero</t>
  </si>
  <si>
    <t>Marzo</t>
  </si>
  <si>
    <t>Reporte de ingresos efectivos girados por el FODESAF y Gobierno Central</t>
  </si>
  <si>
    <t>Fideicomiso</t>
  </si>
  <si>
    <t>Condonación Recursos Gobierno Central</t>
  </si>
  <si>
    <t>Devolución de intereses períodos anteriores(G.C)</t>
  </si>
  <si>
    <t>Devolución de sobrantes períodos anteriores( Fodesaf)</t>
  </si>
  <si>
    <t>RECURSOS FODESAF ACUMULADO A DICIEMBRE 2012</t>
  </si>
  <si>
    <t>BENEFICIOS</t>
  </si>
  <si>
    <t>2. Transferencias corrientes a Gobierno Central</t>
  </si>
  <si>
    <t>3. Transferencias corrientes a Organos Desconcentrados</t>
  </si>
  <si>
    <t>MTSS ( Ingresos del período)</t>
  </si>
  <si>
    <t>MEP( Ingresos del período)</t>
  </si>
  <si>
    <t>(En  colones corrientes)</t>
  </si>
  <si>
    <t>Periodo:</t>
  </si>
  <si>
    <t>Programa de Bienestar y Promoción Familiar</t>
  </si>
  <si>
    <t xml:space="preserve">Manos a la obra </t>
  </si>
  <si>
    <t>Total Familias atendidas (sin duplicidades)</t>
  </si>
  <si>
    <t>Nota: Se suman los beneficiarios en los casos de otorgamiento de subsidio una única vez, en los que se otorgan de forma periódica se contabiliza como total la cantidad de personas que recibieron el beneficio al menos una vez en el período, debido a que pueden empezar a recibirlo en cualquier mes.</t>
  </si>
  <si>
    <t>Una misma familia puede recibir varios beneficios, por ello no se suman filas ni columnas</t>
  </si>
  <si>
    <t>Fuente: SABEN, Reporte Personalizable,IMAS, Enero 2013 EGS.</t>
  </si>
  <si>
    <t xml:space="preserve">Total Familias atendidas </t>
  </si>
  <si>
    <t>Período:</t>
  </si>
  <si>
    <t>Anual 2012</t>
  </si>
  <si>
    <t>Anual</t>
  </si>
  <si>
    <t>Red de cuido(Alternativas de atención a la niñez)</t>
  </si>
  <si>
    <t xml:space="preserve">Red de cuido(Alternativas de atención a la niñez) </t>
  </si>
  <si>
    <t>Tercer Trimestre Acumulado 2012</t>
  </si>
  <si>
    <t>Acumulado</t>
  </si>
  <si>
    <t>Primer Semestre 2012</t>
  </si>
  <si>
    <t>I Semestre</t>
  </si>
  <si>
    <t>Nota: Las columnas no son sumables ya que los datos, tanto trimestrales como de Total de Familias atendidas, eliminan los beneficos duplicados.</t>
  </si>
  <si>
    <t>FODESAF (Ingresos del período)</t>
  </si>
  <si>
    <t>Cuadro 2</t>
  </si>
  <si>
    <t>Unidad: (Colones Corrientes)</t>
  </si>
  <si>
    <t>Unidad: ( En colones corrientes)</t>
  </si>
  <si>
    <t>Unidad: Colones</t>
  </si>
  <si>
    <t>Nota: Las columnas no son sumables ya que los datos, tanto trimestrales como de Total de Familias atendidas, eliminan los beneficios duplicados.</t>
  </si>
  <si>
    <t>Fuente: SABEN, Reporte Personalizable, IMAS, Enero 2013 EGS.</t>
  </si>
  <si>
    <t>Semestral</t>
  </si>
  <si>
    <r>
      <t xml:space="preserve">1. Saldo en caja inicial  (5 </t>
    </r>
    <r>
      <rPr>
        <sz val="11"/>
        <color indexed="8"/>
        <rFont val="Calibri"/>
        <family val="2"/>
      </rPr>
      <t xml:space="preserve">t-1) </t>
    </r>
  </si>
  <si>
    <t xml:space="preserve">Unidad: Colones </t>
  </si>
  <si>
    <t>MEP (Avancemos)</t>
  </si>
  <si>
    <t>MTSS (Seguridad Alimentaria)</t>
  </si>
  <si>
    <t xml:space="preserve">1. Saldo en caja inicial  </t>
  </si>
  <si>
    <t xml:space="preserve">3. Recursos disponibles </t>
  </si>
  <si>
    <t xml:space="preserve">5. Saldo en caja final  </t>
  </si>
  <si>
    <t>3. Transferencias Sector Público</t>
  </si>
  <si>
    <t>3.Transferencias Sector Público</t>
  </si>
  <si>
    <t xml:space="preserve">1. Transferencias corrientes </t>
  </si>
  <si>
    <t>A personas</t>
  </si>
  <si>
    <t xml:space="preserve"> </t>
  </si>
  <si>
    <t>Niños/niñas</t>
  </si>
  <si>
    <t>Personas</t>
  </si>
  <si>
    <t>Capacitación Técnica Laboral</t>
  </si>
  <si>
    <t>Famillias</t>
  </si>
  <si>
    <t>Formación Humana</t>
  </si>
  <si>
    <t>Familias diferentes</t>
  </si>
  <si>
    <t>Compra de lote</t>
  </si>
  <si>
    <t>Asignación familiar</t>
  </si>
  <si>
    <t xml:space="preserve">Familias </t>
  </si>
  <si>
    <t>Nota: Se suman los beneficiarios en los casos de otorgamiento de subsidio una única vez, en los que se otorgan de forma periódica se contabiliza como total la cantidad de personas que recibieron el beneficio al menos una vez en el período, debido a que pueden empezar a recibirlo en cualquier mes. Una misma familia puede recibir varios beneficios, por ello no se suman filas ni columnas</t>
  </si>
  <si>
    <t>Prestacion Alimentaria</t>
  </si>
  <si>
    <t>Asignacion Familiar</t>
  </si>
  <si>
    <t>Semestre</t>
  </si>
  <si>
    <t>Primer Trimestre 2015</t>
  </si>
  <si>
    <t>Segundo Trimestre 2015</t>
  </si>
  <si>
    <t>Tercer Trimestre 2015</t>
  </si>
  <si>
    <t>Cuarto Trimestre 2015</t>
  </si>
  <si>
    <t>Primer Semestre 2015</t>
  </si>
  <si>
    <t>Tercer Trimestre Acumulado 2015</t>
  </si>
  <si>
    <t>Atención a Familias</t>
  </si>
  <si>
    <t>Prestación Alimentaria Inciso K</t>
  </si>
  <si>
    <t>Asignación Familiar Inciso H</t>
  </si>
  <si>
    <t>Familias Estrategia Operativa para la reducción de la pobreza extrema</t>
  </si>
  <si>
    <t>Fuente: SABEN, Reporte Personalizable,IMAS, Abril 2015 EGS.</t>
  </si>
  <si>
    <t>Procesos Formativos</t>
  </si>
  <si>
    <t>Fuente: SABEN, Reporte Personalizable,IMAS, Julio 2015 EGS.</t>
  </si>
  <si>
    <t>Capacitación Técnica</t>
  </si>
  <si>
    <t>Fuente: SABEN, Reporte Personalizable,IMAS,  Octubre 2015 EGS.</t>
  </si>
  <si>
    <t>Fuente: SABEN, Reporte Personalizable,IMAS, Enero 2016 EGS.</t>
  </si>
  <si>
    <t>Intereres cuenta corrientes Avancemos</t>
  </si>
  <si>
    <t>Interes cuenta corrientes</t>
  </si>
  <si>
    <t>Interes cuenta Avancemos</t>
  </si>
  <si>
    <t>Fecha de actualización: 22/07/2016</t>
  </si>
  <si>
    <t>Fecha de actualización: 29/09/2016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</si>
</sst>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3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Calibri"/>
      <family val="2"/>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1"/>
      <name val="Calibri"/>
      <family val="2"/>
      <scheme val="minor"/>
    </font>
    <font>
      <i/>
      <sz val="10"/>
      <color theme="1"/>
      <name val="Calibri"/>
      <family val="2"/>
      <scheme val="minor"/>
    </font>
    <font>
      <i/>
      <sz val="10"/>
      <name val="Calibri"/>
      <family val="2"/>
      <scheme val="minor"/>
    </font>
    <font>
      <i/>
      <sz val="11"/>
      <name val="Calibri"/>
      <family val="2"/>
      <scheme val="minor"/>
    </font>
    <font>
      <sz val="11"/>
      <color rgb="FF000000"/>
      <name val="Calibri"/>
      <family val="2"/>
      <scheme val="minor"/>
    </font>
    <font>
      <i/>
      <sz val="11"/>
      <color rgb="FFFF0000"/>
      <name val="Calibri"/>
      <family val="2"/>
      <scheme val="minor"/>
    </font>
    <font>
      <sz val="10"/>
      <color theme="1"/>
      <name val="Calibri"/>
      <family val="2"/>
      <scheme val="minor"/>
    </font>
    <font>
      <b/>
      <sz val="12"/>
      <color rgb="FF0070C0"/>
      <name val="Calibri"/>
      <family val="2"/>
      <scheme val="minor"/>
    </font>
    <font>
      <sz val="12"/>
      <name val="Calibri"/>
      <family val="2"/>
      <scheme val="minor"/>
    </font>
    <font>
      <b/>
      <sz val="9"/>
      <color theme="1"/>
      <name val="Calibri"/>
      <family val="2"/>
      <scheme val="minor"/>
    </font>
    <font>
      <b/>
      <sz val="10"/>
      <color theme="1"/>
      <name val="Calibri"/>
      <family val="2"/>
      <scheme val="minor"/>
    </font>
    <font>
      <b/>
      <i/>
      <sz val="10"/>
      <color theme="1"/>
      <name val="Calibri"/>
      <family val="2"/>
      <scheme val="minor"/>
    </font>
    <font>
      <b/>
      <sz val="11"/>
      <color rgb="FF000000"/>
      <name val="Calibri"/>
      <family val="2"/>
      <scheme val="minor"/>
    </font>
    <font>
      <b/>
      <sz val="11"/>
      <color theme="9" tint="-0.499984740745262"/>
      <name val="Calibri"/>
      <family val="2"/>
      <scheme val="minor"/>
    </font>
    <font>
      <b/>
      <sz val="11"/>
      <name val="Calibri"/>
      <family val="2"/>
      <scheme val="minor"/>
    </font>
    <font>
      <b/>
      <sz val="11"/>
      <color rgb="FFFF0000"/>
      <name val="Calibri"/>
      <family val="2"/>
      <scheme val="minor"/>
    </font>
    <font>
      <sz val="10"/>
      <name val="Calibri"/>
      <family val="2"/>
      <scheme val="minor"/>
    </font>
    <font>
      <b/>
      <sz val="12"/>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s>
  <borders count="8">
    <border>
      <left/>
      <right/>
      <top/>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top/>
      <bottom style="thin">
        <color indexed="64"/>
      </bottom>
      <diagonal/>
    </border>
    <border>
      <left/>
      <right/>
      <top style="thin">
        <color indexed="64"/>
      </top>
      <bottom/>
      <diagonal/>
    </border>
  </borders>
  <cellStyleXfs count="15">
    <xf numFmtId="0" fontId="0" fillId="0" borderId="0"/>
    <xf numFmtId="43" fontId="6"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0" fontId="6" fillId="0" borderId="0" applyNumberFormat="0" applyFill="0" applyBorder="0" applyAlignment="0" applyProtection="0"/>
    <xf numFmtId="0" fontId="6" fillId="0" borderId="0"/>
    <xf numFmtId="0" fontId="6" fillId="0" borderId="0"/>
    <xf numFmtId="0" fontId="9" fillId="0" borderId="0"/>
    <xf numFmtId="0" fontId="5" fillId="0" borderId="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cellStyleXfs>
  <cellXfs count="237">
    <xf numFmtId="0" fontId="0" fillId="0" borderId="0" xfId="0"/>
    <xf numFmtId="0" fontId="0" fillId="0" borderId="0" xfId="0" applyFont="1" applyFill="1"/>
    <xf numFmtId="0" fontId="0" fillId="0" borderId="0" xfId="0" applyFont="1"/>
    <xf numFmtId="0" fontId="11" fillId="0" borderId="0" xfId="0" applyFont="1" applyFill="1" applyBorder="1" applyAlignment="1">
      <alignment horizontal="center" wrapText="1"/>
    </xf>
    <xf numFmtId="0" fontId="11" fillId="0" borderId="0" xfId="0" applyFont="1" applyFill="1" applyBorder="1" applyAlignment="1">
      <alignment horizontal="center"/>
    </xf>
    <xf numFmtId="0" fontId="11" fillId="0" borderId="0" xfId="0" applyFont="1" applyFill="1"/>
    <xf numFmtId="0" fontId="11" fillId="0" borderId="0" xfId="0" applyFont="1" applyFill="1" applyAlignment="1">
      <alignment horizontal="right"/>
    </xf>
    <xf numFmtId="3" fontId="0" fillId="0" borderId="0" xfId="0" applyNumberFormat="1" applyFont="1" applyFill="1" applyBorder="1"/>
    <xf numFmtId="0" fontId="0" fillId="0" borderId="0" xfId="0" applyFont="1" applyFill="1" applyBorder="1" applyAlignment="1">
      <alignment horizontal="center" wrapText="1"/>
    </xf>
    <xf numFmtId="0" fontId="11" fillId="0" borderId="0" xfId="0" applyFont="1" applyFill="1" applyAlignment="1">
      <alignment horizontal="center"/>
    </xf>
    <xf numFmtId="0" fontId="0" fillId="0" borderId="0" xfId="0" applyFont="1" applyFill="1" applyBorder="1"/>
    <xf numFmtId="0" fontId="12" fillId="0" borderId="0" xfId="0" applyFont="1" applyFill="1" applyBorder="1" applyAlignment="1">
      <alignment horizontal="left" indent="3"/>
    </xf>
    <xf numFmtId="0" fontId="13" fillId="0" borderId="0" xfId="0" applyFont="1" applyFill="1" applyBorder="1" applyAlignment="1">
      <alignment horizontal="left"/>
    </xf>
    <xf numFmtId="0" fontId="11" fillId="2" borderId="0" xfId="0" applyFont="1" applyFill="1" applyAlignment="1">
      <alignment horizontal="right"/>
    </xf>
    <xf numFmtId="0" fontId="11" fillId="2" borderId="0" xfId="0" applyFont="1" applyFill="1" applyBorder="1"/>
    <xf numFmtId="0" fontId="11" fillId="2" borderId="0" xfId="0" applyFont="1" applyFill="1"/>
    <xf numFmtId="0" fontId="11" fillId="2" borderId="0" xfId="0" applyFont="1" applyFill="1" applyBorder="1" applyAlignment="1">
      <alignment vertical="top" wrapText="1"/>
    </xf>
    <xf numFmtId="0" fontId="11" fillId="2" borderId="0" xfId="0" applyFont="1" applyFill="1" applyBorder="1" applyAlignment="1">
      <alignment vertical="top"/>
    </xf>
    <xf numFmtId="0" fontId="11" fillId="2" borderId="0" xfId="0" applyFont="1" applyFill="1" applyAlignment="1"/>
    <xf numFmtId="0" fontId="11" fillId="2" borderId="0" xfId="0" applyFont="1" applyFill="1" applyAlignment="1">
      <alignment horizontal="left"/>
    </xf>
    <xf numFmtId="0" fontId="0" fillId="2" borderId="0" xfId="0" applyFont="1" applyFill="1"/>
    <xf numFmtId="0" fontId="11" fillId="2" borderId="0" xfId="0" applyFont="1" applyFill="1" applyAlignment="1">
      <alignment horizontal="center"/>
    </xf>
    <xf numFmtId="0" fontId="0" fillId="2" borderId="1" xfId="0" applyFont="1" applyFill="1" applyBorder="1" applyAlignment="1">
      <alignment horizontal="center"/>
    </xf>
    <xf numFmtId="3" fontId="0" fillId="2" borderId="0" xfId="0" applyNumberFormat="1" applyFont="1" applyFill="1" applyBorder="1"/>
    <xf numFmtId="0" fontId="0" fillId="2" borderId="0" xfId="0" applyFont="1" applyFill="1" applyBorder="1"/>
    <xf numFmtId="4" fontId="0" fillId="2" borderId="0" xfId="0" applyNumberFormat="1" applyFont="1" applyFill="1" applyBorder="1" applyAlignment="1">
      <alignment horizontal="left" vertical="center"/>
    </xf>
    <xf numFmtId="0" fontId="0" fillId="2" borderId="0" xfId="0" applyFont="1" applyFill="1" applyBorder="1" applyAlignment="1">
      <alignment horizontal="left" indent="3"/>
    </xf>
    <xf numFmtId="3" fontId="0" fillId="2" borderId="0" xfId="0" applyNumberFormat="1" applyFont="1" applyFill="1" applyBorder="1" applyAlignment="1">
      <alignment horizontal="left"/>
    </xf>
    <xf numFmtId="0" fontId="14" fillId="2" borderId="0" xfId="0" applyFont="1" applyFill="1" applyBorder="1" applyAlignment="1">
      <alignment horizontal="left" indent="7"/>
    </xf>
    <xf numFmtId="0" fontId="15" fillId="2" borderId="0" xfId="0" applyFont="1" applyFill="1" applyBorder="1" applyAlignment="1"/>
    <xf numFmtId="3" fontId="13" fillId="2" borderId="0" xfId="0" applyNumberFormat="1" applyFont="1" applyFill="1" applyBorder="1" applyAlignment="1">
      <alignment horizontal="left"/>
    </xf>
    <xf numFmtId="164" fontId="13" fillId="2" borderId="0" xfId="2" applyNumberFormat="1" applyFont="1" applyFill="1" applyAlignment="1">
      <alignment horizontal="center"/>
    </xf>
    <xf numFmtId="0" fontId="13" fillId="2" borderId="0" xfId="4" applyFont="1" applyFill="1" applyBorder="1" applyAlignment="1">
      <alignment horizontal="left" vertical="center" indent="3"/>
    </xf>
    <xf numFmtId="0" fontId="16" fillId="2" borderId="0" xfId="0" applyFont="1" applyFill="1" applyBorder="1" applyAlignment="1">
      <alignment horizontal="left"/>
    </xf>
    <xf numFmtId="0" fontId="0" fillId="2" borderId="0" xfId="0" applyFont="1" applyFill="1" applyBorder="1" applyAlignment="1">
      <alignment horizontal="center" wrapText="1"/>
    </xf>
    <xf numFmtId="0" fontId="0" fillId="2" borderId="2" xfId="0" applyFont="1" applyFill="1" applyBorder="1"/>
    <xf numFmtId="3" fontId="0" fillId="2" borderId="2" xfId="0" applyNumberFormat="1" applyFont="1" applyFill="1" applyBorder="1" applyAlignment="1">
      <alignment horizontal="left"/>
    </xf>
    <xf numFmtId="4" fontId="13" fillId="2" borderId="0" xfId="0" applyNumberFormat="1" applyFont="1" applyFill="1" applyBorder="1" applyAlignment="1">
      <alignment horizontal="left" vertical="center"/>
    </xf>
    <xf numFmtId="0" fontId="13" fillId="2" borderId="0" xfId="0" applyFont="1" applyFill="1" applyBorder="1" applyAlignment="1">
      <alignment horizontal="left" indent="3"/>
    </xf>
    <xf numFmtId="164" fontId="6" fillId="2" borderId="0" xfId="2" applyNumberFormat="1" applyFont="1" applyFill="1" applyAlignment="1">
      <alignment horizontal="center"/>
    </xf>
    <xf numFmtId="164" fontId="6" fillId="3" borderId="2" xfId="2" applyNumberFormat="1" applyFont="1" applyFill="1" applyBorder="1"/>
    <xf numFmtId="164" fontId="6" fillId="2" borderId="0" xfId="2" applyNumberFormat="1" applyFont="1" applyFill="1"/>
    <xf numFmtId="164" fontId="17" fillId="2" borderId="0" xfId="2" applyNumberFormat="1" applyFont="1" applyFill="1" applyBorder="1" applyAlignment="1">
      <alignment horizontal="right" vertical="center"/>
    </xf>
    <xf numFmtId="164" fontId="6" fillId="2" borderId="0" xfId="2" applyNumberFormat="1" applyFont="1" applyFill="1" applyBorder="1"/>
    <xf numFmtId="164" fontId="13" fillId="2" borderId="0" xfId="2" applyNumberFormat="1" applyFont="1" applyFill="1" applyBorder="1" applyAlignment="1">
      <alignment horizontal="right" vertical="center"/>
    </xf>
    <xf numFmtId="164" fontId="13" fillId="2" borderId="0" xfId="2" applyNumberFormat="1" applyFont="1" applyFill="1" applyBorder="1"/>
    <xf numFmtId="3" fontId="0" fillId="3" borderId="2" xfId="0" applyNumberFormat="1" applyFont="1" applyFill="1" applyBorder="1" applyAlignment="1">
      <alignment horizontal="right"/>
    </xf>
    <xf numFmtId="3" fontId="0" fillId="2" borderId="0" xfId="0" applyNumberFormat="1" applyFont="1" applyFill="1"/>
    <xf numFmtId="164" fontId="17" fillId="2" borderId="0" xfId="2" applyNumberFormat="1" applyFont="1" applyFill="1" applyBorder="1" applyAlignment="1">
      <alignment horizontal="center" vertical="center"/>
    </xf>
    <xf numFmtId="164" fontId="6" fillId="2" borderId="0" xfId="2" applyNumberFormat="1" applyFont="1" applyFill="1" applyBorder="1" applyAlignment="1">
      <alignment horizontal="center"/>
    </xf>
    <xf numFmtId="164" fontId="10" fillId="2" borderId="0" xfId="2" applyNumberFormat="1" applyFont="1" applyFill="1" applyAlignment="1">
      <alignment horizontal="center"/>
    </xf>
    <xf numFmtId="164" fontId="13" fillId="2" borderId="0" xfId="2" applyNumberFormat="1" applyFont="1" applyFill="1" applyBorder="1" applyAlignment="1">
      <alignment horizontal="center" vertical="center"/>
    </xf>
    <xf numFmtId="164" fontId="13" fillId="2" borderId="0" xfId="2" applyNumberFormat="1" applyFont="1" applyFill="1" applyBorder="1" applyAlignment="1">
      <alignment horizontal="center"/>
    </xf>
    <xf numFmtId="0" fontId="18" fillId="2" borderId="0" xfId="0" applyFont="1" applyFill="1" applyBorder="1" applyAlignment="1">
      <alignment horizontal="left" indent="2"/>
    </xf>
    <xf numFmtId="164" fontId="6" fillId="3" borderId="2" xfId="2" applyNumberFormat="1" applyFont="1" applyFill="1" applyBorder="1" applyAlignment="1">
      <alignment horizontal="center"/>
    </xf>
    <xf numFmtId="0" fontId="19" fillId="2" borderId="0" xfId="0" applyFont="1" applyFill="1" applyBorder="1" applyAlignment="1">
      <alignment vertical="center" wrapText="1"/>
    </xf>
    <xf numFmtId="0" fontId="11" fillId="0" borderId="0" xfId="0" applyFont="1" applyFill="1" applyAlignment="1">
      <alignment horizontal="left"/>
    </xf>
    <xf numFmtId="0" fontId="11" fillId="0" borderId="0" xfId="0" applyFont="1" applyFill="1" applyBorder="1"/>
    <xf numFmtId="0" fontId="11" fillId="0" borderId="0" xfId="0" applyFont="1" applyFill="1" applyBorder="1" applyAlignment="1">
      <alignment vertical="top" wrapText="1"/>
    </xf>
    <xf numFmtId="0" fontId="11" fillId="0" borderId="0" xfId="0" applyFont="1" applyFill="1" applyBorder="1" applyAlignment="1">
      <alignment vertical="top"/>
    </xf>
    <xf numFmtId="0" fontId="11" fillId="0" borderId="0" xfId="0" applyFont="1" applyFill="1" applyAlignment="1"/>
    <xf numFmtId="0" fontId="0" fillId="0" borderId="1" xfId="0" applyFont="1" applyFill="1" applyBorder="1" applyAlignment="1">
      <alignment horizontal="center"/>
    </xf>
    <xf numFmtId="4" fontId="0" fillId="0" borderId="0" xfId="0" applyNumberFormat="1" applyFont="1" applyFill="1" applyBorder="1" applyAlignment="1">
      <alignment horizontal="left" vertical="center"/>
    </xf>
    <xf numFmtId="0" fontId="0" fillId="0" borderId="0" xfId="0" applyFont="1" applyFill="1" applyBorder="1" applyAlignment="1">
      <alignment horizontal="left" indent="3"/>
    </xf>
    <xf numFmtId="3" fontId="0" fillId="0" borderId="0" xfId="0" applyNumberFormat="1" applyFont="1" applyFill="1" applyBorder="1" applyAlignment="1">
      <alignment horizontal="left"/>
    </xf>
    <xf numFmtId="0" fontId="14" fillId="0" borderId="0" xfId="0" applyFont="1" applyFill="1" applyBorder="1" applyAlignment="1">
      <alignment horizontal="left" indent="7"/>
    </xf>
    <xf numFmtId="0" fontId="15" fillId="0" borderId="0" xfId="0" applyFont="1" applyFill="1" applyBorder="1" applyAlignment="1"/>
    <xf numFmtId="3" fontId="13" fillId="0" borderId="0" xfId="0" applyNumberFormat="1" applyFont="1" applyFill="1" applyBorder="1" applyAlignment="1">
      <alignment horizontal="left"/>
    </xf>
    <xf numFmtId="0" fontId="13" fillId="0" borderId="0" xfId="4" applyFont="1" applyFill="1" applyBorder="1" applyAlignment="1">
      <alignment horizontal="left" vertical="center" indent="3"/>
    </xf>
    <xf numFmtId="4" fontId="17" fillId="0" borderId="0" xfId="0" applyNumberFormat="1" applyFont="1" applyFill="1" applyBorder="1" applyAlignment="1">
      <alignment horizontal="left" vertical="center"/>
    </xf>
    <xf numFmtId="0" fontId="12" fillId="0" borderId="0" xfId="0" applyFont="1" applyFill="1" applyBorder="1" applyAlignment="1">
      <alignment horizontal="left"/>
    </xf>
    <xf numFmtId="0" fontId="16" fillId="0" borderId="0" xfId="0" applyFont="1" applyFill="1" applyBorder="1" applyAlignment="1">
      <alignment horizontal="left"/>
    </xf>
    <xf numFmtId="0" fontId="0" fillId="0" borderId="2" xfId="0" applyFont="1" applyFill="1" applyBorder="1"/>
    <xf numFmtId="3" fontId="0" fillId="0" borderId="2" xfId="0" applyNumberFormat="1" applyFont="1" applyFill="1" applyBorder="1" applyAlignment="1">
      <alignment horizontal="left"/>
    </xf>
    <xf numFmtId="0" fontId="11" fillId="0" borderId="3" xfId="0" applyFont="1" applyFill="1" applyBorder="1" applyAlignment="1">
      <alignment horizontal="center"/>
    </xf>
    <xf numFmtId="43" fontId="0" fillId="0" borderId="0" xfId="2" applyFont="1" applyFill="1"/>
    <xf numFmtId="0" fontId="0" fillId="0" borderId="0" xfId="0" applyFill="1"/>
    <xf numFmtId="164" fontId="6" fillId="0" borderId="0" xfId="2" applyNumberFormat="1" applyFont="1" applyFill="1" applyAlignment="1">
      <alignment horizontal="center"/>
    </xf>
    <xf numFmtId="164" fontId="13" fillId="0" borderId="0" xfId="2" applyNumberFormat="1" applyFont="1" applyFill="1" applyAlignment="1">
      <alignment horizontal="center"/>
    </xf>
    <xf numFmtId="3" fontId="10" fillId="0" borderId="0" xfId="0" applyNumberFormat="1" applyFont="1" applyFill="1" applyBorder="1" applyAlignment="1">
      <alignment horizontal="left"/>
    </xf>
    <xf numFmtId="164" fontId="6" fillId="0" borderId="2" xfId="2" applyNumberFormat="1" applyFont="1" applyFill="1" applyBorder="1"/>
    <xf numFmtId="0" fontId="0" fillId="0" borderId="0" xfId="0" applyFill="1" applyBorder="1" applyAlignment="1">
      <alignment horizontal="left" wrapTex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0" fillId="0" borderId="0" xfId="0" applyFill="1" applyAlignment="1">
      <alignment vertical="center"/>
    </xf>
    <xf numFmtId="43" fontId="20" fillId="0" borderId="0" xfId="2" applyFont="1" applyFill="1"/>
    <xf numFmtId="43" fontId="21" fillId="0" borderId="0" xfId="0" applyNumberFormat="1" applyFont="1" applyFill="1"/>
    <xf numFmtId="43" fontId="0" fillId="0" borderId="0" xfId="0" applyNumberFormat="1" applyFill="1"/>
    <xf numFmtId="43" fontId="20" fillId="0" borderId="0" xfId="0" applyNumberFormat="1" applyFont="1" applyFill="1"/>
    <xf numFmtId="43" fontId="0" fillId="0" borderId="0" xfId="1" applyFont="1" applyFill="1"/>
    <xf numFmtId="43" fontId="21" fillId="0" borderId="0" xfId="2" applyFont="1" applyFill="1"/>
    <xf numFmtId="43" fontId="11" fillId="0" borderId="3" xfId="2" applyFont="1" applyFill="1" applyBorder="1" applyAlignment="1">
      <alignment horizontal="center"/>
    </xf>
    <xf numFmtId="0" fontId="11" fillId="0" borderId="3" xfId="0" applyFont="1" applyFill="1" applyBorder="1" applyAlignment="1">
      <alignment horizontal="center" wrapText="1"/>
    </xf>
    <xf numFmtId="0" fontId="11" fillId="0" borderId="4" xfId="0" applyFont="1" applyFill="1" applyBorder="1" applyAlignment="1">
      <alignment horizontal="center"/>
    </xf>
    <xf numFmtId="0" fontId="9" fillId="0" borderId="0" xfId="0" applyFont="1" applyFill="1"/>
    <xf numFmtId="43" fontId="9" fillId="0" borderId="0" xfId="0" applyNumberFormat="1" applyFont="1" applyFill="1"/>
    <xf numFmtId="43" fontId="11" fillId="0" borderId="3" xfId="2" applyFont="1" applyFill="1" applyBorder="1" applyAlignment="1">
      <alignment horizontal="center" wrapText="1"/>
    </xf>
    <xf numFmtId="0" fontId="22" fillId="0" borderId="0" xfId="0" applyFont="1" applyFill="1"/>
    <xf numFmtId="0" fontId="11" fillId="0" borderId="4" xfId="0" applyFont="1" applyFill="1" applyBorder="1" applyAlignment="1">
      <alignment horizontal="center" wrapText="1"/>
    </xf>
    <xf numFmtId="0" fontId="7" fillId="0" borderId="0" xfId="0" applyFont="1" applyFill="1"/>
    <xf numFmtId="43" fontId="7" fillId="0" borderId="0" xfId="2" applyFont="1" applyFill="1"/>
    <xf numFmtId="0" fontId="23" fillId="0" borderId="0" xfId="0" applyFont="1" applyFill="1"/>
    <xf numFmtId="0" fontId="24" fillId="0" borderId="0" xfId="0" applyFont="1" applyFill="1"/>
    <xf numFmtId="4" fontId="0" fillId="0" borderId="0" xfId="0" applyNumberFormat="1" applyFill="1"/>
    <xf numFmtId="164" fontId="11" fillId="0" borderId="0" xfId="1" applyNumberFormat="1" applyFont="1" applyFill="1" applyAlignment="1">
      <alignment horizontal="right"/>
    </xf>
    <xf numFmtId="164" fontId="11" fillId="0" borderId="0" xfId="1" applyNumberFormat="1" applyFont="1" applyFill="1" applyBorder="1"/>
    <xf numFmtId="164" fontId="11" fillId="0" borderId="0" xfId="1" applyNumberFormat="1" applyFont="1" applyFill="1"/>
    <xf numFmtId="164" fontId="11" fillId="0" borderId="0" xfId="1" applyNumberFormat="1" applyFont="1" applyFill="1" applyBorder="1" applyAlignment="1">
      <alignment vertical="top" wrapText="1"/>
    </xf>
    <xf numFmtId="164" fontId="11" fillId="0" borderId="0" xfId="1" applyNumberFormat="1" applyFont="1" applyFill="1" applyBorder="1" applyAlignment="1">
      <alignment vertical="top"/>
    </xf>
    <xf numFmtId="164" fontId="11" fillId="0" borderId="0" xfId="1" applyNumberFormat="1" applyFont="1" applyFill="1" applyAlignment="1"/>
    <xf numFmtId="164" fontId="11" fillId="0" borderId="0" xfId="1" applyNumberFormat="1" applyFont="1" applyFill="1" applyAlignment="1">
      <alignment horizontal="left"/>
    </xf>
    <xf numFmtId="164" fontId="11" fillId="0" borderId="0" xfId="1" applyNumberFormat="1" applyFont="1" applyFill="1" applyAlignment="1">
      <alignment horizontal="center"/>
    </xf>
    <xf numFmtId="164" fontId="25" fillId="0" borderId="0" xfId="1" applyNumberFormat="1" applyFont="1" applyFill="1" applyBorder="1" applyAlignment="1">
      <alignment horizontal="right" vertical="center"/>
    </xf>
    <xf numFmtId="164" fontId="12" fillId="0" borderId="0" xfId="1" applyNumberFormat="1" applyFont="1" applyFill="1" applyBorder="1" applyAlignment="1">
      <alignment horizontal="left" indent="7"/>
    </xf>
    <xf numFmtId="164" fontId="17" fillId="0" borderId="0" xfId="1" applyNumberFormat="1" applyFont="1" applyFill="1" applyBorder="1" applyAlignment="1">
      <alignment horizontal="right" vertical="center"/>
    </xf>
    <xf numFmtId="164" fontId="13" fillId="0" borderId="0" xfId="1" applyNumberFormat="1" applyFont="1" applyFill="1" applyBorder="1" applyAlignment="1">
      <alignment horizontal="left"/>
    </xf>
    <xf numFmtId="164" fontId="13" fillId="0" borderId="0" xfId="1" applyNumberFormat="1" applyFont="1" applyFill="1" applyAlignment="1">
      <alignment horizontal="center"/>
    </xf>
    <xf numFmtId="164" fontId="17" fillId="0" borderId="0" xfId="1" applyNumberFormat="1" applyFont="1" applyFill="1" applyBorder="1" applyAlignment="1">
      <alignment horizontal="left" vertical="center"/>
    </xf>
    <xf numFmtId="164" fontId="12" fillId="0" borderId="0" xfId="1" applyNumberFormat="1" applyFont="1" applyFill="1" applyBorder="1" applyAlignment="1">
      <alignment horizontal="left"/>
    </xf>
    <xf numFmtId="164" fontId="13" fillId="0" borderId="0" xfId="1" applyNumberFormat="1" applyFont="1" applyFill="1" applyBorder="1"/>
    <xf numFmtId="164" fontId="12" fillId="0" borderId="0" xfId="1" applyNumberFormat="1" applyFont="1" applyFill="1" applyBorder="1" applyAlignment="1">
      <alignment horizontal="left" indent="2"/>
    </xf>
    <xf numFmtId="164" fontId="13" fillId="0" borderId="2" xfId="1" applyNumberFormat="1" applyFont="1" applyFill="1" applyBorder="1"/>
    <xf numFmtId="164" fontId="13" fillId="0" borderId="2" xfId="1" applyNumberFormat="1" applyFont="1" applyFill="1" applyBorder="1" applyAlignment="1">
      <alignment horizontal="left"/>
    </xf>
    <xf numFmtId="164" fontId="25" fillId="0" borderId="0" xfId="1" applyNumberFormat="1" applyFont="1" applyFill="1" applyBorder="1" applyAlignment="1">
      <alignment vertical="center" wrapText="1"/>
    </xf>
    <xf numFmtId="164" fontId="11" fillId="0" borderId="1" xfId="1" applyNumberFormat="1" applyFont="1" applyFill="1" applyBorder="1" applyAlignment="1">
      <alignment horizontal="center"/>
    </xf>
    <xf numFmtId="164" fontId="12" fillId="0" borderId="0" xfId="1" applyNumberFormat="1" applyFont="1" applyFill="1" applyBorder="1" applyAlignment="1">
      <alignment horizontal="left" indent="3"/>
    </xf>
    <xf numFmtId="164" fontId="16" fillId="0" borderId="0" xfId="1" applyNumberFormat="1" applyFont="1" applyFill="1" applyBorder="1" applyAlignment="1">
      <alignment horizontal="left" indent="3"/>
    </xf>
    <xf numFmtId="164" fontId="13" fillId="0" borderId="0" xfId="1" applyNumberFormat="1" applyFont="1" applyFill="1" applyBorder="1" applyAlignment="1">
      <alignment horizontal="right" vertical="center"/>
    </xf>
    <xf numFmtId="164" fontId="11" fillId="0" borderId="0" xfId="1" applyNumberFormat="1" applyFont="1" applyFill="1" applyBorder="1" applyAlignment="1">
      <alignment horizontal="right" vertical="center"/>
    </xf>
    <xf numFmtId="164" fontId="12" fillId="0" borderId="0" xfId="1" applyNumberFormat="1" applyFont="1" applyFill="1" applyAlignment="1">
      <alignment horizontal="left" indent="3"/>
    </xf>
    <xf numFmtId="164" fontId="26" fillId="0" borderId="0" xfId="1" applyNumberFormat="1" applyFont="1" applyFill="1" applyBorder="1"/>
    <xf numFmtId="1" fontId="11" fillId="0" borderId="0" xfId="1" applyNumberFormat="1" applyFont="1" applyFill="1" applyAlignment="1">
      <alignment horizontal="left"/>
    </xf>
    <xf numFmtId="164" fontId="13" fillId="0" borderId="0" xfId="1" applyNumberFormat="1" applyFont="1" applyFill="1"/>
    <xf numFmtId="164" fontId="13" fillId="0" borderId="1" xfId="1" applyNumberFormat="1" applyFont="1" applyFill="1" applyBorder="1" applyAlignment="1">
      <alignment horizontal="center"/>
    </xf>
    <xf numFmtId="164" fontId="13" fillId="0" borderId="0" xfId="1" applyNumberFormat="1" applyFont="1" applyFill="1" applyBorder="1" applyAlignment="1">
      <alignment horizontal="left" vertical="center"/>
    </xf>
    <xf numFmtId="164" fontId="13" fillId="0" borderId="0" xfId="1" applyNumberFormat="1" applyFont="1" applyFill="1" applyBorder="1" applyAlignment="1">
      <alignment horizontal="center" wrapText="1"/>
    </xf>
    <xf numFmtId="164" fontId="13" fillId="0" borderId="0" xfId="1" applyNumberFormat="1" applyFont="1" applyFill="1" applyAlignment="1">
      <alignment horizontal="left"/>
    </xf>
    <xf numFmtId="164" fontId="16" fillId="0" borderId="0" xfId="1" applyNumberFormat="1" applyFont="1" applyFill="1" applyBorder="1" applyAlignment="1">
      <alignment horizontal="left" vertical="center" indent="3"/>
    </xf>
    <xf numFmtId="164" fontId="13" fillId="0" borderId="0" xfId="1" applyNumberFormat="1" applyFont="1" applyFill="1" applyBorder="1" applyAlignment="1">
      <alignment horizontal="left" vertical="top" wrapText="1"/>
    </xf>
    <xf numFmtId="164" fontId="27" fillId="0" borderId="0" xfId="1" applyNumberFormat="1" applyFont="1" applyFill="1"/>
    <xf numFmtId="164" fontId="9" fillId="0" borderId="0" xfId="1" applyNumberFormat="1" applyFont="1" applyFill="1"/>
    <xf numFmtId="164" fontId="13" fillId="0" borderId="0" xfId="1" applyNumberFormat="1" applyFont="1" applyFill="1" applyBorder="1" applyAlignment="1">
      <alignment horizontal="left" wrapText="1"/>
    </xf>
    <xf numFmtId="164" fontId="9" fillId="0" borderId="0" xfId="1" applyNumberFormat="1" applyFont="1" applyFill="1" applyBorder="1"/>
    <xf numFmtId="164" fontId="9" fillId="0" borderId="1" xfId="1" applyNumberFormat="1" applyFont="1" applyFill="1" applyBorder="1" applyAlignment="1">
      <alignment horizontal="center"/>
    </xf>
    <xf numFmtId="164" fontId="9" fillId="0" borderId="0" xfId="1" applyNumberFormat="1" applyFont="1" applyFill="1" applyBorder="1" applyAlignment="1">
      <alignment horizontal="right" vertical="center"/>
    </xf>
    <xf numFmtId="164" fontId="28" fillId="0" borderId="0" xfId="1" applyNumberFormat="1" applyFont="1" applyFill="1" applyAlignment="1">
      <alignment horizontal="center"/>
    </xf>
    <xf numFmtId="164" fontId="16" fillId="0" borderId="0" xfId="1" applyNumberFormat="1" applyFont="1" applyFill="1" applyBorder="1" applyAlignment="1">
      <alignment horizontal="left" vertical="top"/>
    </xf>
    <xf numFmtId="164" fontId="9" fillId="0" borderId="0" xfId="1" applyNumberFormat="1" applyFont="1" applyFill="1" applyBorder="1" applyAlignment="1">
      <alignment horizontal="left" indent="4"/>
    </xf>
    <xf numFmtId="164" fontId="16" fillId="0" borderId="0" xfId="1" applyNumberFormat="1" applyFont="1" applyFill="1" applyBorder="1" applyAlignment="1">
      <alignment horizontal="left" indent="7"/>
    </xf>
    <xf numFmtId="164" fontId="9" fillId="0" borderId="0" xfId="1" applyNumberFormat="1" applyFont="1" applyFill="1" applyBorder="1" applyAlignment="1">
      <alignment horizontal="left"/>
    </xf>
    <xf numFmtId="164" fontId="29" fillId="0" borderId="0" xfId="1" applyNumberFormat="1" applyFont="1" applyFill="1" applyBorder="1" applyAlignment="1">
      <alignment horizontal="left"/>
    </xf>
    <xf numFmtId="164" fontId="0" fillId="0" borderId="0" xfId="2" applyNumberFormat="1" applyFont="1" applyFill="1"/>
    <xf numFmtId="164" fontId="11" fillId="0" borderId="0" xfId="1" applyNumberFormat="1" applyFont="1" applyFill="1" applyAlignment="1">
      <alignment horizontal="center"/>
    </xf>
    <xf numFmtId="164" fontId="13" fillId="0" borderId="0" xfId="1" applyNumberFormat="1" applyFont="1" applyFill="1" applyBorder="1" applyAlignment="1">
      <alignment horizontal="left" vertical="top" wrapText="1"/>
    </xf>
    <xf numFmtId="4" fontId="0" fillId="0" borderId="0" xfId="0" applyNumberFormat="1" applyFont="1"/>
    <xf numFmtId="164" fontId="10" fillId="0" borderId="0" xfId="1" applyNumberFormat="1" applyFont="1" applyFill="1"/>
    <xf numFmtId="4" fontId="0" fillId="0" borderId="0" xfId="0" applyNumberFormat="1" applyFont="1" applyFill="1"/>
    <xf numFmtId="164" fontId="11" fillId="0" borderId="0" xfId="1" applyNumberFormat="1" applyFont="1" applyFill="1" applyBorder="1" applyAlignment="1">
      <alignment horizontal="center" wrapText="1"/>
    </xf>
    <xf numFmtId="164" fontId="0" fillId="0" borderId="0" xfId="1" applyNumberFormat="1" applyFont="1" applyFill="1"/>
    <xf numFmtId="164" fontId="13" fillId="0" borderId="5" xfId="1" applyNumberFormat="1" applyFont="1" applyFill="1" applyBorder="1" applyAlignment="1">
      <alignment horizontal="left"/>
    </xf>
    <xf numFmtId="164" fontId="13" fillId="0" borderId="0" xfId="10" applyNumberFormat="1" applyFont="1" applyFill="1" applyBorder="1" applyAlignment="1">
      <alignment horizontal="right" vertical="center"/>
    </xf>
    <xf numFmtId="164" fontId="17" fillId="0" borderId="0" xfId="10" applyNumberFormat="1" applyFont="1" applyFill="1" applyBorder="1" applyAlignment="1">
      <alignment horizontal="right" vertical="center"/>
    </xf>
    <xf numFmtId="164" fontId="13" fillId="0" borderId="0" xfId="10" applyNumberFormat="1" applyFont="1" applyFill="1" applyBorder="1"/>
    <xf numFmtId="164" fontId="13" fillId="0" borderId="2" xfId="10" applyNumberFormat="1" applyFont="1" applyFill="1" applyBorder="1"/>
    <xf numFmtId="164" fontId="11" fillId="0" borderId="0" xfId="1" applyNumberFormat="1" applyFont="1" applyFill="1" applyAlignment="1">
      <alignment horizontal="left"/>
    </xf>
    <xf numFmtId="164" fontId="4" fillId="0" borderId="0" xfId="1" applyNumberFormat="1" applyFont="1" applyFill="1" applyBorder="1" applyAlignment="1">
      <alignment horizontal="left"/>
    </xf>
    <xf numFmtId="164" fontId="4" fillId="0" borderId="0" xfId="1" applyNumberFormat="1" applyFont="1" applyFill="1" applyAlignment="1">
      <alignment horizontal="left"/>
    </xf>
    <xf numFmtId="164" fontId="9" fillId="0" borderId="0" xfId="1" applyNumberFormat="1" applyFont="1" applyFill="1" applyAlignment="1">
      <alignment horizontal="left" indent="3"/>
    </xf>
    <xf numFmtId="164" fontId="13" fillId="0" borderId="0" xfId="1" applyNumberFormat="1" applyFont="1" applyFill="1" applyAlignment="1">
      <alignment horizontal="left" indent="3"/>
    </xf>
    <xf numFmtId="164" fontId="16" fillId="0" borderId="0" xfId="1" applyNumberFormat="1" applyFont="1" applyFill="1" applyAlignment="1">
      <alignment horizontal="left" indent="3"/>
    </xf>
    <xf numFmtId="164" fontId="4" fillId="0" borderId="0" xfId="1" applyNumberFormat="1" applyFont="1" applyFill="1"/>
    <xf numFmtId="4" fontId="0" fillId="4" borderId="0" xfId="0" applyNumberFormat="1" applyFont="1" applyFill="1"/>
    <xf numFmtId="164" fontId="13" fillId="0" borderId="2" xfId="1" applyNumberFormat="1" applyFont="1" applyFill="1" applyBorder="1" applyAlignment="1">
      <alignment horizontal="center" wrapText="1"/>
    </xf>
    <xf numFmtId="164" fontId="13" fillId="0" borderId="7" xfId="1" applyNumberFormat="1" applyFont="1" applyFill="1" applyBorder="1"/>
    <xf numFmtId="37" fontId="13" fillId="0" borderId="0" xfId="1" applyNumberFormat="1" applyFont="1" applyFill="1"/>
    <xf numFmtId="37" fontId="17" fillId="0" borderId="0" xfId="1" applyNumberFormat="1" applyFont="1" applyFill="1" applyBorder="1" applyAlignment="1">
      <alignment horizontal="right" vertical="center"/>
    </xf>
    <xf numFmtId="37" fontId="13" fillId="0" borderId="2" xfId="1" applyNumberFormat="1" applyFont="1" applyFill="1" applyBorder="1"/>
    <xf numFmtId="37" fontId="13" fillId="0" borderId="0" xfId="1" applyNumberFormat="1" applyFont="1" applyFill="1" applyBorder="1" applyAlignment="1">
      <alignment horizontal="right"/>
    </xf>
    <xf numFmtId="37" fontId="13" fillId="0" borderId="0" xfId="1" applyNumberFormat="1" applyFont="1" applyFill="1" applyAlignment="1">
      <alignment horizontal="right"/>
    </xf>
    <xf numFmtId="37" fontId="13" fillId="0" borderId="2" xfId="1" applyNumberFormat="1" applyFont="1" applyFill="1" applyBorder="1" applyAlignment="1">
      <alignment horizontal="right"/>
    </xf>
    <xf numFmtId="37" fontId="13" fillId="0" borderId="2" xfId="1" applyNumberFormat="1" applyFont="1" applyFill="1" applyBorder="1" applyAlignment="1">
      <alignment horizontal="right" wrapText="1"/>
    </xf>
    <xf numFmtId="37" fontId="12" fillId="0" borderId="0" xfId="1" applyNumberFormat="1" applyFont="1" applyFill="1" applyBorder="1" applyAlignment="1"/>
    <xf numFmtId="37" fontId="13" fillId="0" borderId="0" xfId="1" applyNumberFormat="1" applyFont="1" applyFill="1" applyBorder="1" applyAlignment="1">
      <alignment horizontal="right" vertical="center"/>
    </xf>
    <xf numFmtId="37" fontId="9" fillId="0" borderId="0" xfId="1" applyNumberFormat="1" applyFont="1" applyFill="1" applyBorder="1" applyAlignment="1"/>
    <xf numFmtId="37" fontId="13" fillId="0" borderId="0" xfId="1" applyNumberFormat="1" applyFont="1" applyFill="1" applyBorder="1" applyAlignment="1"/>
    <xf numFmtId="37" fontId="13" fillId="0" borderId="0" xfId="1" applyNumberFormat="1" applyFont="1" applyFill="1" applyBorder="1"/>
    <xf numFmtId="37" fontId="13" fillId="0" borderId="0" xfId="10" applyNumberFormat="1" applyFont="1" applyFill="1" applyBorder="1"/>
    <xf numFmtId="37" fontId="17" fillId="0" borderId="0" xfId="10" applyNumberFormat="1" applyFont="1" applyFill="1" applyBorder="1" applyAlignment="1">
      <alignment horizontal="right" vertical="center"/>
    </xf>
    <xf numFmtId="0" fontId="3" fillId="0" borderId="0" xfId="1" applyNumberFormat="1" applyFont="1" applyFill="1" applyBorder="1" applyAlignment="1">
      <alignment vertical="center" wrapText="1"/>
    </xf>
    <xf numFmtId="0" fontId="19" fillId="0" borderId="0" xfId="0" applyFont="1" applyFill="1" applyBorder="1" applyAlignment="1">
      <alignment vertical="center" wrapText="1"/>
    </xf>
    <xf numFmtId="37" fontId="4" fillId="0" borderId="0" xfId="1" applyNumberFormat="1" applyFont="1" applyFill="1" applyAlignment="1">
      <alignment horizontal="right"/>
    </xf>
    <xf numFmtId="164" fontId="0" fillId="0" borderId="0" xfId="1" applyNumberFormat="1" applyFont="1" applyFill="1" applyBorder="1"/>
    <xf numFmtId="0" fontId="2" fillId="0" borderId="0" xfId="1" applyNumberFormat="1" applyFont="1" applyFill="1" applyBorder="1" applyAlignment="1">
      <alignment vertical="center" wrapText="1"/>
    </xf>
    <xf numFmtId="37" fontId="16" fillId="0" borderId="0" xfId="1" applyNumberFormat="1" applyFont="1" applyFill="1" applyBorder="1" applyAlignment="1">
      <alignment horizontal="left" vertical="top"/>
    </xf>
    <xf numFmtId="164" fontId="13" fillId="0" borderId="0" xfId="1" applyNumberFormat="1" applyFont="1" applyFill="1" applyBorder="1" applyAlignment="1">
      <alignment horizontal="left" vertical="top" wrapText="1"/>
    </xf>
    <xf numFmtId="164" fontId="10" fillId="0" borderId="0" xfId="1" applyNumberFormat="1" applyFont="1" applyFill="1" applyBorder="1" applyAlignment="1">
      <alignment horizontal="left" vertical="center"/>
    </xf>
    <xf numFmtId="164" fontId="18" fillId="0" borderId="0" xfId="1" applyNumberFormat="1" applyFont="1" applyFill="1" applyBorder="1" applyAlignment="1">
      <alignment horizontal="left" indent="3"/>
    </xf>
    <xf numFmtId="3" fontId="13" fillId="0" borderId="0" xfId="1" applyNumberFormat="1" applyFont="1" applyFill="1" applyBorder="1" applyAlignment="1">
      <alignment horizontal="right" vertical="center"/>
    </xf>
    <xf numFmtId="164" fontId="1" fillId="0" borderId="0" xfId="1" applyNumberFormat="1" applyFont="1" applyFill="1" applyBorder="1" applyAlignment="1">
      <alignment horizontal="left" indent="4"/>
    </xf>
    <xf numFmtId="3" fontId="13" fillId="0" borderId="0" xfId="1" applyNumberFormat="1" applyFont="1" applyFill="1"/>
    <xf numFmtId="3" fontId="13" fillId="0" borderId="0" xfId="1" applyNumberFormat="1" applyFont="1" applyFill="1" applyBorder="1"/>
    <xf numFmtId="3" fontId="9" fillId="0" borderId="0" xfId="1" applyNumberFormat="1" applyFont="1" applyFill="1" applyBorder="1" applyAlignment="1">
      <alignment horizontal="right" vertical="center"/>
    </xf>
    <xf numFmtId="3" fontId="13" fillId="0" borderId="2" xfId="1" applyNumberFormat="1" applyFont="1" applyFill="1" applyBorder="1" applyAlignment="1">
      <alignment horizontal="left"/>
    </xf>
    <xf numFmtId="3" fontId="13" fillId="0" borderId="0" xfId="1" applyNumberFormat="1" applyFont="1" applyFill="1" applyBorder="1" applyAlignment="1">
      <alignment vertical="center"/>
    </xf>
    <xf numFmtId="3" fontId="13" fillId="0" borderId="0" xfId="1" applyNumberFormat="1" applyFont="1" applyFill="1" applyAlignment="1"/>
    <xf numFmtId="3" fontId="13" fillId="0" borderId="0" xfId="1" applyNumberFormat="1" applyFont="1" applyFill="1" applyBorder="1" applyAlignment="1"/>
    <xf numFmtId="3" fontId="17" fillId="0" borderId="0" xfId="1" applyNumberFormat="1" applyFont="1" applyFill="1" applyBorder="1" applyAlignment="1">
      <alignment vertical="center"/>
    </xf>
    <xf numFmtId="3" fontId="9" fillId="0" borderId="0" xfId="1" applyNumberFormat="1" applyFont="1" applyFill="1" applyBorder="1" applyAlignment="1">
      <alignment vertical="center"/>
    </xf>
    <xf numFmtId="3" fontId="13" fillId="0" borderId="2" xfId="1" applyNumberFormat="1" applyFont="1" applyFill="1" applyBorder="1" applyAlignment="1"/>
    <xf numFmtId="37" fontId="13" fillId="0" borderId="2" xfId="1" applyNumberFormat="1" applyFont="1" applyFill="1" applyBorder="1" applyAlignment="1">
      <alignment horizontal="left"/>
    </xf>
    <xf numFmtId="3" fontId="4" fillId="0" borderId="0" xfId="1" applyNumberFormat="1" applyFont="1"/>
    <xf numFmtId="3" fontId="4" fillId="0" borderId="0" xfId="1" applyNumberFormat="1" applyFont="1" applyBorder="1" applyAlignment="1">
      <alignment horizontal="right" vertical="center"/>
    </xf>
    <xf numFmtId="3" fontId="13" fillId="0" borderId="0" xfId="1" applyNumberFormat="1" applyFont="1"/>
    <xf numFmtId="3" fontId="13" fillId="0" borderId="0" xfId="1" applyNumberFormat="1" applyFont="1" applyBorder="1" applyAlignment="1">
      <alignment horizontal="right" vertical="center"/>
    </xf>
    <xf numFmtId="37" fontId="4" fillId="0" borderId="0" xfId="1" applyNumberFormat="1" applyFont="1" applyFill="1" applyAlignment="1">
      <alignment horizontal="left"/>
    </xf>
    <xf numFmtId="37" fontId="4" fillId="0" borderId="0" xfId="1" applyNumberFormat="1" applyFont="1" applyFill="1"/>
    <xf numFmtId="3" fontId="9" fillId="0" borderId="0" xfId="1" applyNumberFormat="1" applyFont="1" applyFill="1"/>
    <xf numFmtId="3" fontId="13" fillId="0" borderId="2" xfId="1" applyNumberFormat="1" applyFont="1" applyFill="1" applyBorder="1"/>
    <xf numFmtId="164" fontId="11" fillId="0" borderId="0" xfId="1" applyNumberFormat="1" applyFont="1" applyFill="1" applyAlignment="1">
      <alignment horizontal="center"/>
    </xf>
    <xf numFmtId="164" fontId="11" fillId="0" borderId="0" xfId="1" applyNumberFormat="1" applyFont="1" applyFill="1" applyBorder="1" applyAlignment="1">
      <alignment horizontal="center"/>
    </xf>
    <xf numFmtId="164" fontId="27" fillId="0" borderId="6" xfId="1" applyNumberFormat="1" applyFont="1" applyFill="1" applyBorder="1" applyAlignment="1">
      <alignment horizontal="left"/>
    </xf>
    <xf numFmtId="0" fontId="19" fillId="0" borderId="5" xfId="0" applyFont="1" applyFill="1" applyBorder="1" applyAlignment="1">
      <alignment horizontal="left" vertical="center" wrapText="1"/>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164" fontId="27" fillId="0" borderId="0" xfId="1" applyNumberFormat="1" applyFont="1" applyFill="1" applyAlignment="1">
      <alignment horizontal="center"/>
    </xf>
    <xf numFmtId="164" fontId="13" fillId="0" borderId="0" xfId="1" applyNumberFormat="1"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1" fillId="2" borderId="0" xfId="0" applyFont="1" applyFill="1" applyAlignment="1">
      <alignment horizontal="center"/>
    </xf>
    <xf numFmtId="0" fontId="19" fillId="2" borderId="5" xfId="0" applyFont="1" applyFill="1" applyBorder="1" applyAlignment="1">
      <alignment horizontal="left" vertical="center" wrapText="1"/>
    </xf>
    <xf numFmtId="0" fontId="0" fillId="2" borderId="0" xfId="0" applyFont="1" applyFill="1" applyBorder="1" applyAlignment="1">
      <alignment horizontal="left" vertical="top" wrapText="1"/>
    </xf>
    <xf numFmtId="0" fontId="19" fillId="2" borderId="0" xfId="0" applyFont="1" applyFill="1" applyBorder="1" applyAlignment="1">
      <alignment horizontal="left" vertical="center" wrapText="1"/>
    </xf>
    <xf numFmtId="0" fontId="11" fillId="0" borderId="0" xfId="0" applyFont="1" applyFill="1" applyAlignment="1">
      <alignment horizontal="center"/>
    </xf>
    <xf numFmtId="0" fontId="0" fillId="0" borderId="0" xfId="0" applyFill="1" applyBorder="1" applyAlignment="1">
      <alignment horizontal="left" wrapText="1"/>
    </xf>
    <xf numFmtId="0" fontId="11" fillId="0" borderId="0" xfId="0" applyFont="1" applyFill="1" applyAlignment="1">
      <alignment horizontal="left"/>
    </xf>
    <xf numFmtId="0" fontId="30" fillId="0" borderId="0" xfId="0" applyFont="1" applyFill="1" applyAlignment="1">
      <alignment horizontal="left"/>
    </xf>
    <xf numFmtId="0" fontId="30" fillId="0" borderId="0" xfId="0" applyFont="1" applyFill="1" applyBorder="1" applyAlignment="1">
      <alignment horizontal="left"/>
    </xf>
  </cellXfs>
  <cellStyles count="15">
    <cellStyle name="Millares" xfId="1" builtinId="3"/>
    <cellStyle name="Millares 2" xfId="2"/>
    <cellStyle name="Millares 2 2" xfId="10"/>
    <cellStyle name="Millares 3" xfId="3"/>
    <cellStyle name="Millares 4" xfId="9"/>
    <cellStyle name="Millares 5" xfId="11"/>
    <cellStyle name="Normal" xfId="0" builtinId="0"/>
    <cellStyle name="Normal 2" xfId="4"/>
    <cellStyle name="Normal 2 2" xfId="12"/>
    <cellStyle name="Normal 3" xfId="5"/>
    <cellStyle name="Normal 4" xfId="6"/>
    <cellStyle name="Normal 5" xfId="7"/>
    <cellStyle name="Normal 6" xfId="8"/>
    <cellStyle name="Normal 7" xfId="13"/>
    <cellStyle name="Porcentaje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mchavest\Configuraci&#243;n%20local\Archivos%20temporales%20de%20Internet\Content.Outlook\201OGQGJ\Cuadros%20IMAS%20Informes%20Trimestrales-semestralesa%20y%20anual%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rimestre sin formato"/>
      <sheetName val="1T"/>
      <sheetName val="2T"/>
      <sheetName val="3T"/>
      <sheetName val="4T"/>
      <sheetName val="Semestral"/>
      <sheetName val="3T acumulado"/>
      <sheetName val="Anual"/>
      <sheetName val="IS_IMAS"/>
    </sheetNames>
    <sheetDataSet>
      <sheetData sheetId="0"/>
      <sheetData sheetId="1">
        <row r="10">
          <cell r="F10" t="str">
            <v>I Trimestre</v>
          </cell>
        </row>
        <row r="11">
          <cell r="F11">
            <v>0</v>
          </cell>
        </row>
        <row r="12">
          <cell r="F12">
            <v>0</v>
          </cell>
        </row>
        <row r="13">
          <cell r="F13">
            <v>33265</v>
          </cell>
        </row>
        <row r="14">
          <cell r="F14">
            <v>0</v>
          </cell>
        </row>
        <row r="15">
          <cell r="F15">
            <v>10213</v>
          </cell>
        </row>
        <row r="16">
          <cell r="F16">
            <v>2322</v>
          </cell>
        </row>
        <row r="17">
          <cell r="F17">
            <v>124</v>
          </cell>
        </row>
        <row r="18">
          <cell r="F18">
            <v>182</v>
          </cell>
        </row>
        <row r="19">
          <cell r="F19">
            <v>66</v>
          </cell>
        </row>
        <row r="20">
          <cell r="F20">
            <v>131913</v>
          </cell>
        </row>
        <row r="21">
          <cell r="F21">
            <v>103587</v>
          </cell>
        </row>
      </sheetData>
      <sheetData sheetId="2">
        <row r="10">
          <cell r="F10" t="str">
            <v>II Trimestre</v>
          </cell>
        </row>
        <row r="11">
          <cell r="F11">
            <v>0</v>
          </cell>
        </row>
        <row r="12">
          <cell r="F12">
            <v>0</v>
          </cell>
        </row>
        <row r="13">
          <cell r="F13">
            <v>48616</v>
          </cell>
        </row>
        <row r="14">
          <cell r="F14">
            <v>0</v>
          </cell>
        </row>
        <row r="15">
          <cell r="F15">
            <v>12014</v>
          </cell>
        </row>
        <row r="16">
          <cell r="F16">
            <v>2546</v>
          </cell>
        </row>
        <row r="17">
          <cell r="F17">
            <v>140</v>
          </cell>
        </row>
        <row r="18">
          <cell r="F18">
            <v>1114</v>
          </cell>
        </row>
        <row r="19">
          <cell r="F19">
            <v>327</v>
          </cell>
        </row>
        <row r="20">
          <cell r="F20">
            <v>155463</v>
          </cell>
        </row>
        <row r="21">
          <cell r="F21">
            <v>119350</v>
          </cell>
        </row>
      </sheetData>
      <sheetData sheetId="3">
        <row r="13">
          <cell r="F13">
            <v>56595</v>
          </cell>
        </row>
        <row r="14">
          <cell r="F14">
            <v>0</v>
          </cell>
        </row>
        <row r="15">
          <cell r="F15">
            <v>11941</v>
          </cell>
        </row>
        <row r="17">
          <cell r="F17">
            <v>224</v>
          </cell>
        </row>
        <row r="18">
          <cell r="F18">
            <v>1159</v>
          </cell>
        </row>
        <row r="19">
          <cell r="F19">
            <v>469</v>
          </cell>
        </row>
        <row r="20">
          <cell r="F20">
            <v>158577</v>
          </cell>
        </row>
        <row r="21">
          <cell r="F21">
            <v>121848</v>
          </cell>
        </row>
      </sheetData>
      <sheetData sheetId="4">
        <row r="13">
          <cell r="F13">
            <v>66395</v>
          </cell>
        </row>
        <row r="14">
          <cell r="F14">
            <v>0</v>
          </cell>
        </row>
        <row r="15">
          <cell r="F15">
            <v>12032</v>
          </cell>
        </row>
        <row r="17">
          <cell r="F17">
            <v>792</v>
          </cell>
        </row>
        <row r="18">
          <cell r="F18">
            <v>956</v>
          </cell>
        </row>
        <row r="19">
          <cell r="F19">
            <v>504</v>
          </cell>
        </row>
        <row r="20">
          <cell r="F20">
            <v>160914</v>
          </cell>
        </row>
        <row r="21">
          <cell r="F21">
            <v>124560</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topLeftCell="A40" workbookViewId="0">
      <selection activeCell="A55" sqref="A55"/>
    </sheetView>
  </sheetViews>
  <sheetFormatPr baseColWidth="10" defaultColWidth="11.42578125" defaultRowHeight="15" x14ac:dyDescent="0.25"/>
  <cols>
    <col min="1" max="1" width="55.85546875" style="132" customWidth="1"/>
    <col min="2" max="2" width="19.5703125" style="132" customWidth="1"/>
    <col min="3" max="3" width="18.5703125" style="132" bestFit="1" customWidth="1"/>
    <col min="4" max="4" width="19.7109375" style="132" bestFit="1" customWidth="1"/>
    <col min="5" max="5" width="22.85546875" style="132" customWidth="1"/>
    <col min="6" max="6" width="14.42578125" style="132" customWidth="1"/>
    <col min="7" max="7" width="13.7109375" style="132" bestFit="1" customWidth="1"/>
    <col min="8" max="9" width="15.28515625" style="132" bestFit="1" customWidth="1"/>
    <col min="10" max="16384" width="11.42578125" style="132"/>
  </cols>
  <sheetData>
    <row r="1" spans="1:6" x14ac:dyDescent="0.25">
      <c r="A1" s="218" t="s">
        <v>2</v>
      </c>
      <c r="B1" s="218"/>
      <c r="C1" s="218"/>
      <c r="D1" s="218"/>
      <c r="E1" s="218"/>
      <c r="F1" s="218"/>
    </row>
    <row r="2" spans="1:6" x14ac:dyDescent="0.25">
      <c r="A2" s="104" t="s">
        <v>37</v>
      </c>
      <c r="B2" s="105" t="s">
        <v>38</v>
      </c>
      <c r="C2" s="106"/>
      <c r="D2" s="107"/>
      <c r="E2" s="106"/>
      <c r="F2" s="106"/>
    </row>
    <row r="3" spans="1:6" x14ac:dyDescent="0.25">
      <c r="A3" s="104" t="s">
        <v>39</v>
      </c>
      <c r="B3" s="108" t="s">
        <v>40</v>
      </c>
      <c r="C3" s="106"/>
      <c r="D3" s="109"/>
      <c r="E3" s="106"/>
      <c r="F3" s="106"/>
    </row>
    <row r="4" spans="1:6" x14ac:dyDescent="0.25">
      <c r="A4" s="104" t="s">
        <v>41</v>
      </c>
      <c r="B4" s="106" t="s">
        <v>42</v>
      </c>
      <c r="C4" s="109"/>
      <c r="D4" s="109"/>
      <c r="E4" s="106"/>
      <c r="F4" s="106"/>
    </row>
    <row r="5" spans="1:6" x14ac:dyDescent="0.25">
      <c r="A5" s="104" t="s">
        <v>79</v>
      </c>
      <c r="B5" s="110" t="s">
        <v>130</v>
      </c>
      <c r="C5" s="106"/>
      <c r="D5" s="106"/>
      <c r="E5" s="106"/>
      <c r="F5" s="106"/>
    </row>
    <row r="6" spans="1:6" x14ac:dyDescent="0.25">
      <c r="A6" s="104"/>
      <c r="B6" s="110"/>
      <c r="C6" s="106"/>
      <c r="D6" s="106"/>
      <c r="E6" s="106"/>
      <c r="F6" s="106"/>
    </row>
    <row r="8" spans="1:6" x14ac:dyDescent="0.25">
      <c r="A8" s="218" t="s">
        <v>43</v>
      </c>
      <c r="B8" s="218"/>
      <c r="C8" s="218"/>
      <c r="D8" s="218"/>
      <c r="E8" s="218"/>
      <c r="F8" s="218"/>
    </row>
    <row r="9" spans="1:6" x14ac:dyDescent="0.25">
      <c r="A9" s="218" t="s">
        <v>44</v>
      </c>
      <c r="B9" s="218"/>
      <c r="C9" s="218"/>
      <c r="D9" s="218"/>
      <c r="E9" s="218"/>
      <c r="F9" s="218"/>
    </row>
    <row r="10" spans="1:6" x14ac:dyDescent="0.25">
      <c r="A10" s="111"/>
    </row>
    <row r="11" spans="1:6" ht="15.75" thickBot="1" x14ac:dyDescent="0.3">
      <c r="A11" s="133" t="s">
        <v>8</v>
      </c>
      <c r="B11" s="133" t="s">
        <v>46</v>
      </c>
      <c r="C11" s="133" t="s">
        <v>64</v>
      </c>
      <c r="D11" s="133" t="s">
        <v>65</v>
      </c>
      <c r="E11" s="133" t="s">
        <v>66</v>
      </c>
      <c r="F11" s="133" t="s">
        <v>55</v>
      </c>
    </row>
    <row r="12" spans="1:6" x14ac:dyDescent="0.25">
      <c r="A12" s="105"/>
      <c r="B12" s="119"/>
      <c r="C12" s="119"/>
      <c r="D12" s="119"/>
      <c r="E12" s="119"/>
      <c r="F12" s="119"/>
    </row>
    <row r="13" spans="1:6" x14ac:dyDescent="0.25">
      <c r="A13" s="119" t="s">
        <v>80</v>
      </c>
      <c r="B13" s="134" t="s">
        <v>122</v>
      </c>
      <c r="C13" s="127"/>
      <c r="D13" s="127"/>
      <c r="E13" s="112"/>
      <c r="F13" s="112"/>
    </row>
    <row r="14" spans="1:6" x14ac:dyDescent="0.25">
      <c r="A14" s="147" t="s">
        <v>3</v>
      </c>
      <c r="B14" s="115" t="s">
        <v>51</v>
      </c>
      <c r="C14" s="177"/>
      <c r="D14" s="177"/>
      <c r="E14" s="177"/>
      <c r="F14" s="178"/>
    </row>
    <row r="15" spans="1:6" x14ac:dyDescent="0.25">
      <c r="A15" s="113" t="s">
        <v>52</v>
      </c>
      <c r="B15" s="115" t="s">
        <v>53</v>
      </c>
      <c r="C15" s="175"/>
      <c r="D15" s="175"/>
      <c r="E15" s="175"/>
      <c r="F15" s="175"/>
    </row>
    <row r="16" spans="1:6" x14ac:dyDescent="0.25">
      <c r="A16" s="113" t="s">
        <v>137</v>
      </c>
      <c r="B16" s="115" t="s">
        <v>51</v>
      </c>
      <c r="C16" s="175">
        <v>0</v>
      </c>
      <c r="D16" s="175">
        <v>3</v>
      </c>
      <c r="E16" s="175">
        <v>9</v>
      </c>
      <c r="F16" s="175">
        <v>9</v>
      </c>
    </row>
    <row r="17" spans="1:8" x14ac:dyDescent="0.25">
      <c r="A17" s="113" t="s">
        <v>16</v>
      </c>
      <c r="B17" s="115" t="s">
        <v>51</v>
      </c>
      <c r="C17" s="177">
        <v>0</v>
      </c>
      <c r="D17" s="177">
        <v>0</v>
      </c>
      <c r="E17" s="177">
        <v>879</v>
      </c>
      <c r="F17" s="178">
        <v>879</v>
      </c>
    </row>
    <row r="18" spans="1:8" x14ac:dyDescent="0.25">
      <c r="A18" s="113" t="s">
        <v>138</v>
      </c>
      <c r="B18" s="115" t="s">
        <v>51</v>
      </c>
      <c r="C18" s="177">
        <v>1</v>
      </c>
      <c r="D18" s="177">
        <v>6</v>
      </c>
      <c r="E18" s="177">
        <v>114</v>
      </c>
      <c r="F18" s="178">
        <v>120</v>
      </c>
    </row>
    <row r="19" spans="1:8" x14ac:dyDescent="0.25">
      <c r="A19" s="148" t="s">
        <v>90</v>
      </c>
      <c r="B19" s="115" t="s">
        <v>117</v>
      </c>
      <c r="C19" s="178">
        <v>10509</v>
      </c>
      <c r="D19" s="178">
        <v>12956</v>
      </c>
      <c r="E19" s="177">
        <v>13234</v>
      </c>
      <c r="F19" s="178">
        <v>14363</v>
      </c>
      <c r="H19" s="116"/>
    </row>
    <row r="20" spans="1:8" x14ac:dyDescent="0.25">
      <c r="A20" s="148"/>
      <c r="B20" s="115" t="s">
        <v>51</v>
      </c>
      <c r="C20" s="178">
        <v>59</v>
      </c>
      <c r="D20" s="178">
        <v>13</v>
      </c>
      <c r="E20" s="177">
        <v>37</v>
      </c>
      <c r="F20" s="178">
        <v>93</v>
      </c>
      <c r="H20" s="116"/>
    </row>
    <row r="21" spans="1:8" x14ac:dyDescent="0.25">
      <c r="A21" s="148" t="s">
        <v>136</v>
      </c>
      <c r="B21" s="115" t="s">
        <v>51</v>
      </c>
      <c r="C21" s="178">
        <v>51</v>
      </c>
      <c r="D21" s="178">
        <v>7110</v>
      </c>
      <c r="E21" s="177">
        <v>16558</v>
      </c>
      <c r="F21" s="178">
        <v>16789</v>
      </c>
      <c r="H21" s="116"/>
    </row>
    <row r="22" spans="1:8" x14ac:dyDescent="0.25">
      <c r="A22" s="147" t="s">
        <v>13</v>
      </c>
      <c r="B22" s="115" t="s">
        <v>51</v>
      </c>
      <c r="C22" s="177">
        <v>31</v>
      </c>
      <c r="D22" s="177">
        <v>26</v>
      </c>
      <c r="E22" s="177">
        <v>43</v>
      </c>
      <c r="F22" s="178">
        <v>93</v>
      </c>
      <c r="H22" s="119"/>
    </row>
    <row r="23" spans="1:8" x14ac:dyDescent="0.25">
      <c r="A23" s="147" t="s">
        <v>14</v>
      </c>
      <c r="B23" s="115" t="s">
        <v>51</v>
      </c>
      <c r="C23" s="177">
        <v>0</v>
      </c>
      <c r="D23" s="177">
        <v>11</v>
      </c>
      <c r="E23" s="177">
        <v>20</v>
      </c>
      <c r="F23" s="178">
        <v>31</v>
      </c>
    </row>
    <row r="24" spans="1:8" x14ac:dyDescent="0.25">
      <c r="A24" s="147" t="s">
        <v>119</v>
      </c>
      <c r="B24" s="115" t="s">
        <v>118</v>
      </c>
      <c r="C24" s="177">
        <v>0</v>
      </c>
      <c r="D24" s="177">
        <v>0</v>
      </c>
      <c r="E24" s="178">
        <v>0</v>
      </c>
      <c r="F24" s="178">
        <v>0</v>
      </c>
    </row>
    <row r="25" spans="1:8" x14ac:dyDescent="0.25">
      <c r="A25" s="147" t="s">
        <v>15</v>
      </c>
      <c r="B25" s="117" t="s">
        <v>120</v>
      </c>
      <c r="C25" s="175">
        <v>0</v>
      </c>
      <c r="D25" s="175">
        <v>0</v>
      </c>
      <c r="E25" s="177">
        <v>8</v>
      </c>
      <c r="F25" s="178">
        <v>8</v>
      </c>
    </row>
    <row r="26" spans="1:8" x14ac:dyDescent="0.25">
      <c r="A26" s="147" t="s">
        <v>4</v>
      </c>
      <c r="B26" s="115" t="s">
        <v>54</v>
      </c>
      <c r="C26" s="177">
        <v>116536</v>
      </c>
      <c r="D26" s="177">
        <v>117505</v>
      </c>
      <c r="E26" s="177">
        <v>124682</v>
      </c>
      <c r="F26" s="178">
        <v>127413</v>
      </c>
    </row>
    <row r="27" spans="1:8" x14ac:dyDescent="0.25">
      <c r="A27" s="147"/>
      <c r="B27" s="117" t="s">
        <v>120</v>
      </c>
      <c r="C27" s="177">
        <v>95905</v>
      </c>
      <c r="D27" s="177">
        <v>96578</v>
      </c>
      <c r="E27" s="177">
        <v>100812</v>
      </c>
      <c r="F27" s="178">
        <v>102759</v>
      </c>
    </row>
    <row r="28" spans="1:8" x14ac:dyDescent="0.25">
      <c r="A28" s="147" t="s">
        <v>121</v>
      </c>
      <c r="B28" s="115" t="s">
        <v>118</v>
      </c>
      <c r="C28" s="177">
        <v>0</v>
      </c>
      <c r="D28" s="177">
        <v>0</v>
      </c>
      <c r="E28" s="177">
        <v>58</v>
      </c>
      <c r="F28" s="178">
        <v>58</v>
      </c>
    </row>
    <row r="29" spans="1:8" x14ac:dyDescent="0.25">
      <c r="A29" s="147"/>
      <c r="B29" s="115"/>
      <c r="C29" s="177">
        <v>0</v>
      </c>
      <c r="D29" s="177">
        <v>0</v>
      </c>
      <c r="E29" s="177">
        <v>0</v>
      </c>
      <c r="F29" s="178">
        <v>0</v>
      </c>
    </row>
    <row r="30" spans="1:8" ht="15" customHeight="1" x14ac:dyDescent="0.25">
      <c r="A30" s="198" t="s">
        <v>123</v>
      </c>
      <c r="B30" s="115" t="s">
        <v>51</v>
      </c>
      <c r="C30" s="177">
        <v>0</v>
      </c>
      <c r="D30" s="177">
        <v>4</v>
      </c>
      <c r="E30" s="177">
        <v>0</v>
      </c>
      <c r="F30" s="181">
        <v>4</v>
      </c>
      <c r="G30" s="155"/>
      <c r="H30" s="119"/>
    </row>
    <row r="31" spans="1:8" ht="15" customHeight="1" x14ac:dyDescent="0.25">
      <c r="A31" s="147" t="s">
        <v>139</v>
      </c>
      <c r="B31" s="115" t="s">
        <v>51</v>
      </c>
      <c r="C31" s="177">
        <v>2997</v>
      </c>
      <c r="D31" s="177">
        <v>8082</v>
      </c>
      <c r="E31" s="177">
        <v>13505</v>
      </c>
      <c r="F31" s="177">
        <v>13695</v>
      </c>
      <c r="G31" s="155"/>
      <c r="H31" s="119"/>
    </row>
    <row r="32" spans="1:8" ht="15.75" thickBot="1" x14ac:dyDescent="0.3">
      <c r="A32" s="121" t="s">
        <v>82</v>
      </c>
      <c r="B32" s="122" t="s">
        <v>122</v>
      </c>
      <c r="C32" s="179">
        <v>97500</v>
      </c>
      <c r="D32" s="179">
        <v>106525</v>
      </c>
      <c r="E32" s="179">
        <v>120433</v>
      </c>
      <c r="F32" s="180">
        <v>123175</v>
      </c>
      <c r="H32" s="135"/>
    </row>
    <row r="33" spans="1:6" ht="43.5" customHeight="1" thickTop="1" x14ac:dyDescent="0.25">
      <c r="A33" s="221" t="s">
        <v>126</v>
      </c>
      <c r="B33" s="221"/>
      <c r="C33" s="221"/>
      <c r="D33" s="221"/>
      <c r="E33" s="221"/>
      <c r="F33" s="221"/>
    </row>
    <row r="34" spans="1:6" ht="15" customHeight="1" x14ac:dyDescent="0.25">
      <c r="A34" s="222" t="s">
        <v>140</v>
      </c>
      <c r="B34" s="223"/>
      <c r="C34" s="135"/>
      <c r="D34" s="135"/>
      <c r="E34" s="135"/>
      <c r="F34" s="135"/>
    </row>
    <row r="35" spans="1:6" x14ac:dyDescent="0.25">
      <c r="A35" s="138"/>
      <c r="B35" s="138"/>
      <c r="C35" s="135"/>
      <c r="D35" s="135"/>
      <c r="E35" s="135"/>
      <c r="F35" s="135"/>
    </row>
    <row r="36" spans="1:6" ht="12.75" customHeight="1" x14ac:dyDescent="0.25"/>
    <row r="37" spans="1:6" x14ac:dyDescent="0.25">
      <c r="A37" s="218" t="s">
        <v>98</v>
      </c>
      <c r="B37" s="218"/>
      <c r="C37" s="218"/>
      <c r="D37" s="218"/>
      <c r="E37" s="218"/>
    </row>
    <row r="38" spans="1:6" x14ac:dyDescent="0.25">
      <c r="A38" s="218" t="s">
        <v>18</v>
      </c>
      <c r="B38" s="218"/>
      <c r="C38" s="218"/>
      <c r="D38" s="218"/>
      <c r="E38" s="218"/>
    </row>
    <row r="39" spans="1:6" x14ac:dyDescent="0.25">
      <c r="A39" s="218" t="s">
        <v>106</v>
      </c>
      <c r="B39" s="218"/>
      <c r="C39" s="218"/>
      <c r="D39" s="218"/>
      <c r="E39" s="218"/>
    </row>
    <row r="40" spans="1:6" x14ac:dyDescent="0.25">
      <c r="A40" s="104"/>
      <c r="B40" s="111"/>
      <c r="C40" s="111"/>
      <c r="D40" s="111"/>
      <c r="E40" s="123"/>
    </row>
    <row r="41" spans="1:6" s="106" customFormat="1" ht="15.75" thickBot="1" x14ac:dyDescent="0.3">
      <c r="A41" s="133" t="s">
        <v>8</v>
      </c>
      <c r="B41" s="143" t="s">
        <v>64</v>
      </c>
      <c r="C41" s="143" t="s">
        <v>65</v>
      </c>
      <c r="D41" s="143" t="s">
        <v>66</v>
      </c>
      <c r="E41" s="143" t="s">
        <v>55</v>
      </c>
    </row>
    <row r="42" spans="1:6" x14ac:dyDescent="0.25">
      <c r="A42" s="142"/>
      <c r="B42" s="119"/>
      <c r="C42" s="119"/>
      <c r="D42" s="119"/>
      <c r="E42" s="119"/>
    </row>
    <row r="43" spans="1:6" x14ac:dyDescent="0.25">
      <c r="A43" s="119" t="s">
        <v>12</v>
      </c>
      <c r="B43" s="175">
        <f>SUM(B44:B51)</f>
        <v>6865000</v>
      </c>
      <c r="C43" s="175">
        <f>SUM(C44:C51)</f>
        <v>662256553</v>
      </c>
      <c r="D43" s="175">
        <f>SUM(D44:D51)</f>
        <v>5409942541</v>
      </c>
      <c r="E43" s="182">
        <f>SUM(B43:D43)</f>
        <v>6079064094</v>
      </c>
    </row>
    <row r="44" spans="1:6" x14ac:dyDescent="0.25">
      <c r="A44" s="113" t="s">
        <v>3</v>
      </c>
      <c r="B44" s="175"/>
      <c r="C44" s="175"/>
      <c r="D44" s="175"/>
      <c r="E44" s="175">
        <f t="shared" ref="E44:E58" si="0">SUM(B44:D44)</f>
        <v>0</v>
      </c>
    </row>
    <row r="45" spans="1:6" x14ac:dyDescent="0.25">
      <c r="A45" s="113" t="s">
        <v>13</v>
      </c>
      <c r="B45" s="175">
        <v>0</v>
      </c>
      <c r="C45" s="175">
        <v>1700000</v>
      </c>
      <c r="D45" s="175">
        <v>65544030.999999985</v>
      </c>
      <c r="E45" s="175">
        <f t="shared" si="0"/>
        <v>67244030.999999985</v>
      </c>
    </row>
    <row r="46" spans="1:6" x14ac:dyDescent="0.25">
      <c r="A46" s="113" t="s">
        <v>14</v>
      </c>
      <c r="B46" s="175">
        <v>0</v>
      </c>
      <c r="C46" s="175">
        <v>0</v>
      </c>
      <c r="D46" s="175">
        <v>44723816.000000007</v>
      </c>
      <c r="E46" s="175">
        <f t="shared" si="0"/>
        <v>44723816.000000007</v>
      </c>
    </row>
    <row r="47" spans="1:6" x14ac:dyDescent="0.25">
      <c r="A47" s="113" t="s">
        <v>136</v>
      </c>
      <c r="B47" s="175">
        <v>0</v>
      </c>
      <c r="C47" s="175">
        <v>73360000</v>
      </c>
      <c r="D47" s="175">
        <v>2371986723</v>
      </c>
      <c r="E47" s="183">
        <f t="shared" ref="E47:E52" si="1">SUM(B47:D47)</f>
        <v>2445346723</v>
      </c>
    </row>
    <row r="48" spans="1:6" ht="15.75" customHeight="1" x14ac:dyDescent="0.25">
      <c r="A48" s="113" t="s">
        <v>127</v>
      </c>
      <c r="B48" s="175">
        <v>0</v>
      </c>
      <c r="C48" s="175">
        <v>0</v>
      </c>
      <c r="D48" s="175">
        <v>1190000</v>
      </c>
      <c r="E48" s="183">
        <f t="shared" si="1"/>
        <v>1190000</v>
      </c>
    </row>
    <row r="49" spans="1:7" x14ac:dyDescent="0.25">
      <c r="A49" s="113" t="s">
        <v>15</v>
      </c>
      <c r="B49" s="175">
        <v>0</v>
      </c>
      <c r="C49" s="175">
        <v>0</v>
      </c>
      <c r="D49" s="175">
        <v>15118392</v>
      </c>
      <c r="E49" s="184">
        <f t="shared" si="1"/>
        <v>15118392</v>
      </c>
    </row>
    <row r="50" spans="1:7" x14ac:dyDescent="0.25">
      <c r="A50" s="126" t="s">
        <v>91</v>
      </c>
      <c r="B50" s="175">
        <v>6865000</v>
      </c>
      <c r="C50" s="175">
        <v>587196553</v>
      </c>
      <c r="D50" s="175">
        <v>2897210684.9999995</v>
      </c>
      <c r="E50" s="184">
        <f t="shared" si="1"/>
        <v>3491272237.9999995</v>
      </c>
    </row>
    <row r="51" spans="1:7" x14ac:dyDescent="0.25">
      <c r="A51" s="113" t="s">
        <v>128</v>
      </c>
      <c r="B51" s="175">
        <v>0</v>
      </c>
      <c r="C51" s="175">
        <v>0</v>
      </c>
      <c r="D51" s="175">
        <v>14168894</v>
      </c>
      <c r="E51" s="175">
        <f t="shared" si="1"/>
        <v>14168894</v>
      </c>
    </row>
    <row r="52" spans="1:7" x14ac:dyDescent="0.25">
      <c r="A52" s="113" t="s">
        <v>123</v>
      </c>
      <c r="B52" s="175">
        <v>0</v>
      </c>
      <c r="C52" s="175">
        <v>19016729</v>
      </c>
      <c r="D52" s="175">
        <v>27788450</v>
      </c>
      <c r="E52" s="175">
        <f t="shared" si="1"/>
        <v>46805179</v>
      </c>
    </row>
    <row r="53" spans="1:7" x14ac:dyDescent="0.25">
      <c r="A53" s="118" t="s">
        <v>4</v>
      </c>
      <c r="B53" s="175">
        <v>453080000</v>
      </c>
      <c r="C53" s="175">
        <v>189740000</v>
      </c>
      <c r="D53" s="175">
        <v>8917286500</v>
      </c>
      <c r="E53" s="182">
        <f t="shared" si="0"/>
        <v>9560106500</v>
      </c>
    </row>
    <row r="54" spans="1:7" x14ac:dyDescent="0.25">
      <c r="A54" s="118" t="s">
        <v>16</v>
      </c>
      <c r="B54" s="175">
        <v>0</v>
      </c>
      <c r="C54" s="175">
        <v>0</v>
      </c>
      <c r="D54" s="175">
        <v>57080500</v>
      </c>
      <c r="E54" s="182">
        <f t="shared" si="0"/>
        <v>57080500</v>
      </c>
    </row>
    <row r="55" spans="1:7" ht="15" customHeight="1" x14ac:dyDescent="0.25">
      <c r="A55" s="148" t="s">
        <v>141</v>
      </c>
      <c r="B55" s="175">
        <v>0</v>
      </c>
      <c r="C55" s="175">
        <v>0</v>
      </c>
      <c r="D55" s="175">
        <v>6525000</v>
      </c>
      <c r="E55" s="182">
        <f t="shared" si="0"/>
        <v>6525000</v>
      </c>
      <c r="F55" s="120"/>
      <c r="G55" s="119"/>
    </row>
    <row r="56" spans="1:7" ht="15" customHeight="1" x14ac:dyDescent="0.25">
      <c r="A56" s="148" t="s">
        <v>143</v>
      </c>
      <c r="B56" s="175">
        <v>0</v>
      </c>
      <c r="C56" s="175">
        <v>0</v>
      </c>
      <c r="D56" s="175">
        <v>0</v>
      </c>
      <c r="E56" s="182">
        <f t="shared" si="0"/>
        <v>0</v>
      </c>
      <c r="F56" s="120"/>
      <c r="G56" s="119"/>
    </row>
    <row r="57" spans="1:7" ht="15" customHeight="1" x14ac:dyDescent="0.25">
      <c r="A57" s="148" t="s">
        <v>68</v>
      </c>
      <c r="B57" s="175">
        <v>0</v>
      </c>
      <c r="C57" s="175">
        <v>0</v>
      </c>
      <c r="D57" s="175">
        <v>0</v>
      </c>
      <c r="E57" s="182">
        <f t="shared" si="0"/>
        <v>0</v>
      </c>
      <c r="F57" s="120"/>
      <c r="G57" s="119"/>
    </row>
    <row r="58" spans="1:7" ht="15" customHeight="1" x14ac:dyDescent="0.25">
      <c r="A58" s="148" t="s">
        <v>148</v>
      </c>
      <c r="B58" s="175">
        <v>0</v>
      </c>
      <c r="C58" s="175">
        <v>0</v>
      </c>
      <c r="D58" s="175">
        <v>10037018.66</v>
      </c>
      <c r="E58" s="182">
        <f t="shared" si="0"/>
        <v>10037018.66</v>
      </c>
      <c r="F58" s="120"/>
      <c r="G58" s="119"/>
    </row>
    <row r="59" spans="1:7" ht="15" customHeight="1" thickBot="1" x14ac:dyDescent="0.3">
      <c r="A59" s="121" t="s">
        <v>17</v>
      </c>
      <c r="B59" s="176">
        <f>B43+B52+B53+B54+B55+B56+B57+B58</f>
        <v>459945000</v>
      </c>
      <c r="C59" s="176">
        <f t="shared" ref="C59:E59" si="2">C43+C52+C53+C54+C55+C56+C57+C58</f>
        <v>871013282</v>
      </c>
      <c r="D59" s="176">
        <f t="shared" si="2"/>
        <v>14428660009.66</v>
      </c>
      <c r="E59" s="176">
        <f t="shared" si="2"/>
        <v>15759618291.66</v>
      </c>
      <c r="F59" s="135"/>
      <c r="G59" s="135"/>
    </row>
    <row r="60" spans="1:7" ht="15" customHeight="1" thickTop="1" x14ac:dyDescent="0.25">
      <c r="A60" s="115" t="s">
        <v>19</v>
      </c>
      <c r="B60" s="128"/>
      <c r="C60" s="128"/>
      <c r="D60" s="128"/>
      <c r="E60" s="128"/>
      <c r="F60" s="135"/>
      <c r="G60" s="135"/>
    </row>
    <row r="61" spans="1:7" ht="15" customHeight="1" x14ac:dyDescent="0.25">
      <c r="A61" s="115"/>
      <c r="B61" s="128"/>
      <c r="C61" s="128"/>
      <c r="D61" s="128"/>
      <c r="E61" s="128"/>
      <c r="F61" s="135"/>
      <c r="G61" s="135"/>
    </row>
    <row r="62" spans="1:7" ht="15" customHeight="1" x14ac:dyDescent="0.25">
      <c r="A62" s="115"/>
      <c r="B62" s="128"/>
      <c r="C62" s="128"/>
      <c r="D62" s="128"/>
      <c r="E62" s="128"/>
      <c r="F62" s="135"/>
      <c r="G62" s="135"/>
    </row>
    <row r="63" spans="1:7" ht="15" customHeight="1" x14ac:dyDescent="0.25">
      <c r="A63" s="219" t="s">
        <v>20</v>
      </c>
      <c r="B63" s="219"/>
      <c r="C63" s="219"/>
      <c r="D63" s="219"/>
      <c r="E63" s="219"/>
      <c r="F63" s="135"/>
      <c r="G63" s="135"/>
    </row>
    <row r="64" spans="1:7" x14ac:dyDescent="0.25">
      <c r="A64" s="218" t="s">
        <v>21</v>
      </c>
      <c r="B64" s="218"/>
      <c r="C64" s="218"/>
      <c r="D64" s="218"/>
      <c r="E64" s="218"/>
    </row>
    <row r="65" spans="1:6" x14ac:dyDescent="0.25">
      <c r="A65" s="218" t="s">
        <v>106</v>
      </c>
      <c r="B65" s="218"/>
      <c r="C65" s="218"/>
      <c r="D65" s="218"/>
      <c r="E65" s="218"/>
    </row>
    <row r="66" spans="1:6" s="106" customFormat="1" x14ac:dyDescent="0.25">
      <c r="A66" s="220"/>
      <c r="B66" s="220"/>
      <c r="C66" s="220"/>
      <c r="D66" s="220"/>
      <c r="E66" s="220"/>
    </row>
    <row r="67" spans="1:6" ht="15.75" thickBot="1" x14ac:dyDescent="0.3">
      <c r="A67" s="143" t="s">
        <v>22</v>
      </c>
      <c r="B67" s="143" t="s">
        <v>64</v>
      </c>
      <c r="C67" s="143" t="s">
        <v>65</v>
      </c>
      <c r="D67" s="143" t="s">
        <v>66</v>
      </c>
      <c r="E67" s="143" t="s">
        <v>55</v>
      </c>
    </row>
    <row r="68" spans="1:6" s="136" customFormat="1" x14ac:dyDescent="0.25">
      <c r="A68" s="132"/>
      <c r="B68" s="132"/>
      <c r="C68" s="132"/>
      <c r="D68" s="132"/>
      <c r="E68" s="132"/>
      <c r="F68" s="132"/>
    </row>
    <row r="69" spans="1:6" x14ac:dyDescent="0.25">
      <c r="A69" s="132" t="s">
        <v>114</v>
      </c>
      <c r="B69" s="132">
        <f>B70</f>
        <v>459945000</v>
      </c>
      <c r="C69" s="132">
        <f t="shared" ref="C69:D69" si="3">C70</f>
        <v>851996553</v>
      </c>
      <c r="D69" s="132">
        <f t="shared" si="3"/>
        <v>14375716149</v>
      </c>
      <c r="E69" s="132">
        <f>SUM(B69:D69)</f>
        <v>15687657702</v>
      </c>
      <c r="F69" s="136"/>
    </row>
    <row r="70" spans="1:6" x14ac:dyDescent="0.25">
      <c r="A70" s="168" t="s">
        <v>115</v>
      </c>
      <c r="B70" s="132">
        <v>459945000</v>
      </c>
      <c r="C70" s="132">
        <v>851996553</v>
      </c>
      <c r="D70" s="132">
        <v>14375716149</v>
      </c>
      <c r="E70" s="132">
        <f t="shared" ref="E70:E74" si="4">SUM(B70:D70)</f>
        <v>15687657702</v>
      </c>
      <c r="F70" s="136"/>
    </row>
    <row r="71" spans="1:6" x14ac:dyDescent="0.25">
      <c r="A71" s="132" t="s">
        <v>24</v>
      </c>
      <c r="B71" s="174">
        <f>B72</f>
        <v>0</v>
      </c>
      <c r="C71" s="132">
        <f t="shared" ref="C71:D71" si="5">C72</f>
        <v>19016729</v>
      </c>
      <c r="D71" s="132">
        <f t="shared" si="5"/>
        <v>42906842</v>
      </c>
      <c r="E71" s="132">
        <f t="shared" si="4"/>
        <v>61923571</v>
      </c>
    </row>
    <row r="72" spans="1:6" x14ac:dyDescent="0.25">
      <c r="A72" s="129" t="s">
        <v>115</v>
      </c>
      <c r="B72" s="174">
        <v>0</v>
      </c>
      <c r="C72" s="132">
        <v>19016729</v>
      </c>
      <c r="D72" s="132">
        <v>42906842</v>
      </c>
      <c r="E72" s="132">
        <f t="shared" si="4"/>
        <v>61923571</v>
      </c>
    </row>
    <row r="73" spans="1:6" x14ac:dyDescent="0.25">
      <c r="A73" s="166" t="s">
        <v>112</v>
      </c>
      <c r="B73" s="174">
        <f>SUM(B74:B75)</f>
        <v>0</v>
      </c>
      <c r="C73" s="174">
        <f t="shared" ref="C73:D73" si="6">SUM(C74:C75)</f>
        <v>0</v>
      </c>
      <c r="D73" s="174">
        <f t="shared" si="6"/>
        <v>10037018.66</v>
      </c>
      <c r="E73" s="174">
        <f t="shared" si="4"/>
        <v>10037018.66</v>
      </c>
    </row>
    <row r="74" spans="1:6" x14ac:dyDescent="0.25">
      <c r="A74" s="129" t="s">
        <v>147</v>
      </c>
      <c r="B74" s="174">
        <f>B55</f>
        <v>0</v>
      </c>
      <c r="C74" s="174">
        <f>C55</f>
        <v>0</v>
      </c>
      <c r="D74" s="174">
        <v>10037018.66</v>
      </c>
      <c r="E74" s="174">
        <f t="shared" si="4"/>
        <v>10037018.66</v>
      </c>
    </row>
    <row r="75" spans="1:6" x14ac:dyDescent="0.25">
      <c r="A75" s="169" t="s">
        <v>68</v>
      </c>
      <c r="B75" s="174">
        <f>B51</f>
        <v>0</v>
      </c>
      <c r="C75" s="174">
        <f>C51</f>
        <v>0</v>
      </c>
      <c r="D75" s="174">
        <v>0</v>
      </c>
      <c r="E75" s="174">
        <f>SUM(B75:D75)</f>
        <v>0</v>
      </c>
    </row>
    <row r="76" spans="1:6" ht="15.75" thickBot="1" x14ac:dyDescent="0.3">
      <c r="A76" s="121" t="s">
        <v>27</v>
      </c>
      <c r="B76" s="121">
        <f>B69+B71+B73</f>
        <v>459945000</v>
      </c>
      <c r="C76" s="121">
        <f t="shared" ref="C76:E76" si="7">C69+C71+C73</f>
        <v>871013282</v>
      </c>
      <c r="D76" s="121">
        <f t="shared" si="7"/>
        <v>14428660009.66</v>
      </c>
      <c r="E76" s="121">
        <f t="shared" si="7"/>
        <v>15759618291.66</v>
      </c>
    </row>
    <row r="77" spans="1:6" ht="15.75" thickTop="1" x14ac:dyDescent="0.25">
      <c r="A77" s="119" t="s">
        <v>19</v>
      </c>
    </row>
    <row r="78" spans="1:6" x14ac:dyDescent="0.25">
      <c r="A78" s="119"/>
    </row>
    <row r="80" spans="1:6" x14ac:dyDescent="0.25">
      <c r="A80" s="219" t="s">
        <v>28</v>
      </c>
      <c r="B80" s="219"/>
      <c r="C80" s="219"/>
      <c r="D80" s="219"/>
      <c r="E80" s="219"/>
    </row>
    <row r="81" spans="1:9" x14ac:dyDescent="0.25">
      <c r="A81" s="218" t="s">
        <v>67</v>
      </c>
      <c r="B81" s="218"/>
      <c r="C81" s="218"/>
      <c r="D81" s="218"/>
      <c r="E81" s="218"/>
    </row>
    <row r="82" spans="1:9" x14ac:dyDescent="0.25">
      <c r="A82" s="218" t="s">
        <v>106</v>
      </c>
      <c r="B82" s="218"/>
      <c r="C82" s="218"/>
      <c r="D82" s="218"/>
      <c r="E82" s="218"/>
    </row>
    <row r="84" spans="1:9" ht="15.75" thickBot="1" x14ac:dyDescent="0.3">
      <c r="A84" s="133" t="s">
        <v>22</v>
      </c>
      <c r="B84" s="133" t="s">
        <v>64</v>
      </c>
      <c r="C84" s="133" t="s">
        <v>65</v>
      </c>
      <c r="D84" s="133" t="s">
        <v>66</v>
      </c>
      <c r="E84" s="133" t="s">
        <v>55</v>
      </c>
    </row>
    <row r="86" spans="1:9" x14ac:dyDescent="0.25">
      <c r="A86" s="132" t="s">
        <v>109</v>
      </c>
      <c r="B86" s="140">
        <v>3895329258.4200001</v>
      </c>
      <c r="C86" s="140">
        <f>B93</f>
        <v>13883110289.039999</v>
      </c>
      <c r="D86" s="140">
        <f>C93</f>
        <v>24129967037.659996</v>
      </c>
      <c r="E86" s="140">
        <f>B86</f>
        <v>3895329258.4200001</v>
      </c>
      <c r="G86" s="155"/>
    </row>
    <row r="87" spans="1:9" x14ac:dyDescent="0.25">
      <c r="A87" s="132" t="s">
        <v>32</v>
      </c>
      <c r="B87" s="140">
        <f>SUM(B88:B90)</f>
        <v>10447726030.619999</v>
      </c>
      <c r="C87" s="140">
        <f>SUM(C88:C90)</f>
        <v>11117870030.619999</v>
      </c>
      <c r="D87" s="140">
        <f>SUM(D88:D90)</f>
        <v>11547117802.619999</v>
      </c>
      <c r="E87" s="140">
        <f>SUM(E88:E90)</f>
        <v>33112713863.860001</v>
      </c>
    </row>
    <row r="88" spans="1:9" x14ac:dyDescent="0.25">
      <c r="A88" s="129" t="s">
        <v>2</v>
      </c>
      <c r="B88" s="132">
        <v>5828678411.6199999</v>
      </c>
      <c r="C88" s="132">
        <v>5828678411.6199999</v>
      </c>
      <c r="D88" s="132">
        <v>5587782183.6199999</v>
      </c>
      <c r="E88" s="132">
        <f>SUM(B88:D88)</f>
        <v>17245139006.860001</v>
      </c>
      <c r="G88" s="156"/>
      <c r="H88" s="156"/>
      <c r="I88" s="156"/>
    </row>
    <row r="89" spans="1:9" x14ac:dyDescent="0.25">
      <c r="A89" s="129" t="s">
        <v>107</v>
      </c>
      <c r="B89" s="132">
        <v>4619047619</v>
      </c>
      <c r="C89" s="132">
        <v>4619047619</v>
      </c>
      <c r="D89" s="132">
        <v>4619047619</v>
      </c>
      <c r="E89" s="132">
        <f>SUM(B89:D89)</f>
        <v>13857142857</v>
      </c>
      <c r="G89" s="154"/>
      <c r="H89" s="154"/>
      <c r="I89" s="154"/>
    </row>
    <row r="90" spans="1:9" x14ac:dyDescent="0.25">
      <c r="A90" s="129" t="s">
        <v>108</v>
      </c>
      <c r="C90" s="132">
        <v>670144000</v>
      </c>
      <c r="D90" s="132">
        <v>1340288000</v>
      </c>
      <c r="E90" s="132">
        <f>SUM(B90:D90)</f>
        <v>2010432000</v>
      </c>
      <c r="G90" s="154"/>
      <c r="H90" s="154"/>
      <c r="I90" s="154"/>
    </row>
    <row r="91" spans="1:9" x14ac:dyDescent="0.25">
      <c r="A91" s="132" t="s">
        <v>110</v>
      </c>
      <c r="B91" s="140">
        <f>+B86+B87</f>
        <v>14343055289.039999</v>
      </c>
      <c r="C91" s="140">
        <f>+C86+C87</f>
        <v>25000980319.659996</v>
      </c>
      <c r="D91" s="140">
        <f>+D86+D87</f>
        <v>35677084840.279999</v>
      </c>
      <c r="E91" s="140">
        <f>E87+E86</f>
        <v>37008043122.279999</v>
      </c>
    </row>
    <row r="92" spans="1:9" x14ac:dyDescent="0.25">
      <c r="A92" s="132" t="s">
        <v>34</v>
      </c>
      <c r="B92" s="119">
        <f>B76</f>
        <v>459945000</v>
      </c>
      <c r="C92" s="119">
        <f>C76</f>
        <v>871013282</v>
      </c>
      <c r="D92" s="119">
        <f>D76</f>
        <v>14428660009.66</v>
      </c>
      <c r="E92" s="119">
        <f>SUM(B92:D92)</f>
        <v>15759618291.66</v>
      </c>
    </row>
    <row r="93" spans="1:9" x14ac:dyDescent="0.25">
      <c r="A93" s="132" t="s">
        <v>111</v>
      </c>
      <c r="B93" s="132">
        <f>+B91-B92</f>
        <v>13883110289.039999</v>
      </c>
      <c r="C93" s="132">
        <f>+C91-C92</f>
        <v>24129967037.659996</v>
      </c>
      <c r="D93" s="132">
        <f>+D91-D92</f>
        <v>21248424830.619999</v>
      </c>
      <c r="E93" s="132">
        <f>E91-E92</f>
        <v>21248424830.619999</v>
      </c>
    </row>
    <row r="94" spans="1:9" ht="15.75" thickBot="1" x14ac:dyDescent="0.3">
      <c r="A94" s="121"/>
      <c r="B94" s="121"/>
      <c r="C94" s="121"/>
      <c r="D94" s="121"/>
      <c r="E94" s="121"/>
    </row>
    <row r="95" spans="1:9" ht="15.75" thickTop="1" x14ac:dyDescent="0.25">
      <c r="A95" s="119" t="s">
        <v>36</v>
      </c>
    </row>
    <row r="97" spans="1:5" x14ac:dyDescent="0.25">
      <c r="A97" s="119" t="s">
        <v>149</v>
      </c>
    </row>
    <row r="99" spans="1:5" x14ac:dyDescent="0.25">
      <c r="E99" s="119"/>
    </row>
    <row r="101" spans="1:5" x14ac:dyDescent="0.25">
      <c r="A101" s="151"/>
    </row>
    <row r="102" spans="1:5" x14ac:dyDescent="0.25">
      <c r="A102" s="151"/>
    </row>
    <row r="103" spans="1:5" x14ac:dyDescent="0.25">
      <c r="A103" s="151"/>
    </row>
  </sheetData>
  <mergeCells count="15">
    <mergeCell ref="A1:F1"/>
    <mergeCell ref="A8:F8"/>
    <mergeCell ref="A9:F9"/>
    <mergeCell ref="A38:E38"/>
    <mergeCell ref="A33:F33"/>
    <mergeCell ref="A34:B34"/>
    <mergeCell ref="A37:E37"/>
    <mergeCell ref="A39:E39"/>
    <mergeCell ref="A65:E65"/>
    <mergeCell ref="A80:E80"/>
    <mergeCell ref="A81:E81"/>
    <mergeCell ref="A82:E82"/>
    <mergeCell ref="A63:E63"/>
    <mergeCell ref="A66:E66"/>
    <mergeCell ref="A64:E64"/>
  </mergeCells>
  <printOptions horizontalCentered="1"/>
  <pageMargins left="0.31496062992125984" right="0.31496062992125984" top="0.35433070866141736" bottom="0.74803149606299213" header="0.11811023622047245" footer="0.31496062992125984"/>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workbookViewId="0">
      <selection activeCell="G13" sqref="G13:G23"/>
    </sheetView>
  </sheetViews>
  <sheetFormatPr baseColWidth="10" defaultColWidth="11.42578125" defaultRowHeight="12.75" x14ac:dyDescent="0.2"/>
  <cols>
    <col min="1" max="1" width="49.140625" style="76" customWidth="1"/>
    <col min="2" max="2" width="19.85546875" style="76" customWidth="1"/>
    <col min="3" max="3" width="20" style="76" customWidth="1"/>
    <col min="4" max="4" width="20.7109375" style="76" customWidth="1"/>
    <col min="5" max="5" width="18.85546875" style="76" customWidth="1"/>
    <col min="6" max="6" width="17.140625" style="76" customWidth="1"/>
    <col min="7" max="16384" width="11.42578125" style="76"/>
  </cols>
  <sheetData>
    <row r="1" spans="1:7" ht="15" x14ac:dyDescent="0.25">
      <c r="A1" s="232" t="s">
        <v>2</v>
      </c>
      <c r="B1" s="232"/>
      <c r="C1" s="232"/>
      <c r="D1" s="232"/>
      <c r="E1" s="232"/>
      <c r="F1" s="232"/>
      <c r="G1" s="1"/>
    </row>
    <row r="2" spans="1:7" s="1" customFormat="1" ht="15" x14ac:dyDescent="0.25">
      <c r="A2" s="6" t="s">
        <v>37</v>
      </c>
      <c r="B2" s="57" t="s">
        <v>38</v>
      </c>
      <c r="C2" s="5"/>
      <c r="D2" s="58"/>
      <c r="E2" s="5"/>
      <c r="F2" s="5"/>
    </row>
    <row r="3" spans="1:7" s="1" customFormat="1" ht="15" x14ac:dyDescent="0.25">
      <c r="A3" s="6" t="s">
        <v>39</v>
      </c>
      <c r="B3" s="59" t="s">
        <v>40</v>
      </c>
      <c r="C3" s="5"/>
      <c r="D3" s="60"/>
      <c r="E3" s="5"/>
      <c r="F3" s="5"/>
    </row>
    <row r="4" spans="1:7" s="1" customFormat="1" ht="15" x14ac:dyDescent="0.25">
      <c r="A4" s="6" t="s">
        <v>41</v>
      </c>
      <c r="B4" s="5" t="s">
        <v>42</v>
      </c>
      <c r="C4" s="60"/>
      <c r="D4" s="60"/>
      <c r="E4" s="5"/>
      <c r="F4" s="5"/>
    </row>
    <row r="5" spans="1:7" s="1" customFormat="1" ht="15" x14ac:dyDescent="0.25">
      <c r="A5" s="6" t="s">
        <v>79</v>
      </c>
      <c r="B5" s="56" t="s">
        <v>88</v>
      </c>
      <c r="C5" s="5"/>
      <c r="D5" s="5"/>
      <c r="E5" s="5"/>
      <c r="F5" s="5"/>
    </row>
    <row r="6" spans="1:7" s="1" customFormat="1" x14ac:dyDescent="0.2"/>
    <row r="7" spans="1:7" s="1" customFormat="1" ht="15" x14ac:dyDescent="0.25">
      <c r="A7" s="232" t="s">
        <v>43</v>
      </c>
      <c r="B7" s="232"/>
      <c r="C7" s="232"/>
      <c r="D7" s="232"/>
      <c r="E7" s="232"/>
      <c r="F7" s="232"/>
    </row>
    <row r="8" spans="1:7" s="1" customFormat="1" ht="15" x14ac:dyDescent="0.25">
      <c r="A8" s="232" t="s">
        <v>44</v>
      </c>
      <c r="B8" s="232"/>
      <c r="C8" s="232"/>
      <c r="D8" s="232"/>
      <c r="E8" s="232"/>
      <c r="F8" s="232"/>
    </row>
    <row r="9" spans="1:7" s="1" customFormat="1" ht="15" x14ac:dyDescent="0.25">
      <c r="A9" s="9"/>
    </row>
    <row r="10" spans="1:7" s="1" customFormat="1" ht="13.5" thickBot="1" x14ac:dyDescent="0.25">
      <c r="A10" s="61" t="s">
        <v>45</v>
      </c>
      <c r="B10" s="61" t="s">
        <v>46</v>
      </c>
      <c r="C10" s="61" t="s">
        <v>55</v>
      </c>
      <c r="D10" s="61" t="s">
        <v>50</v>
      </c>
      <c r="E10" s="61" t="s">
        <v>59</v>
      </c>
      <c r="F10" s="61" t="s">
        <v>63</v>
      </c>
      <c r="G10" s="61" t="s">
        <v>89</v>
      </c>
    </row>
    <row r="11" spans="1:7" s="1" customFormat="1" ht="15" x14ac:dyDescent="0.25">
      <c r="A11" s="57"/>
      <c r="B11" s="7"/>
      <c r="C11" s="7"/>
      <c r="D11" s="7"/>
      <c r="E11" s="7"/>
      <c r="F11" s="7"/>
      <c r="G11" s="7"/>
    </row>
    <row r="12" spans="1:7" s="1" customFormat="1" x14ac:dyDescent="0.2">
      <c r="A12" s="10" t="s">
        <v>80</v>
      </c>
      <c r="B12" s="62"/>
      <c r="C12" s="77"/>
      <c r="D12" s="77"/>
      <c r="E12" s="77"/>
      <c r="F12" s="77"/>
      <c r="G12" s="77"/>
    </row>
    <row r="13" spans="1:7" s="1" customFormat="1" x14ac:dyDescent="0.2">
      <c r="A13" s="63" t="s">
        <v>3</v>
      </c>
      <c r="B13" s="64" t="s">
        <v>51</v>
      </c>
      <c r="C13" s="77">
        <f>'[1]1T'!F13</f>
        <v>33265</v>
      </c>
      <c r="D13" s="77">
        <f>'[1]2T'!F13</f>
        <v>48616</v>
      </c>
      <c r="E13" s="77">
        <f>'[1]3T'!F13</f>
        <v>56595</v>
      </c>
      <c r="F13" s="77">
        <f>'[1]4T'!F13</f>
        <v>66395</v>
      </c>
      <c r="G13" s="77">
        <v>75371</v>
      </c>
    </row>
    <row r="14" spans="1:7" s="1" customFormat="1" hidden="1" x14ac:dyDescent="0.2">
      <c r="A14" s="65" t="s">
        <v>52</v>
      </c>
      <c r="B14" s="64" t="s">
        <v>53</v>
      </c>
      <c r="C14" s="77">
        <f>'[1]1T'!F14</f>
        <v>0</v>
      </c>
      <c r="D14" s="77">
        <f>'[1]2T'!F14</f>
        <v>0</v>
      </c>
      <c r="E14" s="77">
        <f>'[1]3T'!F14</f>
        <v>0</v>
      </c>
      <c r="F14" s="77">
        <f>'[1]4T'!F14</f>
        <v>0</v>
      </c>
      <c r="G14" s="77">
        <v>0</v>
      </c>
    </row>
    <row r="15" spans="1:7" s="1" customFormat="1" x14ac:dyDescent="0.2">
      <c r="A15" s="65" t="s">
        <v>16</v>
      </c>
      <c r="B15" s="64" t="s">
        <v>51</v>
      </c>
      <c r="C15" s="77">
        <f>'[1]1T'!F15</f>
        <v>10213</v>
      </c>
      <c r="D15" s="77">
        <f>'[1]2T'!F15</f>
        <v>12014</v>
      </c>
      <c r="E15" s="77">
        <f>'[1]3T'!F15</f>
        <v>11941</v>
      </c>
      <c r="F15" s="77">
        <f>'[1]4T'!F15</f>
        <v>12032</v>
      </c>
      <c r="G15" s="77">
        <v>14092</v>
      </c>
    </row>
    <row r="16" spans="1:7" s="1" customFormat="1" ht="15" x14ac:dyDescent="0.25">
      <c r="A16" s="66" t="s">
        <v>91</v>
      </c>
      <c r="B16" s="67" t="s">
        <v>51</v>
      </c>
      <c r="C16" s="78">
        <v>2322</v>
      </c>
      <c r="D16" s="78">
        <v>2546</v>
      </c>
      <c r="E16" s="78">
        <v>2624</v>
      </c>
      <c r="F16" s="78">
        <v>2808</v>
      </c>
      <c r="G16" s="78">
        <v>3441</v>
      </c>
    </row>
    <row r="17" spans="1:8" s="1" customFormat="1" x14ac:dyDescent="0.2">
      <c r="A17" s="63" t="s">
        <v>13</v>
      </c>
      <c r="B17" s="64" t="s">
        <v>51</v>
      </c>
      <c r="C17" s="77">
        <f>'[1]1T'!F17</f>
        <v>124</v>
      </c>
      <c r="D17" s="77">
        <f>'[1]2T'!F17</f>
        <v>140</v>
      </c>
      <c r="E17" s="77">
        <f>'[1]3T'!F17</f>
        <v>224</v>
      </c>
      <c r="F17" s="77">
        <f>'[1]4T'!F17</f>
        <v>792</v>
      </c>
      <c r="G17" s="77">
        <v>1079</v>
      </c>
    </row>
    <row r="18" spans="1:8" s="1" customFormat="1" ht="15" x14ac:dyDescent="0.2">
      <c r="A18" s="68" t="s">
        <v>14</v>
      </c>
      <c r="B18" s="64" t="s">
        <v>51</v>
      </c>
      <c r="C18" s="77">
        <f>'[1]1T'!F18</f>
        <v>182</v>
      </c>
      <c r="D18" s="77">
        <f>'[1]2T'!F18</f>
        <v>1114</v>
      </c>
      <c r="E18" s="77">
        <f>'[1]3T'!F18</f>
        <v>1159</v>
      </c>
      <c r="F18" s="77">
        <f>'[1]4T'!F18</f>
        <v>956</v>
      </c>
      <c r="G18" s="77">
        <v>2808</v>
      </c>
    </row>
    <row r="19" spans="1:8" s="1" customFormat="1" ht="15" x14ac:dyDescent="0.2">
      <c r="A19" s="63" t="s">
        <v>15</v>
      </c>
      <c r="B19" s="69" t="s">
        <v>51</v>
      </c>
      <c r="C19" s="77">
        <f>'[1]1T'!F19</f>
        <v>66</v>
      </c>
      <c r="D19" s="77">
        <f>'[1]2T'!F19</f>
        <v>327</v>
      </c>
      <c r="E19" s="77">
        <f>'[1]3T'!F19</f>
        <v>469</v>
      </c>
      <c r="F19" s="77">
        <f>'[1]4T'!F19</f>
        <v>504</v>
      </c>
      <c r="G19" s="77">
        <v>979</v>
      </c>
    </row>
    <row r="20" spans="1:8" s="1" customFormat="1" x14ac:dyDescent="0.2">
      <c r="A20" s="63" t="s">
        <v>4</v>
      </c>
      <c r="B20" s="64" t="s">
        <v>54</v>
      </c>
      <c r="C20" s="77">
        <f>'[1]1T'!F20</f>
        <v>131913</v>
      </c>
      <c r="D20" s="77">
        <f>'[1]2T'!F20</f>
        <v>155463</v>
      </c>
      <c r="E20" s="77">
        <f>'[1]3T'!F20</f>
        <v>158577</v>
      </c>
      <c r="F20" s="77">
        <f>'[1]4T'!F20</f>
        <v>160914</v>
      </c>
      <c r="G20" s="77">
        <v>181570</v>
      </c>
    </row>
    <row r="21" spans="1:8" s="1" customFormat="1" ht="15" x14ac:dyDescent="0.25">
      <c r="A21" s="70"/>
      <c r="B21" s="64" t="s">
        <v>51</v>
      </c>
      <c r="C21" s="77">
        <f>'[1]1T'!F21</f>
        <v>103587</v>
      </c>
      <c r="D21" s="77">
        <f>'[1]2T'!F21</f>
        <v>119350</v>
      </c>
      <c r="E21" s="77">
        <f>'[1]3T'!F21</f>
        <v>121848</v>
      </c>
      <c r="F21" s="77">
        <f>'[1]4T'!F21</f>
        <v>124560</v>
      </c>
      <c r="G21" s="77">
        <v>137557</v>
      </c>
    </row>
    <row r="22" spans="1:8" s="1" customFormat="1" ht="15" x14ac:dyDescent="0.25">
      <c r="A22" s="71" t="s">
        <v>81</v>
      </c>
      <c r="B22" s="79"/>
      <c r="C22" s="78">
        <v>89</v>
      </c>
      <c r="D22" s="78">
        <v>1221</v>
      </c>
      <c r="E22" s="78">
        <v>2932</v>
      </c>
      <c r="F22" s="78">
        <v>4338</v>
      </c>
      <c r="G22" s="78">
        <v>4824</v>
      </c>
    </row>
    <row r="23" spans="1:8" s="1" customFormat="1" ht="15" customHeight="1" thickBot="1" x14ac:dyDescent="0.25">
      <c r="A23" s="72" t="s">
        <v>86</v>
      </c>
      <c r="B23" s="73" t="s">
        <v>51</v>
      </c>
      <c r="C23" s="80">
        <v>117211</v>
      </c>
      <c r="D23" s="80">
        <v>145955</v>
      </c>
      <c r="E23" s="80">
        <v>156841</v>
      </c>
      <c r="F23" s="80">
        <v>170186</v>
      </c>
      <c r="G23" s="80">
        <v>190726</v>
      </c>
      <c r="H23" s="10"/>
    </row>
    <row r="24" spans="1:8" s="1" customFormat="1" ht="12.75" customHeight="1" thickTop="1" x14ac:dyDescent="0.2">
      <c r="A24" s="221" t="s">
        <v>102</v>
      </c>
      <c r="B24" s="221"/>
      <c r="C24" s="221"/>
      <c r="D24" s="221"/>
      <c r="E24" s="221"/>
      <c r="F24" s="221"/>
    </row>
    <row r="25" spans="1:8" x14ac:dyDescent="0.2">
      <c r="A25" s="233" t="s">
        <v>103</v>
      </c>
      <c r="B25" s="233"/>
      <c r="C25" s="8"/>
      <c r="D25" s="8"/>
      <c r="E25" s="8"/>
      <c r="F25" s="8"/>
      <c r="G25" s="1"/>
    </row>
    <row r="26" spans="1:8" x14ac:dyDescent="0.2">
      <c r="A26" s="81"/>
      <c r="B26" s="81"/>
      <c r="C26" s="8"/>
      <c r="D26" s="8"/>
      <c r="E26" s="8"/>
      <c r="F26" s="8"/>
      <c r="G26" s="1"/>
    </row>
    <row r="27" spans="1:8" ht="15.75" x14ac:dyDescent="0.25">
      <c r="A27" s="235" t="s">
        <v>98</v>
      </c>
      <c r="B27" s="235"/>
      <c r="C27" s="235"/>
      <c r="D27" s="235"/>
      <c r="E27" s="8"/>
      <c r="F27" s="8"/>
      <c r="G27" s="1"/>
    </row>
    <row r="28" spans="1:8" ht="15.75" x14ac:dyDescent="0.25">
      <c r="A28" s="235" t="s">
        <v>72</v>
      </c>
      <c r="B28" s="235"/>
      <c r="C28" s="235"/>
      <c r="D28" s="235"/>
    </row>
    <row r="29" spans="1:8" ht="15.75" x14ac:dyDescent="0.25">
      <c r="A29" s="236" t="s">
        <v>78</v>
      </c>
      <c r="B29" s="236"/>
      <c r="C29" s="236"/>
      <c r="D29" s="236"/>
    </row>
    <row r="30" spans="1:8" ht="13.5" thickBot="1" x14ac:dyDescent="0.25"/>
    <row r="31" spans="1:8" s="84" customFormat="1" ht="30.75" customHeight="1" thickBot="1" x14ac:dyDescent="0.25">
      <c r="A31" s="82" t="s">
        <v>73</v>
      </c>
      <c r="B31" s="83" t="s">
        <v>0</v>
      </c>
      <c r="C31" s="83" t="s">
        <v>1</v>
      </c>
      <c r="D31" s="83" t="s">
        <v>6</v>
      </c>
    </row>
    <row r="32" spans="1:8" ht="15" x14ac:dyDescent="0.25">
      <c r="A32" s="57"/>
      <c r="B32" s="75"/>
      <c r="C32" s="75"/>
    </row>
    <row r="33" spans="1:6" ht="15.75" x14ac:dyDescent="0.25">
      <c r="A33" s="57" t="s">
        <v>12</v>
      </c>
      <c r="B33" s="85">
        <f>SUM(B34:B39)</f>
        <v>36638504668</v>
      </c>
      <c r="C33" s="85">
        <f>SUM(C34:C39)</f>
        <v>34897586034</v>
      </c>
      <c r="D33" s="85">
        <f>SUM(D34:D39)</f>
        <v>1740918634</v>
      </c>
    </row>
    <row r="34" spans="1:6" ht="15.75" x14ac:dyDescent="0.25">
      <c r="A34" s="11" t="s">
        <v>3</v>
      </c>
      <c r="B34" s="75">
        <v>28004115222</v>
      </c>
      <c r="C34" s="75">
        <v>26355449684</v>
      </c>
      <c r="D34" s="86">
        <f t="shared" ref="D34:D45" si="0">+B34-C34</f>
        <v>1648665538</v>
      </c>
      <c r="E34" s="75"/>
      <c r="F34" s="87"/>
    </row>
    <row r="35" spans="1:6" ht="15.75" x14ac:dyDescent="0.25">
      <c r="A35" s="11" t="s">
        <v>13</v>
      </c>
      <c r="B35" s="75">
        <v>368287320</v>
      </c>
      <c r="C35" s="75">
        <v>367477321</v>
      </c>
      <c r="D35" s="86">
        <f t="shared" si="0"/>
        <v>809999</v>
      </c>
      <c r="E35" s="75"/>
      <c r="F35" s="87"/>
    </row>
    <row r="36" spans="1:6" ht="15.75" x14ac:dyDescent="0.25">
      <c r="A36" s="11" t="s">
        <v>14</v>
      </c>
      <c r="B36" s="75">
        <v>2460641430</v>
      </c>
      <c r="C36" s="75">
        <v>2458015501</v>
      </c>
      <c r="D36" s="86">
        <f t="shared" si="0"/>
        <v>2625929</v>
      </c>
      <c r="E36" s="75"/>
      <c r="F36" s="87"/>
    </row>
    <row r="37" spans="1:6" ht="15.75" x14ac:dyDescent="0.25">
      <c r="A37" s="11" t="s">
        <v>7</v>
      </c>
      <c r="B37" s="75">
        <v>2160737520</v>
      </c>
      <c r="C37" s="75">
        <v>2123694881</v>
      </c>
      <c r="D37" s="86">
        <f t="shared" si="0"/>
        <v>37042639</v>
      </c>
      <c r="E37" s="75"/>
      <c r="F37" s="87"/>
    </row>
    <row r="38" spans="1:6" ht="15.75" x14ac:dyDescent="0.25">
      <c r="A38" s="11" t="str">
        <f>+'3 T'!A50</f>
        <v xml:space="preserve">Red de cuido(Alternativas de atención a la niñez) </v>
      </c>
      <c r="B38" s="75">
        <f>+'3 T'!C50</f>
        <v>1467496976.0000019</v>
      </c>
      <c r="C38" s="75">
        <f>+B38</f>
        <v>1467496976.0000019</v>
      </c>
      <c r="D38" s="86">
        <f t="shared" si="0"/>
        <v>0</v>
      </c>
      <c r="E38" s="75"/>
      <c r="F38" s="87"/>
    </row>
    <row r="39" spans="1:6" ht="15.75" x14ac:dyDescent="0.25">
      <c r="A39" s="11" t="s">
        <v>15</v>
      </c>
      <c r="B39" s="75">
        <v>2177226200</v>
      </c>
      <c r="C39" s="75">
        <v>2125451671</v>
      </c>
      <c r="D39" s="86">
        <f t="shared" si="0"/>
        <v>51774529</v>
      </c>
      <c r="E39" s="75"/>
      <c r="F39" s="87"/>
    </row>
    <row r="40" spans="1:6" ht="15.75" x14ac:dyDescent="0.25">
      <c r="A40" s="85" t="s">
        <v>4</v>
      </c>
      <c r="B40" s="85">
        <v>53313401108</v>
      </c>
      <c r="C40" s="85">
        <v>48761347185</v>
      </c>
      <c r="D40" s="88">
        <f t="shared" si="0"/>
        <v>4552053923</v>
      </c>
      <c r="E40" s="75"/>
      <c r="F40" s="87"/>
    </row>
    <row r="41" spans="1:6" ht="15.75" x14ac:dyDescent="0.25">
      <c r="A41" s="85" t="s">
        <v>16</v>
      </c>
      <c r="B41" s="85">
        <v>6400000000</v>
      </c>
      <c r="C41" s="85">
        <v>6385391665</v>
      </c>
      <c r="D41" s="88">
        <f t="shared" si="0"/>
        <v>14608335</v>
      </c>
      <c r="E41" s="75"/>
      <c r="F41" s="87"/>
    </row>
    <row r="42" spans="1:6" ht="15.75" x14ac:dyDescent="0.25">
      <c r="A42" s="76" t="e">
        <f>+'4 T'!#REF!</f>
        <v>#REF!</v>
      </c>
      <c r="B42" s="89" t="e">
        <f>+'4 T'!#REF!</f>
        <v>#REF!</v>
      </c>
      <c r="C42" s="87" t="e">
        <f>+B42</f>
        <v>#REF!</v>
      </c>
      <c r="D42" s="86" t="e">
        <f t="shared" si="0"/>
        <v>#REF!</v>
      </c>
      <c r="E42" s="75"/>
      <c r="F42" s="87"/>
    </row>
    <row r="43" spans="1:6" ht="15.75" x14ac:dyDescent="0.25">
      <c r="A43" s="12" t="s">
        <v>70</v>
      </c>
      <c r="B43" s="90">
        <v>107774800</v>
      </c>
      <c r="C43" s="90">
        <f>+B43</f>
        <v>107774800</v>
      </c>
      <c r="D43" s="86">
        <f t="shared" si="0"/>
        <v>0</v>
      </c>
      <c r="E43" s="75"/>
      <c r="F43" s="87"/>
    </row>
    <row r="44" spans="1:6" ht="15.75" x14ac:dyDescent="0.25">
      <c r="A44" s="12" t="s">
        <v>71</v>
      </c>
      <c r="B44" s="90">
        <v>17613700</v>
      </c>
      <c r="C44" s="90">
        <f>+B44</f>
        <v>17613700</v>
      </c>
      <c r="D44" s="86">
        <f t="shared" si="0"/>
        <v>0</v>
      </c>
      <c r="E44" s="75"/>
      <c r="F44" s="87"/>
    </row>
    <row r="45" spans="1:6" ht="16.5" thickBot="1" x14ac:dyDescent="0.3">
      <c r="A45" s="12" t="s">
        <v>5</v>
      </c>
      <c r="B45" s="90">
        <v>118583800</v>
      </c>
      <c r="C45" s="90">
        <v>47431000</v>
      </c>
      <c r="D45" s="90">
        <f t="shared" si="0"/>
        <v>71152800</v>
      </c>
    </row>
    <row r="46" spans="1:6" ht="15.75" thickBot="1" x14ac:dyDescent="0.3">
      <c r="A46" s="74" t="s">
        <v>17</v>
      </c>
      <c r="B46" s="91" t="e">
        <f>+B33+B40+B41+B43+B44+B45+B42</f>
        <v>#REF!</v>
      </c>
      <c r="C46" s="91" t="e">
        <f>+C33+C40+C41+C43+C44+C45+C42</f>
        <v>#REF!</v>
      </c>
      <c r="D46" s="91" t="e">
        <f>+D33+D40+D41+D43+D44+D45+D42</f>
        <v>#REF!</v>
      </c>
    </row>
    <row r="47" spans="1:6" ht="19.149999999999999" customHeight="1" x14ac:dyDescent="0.2">
      <c r="B47" s="89"/>
    </row>
    <row r="49" spans="1:5" ht="15" x14ac:dyDescent="0.25">
      <c r="A49" s="234" t="s">
        <v>20</v>
      </c>
      <c r="B49" s="234"/>
      <c r="C49" s="234"/>
      <c r="D49" s="234"/>
      <c r="E49" s="234"/>
    </row>
    <row r="50" spans="1:5" ht="15" x14ac:dyDescent="0.25">
      <c r="A50" s="234" t="s">
        <v>21</v>
      </c>
      <c r="B50" s="234"/>
      <c r="C50" s="234"/>
      <c r="D50" s="234"/>
      <c r="E50" s="234"/>
    </row>
    <row r="51" spans="1:5" s="5" customFormat="1" ht="15.75" thickBot="1" x14ac:dyDescent="0.3">
      <c r="A51" s="56" t="s">
        <v>99</v>
      </c>
      <c r="B51" s="56"/>
      <c r="C51" s="56"/>
      <c r="D51" s="56"/>
      <c r="E51" s="56"/>
    </row>
    <row r="52" spans="1:5" ht="30.75" thickBot="1" x14ac:dyDescent="0.3">
      <c r="A52" s="92" t="s">
        <v>22</v>
      </c>
      <c r="B52" s="92" t="s">
        <v>9</v>
      </c>
      <c r="C52" s="92" t="s">
        <v>10</v>
      </c>
      <c r="D52" s="93" t="s">
        <v>11</v>
      </c>
    </row>
    <row r="55" spans="1:5" s="5" customFormat="1" ht="15" x14ac:dyDescent="0.25">
      <c r="A55" s="94" t="s">
        <v>23</v>
      </c>
      <c r="B55" s="95">
        <f>+B34+B35+B36+B37+B38+B40+B41</f>
        <v>94174679576</v>
      </c>
      <c r="C55" s="95">
        <f>+C34+C35+C36+C37+C38+C40+C41</f>
        <v>87918873213</v>
      </c>
      <c r="D55" s="95">
        <f>+B55-C55</f>
        <v>6255806363</v>
      </c>
    </row>
    <row r="56" spans="1:5" s="5" customFormat="1" ht="15" x14ac:dyDescent="0.25">
      <c r="A56" s="94" t="s">
        <v>74</v>
      </c>
      <c r="B56" s="95" t="e">
        <f>+B43+B42</f>
        <v>#REF!</v>
      </c>
      <c r="C56" s="95" t="e">
        <f>+C42+C43</f>
        <v>#REF!</v>
      </c>
      <c r="D56" s="95" t="e">
        <f>+B56-C56</f>
        <v>#REF!</v>
      </c>
    </row>
    <row r="57" spans="1:5" s="5" customFormat="1" ht="15" x14ac:dyDescent="0.25">
      <c r="A57" s="94" t="s">
        <v>75</v>
      </c>
      <c r="B57" s="95">
        <f>+B44+B45</f>
        <v>136197500</v>
      </c>
      <c r="C57" s="95">
        <f>+C44+C45</f>
        <v>65044700</v>
      </c>
      <c r="D57" s="95">
        <f>+B57-C57</f>
        <v>71152800</v>
      </c>
    </row>
    <row r="58" spans="1:5" ht="15" x14ac:dyDescent="0.25">
      <c r="A58" s="76" t="s">
        <v>25</v>
      </c>
      <c r="B58" s="87">
        <f>+B39</f>
        <v>2177226200</v>
      </c>
      <c r="C58" s="87">
        <f>+C39</f>
        <v>2125451671</v>
      </c>
      <c r="D58" s="95">
        <f>+B58-C58</f>
        <v>51774529</v>
      </c>
    </row>
    <row r="59" spans="1:5" x14ac:dyDescent="0.2">
      <c r="A59" s="76" t="s">
        <v>26</v>
      </c>
      <c r="B59" s="89">
        <v>0</v>
      </c>
      <c r="C59" s="89">
        <v>0</v>
      </c>
      <c r="D59" s="89"/>
    </row>
    <row r="60" spans="1:5" ht="13.5" thickBot="1" x14ac:dyDescent="0.25"/>
    <row r="61" spans="1:5" ht="15.75" thickBot="1" x14ac:dyDescent="0.3">
      <c r="A61" s="96" t="s">
        <v>27</v>
      </c>
      <c r="B61" s="96" t="e">
        <f>+B58+B57+B56+B55</f>
        <v>#REF!</v>
      </c>
      <c r="C61" s="96" t="e">
        <f>+C58+C57+C56+C55</f>
        <v>#REF!</v>
      </c>
      <c r="D61" s="96" t="e">
        <f>+D58+D57+D56+D55</f>
        <v>#REF!</v>
      </c>
    </row>
    <row r="62" spans="1:5" x14ac:dyDescent="0.2">
      <c r="A62" s="97" t="s">
        <v>19</v>
      </c>
    </row>
    <row r="65" spans="1:5" ht="15" x14ac:dyDescent="0.25">
      <c r="A65" s="56" t="s">
        <v>28</v>
      </c>
      <c r="B65" s="56"/>
      <c r="C65" s="56"/>
      <c r="D65" s="56"/>
    </row>
    <row r="66" spans="1:5" ht="15" x14ac:dyDescent="0.25">
      <c r="A66" s="234" t="s">
        <v>29</v>
      </c>
      <c r="B66" s="234"/>
      <c r="C66" s="234"/>
      <c r="D66" s="234"/>
    </row>
    <row r="67" spans="1:5" ht="15" x14ac:dyDescent="0.25">
      <c r="A67" s="56" t="s">
        <v>100</v>
      </c>
      <c r="B67" s="56"/>
      <c r="C67" s="56"/>
      <c r="D67" s="56"/>
    </row>
    <row r="68" spans="1:5" ht="13.5" thickBot="1" x14ac:dyDescent="0.25"/>
    <row r="69" spans="1:5" s="5" customFormat="1" ht="15.75" thickBot="1" x14ac:dyDescent="0.3">
      <c r="A69" s="92" t="s">
        <v>22</v>
      </c>
      <c r="B69" s="98" t="s">
        <v>30</v>
      </c>
      <c r="C69" s="3"/>
      <c r="D69" s="4"/>
    </row>
    <row r="71" spans="1:5" x14ac:dyDescent="0.2">
      <c r="A71" s="76" t="s">
        <v>31</v>
      </c>
      <c r="B71" s="75">
        <f>+'1 T'!B86</f>
        <v>3895329258.4200001</v>
      </c>
    </row>
    <row r="72" spans="1:5" x14ac:dyDescent="0.2">
      <c r="A72" s="99" t="s">
        <v>32</v>
      </c>
      <c r="B72" s="100">
        <f>SUM(B73:B75)</f>
        <v>117719736714.64999</v>
      </c>
      <c r="C72" s="99"/>
    </row>
    <row r="73" spans="1:5" x14ac:dyDescent="0.2">
      <c r="A73" s="101" t="s">
        <v>97</v>
      </c>
      <c r="B73" s="75">
        <f>+'1 T'!E88+'2 T'!E88+'3 T'!E88+'4 T'!E88</f>
        <v>62183236714.650002</v>
      </c>
      <c r="C73" s="89"/>
      <c r="D73" s="87"/>
    </row>
    <row r="74" spans="1:5" x14ac:dyDescent="0.2">
      <c r="A74" s="102" t="s">
        <v>77</v>
      </c>
      <c r="B74" s="103">
        <f>+'1 T'!E89+'2 T'!E89+'3 T'!E89+'4 T'!E89</f>
        <v>48500000000</v>
      </c>
      <c r="C74" s="89"/>
      <c r="D74" s="87"/>
      <c r="E74" s="87"/>
    </row>
    <row r="75" spans="1:5" x14ac:dyDescent="0.2">
      <c r="A75" s="102" t="s">
        <v>76</v>
      </c>
      <c r="B75" s="75">
        <f>+'1 T'!E90+'2 T'!E90+'3 T'!E90+'4 T'!E90</f>
        <v>7036500000</v>
      </c>
    </row>
    <row r="76" spans="1:5" x14ac:dyDescent="0.2">
      <c r="A76" s="99" t="s">
        <v>33</v>
      </c>
      <c r="B76" s="100">
        <f>+B71+B72</f>
        <v>121615065973.06999</v>
      </c>
    </row>
    <row r="77" spans="1:5" x14ac:dyDescent="0.2">
      <c r="A77" s="99" t="s">
        <v>34</v>
      </c>
      <c r="B77" s="100">
        <f>+'1 T'!E59+'2 T'!E59+'3 T'!E59+'4 T'!E59</f>
        <v>113345535584.72</v>
      </c>
      <c r="C77" s="87"/>
    </row>
    <row r="78" spans="1:5" x14ac:dyDescent="0.2">
      <c r="A78" s="76" t="s">
        <v>35</v>
      </c>
      <c r="B78" s="100">
        <f>+B76-B77</f>
        <v>8269530388.3499908</v>
      </c>
      <c r="C78" s="89"/>
      <c r="D78" s="87"/>
    </row>
    <row r="79" spans="1:5" x14ac:dyDescent="0.2">
      <c r="B79" s="87"/>
      <c r="C79" s="87"/>
      <c r="D79" s="89"/>
      <c r="E79" s="87"/>
    </row>
    <row r="80" spans="1:5" x14ac:dyDescent="0.2">
      <c r="A80" s="97" t="s">
        <v>36</v>
      </c>
      <c r="C80" s="89"/>
      <c r="D80" s="89"/>
    </row>
    <row r="81" spans="3:4" x14ac:dyDescent="0.2">
      <c r="C81" s="87"/>
      <c r="D81" s="89"/>
    </row>
    <row r="82" spans="3:4" x14ac:dyDescent="0.2">
      <c r="D82" s="87"/>
    </row>
    <row r="83" spans="3:4" x14ac:dyDescent="0.2">
      <c r="D83" s="89"/>
    </row>
    <row r="84" spans="3:4" x14ac:dyDescent="0.2">
      <c r="D84" s="89"/>
    </row>
  </sheetData>
  <mergeCells count="11">
    <mergeCell ref="A1:F1"/>
    <mergeCell ref="A7:F7"/>
    <mergeCell ref="A25:B25"/>
    <mergeCell ref="A66:D66"/>
    <mergeCell ref="A8:F8"/>
    <mergeCell ref="A28:D28"/>
    <mergeCell ref="A29:D29"/>
    <mergeCell ref="A49:E49"/>
    <mergeCell ref="A27:D27"/>
    <mergeCell ref="A50:E50"/>
    <mergeCell ref="A24:F24"/>
  </mergeCells>
  <printOptions horizontalCentered="1"/>
  <pageMargins left="0.31496062992125984" right="0.31496062992125984" top="0.35433070866141736" bottom="0.74803149606299213" header="0.31496062992125984" footer="0.31496062992125984"/>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topLeftCell="A34" zoomScale="90" zoomScaleNormal="90" workbookViewId="0">
      <selection activeCell="A56" sqref="A56"/>
    </sheetView>
  </sheetViews>
  <sheetFormatPr baseColWidth="10" defaultColWidth="11.42578125" defaultRowHeight="15" x14ac:dyDescent="0.25"/>
  <cols>
    <col min="1" max="1" width="56.28515625" style="132" customWidth="1"/>
    <col min="2" max="2" width="19.5703125" style="132" customWidth="1"/>
    <col min="3" max="3" width="18.5703125" style="132" bestFit="1" customWidth="1"/>
    <col min="4" max="4" width="18.140625" style="132" customWidth="1"/>
    <col min="5" max="5" width="22.85546875" style="132" customWidth="1"/>
    <col min="6" max="6" width="11" style="132" customWidth="1"/>
    <col min="7" max="8" width="15.28515625" style="132" bestFit="1" customWidth="1"/>
    <col min="9" max="9" width="16.42578125" style="132" bestFit="1" customWidth="1"/>
    <col min="10" max="10" width="16.140625" style="132" customWidth="1"/>
    <col min="11" max="16384" width="11.42578125" style="132"/>
  </cols>
  <sheetData>
    <row r="1" spans="1:6" x14ac:dyDescent="0.25">
      <c r="A1" s="218" t="s">
        <v>2</v>
      </c>
      <c r="B1" s="218"/>
      <c r="C1" s="218"/>
      <c r="D1" s="218"/>
      <c r="E1" s="218"/>
      <c r="F1" s="218"/>
    </row>
    <row r="2" spans="1:6" x14ac:dyDescent="0.25">
      <c r="A2" s="104" t="s">
        <v>37</v>
      </c>
      <c r="B2" s="105" t="s">
        <v>38</v>
      </c>
      <c r="C2" s="106"/>
      <c r="D2" s="107"/>
      <c r="E2" s="106"/>
      <c r="F2" s="106"/>
    </row>
    <row r="3" spans="1:6" x14ac:dyDescent="0.25">
      <c r="A3" s="104" t="s">
        <v>39</v>
      </c>
      <c r="B3" s="108" t="s">
        <v>40</v>
      </c>
      <c r="C3" s="106"/>
      <c r="D3" s="109"/>
      <c r="E3" s="106"/>
      <c r="F3" s="106"/>
    </row>
    <row r="4" spans="1:6" x14ac:dyDescent="0.25">
      <c r="A4" s="104" t="s">
        <v>41</v>
      </c>
      <c r="B4" s="106" t="s">
        <v>42</v>
      </c>
      <c r="C4" s="109"/>
      <c r="D4" s="109"/>
      <c r="E4" s="106"/>
      <c r="F4" s="106"/>
    </row>
    <row r="5" spans="1:6" x14ac:dyDescent="0.25">
      <c r="A5" s="104" t="s">
        <v>79</v>
      </c>
      <c r="B5" s="110" t="s">
        <v>131</v>
      </c>
      <c r="C5" s="106"/>
      <c r="D5" s="106"/>
      <c r="E5" s="106"/>
      <c r="F5" s="106"/>
    </row>
    <row r="6" spans="1:6" x14ac:dyDescent="0.25">
      <c r="A6" s="104"/>
      <c r="B6" s="110"/>
      <c r="C6" s="106"/>
      <c r="D6" s="106"/>
      <c r="E6" s="106"/>
      <c r="F6" s="106"/>
    </row>
    <row r="8" spans="1:6" x14ac:dyDescent="0.25">
      <c r="A8" s="218" t="s">
        <v>43</v>
      </c>
      <c r="B8" s="218"/>
      <c r="C8" s="218"/>
      <c r="D8" s="218"/>
      <c r="E8" s="218"/>
      <c r="F8" s="218"/>
    </row>
    <row r="9" spans="1:6" x14ac:dyDescent="0.25">
      <c r="A9" s="218" t="s">
        <v>44</v>
      </c>
      <c r="B9" s="218"/>
      <c r="C9" s="218"/>
      <c r="D9" s="218"/>
      <c r="E9" s="218"/>
      <c r="F9" s="218"/>
    </row>
    <row r="10" spans="1:6" x14ac:dyDescent="0.25">
      <c r="A10" s="111"/>
    </row>
    <row r="11" spans="1:6" ht="15.75" thickBot="1" x14ac:dyDescent="0.3">
      <c r="A11" s="133" t="s">
        <v>8</v>
      </c>
      <c r="B11" s="133" t="s">
        <v>46</v>
      </c>
      <c r="C11" s="133" t="s">
        <v>47</v>
      </c>
      <c r="D11" s="133" t="s">
        <v>48</v>
      </c>
      <c r="E11" s="133" t="s">
        <v>49</v>
      </c>
      <c r="F11" s="133" t="s">
        <v>50</v>
      </c>
    </row>
    <row r="12" spans="1:6" x14ac:dyDescent="0.25">
      <c r="A12" s="105"/>
      <c r="B12" s="119"/>
      <c r="C12" s="119"/>
      <c r="D12" s="119"/>
      <c r="E12" s="119"/>
      <c r="F12" s="119"/>
    </row>
    <row r="13" spans="1:6" x14ac:dyDescent="0.25">
      <c r="A13" s="119" t="s">
        <v>80</v>
      </c>
      <c r="B13" s="134" t="s">
        <v>122</v>
      </c>
    </row>
    <row r="14" spans="1:6" x14ac:dyDescent="0.25">
      <c r="A14" s="147" t="s">
        <v>3</v>
      </c>
      <c r="B14" s="115" t="s">
        <v>51</v>
      </c>
      <c r="C14" s="119"/>
      <c r="D14" s="119"/>
      <c r="E14" s="119"/>
      <c r="F14" s="119"/>
    </row>
    <row r="15" spans="1:6" x14ac:dyDescent="0.25">
      <c r="A15" s="113" t="s">
        <v>52</v>
      </c>
      <c r="B15" s="115" t="s">
        <v>53</v>
      </c>
      <c r="C15" s="185"/>
      <c r="D15" s="185"/>
      <c r="E15" s="185"/>
      <c r="F15" s="185"/>
    </row>
    <row r="16" spans="1:6" x14ac:dyDescent="0.25">
      <c r="A16" s="113" t="s">
        <v>137</v>
      </c>
      <c r="B16" s="115" t="s">
        <v>51</v>
      </c>
      <c r="C16" s="185">
        <v>12</v>
      </c>
      <c r="D16" s="185">
        <v>14</v>
      </c>
      <c r="E16" s="185">
        <v>8</v>
      </c>
      <c r="F16" s="185">
        <v>17</v>
      </c>
    </row>
    <row r="17" spans="1:8" x14ac:dyDescent="0.25">
      <c r="A17" s="113" t="s">
        <v>16</v>
      </c>
      <c r="B17" s="115" t="s">
        <v>51</v>
      </c>
      <c r="C17" s="119">
        <v>4567</v>
      </c>
      <c r="D17" s="119">
        <v>7639</v>
      </c>
      <c r="E17" s="119">
        <v>9222</v>
      </c>
      <c r="F17" s="119">
        <v>9424</v>
      </c>
    </row>
    <row r="18" spans="1:8" x14ac:dyDescent="0.25">
      <c r="A18" s="113" t="s">
        <v>138</v>
      </c>
      <c r="B18" s="115" t="s">
        <v>51</v>
      </c>
      <c r="C18" s="185">
        <v>243</v>
      </c>
      <c r="D18" s="185">
        <v>321</v>
      </c>
      <c r="E18" s="185">
        <v>390</v>
      </c>
      <c r="F18" s="185">
        <v>396</v>
      </c>
    </row>
    <row r="19" spans="1:8" x14ac:dyDescent="0.25">
      <c r="A19" s="148" t="s">
        <v>91</v>
      </c>
      <c r="B19" s="115" t="s">
        <v>117</v>
      </c>
      <c r="C19" s="119">
        <v>13589</v>
      </c>
      <c r="D19" s="119">
        <v>13833</v>
      </c>
      <c r="E19" s="119">
        <v>14402</v>
      </c>
      <c r="F19" s="119">
        <v>15461</v>
      </c>
    </row>
    <row r="20" spans="1:8" x14ac:dyDescent="0.25">
      <c r="A20" s="148"/>
      <c r="B20" s="115" t="s">
        <v>51</v>
      </c>
      <c r="C20" s="119">
        <v>142</v>
      </c>
      <c r="D20" s="119">
        <v>164</v>
      </c>
      <c r="E20" s="119">
        <v>153</v>
      </c>
      <c r="F20" s="119">
        <v>197</v>
      </c>
    </row>
    <row r="21" spans="1:8" x14ac:dyDescent="0.25">
      <c r="A21" s="147" t="s">
        <v>136</v>
      </c>
      <c r="B21" s="115" t="s">
        <v>51</v>
      </c>
      <c r="C21" s="119">
        <v>21373</v>
      </c>
      <c r="D21" s="119">
        <v>29614</v>
      </c>
      <c r="E21" s="119">
        <v>35041</v>
      </c>
      <c r="F21" s="119">
        <v>37446</v>
      </c>
    </row>
    <row r="22" spans="1:8" x14ac:dyDescent="0.25">
      <c r="A22" s="147" t="s">
        <v>13</v>
      </c>
      <c r="B22" s="115" t="s">
        <v>51</v>
      </c>
      <c r="C22" s="119">
        <v>37</v>
      </c>
      <c r="D22" s="119">
        <v>42</v>
      </c>
      <c r="E22" s="119">
        <v>51</v>
      </c>
      <c r="F22" s="119">
        <v>94</v>
      </c>
    </row>
    <row r="23" spans="1:8" x14ac:dyDescent="0.25">
      <c r="A23" s="147" t="s">
        <v>14</v>
      </c>
      <c r="B23" s="115" t="s">
        <v>51</v>
      </c>
      <c r="C23" s="114">
        <v>30</v>
      </c>
      <c r="D23" s="114">
        <v>38</v>
      </c>
      <c r="E23" s="114">
        <v>77</v>
      </c>
      <c r="F23" s="132">
        <v>142</v>
      </c>
    </row>
    <row r="24" spans="1:8" x14ac:dyDescent="0.25">
      <c r="A24" s="147" t="s">
        <v>119</v>
      </c>
      <c r="B24" s="115" t="s">
        <v>118</v>
      </c>
      <c r="C24" s="132">
        <v>0</v>
      </c>
      <c r="D24" s="132">
        <v>0</v>
      </c>
      <c r="E24" s="132">
        <v>244</v>
      </c>
      <c r="F24" s="132">
        <v>244</v>
      </c>
    </row>
    <row r="25" spans="1:8" x14ac:dyDescent="0.25">
      <c r="A25" s="147" t="s">
        <v>15</v>
      </c>
      <c r="B25" s="117" t="s">
        <v>51</v>
      </c>
      <c r="C25" s="132">
        <v>18</v>
      </c>
      <c r="D25" s="132">
        <v>25</v>
      </c>
      <c r="E25" s="132">
        <v>68</v>
      </c>
      <c r="F25" s="132">
        <v>90</v>
      </c>
    </row>
    <row r="26" spans="1:8" x14ac:dyDescent="0.25">
      <c r="A26" s="147" t="s">
        <v>4</v>
      </c>
      <c r="B26" s="115" t="s">
        <v>54</v>
      </c>
      <c r="C26" s="132">
        <v>126744</v>
      </c>
      <c r="D26" s="132">
        <v>129566</v>
      </c>
      <c r="E26" s="132">
        <v>138300</v>
      </c>
      <c r="F26" s="132">
        <v>144589</v>
      </c>
    </row>
    <row r="27" spans="1:8" x14ac:dyDescent="0.25">
      <c r="A27" s="149"/>
      <c r="B27" s="115" t="s">
        <v>51</v>
      </c>
      <c r="C27" s="132">
        <v>101844</v>
      </c>
      <c r="D27" s="132">
        <v>103370</v>
      </c>
      <c r="E27" s="132">
        <v>109612</v>
      </c>
      <c r="F27" s="132">
        <v>114059</v>
      </c>
    </row>
    <row r="28" spans="1:8" x14ac:dyDescent="0.25">
      <c r="A28" s="147" t="s">
        <v>121</v>
      </c>
      <c r="B28" s="115" t="s">
        <v>118</v>
      </c>
      <c r="C28" s="132">
        <v>1111</v>
      </c>
      <c r="D28" s="132">
        <v>1268</v>
      </c>
      <c r="E28" s="132">
        <v>1297</v>
      </c>
      <c r="F28" s="132">
        <v>1421</v>
      </c>
    </row>
    <row r="29" spans="1:8" x14ac:dyDescent="0.25">
      <c r="A29" s="147"/>
      <c r="B29" s="115"/>
      <c r="C29" s="132">
        <v>0</v>
      </c>
      <c r="D29" s="132">
        <v>0</v>
      </c>
      <c r="E29" s="132">
        <v>0</v>
      </c>
      <c r="F29" s="132">
        <v>0</v>
      </c>
    </row>
    <row r="30" spans="1:8" ht="15" customHeight="1" x14ac:dyDescent="0.25">
      <c r="A30" s="198" t="s">
        <v>123</v>
      </c>
      <c r="B30" s="115" t="s">
        <v>51</v>
      </c>
      <c r="C30" s="132">
        <v>0</v>
      </c>
      <c r="D30" s="132">
        <v>0</v>
      </c>
      <c r="E30" s="132">
        <v>1</v>
      </c>
      <c r="F30" s="132">
        <v>1</v>
      </c>
      <c r="G30" s="155"/>
      <c r="H30" s="119"/>
    </row>
    <row r="31" spans="1:8" ht="15" customHeight="1" x14ac:dyDescent="0.25">
      <c r="A31" s="147" t="s">
        <v>139</v>
      </c>
      <c r="B31" s="115" t="s">
        <v>51</v>
      </c>
      <c r="C31" s="132">
        <v>11221</v>
      </c>
      <c r="D31" s="132">
        <v>13254</v>
      </c>
      <c r="E31" s="132">
        <v>13996</v>
      </c>
      <c r="F31" s="132">
        <v>14151</v>
      </c>
      <c r="G31" s="155"/>
      <c r="H31" s="119"/>
    </row>
    <row r="32" spans="1:8" ht="15" customHeight="1" thickBot="1" x14ac:dyDescent="0.3">
      <c r="A32" s="121" t="s">
        <v>82</v>
      </c>
      <c r="B32" s="122" t="s">
        <v>122</v>
      </c>
      <c r="C32" s="121">
        <v>127479</v>
      </c>
      <c r="D32" s="121">
        <v>136401</v>
      </c>
      <c r="E32" s="121">
        <v>146798</v>
      </c>
      <c r="F32" s="172">
        <v>152723</v>
      </c>
      <c r="G32" s="155"/>
      <c r="H32" s="135"/>
    </row>
    <row r="33" spans="1:6" ht="39.75" customHeight="1" thickTop="1" x14ac:dyDescent="0.25">
      <c r="A33" s="221" t="s">
        <v>126</v>
      </c>
      <c r="B33" s="221"/>
      <c r="C33" s="221"/>
      <c r="D33" s="221"/>
      <c r="E33" s="221"/>
      <c r="F33" s="221"/>
    </row>
    <row r="34" spans="1:6" x14ac:dyDescent="0.25">
      <c r="A34" s="222" t="s">
        <v>142</v>
      </c>
      <c r="B34" s="223"/>
      <c r="C34" s="135"/>
      <c r="D34" s="135"/>
      <c r="E34" s="135"/>
      <c r="F34" s="135"/>
    </row>
    <row r="35" spans="1:6" x14ac:dyDescent="0.25">
      <c r="A35" s="138"/>
      <c r="B35" s="138"/>
      <c r="C35" s="135"/>
      <c r="D35" s="135"/>
      <c r="E35" s="135"/>
      <c r="F35" s="135"/>
    </row>
    <row r="37" spans="1:6" x14ac:dyDescent="0.25">
      <c r="A37" s="224" t="s">
        <v>98</v>
      </c>
      <c r="B37" s="224"/>
      <c r="C37" s="224"/>
      <c r="D37" s="224"/>
      <c r="E37" s="224"/>
    </row>
    <row r="38" spans="1:6" x14ac:dyDescent="0.25">
      <c r="A38" s="218" t="s">
        <v>18</v>
      </c>
      <c r="B38" s="218"/>
      <c r="C38" s="218"/>
      <c r="D38" s="218"/>
      <c r="E38" s="218"/>
    </row>
    <row r="39" spans="1:6" x14ac:dyDescent="0.25">
      <c r="A39" s="218" t="s">
        <v>101</v>
      </c>
      <c r="B39" s="218"/>
      <c r="C39" s="218"/>
      <c r="D39" s="218"/>
      <c r="E39" s="218"/>
    </row>
    <row r="40" spans="1:6" x14ac:dyDescent="0.25">
      <c r="A40" s="104"/>
      <c r="B40" s="111"/>
      <c r="C40" s="111"/>
      <c r="D40" s="111"/>
      <c r="E40" s="123"/>
    </row>
    <row r="41" spans="1:6" s="106" customFormat="1" ht="15.75" thickBot="1" x14ac:dyDescent="0.3">
      <c r="A41" s="133" t="s">
        <v>8</v>
      </c>
      <c r="B41" s="133" t="s">
        <v>47</v>
      </c>
      <c r="C41" s="133" t="s">
        <v>48</v>
      </c>
      <c r="D41" s="133" t="s">
        <v>49</v>
      </c>
      <c r="E41" s="133" t="s">
        <v>50</v>
      </c>
    </row>
    <row r="42" spans="1:6" x14ac:dyDescent="0.25">
      <c r="A42" s="142"/>
      <c r="B42" s="119"/>
      <c r="C42" s="119"/>
      <c r="D42" s="119"/>
      <c r="E42" s="119"/>
    </row>
    <row r="43" spans="1:6" s="106" customFormat="1" x14ac:dyDescent="0.25">
      <c r="A43" s="105" t="s">
        <v>12</v>
      </c>
      <c r="B43" s="105">
        <f>SUM(B44:B51)</f>
        <v>2923250717.0000005</v>
      </c>
      <c r="C43" s="105">
        <f>SUM(C44:C51)</f>
        <v>3552113288.000001</v>
      </c>
      <c r="D43" s="105">
        <f>SUM(D44:D51)</f>
        <v>4120308799.9999981</v>
      </c>
      <c r="E43" s="105">
        <f>SUM(E44:E51)</f>
        <v>10595672805</v>
      </c>
    </row>
    <row r="44" spans="1:6" x14ac:dyDescent="0.25">
      <c r="A44" s="125" t="s">
        <v>3</v>
      </c>
      <c r="D44" s="127"/>
      <c r="E44" s="114">
        <f t="shared" ref="E44:E58" si="0">+D44+C44+B44</f>
        <v>0</v>
      </c>
      <c r="F44" s="114"/>
    </row>
    <row r="45" spans="1:6" x14ac:dyDescent="0.25">
      <c r="A45" s="125" t="s">
        <v>13</v>
      </c>
      <c r="B45" s="132">
        <v>15620247.000000015</v>
      </c>
      <c r="C45" s="132">
        <v>13565154</v>
      </c>
      <c r="D45" s="127">
        <v>20794433</v>
      </c>
      <c r="E45" s="114">
        <f t="shared" si="0"/>
        <v>49979834.000000015</v>
      </c>
      <c r="F45" s="114"/>
    </row>
    <row r="46" spans="1:6" x14ac:dyDescent="0.25">
      <c r="A46" s="125" t="s">
        <v>14</v>
      </c>
      <c r="B46" s="132">
        <v>56427288.999999993</v>
      </c>
      <c r="C46" s="132">
        <v>48496764</v>
      </c>
      <c r="D46" s="127">
        <v>95232153</v>
      </c>
      <c r="E46" s="114">
        <f t="shared" si="0"/>
        <v>200156206</v>
      </c>
      <c r="F46" s="114"/>
    </row>
    <row r="47" spans="1:6" x14ac:dyDescent="0.25">
      <c r="A47" s="125" t="s">
        <v>136</v>
      </c>
      <c r="B47" s="132">
        <v>1575269022</v>
      </c>
      <c r="C47" s="132">
        <v>2152567018.000001</v>
      </c>
      <c r="D47" s="127">
        <v>2468965184.999999</v>
      </c>
      <c r="E47" s="114">
        <f t="shared" si="0"/>
        <v>6196801225</v>
      </c>
      <c r="F47" s="114"/>
    </row>
    <row r="48" spans="1:6" x14ac:dyDescent="0.25">
      <c r="A48" s="125" t="s">
        <v>127</v>
      </c>
      <c r="B48" s="174">
        <v>1300000</v>
      </c>
      <c r="C48" s="174">
        <v>1170000</v>
      </c>
      <c r="D48" s="182">
        <v>880000</v>
      </c>
      <c r="E48" s="175">
        <f t="shared" si="0"/>
        <v>3350000</v>
      </c>
      <c r="F48" s="114"/>
    </row>
    <row r="49" spans="1:7" x14ac:dyDescent="0.25">
      <c r="A49" s="125" t="s">
        <v>15</v>
      </c>
      <c r="B49" s="132">
        <v>27800751</v>
      </c>
      <c r="C49" s="132">
        <v>36736416.000000015</v>
      </c>
      <c r="D49" s="127">
        <v>101421635.99999999</v>
      </c>
      <c r="E49" s="114">
        <f t="shared" si="0"/>
        <v>165958803</v>
      </c>
      <c r="F49" s="114"/>
    </row>
    <row r="50" spans="1:7" x14ac:dyDescent="0.25">
      <c r="A50" s="126" t="s">
        <v>91</v>
      </c>
      <c r="B50" s="132">
        <v>1220194402.0000005</v>
      </c>
      <c r="C50" s="132">
        <v>1265328818</v>
      </c>
      <c r="D50" s="127">
        <v>1392145806.999999</v>
      </c>
      <c r="E50" s="114">
        <f t="shared" si="0"/>
        <v>3877669026.9999995</v>
      </c>
      <c r="F50" s="114"/>
    </row>
    <row r="51" spans="1:7" x14ac:dyDescent="0.25">
      <c r="A51" s="125" t="s">
        <v>128</v>
      </c>
      <c r="B51" s="175">
        <v>26639006</v>
      </c>
      <c r="C51" s="174">
        <v>34249118.000000015</v>
      </c>
      <c r="D51" s="175">
        <v>40869585.99999997</v>
      </c>
      <c r="E51" s="175">
        <f t="shared" si="0"/>
        <v>101757709.99999999</v>
      </c>
      <c r="F51" s="114"/>
    </row>
    <row r="52" spans="1:7" x14ac:dyDescent="0.25">
      <c r="A52" s="126" t="s">
        <v>123</v>
      </c>
      <c r="B52" s="175">
        <v>0</v>
      </c>
      <c r="C52" s="174">
        <v>0</v>
      </c>
      <c r="D52" s="175">
        <v>12000000</v>
      </c>
      <c r="E52" s="175">
        <f t="shared" si="0"/>
        <v>12000000</v>
      </c>
      <c r="F52" s="114"/>
    </row>
    <row r="53" spans="1:7" x14ac:dyDescent="0.25">
      <c r="A53" s="165" t="s">
        <v>4</v>
      </c>
      <c r="B53" s="114">
        <v>3740633000</v>
      </c>
      <c r="C53" s="140">
        <v>3714245500</v>
      </c>
      <c r="D53" s="114">
        <v>4036223150</v>
      </c>
      <c r="E53" s="114">
        <f t="shared" si="0"/>
        <v>11491101650</v>
      </c>
      <c r="F53" s="114"/>
    </row>
    <row r="54" spans="1:7" x14ac:dyDescent="0.25">
      <c r="A54" s="165" t="s">
        <v>16</v>
      </c>
      <c r="B54" s="114">
        <v>405678000</v>
      </c>
      <c r="C54" s="140">
        <v>666834832</v>
      </c>
      <c r="D54" s="114">
        <v>691716666.00000024</v>
      </c>
      <c r="E54" s="114">
        <f t="shared" si="0"/>
        <v>1764229498.0000002</v>
      </c>
      <c r="F54" s="114"/>
    </row>
    <row r="55" spans="1:7" ht="15" customHeight="1" x14ac:dyDescent="0.25">
      <c r="A55" s="126" t="s">
        <v>141</v>
      </c>
      <c r="B55" s="185">
        <v>121650000</v>
      </c>
      <c r="C55" s="185">
        <v>129850000</v>
      </c>
      <c r="D55" s="185">
        <v>129765000</v>
      </c>
      <c r="E55" s="185">
        <f t="shared" si="0"/>
        <v>381265000</v>
      </c>
      <c r="F55" s="120"/>
      <c r="G55" s="119"/>
    </row>
    <row r="56" spans="1:7" ht="15" customHeight="1" x14ac:dyDescent="0.25">
      <c r="A56" s="126" t="s">
        <v>143</v>
      </c>
      <c r="B56" s="185">
        <v>0</v>
      </c>
      <c r="C56" s="185">
        <v>0</v>
      </c>
      <c r="D56" s="185">
        <v>34545000</v>
      </c>
      <c r="E56" s="185">
        <f t="shared" si="0"/>
        <v>34545000</v>
      </c>
      <c r="F56" s="120"/>
      <c r="G56" s="119"/>
    </row>
    <row r="57" spans="1:7" ht="15" customHeight="1" x14ac:dyDescent="0.25">
      <c r="A57" s="126" t="s">
        <v>68</v>
      </c>
      <c r="B57" s="185">
        <v>0</v>
      </c>
      <c r="C57" s="185">
        <v>0</v>
      </c>
      <c r="D57" s="185">
        <v>1000000000</v>
      </c>
      <c r="E57" s="185">
        <f t="shared" si="0"/>
        <v>1000000000</v>
      </c>
      <c r="F57" s="120"/>
      <c r="G57" s="119"/>
    </row>
    <row r="58" spans="1:7" ht="15" customHeight="1" x14ac:dyDescent="0.25">
      <c r="A58" s="148" t="s">
        <v>148</v>
      </c>
      <c r="B58" s="185">
        <v>0</v>
      </c>
      <c r="C58" s="185">
        <v>0</v>
      </c>
      <c r="D58" s="185">
        <v>12784010.49</v>
      </c>
      <c r="E58" s="185">
        <f t="shared" si="0"/>
        <v>12784010.49</v>
      </c>
      <c r="F58" s="120"/>
      <c r="G58" s="119"/>
    </row>
    <row r="59" spans="1:7" ht="15" customHeight="1" thickBot="1" x14ac:dyDescent="0.3">
      <c r="A59" s="121" t="s">
        <v>17</v>
      </c>
      <c r="B59" s="122">
        <f>B43+B52+B53+B54+B55+B56+B57+B58</f>
        <v>7191211717</v>
      </c>
      <c r="C59" s="122">
        <f t="shared" ref="C59:E59" si="1">C43+C52+C53+C54+C55+C56+C57+C58</f>
        <v>8063043620.000001</v>
      </c>
      <c r="D59" s="122">
        <f t="shared" si="1"/>
        <v>10037342626.489998</v>
      </c>
      <c r="E59" s="122">
        <f t="shared" si="1"/>
        <v>25291597963.490002</v>
      </c>
      <c r="F59" s="135"/>
      <c r="G59" s="135"/>
    </row>
    <row r="60" spans="1:7" ht="15" customHeight="1" thickTop="1" x14ac:dyDescent="0.25">
      <c r="A60" s="141" t="s">
        <v>19</v>
      </c>
      <c r="B60" s="144"/>
      <c r="C60" s="144"/>
      <c r="D60" s="144"/>
      <c r="E60" s="144"/>
      <c r="F60" s="135"/>
      <c r="G60" s="135"/>
    </row>
    <row r="61" spans="1:7" ht="15" customHeight="1" x14ac:dyDescent="0.25">
      <c r="A61" s="141"/>
      <c r="B61" s="144"/>
      <c r="C61" s="144"/>
      <c r="D61" s="144"/>
      <c r="E61" s="144"/>
      <c r="F61" s="135"/>
      <c r="G61" s="135"/>
    </row>
    <row r="63" spans="1:7" x14ac:dyDescent="0.25">
      <c r="A63" s="218" t="s">
        <v>20</v>
      </c>
      <c r="B63" s="218"/>
      <c r="C63" s="218"/>
      <c r="D63" s="218"/>
      <c r="E63" s="218"/>
    </row>
    <row r="64" spans="1:7" x14ac:dyDescent="0.25">
      <c r="A64" s="218" t="s">
        <v>21</v>
      </c>
      <c r="B64" s="218"/>
      <c r="C64" s="218"/>
      <c r="D64" s="218"/>
      <c r="E64" s="218"/>
    </row>
    <row r="65" spans="1:7" x14ac:dyDescent="0.25">
      <c r="A65" s="218" t="s">
        <v>101</v>
      </c>
      <c r="B65" s="218"/>
      <c r="C65" s="218"/>
      <c r="D65" s="218"/>
      <c r="E65" s="218"/>
    </row>
    <row r="67" spans="1:7" s="106" customFormat="1" ht="15.75" thickBot="1" x14ac:dyDescent="0.3">
      <c r="A67" s="133" t="s">
        <v>22</v>
      </c>
      <c r="B67" s="133" t="s">
        <v>47</v>
      </c>
      <c r="C67" s="133" t="s">
        <v>48</v>
      </c>
      <c r="D67" s="133" t="s">
        <v>49</v>
      </c>
      <c r="E67" s="133" t="s">
        <v>50</v>
      </c>
    </row>
    <row r="69" spans="1:7" s="110" customFormat="1" ht="14.25" customHeight="1" x14ac:dyDescent="0.25">
      <c r="A69" s="140" t="s">
        <v>114</v>
      </c>
      <c r="B69" s="166">
        <f>B70</f>
        <v>7163410966</v>
      </c>
      <c r="C69" s="166">
        <f t="shared" ref="C69:D69" si="2">C70</f>
        <v>8026307204.000001</v>
      </c>
      <c r="D69" s="166">
        <f t="shared" si="2"/>
        <v>8911136979.9999981</v>
      </c>
      <c r="E69" s="166">
        <f>SUM(B69:D69)</f>
        <v>24100855150</v>
      </c>
      <c r="F69" s="106"/>
    </row>
    <row r="70" spans="1:7" s="164" customFormat="1" ht="14.25" customHeight="1" x14ac:dyDescent="0.25">
      <c r="A70" s="167" t="s">
        <v>115</v>
      </c>
      <c r="B70" s="170">
        <v>7163410966</v>
      </c>
      <c r="C70" s="170">
        <v>8026307204.000001</v>
      </c>
      <c r="D70" s="170">
        <v>8911136979.9999981</v>
      </c>
      <c r="E70" s="166">
        <f t="shared" ref="E70:E75" si="3">SUM(B70:D70)</f>
        <v>24100855150</v>
      </c>
      <c r="F70" s="106"/>
    </row>
    <row r="71" spans="1:7" s="106" customFormat="1" x14ac:dyDescent="0.25">
      <c r="A71" s="140" t="s">
        <v>24</v>
      </c>
      <c r="B71" s="170">
        <f>B72</f>
        <v>27800751</v>
      </c>
      <c r="C71" s="170">
        <f t="shared" ref="C71:D71" si="4">C72</f>
        <v>36736416.000000015</v>
      </c>
      <c r="D71" s="170">
        <f t="shared" si="4"/>
        <v>113421635.99999999</v>
      </c>
      <c r="E71" s="166">
        <f t="shared" si="3"/>
        <v>177958803</v>
      </c>
      <c r="F71" s="110"/>
    </row>
    <row r="72" spans="1:7" x14ac:dyDescent="0.25">
      <c r="A72" s="129" t="s">
        <v>115</v>
      </c>
      <c r="B72" s="132">
        <v>27800751</v>
      </c>
      <c r="C72" s="132">
        <v>36736416.000000015</v>
      </c>
      <c r="D72" s="132">
        <v>113421635.99999999</v>
      </c>
      <c r="E72" s="166">
        <f t="shared" si="3"/>
        <v>177958803</v>
      </c>
    </row>
    <row r="73" spans="1:7" x14ac:dyDescent="0.25">
      <c r="A73" s="166" t="s">
        <v>113</v>
      </c>
      <c r="B73" s="174">
        <f>SUM(B74:B75)</f>
        <v>0</v>
      </c>
      <c r="C73" s="174">
        <f t="shared" ref="C73:D73" si="5">SUM(C74:C75)</f>
        <v>0</v>
      </c>
      <c r="D73" s="174">
        <f t="shared" si="5"/>
        <v>1012784010.49</v>
      </c>
      <c r="E73" s="190">
        <f t="shared" si="3"/>
        <v>1012784010.49</v>
      </c>
    </row>
    <row r="74" spans="1:7" x14ac:dyDescent="0.25">
      <c r="A74" s="129" t="s">
        <v>147</v>
      </c>
      <c r="B74" s="174">
        <v>0</v>
      </c>
      <c r="C74" s="174">
        <v>0</v>
      </c>
      <c r="D74" s="174">
        <v>12784010.49</v>
      </c>
      <c r="E74" s="190">
        <f t="shared" si="3"/>
        <v>12784010.49</v>
      </c>
    </row>
    <row r="75" spans="1:7" x14ac:dyDescent="0.25">
      <c r="A75" s="169" t="s">
        <v>68</v>
      </c>
      <c r="B75" s="174">
        <v>0</v>
      </c>
      <c r="C75" s="174">
        <v>0</v>
      </c>
      <c r="D75" s="174">
        <v>1000000000</v>
      </c>
      <c r="E75" s="190">
        <f t="shared" si="3"/>
        <v>1000000000</v>
      </c>
    </row>
    <row r="76" spans="1:7" ht="15.75" thickBot="1" x14ac:dyDescent="0.3">
      <c r="A76" s="121" t="s">
        <v>27</v>
      </c>
      <c r="B76" s="122">
        <f>B69+B71+B73</f>
        <v>7191211717</v>
      </c>
      <c r="C76" s="122">
        <f t="shared" ref="C76:E76" si="6">C69+C71+C73</f>
        <v>8063043620.000001</v>
      </c>
      <c r="D76" s="122">
        <f t="shared" si="6"/>
        <v>10037342626.489998</v>
      </c>
      <c r="E76" s="122">
        <f t="shared" si="6"/>
        <v>25291597963.490002</v>
      </c>
    </row>
    <row r="77" spans="1:7" ht="15.75" thickTop="1" x14ac:dyDescent="0.25">
      <c r="A77" s="119" t="s">
        <v>19</v>
      </c>
    </row>
    <row r="80" spans="1:7" x14ac:dyDescent="0.25">
      <c r="A80" s="218" t="s">
        <v>28</v>
      </c>
      <c r="B80" s="218"/>
      <c r="C80" s="218"/>
      <c r="D80" s="218"/>
      <c r="E80" s="218"/>
      <c r="G80" s="155"/>
    </row>
    <row r="81" spans="1:10" x14ac:dyDescent="0.25">
      <c r="A81" s="218" t="s">
        <v>29</v>
      </c>
      <c r="B81" s="218"/>
      <c r="C81" s="218"/>
      <c r="D81" s="218"/>
      <c r="E81" s="218"/>
    </row>
    <row r="82" spans="1:10" x14ac:dyDescent="0.25">
      <c r="A82" s="218" t="s">
        <v>101</v>
      </c>
      <c r="B82" s="218"/>
      <c r="C82" s="218"/>
      <c r="D82" s="218"/>
      <c r="E82" s="218"/>
    </row>
    <row r="84" spans="1:10" ht="15.75" thickBot="1" x14ac:dyDescent="0.3">
      <c r="A84" s="133" t="s">
        <v>22</v>
      </c>
      <c r="B84" s="133" t="s">
        <v>47</v>
      </c>
      <c r="C84" s="133" t="s">
        <v>48</v>
      </c>
      <c r="D84" s="133" t="s">
        <v>49</v>
      </c>
      <c r="E84" s="133" t="s">
        <v>50</v>
      </c>
    </row>
    <row r="86" spans="1:10" x14ac:dyDescent="0.25">
      <c r="A86" s="132" t="s">
        <v>105</v>
      </c>
      <c r="B86" s="140">
        <f>'1 T'!E93</f>
        <v>21248424830.619999</v>
      </c>
      <c r="C86" s="140">
        <f>B93</f>
        <v>24310814544.619999</v>
      </c>
      <c r="D86" s="140">
        <f>C93</f>
        <v>26548198531.619995</v>
      </c>
      <c r="E86" s="140">
        <f>B86</f>
        <v>21248424830.619999</v>
      </c>
    </row>
    <row r="87" spans="1:10" x14ac:dyDescent="0.25">
      <c r="A87" s="132" t="s">
        <v>32</v>
      </c>
      <c r="B87" s="140">
        <f t="shared" ref="B87:D87" si="7">SUM(B88:B90)</f>
        <v>10253601431</v>
      </c>
      <c r="C87" s="140">
        <f t="shared" si="7"/>
        <v>10300427607</v>
      </c>
      <c r="D87" s="140">
        <f t="shared" si="7"/>
        <v>10348351483</v>
      </c>
      <c r="E87" s="140">
        <f>SUM(E88:E90)</f>
        <v>30902380521</v>
      </c>
    </row>
    <row r="88" spans="1:10" x14ac:dyDescent="0.25">
      <c r="A88" s="129" t="s">
        <v>2</v>
      </c>
      <c r="B88" s="132">
        <v>5634553812</v>
      </c>
      <c r="C88" s="132">
        <v>5681379988</v>
      </c>
      <c r="D88" s="132">
        <v>5729303864</v>
      </c>
      <c r="E88" s="132">
        <f>SUM(B88:D88)</f>
        <v>17045237664</v>
      </c>
      <c r="G88" s="129"/>
      <c r="H88" s="171"/>
      <c r="I88" s="171"/>
      <c r="J88" s="171"/>
    </row>
    <row r="89" spans="1:10" x14ac:dyDescent="0.25">
      <c r="A89" s="129" t="s">
        <v>107</v>
      </c>
      <c r="B89" s="132">
        <v>4619047619</v>
      </c>
      <c r="C89" s="132">
        <v>4619047619</v>
      </c>
      <c r="D89" s="132">
        <v>4619047619</v>
      </c>
      <c r="E89" s="132">
        <f>SUM(B89:D89)</f>
        <v>13857142857</v>
      </c>
      <c r="G89" s="129"/>
      <c r="H89" s="154"/>
      <c r="I89" s="154"/>
      <c r="J89" s="154"/>
    </row>
    <row r="90" spans="1:10" x14ac:dyDescent="0.25">
      <c r="A90" s="129" t="s">
        <v>108</v>
      </c>
      <c r="B90" s="132">
        <v>0</v>
      </c>
      <c r="C90" s="132">
        <v>0</v>
      </c>
      <c r="D90" s="132">
        <v>0</v>
      </c>
      <c r="E90" s="132">
        <f>SUM(B90:D90)</f>
        <v>0</v>
      </c>
      <c r="G90" s="129"/>
      <c r="H90" s="154"/>
      <c r="I90" s="154"/>
      <c r="J90" s="154"/>
    </row>
    <row r="91" spans="1:10" x14ac:dyDescent="0.25">
      <c r="A91" s="132" t="s">
        <v>33</v>
      </c>
      <c r="B91" s="140">
        <f t="shared" ref="B91:D91" si="8">B87+B86</f>
        <v>31502026261.619999</v>
      </c>
      <c r="C91" s="140">
        <f t="shared" si="8"/>
        <v>34611242151.619995</v>
      </c>
      <c r="D91" s="140">
        <f t="shared" si="8"/>
        <v>36896550014.619995</v>
      </c>
      <c r="E91" s="140">
        <f>E87+E86</f>
        <v>52150805351.619995</v>
      </c>
    </row>
    <row r="92" spans="1:10" x14ac:dyDescent="0.25">
      <c r="A92" s="132" t="s">
        <v>34</v>
      </c>
      <c r="B92" s="119">
        <f>B76</f>
        <v>7191211717</v>
      </c>
      <c r="C92" s="119">
        <f t="shared" ref="C92:D92" si="9">C76</f>
        <v>8063043620.000001</v>
      </c>
      <c r="D92" s="119">
        <f t="shared" si="9"/>
        <v>10037342626.489998</v>
      </c>
      <c r="E92" s="119">
        <f>SUM(B92:D92)</f>
        <v>25291597963.489998</v>
      </c>
      <c r="F92" s="119"/>
    </row>
    <row r="93" spans="1:10" x14ac:dyDescent="0.25">
      <c r="A93" s="132" t="s">
        <v>35</v>
      </c>
      <c r="B93" s="140">
        <f t="shared" ref="B93:D93" si="10">B91-B92</f>
        <v>24310814544.619999</v>
      </c>
      <c r="C93" s="140">
        <f t="shared" si="10"/>
        <v>26548198531.619995</v>
      </c>
      <c r="D93" s="140">
        <f t="shared" si="10"/>
        <v>26859207388.129997</v>
      </c>
      <c r="E93" s="140">
        <f>E91-E92</f>
        <v>26859207388.129997</v>
      </c>
    </row>
    <row r="94" spans="1:10" ht="15.75" thickBot="1" x14ac:dyDescent="0.3">
      <c r="A94" s="121"/>
      <c r="B94" s="122"/>
      <c r="C94" s="121"/>
      <c r="D94" s="121"/>
      <c r="E94" s="121"/>
    </row>
    <row r="95" spans="1:10" ht="15.75" thickTop="1" x14ac:dyDescent="0.25">
      <c r="A95" s="119" t="s">
        <v>36</v>
      </c>
    </row>
    <row r="96" spans="1:10" x14ac:dyDescent="0.25">
      <c r="E96" s="130"/>
    </row>
    <row r="98" spans="1:1" x14ac:dyDescent="0.25">
      <c r="A98" s="119" t="s">
        <v>149</v>
      </c>
    </row>
    <row r="101" spans="1:1" x14ac:dyDescent="0.25">
      <c r="A101" s="151"/>
    </row>
    <row r="102" spans="1:1" x14ac:dyDescent="0.25">
      <c r="A102" s="151"/>
    </row>
    <row r="103" spans="1:1" x14ac:dyDescent="0.25">
      <c r="A103" s="151"/>
    </row>
  </sheetData>
  <mergeCells count="14">
    <mergeCell ref="A1:F1"/>
    <mergeCell ref="A8:F8"/>
    <mergeCell ref="A9:F9"/>
    <mergeCell ref="A38:E38"/>
    <mergeCell ref="A63:E63"/>
    <mergeCell ref="A37:E37"/>
    <mergeCell ref="A39:E39"/>
    <mergeCell ref="A65:E65"/>
    <mergeCell ref="A82:E82"/>
    <mergeCell ref="A33:F33"/>
    <mergeCell ref="A34:B34"/>
    <mergeCell ref="A64:E64"/>
    <mergeCell ref="A80:E80"/>
    <mergeCell ref="A81:E81"/>
  </mergeCells>
  <printOptions horizontalCentered="1"/>
  <pageMargins left="0.31496062992125984" right="0.31496062992125984" top="0.35433070866141736" bottom="0.74803149606299213" header="0.11811023622047245"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topLeftCell="A46" zoomScale="90" zoomScaleNormal="90" workbookViewId="0">
      <selection activeCell="B43" sqref="B43"/>
    </sheetView>
  </sheetViews>
  <sheetFormatPr baseColWidth="10" defaultColWidth="11.42578125" defaultRowHeight="15" x14ac:dyDescent="0.25"/>
  <cols>
    <col min="1" max="1" width="56.140625" style="132" customWidth="1"/>
    <col min="2" max="2" width="19.5703125" style="132" customWidth="1"/>
    <col min="3" max="3" width="19.42578125" style="132" customWidth="1"/>
    <col min="4" max="4" width="19.85546875" style="132" customWidth="1"/>
    <col min="5" max="5" width="22.85546875" style="132" customWidth="1"/>
    <col min="6" max="6" width="33" style="132" customWidth="1"/>
    <col min="7" max="9" width="15.28515625" style="132" bestFit="1" customWidth="1"/>
    <col min="10" max="10" width="15.28515625" style="132" customWidth="1"/>
    <col min="11" max="16384" width="11.42578125" style="132"/>
  </cols>
  <sheetData>
    <row r="1" spans="1:6" x14ac:dyDescent="0.25">
      <c r="A1" s="218" t="s">
        <v>2</v>
      </c>
      <c r="B1" s="218"/>
      <c r="C1" s="218"/>
      <c r="D1" s="218"/>
      <c r="E1" s="218"/>
      <c r="F1" s="218"/>
    </row>
    <row r="2" spans="1:6" x14ac:dyDescent="0.25">
      <c r="A2" s="104" t="s">
        <v>37</v>
      </c>
      <c r="B2" s="105" t="s">
        <v>38</v>
      </c>
      <c r="C2" s="106"/>
      <c r="D2" s="107"/>
      <c r="E2" s="106"/>
      <c r="F2" s="106"/>
    </row>
    <row r="3" spans="1:6" x14ac:dyDescent="0.25">
      <c r="A3" s="104" t="s">
        <v>39</v>
      </c>
      <c r="B3" s="108" t="s">
        <v>40</v>
      </c>
      <c r="C3" s="106"/>
      <c r="D3" s="109"/>
      <c r="E3" s="106"/>
      <c r="F3" s="106"/>
    </row>
    <row r="4" spans="1:6" x14ac:dyDescent="0.25">
      <c r="A4" s="104" t="s">
        <v>41</v>
      </c>
      <c r="B4" s="106" t="s">
        <v>42</v>
      </c>
      <c r="C4" s="109"/>
      <c r="D4" s="109"/>
      <c r="E4" s="106"/>
      <c r="F4" s="106"/>
    </row>
    <row r="5" spans="1:6" x14ac:dyDescent="0.25">
      <c r="A5" s="104" t="s">
        <v>79</v>
      </c>
      <c r="B5" s="110" t="s">
        <v>132</v>
      </c>
      <c r="C5" s="106"/>
      <c r="D5" s="106"/>
      <c r="E5" s="106"/>
      <c r="F5" s="106"/>
    </row>
    <row r="6" spans="1:6" x14ac:dyDescent="0.25">
      <c r="A6" s="104"/>
      <c r="B6" s="110"/>
      <c r="C6" s="106"/>
      <c r="D6" s="106"/>
      <c r="E6" s="106"/>
      <c r="F6" s="106"/>
    </row>
    <row r="8" spans="1:6" x14ac:dyDescent="0.25">
      <c r="A8" s="218" t="s">
        <v>43</v>
      </c>
      <c r="B8" s="218"/>
      <c r="C8" s="218"/>
      <c r="D8" s="218"/>
      <c r="E8" s="218"/>
      <c r="F8" s="218"/>
    </row>
    <row r="9" spans="1:6" x14ac:dyDescent="0.25">
      <c r="A9" s="218" t="s">
        <v>44</v>
      </c>
      <c r="B9" s="218"/>
      <c r="C9" s="218"/>
      <c r="D9" s="218"/>
      <c r="E9" s="218"/>
      <c r="F9" s="218"/>
    </row>
    <row r="10" spans="1:6" x14ac:dyDescent="0.25">
      <c r="A10" s="111"/>
    </row>
    <row r="11" spans="1:6" ht="15.75" thickBot="1" x14ac:dyDescent="0.3">
      <c r="A11" s="133" t="s">
        <v>8</v>
      </c>
      <c r="B11" s="133" t="s">
        <v>46</v>
      </c>
      <c r="C11" s="133" t="s">
        <v>56</v>
      </c>
      <c r="D11" s="133" t="s">
        <v>57</v>
      </c>
      <c r="E11" s="133" t="s">
        <v>58</v>
      </c>
      <c r="F11" s="133" t="s">
        <v>59</v>
      </c>
    </row>
    <row r="12" spans="1:6" x14ac:dyDescent="0.25">
      <c r="A12" s="105"/>
      <c r="B12" s="119"/>
      <c r="C12" s="119"/>
      <c r="D12" s="119"/>
      <c r="E12" s="119"/>
      <c r="F12" s="119"/>
    </row>
    <row r="13" spans="1:6" x14ac:dyDescent="0.25">
      <c r="A13" s="119" t="s">
        <v>80</v>
      </c>
      <c r="B13" s="115" t="s">
        <v>122</v>
      </c>
    </row>
    <row r="14" spans="1:6" x14ac:dyDescent="0.25">
      <c r="A14" s="147" t="s">
        <v>3</v>
      </c>
      <c r="B14" s="115" t="s">
        <v>51</v>
      </c>
      <c r="C14" s="127"/>
      <c r="D14" s="127"/>
      <c r="E14" s="127"/>
    </row>
    <row r="15" spans="1:6" x14ac:dyDescent="0.25">
      <c r="A15" s="113" t="s">
        <v>52</v>
      </c>
      <c r="B15" s="115" t="s">
        <v>53</v>
      </c>
      <c r="C15" s="185"/>
      <c r="D15" s="185"/>
      <c r="E15" s="185"/>
      <c r="F15" s="182"/>
    </row>
    <row r="16" spans="1:6" x14ac:dyDescent="0.25">
      <c r="A16" s="113" t="s">
        <v>137</v>
      </c>
      <c r="B16" s="115" t="s">
        <v>51</v>
      </c>
      <c r="C16" s="185">
        <v>16</v>
      </c>
      <c r="D16" s="185">
        <v>15</v>
      </c>
      <c r="E16" s="185">
        <v>17</v>
      </c>
      <c r="F16" s="182">
        <v>18</v>
      </c>
    </row>
    <row r="17" spans="1:8" x14ac:dyDescent="0.25">
      <c r="A17" s="113" t="s">
        <v>16</v>
      </c>
      <c r="B17" s="115" t="s">
        <v>51</v>
      </c>
      <c r="C17" s="185">
        <v>10261</v>
      </c>
      <c r="D17" s="185">
        <v>10810</v>
      </c>
      <c r="E17" s="182">
        <v>12193</v>
      </c>
      <c r="F17" s="174">
        <v>13120</v>
      </c>
    </row>
    <row r="18" spans="1:8" x14ac:dyDescent="0.25">
      <c r="A18" s="113" t="s">
        <v>138</v>
      </c>
      <c r="B18" s="115" t="s">
        <v>51</v>
      </c>
      <c r="C18" s="185">
        <v>453</v>
      </c>
      <c r="D18" s="185">
        <v>501</v>
      </c>
      <c r="E18" s="182">
        <v>611</v>
      </c>
      <c r="F18" s="174">
        <v>628</v>
      </c>
    </row>
    <row r="19" spans="1:8" x14ac:dyDescent="0.25">
      <c r="A19" s="148" t="s">
        <v>91</v>
      </c>
      <c r="B19" s="115" t="s">
        <v>117</v>
      </c>
      <c r="C19" s="119">
        <v>14704</v>
      </c>
      <c r="D19" s="119">
        <v>15163</v>
      </c>
      <c r="E19" s="127">
        <v>15829</v>
      </c>
      <c r="F19" s="132">
        <v>16691</v>
      </c>
    </row>
    <row r="20" spans="1:8" x14ac:dyDescent="0.25">
      <c r="A20" s="148"/>
      <c r="B20" s="115" t="s">
        <v>51</v>
      </c>
      <c r="C20" s="119">
        <v>71</v>
      </c>
      <c r="D20" s="119">
        <v>86</v>
      </c>
      <c r="E20" s="127">
        <v>162</v>
      </c>
      <c r="F20" s="132">
        <v>187</v>
      </c>
    </row>
    <row r="21" spans="1:8" x14ac:dyDescent="0.25">
      <c r="A21" s="147" t="s">
        <v>136</v>
      </c>
      <c r="B21" s="115" t="s">
        <v>51</v>
      </c>
      <c r="C21" s="119">
        <v>39642</v>
      </c>
      <c r="D21" s="119">
        <v>43056</v>
      </c>
      <c r="E21" s="127">
        <v>48064</v>
      </c>
      <c r="F21" s="132">
        <v>53753</v>
      </c>
    </row>
    <row r="22" spans="1:8" x14ac:dyDescent="0.25">
      <c r="A22" s="147" t="s">
        <v>13</v>
      </c>
      <c r="B22" s="115" t="s">
        <v>51</v>
      </c>
      <c r="C22" s="119">
        <v>1090</v>
      </c>
      <c r="D22" s="119">
        <v>693</v>
      </c>
      <c r="E22" s="127">
        <v>538</v>
      </c>
      <c r="F22" s="132">
        <v>1454</v>
      </c>
    </row>
    <row r="23" spans="1:8" x14ac:dyDescent="0.25">
      <c r="A23" s="147" t="s">
        <v>14</v>
      </c>
      <c r="B23" s="115" t="s">
        <v>51</v>
      </c>
      <c r="C23" s="127">
        <v>109</v>
      </c>
      <c r="D23" s="127">
        <v>156</v>
      </c>
      <c r="E23" s="127">
        <v>318</v>
      </c>
      <c r="F23" s="132">
        <v>575</v>
      </c>
    </row>
    <row r="24" spans="1:8" x14ac:dyDescent="0.25">
      <c r="A24" s="147" t="s">
        <v>119</v>
      </c>
      <c r="B24" s="115" t="s">
        <v>118</v>
      </c>
      <c r="C24" s="127">
        <v>487</v>
      </c>
      <c r="D24" s="127">
        <v>687</v>
      </c>
      <c r="E24" s="132">
        <v>1152</v>
      </c>
      <c r="F24" s="132">
        <v>1251</v>
      </c>
    </row>
    <row r="25" spans="1:8" x14ac:dyDescent="0.25">
      <c r="A25" s="147" t="s">
        <v>15</v>
      </c>
      <c r="B25" s="134" t="s">
        <v>51</v>
      </c>
      <c r="C25" s="119">
        <v>108</v>
      </c>
      <c r="D25" s="119">
        <v>137</v>
      </c>
      <c r="E25" s="127">
        <v>134</v>
      </c>
      <c r="F25" s="132">
        <v>260</v>
      </c>
    </row>
    <row r="26" spans="1:8" x14ac:dyDescent="0.25">
      <c r="A26" s="147" t="s">
        <v>4</v>
      </c>
      <c r="B26" s="115" t="s">
        <v>54</v>
      </c>
      <c r="C26" s="119">
        <v>138326</v>
      </c>
      <c r="D26" s="119">
        <v>138059</v>
      </c>
      <c r="E26" s="127">
        <v>141853</v>
      </c>
      <c r="F26" s="132">
        <v>149450</v>
      </c>
    </row>
    <row r="27" spans="1:8" x14ac:dyDescent="0.25">
      <c r="A27" s="149"/>
      <c r="B27" s="115" t="s">
        <v>51</v>
      </c>
      <c r="C27" s="119">
        <v>109930</v>
      </c>
      <c r="D27" s="119">
        <v>110090</v>
      </c>
      <c r="E27" s="119">
        <v>112509</v>
      </c>
      <c r="F27" s="132">
        <v>117670</v>
      </c>
    </row>
    <row r="28" spans="1:8" x14ac:dyDescent="0.25">
      <c r="A28" s="147" t="s">
        <v>121</v>
      </c>
      <c r="B28" s="115" t="s">
        <v>118</v>
      </c>
      <c r="C28" s="119">
        <v>493</v>
      </c>
      <c r="D28" s="119">
        <v>1175</v>
      </c>
      <c r="E28" s="132">
        <v>1657</v>
      </c>
      <c r="F28" s="132">
        <v>2181</v>
      </c>
    </row>
    <row r="29" spans="1:8" x14ac:dyDescent="0.25">
      <c r="A29" s="147"/>
      <c r="B29" s="115"/>
      <c r="C29" s="119">
        <v>0</v>
      </c>
      <c r="D29" s="119">
        <v>0</v>
      </c>
      <c r="E29" s="132">
        <v>0</v>
      </c>
      <c r="F29" s="132">
        <v>0</v>
      </c>
    </row>
    <row r="30" spans="1:8" ht="15" customHeight="1" x14ac:dyDescent="0.25">
      <c r="A30" s="198" t="s">
        <v>123</v>
      </c>
      <c r="B30" s="115" t="s">
        <v>51</v>
      </c>
      <c r="C30" s="119">
        <v>0</v>
      </c>
      <c r="D30" s="119">
        <v>0</v>
      </c>
      <c r="E30" s="127">
        <v>0</v>
      </c>
      <c r="F30" s="120">
        <v>0</v>
      </c>
      <c r="G30" s="155"/>
      <c r="H30" s="119"/>
    </row>
    <row r="31" spans="1:8" ht="15" customHeight="1" x14ac:dyDescent="0.25">
      <c r="A31" s="147" t="s">
        <v>139</v>
      </c>
      <c r="B31" s="115" t="s">
        <v>51</v>
      </c>
      <c r="C31" s="119">
        <v>19902</v>
      </c>
      <c r="D31" s="119">
        <v>20811</v>
      </c>
      <c r="E31" s="127">
        <v>24723</v>
      </c>
      <c r="F31" s="120">
        <v>25131</v>
      </c>
      <c r="G31" s="155"/>
      <c r="H31" s="119"/>
    </row>
    <row r="32" spans="1:8" ht="15" customHeight="1" thickBot="1" x14ac:dyDescent="0.3">
      <c r="A32" s="121" t="s">
        <v>82</v>
      </c>
      <c r="B32" s="122" t="s">
        <v>122</v>
      </c>
      <c r="C32" s="121">
        <v>151400</v>
      </c>
      <c r="D32" s="121">
        <v>154484</v>
      </c>
      <c r="E32" s="121">
        <v>161498</v>
      </c>
      <c r="F32" s="172">
        <v>170472</v>
      </c>
      <c r="G32" s="155"/>
      <c r="H32" s="135"/>
    </row>
    <row r="33" spans="1:8" ht="38.25" customHeight="1" thickTop="1" x14ac:dyDescent="0.25">
      <c r="A33" s="221" t="s">
        <v>126</v>
      </c>
      <c r="B33" s="221"/>
      <c r="C33" s="221"/>
      <c r="D33" s="221"/>
      <c r="E33" s="221"/>
      <c r="F33" s="221"/>
    </row>
    <row r="34" spans="1:8" x14ac:dyDescent="0.25">
      <c r="A34" s="222" t="s">
        <v>144</v>
      </c>
      <c r="B34" s="223"/>
      <c r="C34" s="135"/>
      <c r="D34" s="135"/>
      <c r="E34" s="135"/>
      <c r="F34" s="135"/>
    </row>
    <row r="35" spans="1:8" x14ac:dyDescent="0.25">
      <c r="A35" s="138"/>
      <c r="B35" s="138"/>
      <c r="C35" s="135"/>
      <c r="D35" s="135"/>
      <c r="E35" s="135"/>
      <c r="F35" s="135"/>
    </row>
    <row r="37" spans="1:8" x14ac:dyDescent="0.25">
      <c r="A37" s="224" t="s">
        <v>98</v>
      </c>
      <c r="B37" s="224"/>
      <c r="C37" s="224"/>
      <c r="D37" s="224"/>
      <c r="E37" s="224"/>
    </row>
    <row r="38" spans="1:8" x14ac:dyDescent="0.25">
      <c r="A38" s="218" t="s">
        <v>18</v>
      </c>
      <c r="B38" s="218"/>
      <c r="C38" s="218"/>
      <c r="D38" s="218"/>
      <c r="E38" s="218"/>
    </row>
    <row r="39" spans="1:8" x14ac:dyDescent="0.25">
      <c r="A39" s="218" t="s">
        <v>101</v>
      </c>
      <c r="B39" s="218"/>
      <c r="C39" s="218"/>
      <c r="D39" s="218"/>
      <c r="E39" s="218"/>
    </row>
    <row r="40" spans="1:8" x14ac:dyDescent="0.25">
      <c r="A40" s="104"/>
      <c r="B40" s="111"/>
      <c r="C40" s="111"/>
      <c r="D40" s="111"/>
      <c r="E40" s="123"/>
    </row>
    <row r="41" spans="1:8" ht="15.75" thickBot="1" x14ac:dyDescent="0.3">
      <c r="A41" s="133" t="s">
        <v>8</v>
      </c>
      <c r="B41" s="133" t="s">
        <v>56</v>
      </c>
      <c r="C41" s="133" t="s">
        <v>57</v>
      </c>
      <c r="D41" s="133" t="s">
        <v>58</v>
      </c>
      <c r="E41" s="133" t="s">
        <v>59</v>
      </c>
    </row>
    <row r="42" spans="1:8" x14ac:dyDescent="0.25">
      <c r="A42" s="105"/>
      <c r="B42" s="119"/>
      <c r="C42" s="119"/>
      <c r="D42" s="119"/>
      <c r="E42" s="119"/>
    </row>
    <row r="43" spans="1:8" x14ac:dyDescent="0.25">
      <c r="A43" s="142" t="s">
        <v>12</v>
      </c>
      <c r="B43" s="203">
        <f>SUM(B44:B51)</f>
        <v>5038759803.9999981</v>
      </c>
      <c r="C43" s="203">
        <f t="shared" ref="C43:D43" si="0">SUM(C44:C51)</f>
        <v>4949724086.0000019</v>
      </c>
      <c r="D43" s="203">
        <f t="shared" si="0"/>
        <v>5456780813</v>
      </c>
      <c r="E43" s="203">
        <f>SUM(B43:D43)</f>
        <v>15445264703</v>
      </c>
      <c r="F43" s="195"/>
      <c r="G43" s="114"/>
      <c r="H43" s="114"/>
    </row>
    <row r="44" spans="1:8" ht="15.6" customHeight="1" x14ac:dyDescent="0.25">
      <c r="A44" s="125" t="s">
        <v>3</v>
      </c>
      <c r="B44" s="204"/>
      <c r="C44" s="203"/>
      <c r="D44" s="204"/>
      <c r="E44" s="203">
        <f>SUM(B44:D44)</f>
        <v>0</v>
      </c>
    </row>
    <row r="45" spans="1:8" ht="15.6" customHeight="1" x14ac:dyDescent="0.25">
      <c r="A45" s="125" t="s">
        <v>13</v>
      </c>
      <c r="B45" s="205">
        <v>437933224</v>
      </c>
      <c r="C45" s="205">
        <v>160030825.00000012</v>
      </c>
      <c r="D45" s="205">
        <v>62140048.999999881</v>
      </c>
      <c r="E45" s="206">
        <f t="shared" ref="E45:E58" si="1">SUM(B45:D45)</f>
        <v>660104098</v>
      </c>
    </row>
    <row r="46" spans="1:8" ht="15.6" customHeight="1" x14ac:dyDescent="0.25">
      <c r="A46" s="125" t="s">
        <v>14</v>
      </c>
      <c r="B46" s="205">
        <v>148584382</v>
      </c>
      <c r="C46" s="205">
        <v>181802723</v>
      </c>
      <c r="D46" s="205">
        <v>342413687</v>
      </c>
      <c r="E46" s="206">
        <f t="shared" si="1"/>
        <v>672800792</v>
      </c>
    </row>
    <row r="47" spans="1:8" ht="15.6" customHeight="1" x14ac:dyDescent="0.25">
      <c r="A47" s="125" t="s">
        <v>136</v>
      </c>
      <c r="B47" s="206">
        <v>2848618501</v>
      </c>
      <c r="C47" s="206">
        <v>2894884484</v>
      </c>
      <c r="D47" s="206">
        <v>3291272719</v>
      </c>
      <c r="E47" s="206">
        <f t="shared" si="1"/>
        <v>9034775704</v>
      </c>
    </row>
    <row r="48" spans="1:8" ht="15.6" customHeight="1" x14ac:dyDescent="0.25">
      <c r="A48" s="125" t="s">
        <v>127</v>
      </c>
      <c r="B48" s="206">
        <v>1895000</v>
      </c>
      <c r="C48" s="206">
        <v>1275000</v>
      </c>
      <c r="D48" s="206">
        <v>1575000</v>
      </c>
      <c r="E48" s="206">
        <f t="shared" si="1"/>
        <v>4745000</v>
      </c>
    </row>
    <row r="49" spans="1:8" ht="15.6" customHeight="1" x14ac:dyDescent="0.25">
      <c r="A49" s="125" t="s">
        <v>15</v>
      </c>
      <c r="B49" s="203">
        <v>151225574</v>
      </c>
      <c r="C49" s="203">
        <v>190185476</v>
      </c>
      <c r="D49" s="203">
        <v>128161701</v>
      </c>
      <c r="E49" s="206">
        <f t="shared" si="1"/>
        <v>469572751</v>
      </c>
    </row>
    <row r="50" spans="1:8" ht="15.6" customHeight="1" x14ac:dyDescent="0.25">
      <c r="A50" s="126" t="s">
        <v>91</v>
      </c>
      <c r="B50" s="203">
        <v>1403610770.9999986</v>
      </c>
      <c r="C50" s="203">
        <v>1467496976.0000019</v>
      </c>
      <c r="D50" s="203">
        <v>1560992789</v>
      </c>
      <c r="E50" s="203">
        <f t="shared" si="1"/>
        <v>4432100536</v>
      </c>
      <c r="F50" s="155"/>
    </row>
    <row r="51" spans="1:8" ht="15.6" customHeight="1" x14ac:dyDescent="0.25">
      <c r="A51" s="125" t="s">
        <v>128</v>
      </c>
      <c r="B51" s="207">
        <v>46892352.000000015</v>
      </c>
      <c r="C51" s="207">
        <v>54048602</v>
      </c>
      <c r="D51" s="207">
        <v>70224868</v>
      </c>
      <c r="E51" s="206">
        <f t="shared" si="1"/>
        <v>171165822</v>
      </c>
    </row>
    <row r="52" spans="1:8" ht="15.6" customHeight="1" x14ac:dyDescent="0.25">
      <c r="A52" s="126" t="s">
        <v>123</v>
      </c>
      <c r="B52" s="207">
        <v>0</v>
      </c>
      <c r="C52" s="207">
        <v>0</v>
      </c>
      <c r="D52" s="207">
        <v>0</v>
      </c>
      <c r="E52" s="206">
        <f t="shared" si="1"/>
        <v>0</v>
      </c>
    </row>
    <row r="53" spans="1:8" ht="15.6" customHeight="1" x14ac:dyDescent="0.25">
      <c r="A53" s="118" t="s">
        <v>4</v>
      </c>
      <c r="B53" s="207">
        <v>5207548500</v>
      </c>
      <c r="C53" s="207">
        <v>4079623500</v>
      </c>
      <c r="D53" s="207">
        <v>4075881500</v>
      </c>
      <c r="E53" s="206">
        <f t="shared" si="1"/>
        <v>13363053500</v>
      </c>
    </row>
    <row r="54" spans="1:8" ht="15.6" customHeight="1" x14ac:dyDescent="0.25">
      <c r="A54" s="118" t="s">
        <v>16</v>
      </c>
      <c r="B54" s="203">
        <v>741989215.99999976</v>
      </c>
      <c r="C54" s="203">
        <v>744453166</v>
      </c>
      <c r="D54" s="203">
        <v>907710666</v>
      </c>
      <c r="E54" s="206">
        <f t="shared" si="1"/>
        <v>2394153048</v>
      </c>
    </row>
    <row r="55" spans="1:8" x14ac:dyDescent="0.25">
      <c r="A55" s="126" t="s">
        <v>141</v>
      </c>
      <c r="B55" s="203">
        <v>37751672</v>
      </c>
      <c r="C55" s="203">
        <v>93891549.99999994</v>
      </c>
      <c r="D55" s="203">
        <v>133196096.00000006</v>
      </c>
      <c r="E55" s="206">
        <f t="shared" si="1"/>
        <v>264839318</v>
      </c>
    </row>
    <row r="56" spans="1:8" x14ac:dyDescent="0.25">
      <c r="A56" s="126" t="s">
        <v>143</v>
      </c>
      <c r="B56" s="203">
        <v>35510000</v>
      </c>
      <c r="C56" s="203">
        <v>51885285</v>
      </c>
      <c r="D56" s="203">
        <v>110330267.00000003</v>
      </c>
      <c r="E56" s="206">
        <f t="shared" si="1"/>
        <v>197725552.00000003</v>
      </c>
    </row>
    <row r="57" spans="1:8" x14ac:dyDescent="0.25">
      <c r="A57" s="126" t="s">
        <v>68</v>
      </c>
      <c r="B57" s="203">
        <v>0</v>
      </c>
      <c r="C57" s="203">
        <v>0</v>
      </c>
      <c r="D57" s="203">
        <v>0</v>
      </c>
      <c r="E57" s="206">
        <f t="shared" si="1"/>
        <v>0</v>
      </c>
    </row>
    <row r="58" spans="1:8" x14ac:dyDescent="0.25">
      <c r="A58" s="148" t="s">
        <v>148</v>
      </c>
      <c r="B58" s="203">
        <v>0</v>
      </c>
      <c r="C58" s="203">
        <v>0</v>
      </c>
      <c r="D58" s="203">
        <v>9525504.5700000003</v>
      </c>
      <c r="E58" s="206">
        <f t="shared" si="1"/>
        <v>9525504.5700000003</v>
      </c>
    </row>
    <row r="59" spans="1:8" ht="15" customHeight="1" thickBot="1" x14ac:dyDescent="0.3">
      <c r="A59" s="121" t="s">
        <v>17</v>
      </c>
      <c r="B59" s="208">
        <f>B43+B52+B56+B57+B53+B54+B55+B58</f>
        <v>11061559191.999998</v>
      </c>
      <c r="C59" s="208">
        <f t="shared" ref="C59:E59" si="2">C43+C52+C56+C57+C53+C54+C55+C58</f>
        <v>9919577587.0000019</v>
      </c>
      <c r="D59" s="208">
        <f t="shared" si="2"/>
        <v>10693424846.57</v>
      </c>
      <c r="E59" s="208">
        <f t="shared" si="2"/>
        <v>31674561625.57</v>
      </c>
      <c r="F59" s="120"/>
      <c r="G59" s="120"/>
      <c r="H59" s="120"/>
    </row>
    <row r="60" spans="1:8" ht="15" customHeight="1" thickTop="1" x14ac:dyDescent="0.25">
      <c r="A60" s="141" t="s">
        <v>19</v>
      </c>
      <c r="B60" s="128"/>
      <c r="C60" s="128"/>
      <c r="D60" s="128"/>
      <c r="E60" s="128"/>
      <c r="F60" s="135"/>
    </row>
    <row r="61" spans="1:8" ht="15" customHeight="1" x14ac:dyDescent="0.25">
      <c r="A61" s="141"/>
      <c r="B61" s="128"/>
      <c r="C61" s="128"/>
      <c r="D61" s="128"/>
      <c r="E61" s="128"/>
      <c r="F61" s="135"/>
    </row>
    <row r="63" spans="1:8" x14ac:dyDescent="0.25">
      <c r="A63" s="218" t="s">
        <v>20</v>
      </c>
      <c r="B63" s="218"/>
      <c r="C63" s="218"/>
      <c r="D63" s="218"/>
      <c r="E63" s="218"/>
      <c r="F63" s="155"/>
    </row>
    <row r="64" spans="1:8" x14ac:dyDescent="0.25">
      <c r="A64" s="218" t="s">
        <v>21</v>
      </c>
      <c r="B64" s="218"/>
      <c r="C64" s="218"/>
      <c r="D64" s="218"/>
      <c r="E64" s="218"/>
    </row>
    <row r="65" spans="1:6" x14ac:dyDescent="0.25">
      <c r="A65" s="218" t="s">
        <v>101</v>
      </c>
      <c r="B65" s="218"/>
      <c r="C65" s="218"/>
      <c r="D65" s="218"/>
      <c r="E65" s="218"/>
    </row>
    <row r="67" spans="1:6" s="139" customFormat="1" ht="15.75" thickBot="1" x14ac:dyDescent="0.3">
      <c r="A67" s="133" t="s">
        <v>22</v>
      </c>
      <c r="B67" s="133" t="s">
        <v>56</v>
      </c>
      <c r="C67" s="133" t="s">
        <v>57</v>
      </c>
      <c r="D67" s="133" t="s">
        <v>58</v>
      </c>
      <c r="E67" s="133" t="s">
        <v>59</v>
      </c>
    </row>
    <row r="69" spans="1:6" s="136" customFormat="1" x14ac:dyDescent="0.25">
      <c r="A69" s="132" t="s">
        <v>114</v>
      </c>
      <c r="B69" s="178">
        <f>B70</f>
        <v>10910333617.999998</v>
      </c>
      <c r="C69" s="178">
        <f t="shared" ref="C69:D69" si="3">C70</f>
        <v>9729392111.0000019</v>
      </c>
      <c r="D69" s="178">
        <f t="shared" si="3"/>
        <v>10555737641</v>
      </c>
      <c r="E69" s="178">
        <f>SUM(B69:D69)</f>
        <v>31195463370</v>
      </c>
      <c r="F69" s="132"/>
    </row>
    <row r="70" spans="1:6" s="136" customFormat="1" x14ac:dyDescent="0.25">
      <c r="A70" s="168" t="s">
        <v>115</v>
      </c>
      <c r="B70" s="178">
        <v>10910333617.999998</v>
      </c>
      <c r="C70" s="178">
        <v>9729392111.0000019</v>
      </c>
      <c r="D70" s="178">
        <v>10555737641</v>
      </c>
      <c r="E70" s="178">
        <f t="shared" ref="E70:E75" si="4">SUM(B70:D70)</f>
        <v>31195463370</v>
      </c>
      <c r="F70" s="132"/>
    </row>
    <row r="71" spans="1:6" x14ac:dyDescent="0.25">
      <c r="A71" s="132" t="s">
        <v>24</v>
      </c>
      <c r="B71" s="178">
        <f>B72</f>
        <v>151225574</v>
      </c>
      <c r="C71" s="178">
        <f t="shared" ref="C71:D71" si="5">C72</f>
        <v>190185476</v>
      </c>
      <c r="D71" s="178">
        <f t="shared" si="5"/>
        <v>128161701</v>
      </c>
      <c r="E71" s="178">
        <f t="shared" si="4"/>
        <v>469572751</v>
      </c>
      <c r="F71" s="136"/>
    </row>
    <row r="72" spans="1:6" x14ac:dyDescent="0.25">
      <c r="A72" s="129" t="s">
        <v>115</v>
      </c>
      <c r="B72" s="178">
        <v>151225574</v>
      </c>
      <c r="C72" s="178">
        <v>190185476</v>
      </c>
      <c r="D72" s="178">
        <v>128161701</v>
      </c>
      <c r="E72" s="178">
        <f t="shared" si="4"/>
        <v>469572751</v>
      </c>
    </row>
    <row r="73" spans="1:6" x14ac:dyDescent="0.25">
      <c r="A73" s="166" t="s">
        <v>113</v>
      </c>
      <c r="B73" s="178">
        <f>SUM(B74:B75)</f>
        <v>0</v>
      </c>
      <c r="C73" s="178">
        <f t="shared" ref="C73:D73" si="6">SUM(C74:C75)</f>
        <v>0</v>
      </c>
      <c r="D73" s="178">
        <f t="shared" si="6"/>
        <v>9525504.5700000003</v>
      </c>
      <c r="E73" s="178">
        <f t="shared" si="4"/>
        <v>9525504.5700000003</v>
      </c>
    </row>
    <row r="74" spans="1:6" x14ac:dyDescent="0.25">
      <c r="A74" s="129" t="s">
        <v>147</v>
      </c>
      <c r="B74" s="178">
        <v>0</v>
      </c>
      <c r="C74" s="178">
        <v>0</v>
      </c>
      <c r="D74" s="178">
        <v>9525504.5700000003</v>
      </c>
      <c r="E74" s="178">
        <f t="shared" si="4"/>
        <v>9525504.5700000003</v>
      </c>
    </row>
    <row r="75" spans="1:6" x14ac:dyDescent="0.25">
      <c r="A75" s="169" t="s">
        <v>68</v>
      </c>
      <c r="B75" s="178">
        <v>0</v>
      </c>
      <c r="C75" s="178">
        <v>0</v>
      </c>
      <c r="D75" s="178">
        <v>0</v>
      </c>
      <c r="E75" s="178">
        <f t="shared" si="4"/>
        <v>0</v>
      </c>
      <c r="F75" s="155"/>
    </row>
    <row r="76" spans="1:6" ht="15.75" thickBot="1" x14ac:dyDescent="0.3">
      <c r="A76" s="121" t="s">
        <v>27</v>
      </c>
      <c r="B76" s="179">
        <f>B69+B71+B73</f>
        <v>11061559191.999998</v>
      </c>
      <c r="C76" s="179">
        <f t="shared" ref="C76:D76" si="7">C69+C71+C73</f>
        <v>9919577587.0000019</v>
      </c>
      <c r="D76" s="179">
        <f t="shared" si="7"/>
        <v>10693424846.57</v>
      </c>
      <c r="E76" s="179">
        <f>E69+E71+E73</f>
        <v>31674561625.57</v>
      </c>
    </row>
    <row r="77" spans="1:6" ht="15.75" thickTop="1" x14ac:dyDescent="0.25">
      <c r="A77" s="119" t="s">
        <v>19</v>
      </c>
    </row>
    <row r="80" spans="1:6" x14ac:dyDescent="0.25">
      <c r="A80" s="218" t="s">
        <v>28</v>
      </c>
      <c r="B80" s="218"/>
      <c r="C80" s="218"/>
      <c r="D80" s="218"/>
      <c r="E80" s="218"/>
      <c r="F80" s="155"/>
    </row>
    <row r="81" spans="1:10" x14ac:dyDescent="0.25">
      <c r="A81" s="218" t="s">
        <v>29</v>
      </c>
      <c r="B81" s="218"/>
      <c r="C81" s="218"/>
      <c r="D81" s="218"/>
      <c r="E81" s="218"/>
    </row>
    <row r="82" spans="1:10" x14ac:dyDescent="0.25">
      <c r="A82" s="218" t="s">
        <v>101</v>
      </c>
      <c r="B82" s="218"/>
      <c r="C82" s="218"/>
      <c r="D82" s="218"/>
      <c r="E82" s="218"/>
    </row>
    <row r="84" spans="1:10" s="139" customFormat="1" ht="15.75" thickBot="1" x14ac:dyDescent="0.3">
      <c r="A84" s="133" t="s">
        <v>22</v>
      </c>
      <c r="B84" s="133" t="s">
        <v>56</v>
      </c>
      <c r="C84" s="133" t="s">
        <v>57</v>
      </c>
      <c r="D84" s="133" t="s">
        <v>58</v>
      </c>
      <c r="E84" s="133" t="s">
        <v>59</v>
      </c>
    </row>
    <row r="86" spans="1:10" x14ac:dyDescent="0.25">
      <c r="A86" s="132" t="s">
        <v>105</v>
      </c>
      <c r="B86" s="140">
        <f>'2 T'!E93</f>
        <v>26859207388.129997</v>
      </c>
      <c r="C86" s="140">
        <f>B93</f>
        <v>27089407331.129997</v>
      </c>
      <c r="D86" s="140">
        <f>C93</f>
        <v>28246396531.129997</v>
      </c>
      <c r="E86" s="140">
        <f>B86</f>
        <v>26859207388.129997</v>
      </c>
    </row>
    <row r="87" spans="1:10" x14ac:dyDescent="0.25">
      <c r="A87" s="132" t="s">
        <v>32</v>
      </c>
      <c r="B87" s="140">
        <f>SUM(B88:B90)</f>
        <v>11291759135</v>
      </c>
      <c r="C87" s="140">
        <f t="shared" ref="C87:D87" si="8">SUM(C88:C90)</f>
        <v>11076566787</v>
      </c>
      <c r="D87" s="140">
        <f t="shared" si="8"/>
        <v>10154250696.15</v>
      </c>
      <c r="E87" s="140">
        <f>SUM(E88:E90)</f>
        <v>32522576618.150002</v>
      </c>
    </row>
    <row r="88" spans="1:10" x14ac:dyDescent="0.25">
      <c r="A88" s="129" t="s">
        <v>2</v>
      </c>
      <c r="B88" s="132">
        <v>5777661516.000001</v>
      </c>
      <c r="C88" s="132">
        <v>5826519168</v>
      </c>
      <c r="D88" s="132">
        <v>5570245000</v>
      </c>
      <c r="E88" s="132">
        <f>SUM(B88:D88)</f>
        <v>17174425684</v>
      </c>
      <c r="G88" s="129"/>
      <c r="H88" s="156"/>
      <c r="I88" s="156"/>
      <c r="J88" s="156"/>
    </row>
    <row r="89" spans="1:10" x14ac:dyDescent="0.25">
      <c r="A89" s="129" t="s">
        <v>107</v>
      </c>
      <c r="B89" s="132">
        <v>4619047619</v>
      </c>
      <c r="C89" s="132">
        <v>4619047619</v>
      </c>
      <c r="D89" s="132">
        <v>3503005696.1500001</v>
      </c>
      <c r="E89" s="132">
        <f>SUM(B89:D89)</f>
        <v>12741100934.15</v>
      </c>
      <c r="G89" s="129"/>
      <c r="H89" s="156"/>
      <c r="I89" s="156"/>
      <c r="J89" s="156"/>
    </row>
    <row r="90" spans="1:10" x14ac:dyDescent="0.25">
      <c r="A90" s="129" t="s">
        <v>108</v>
      </c>
      <c r="B90" s="132">
        <v>895050000</v>
      </c>
      <c r="C90" s="132">
        <v>631000000</v>
      </c>
      <c r="D90" s="132">
        <v>1081000000</v>
      </c>
      <c r="E90" s="132">
        <f>SUM(B90:D90)</f>
        <v>2607050000</v>
      </c>
      <c r="G90" s="129"/>
      <c r="H90" s="156"/>
      <c r="I90" s="156"/>
      <c r="J90" s="156"/>
    </row>
    <row r="91" spans="1:10" x14ac:dyDescent="0.25">
      <c r="A91" s="132" t="s">
        <v>33</v>
      </c>
      <c r="B91" s="140">
        <f>+B86+B87</f>
        <v>38150966523.129997</v>
      </c>
      <c r="C91" s="140">
        <f t="shared" ref="C91:D91" si="9">+C86+C87</f>
        <v>38165974118.129997</v>
      </c>
      <c r="D91" s="140">
        <f t="shared" si="9"/>
        <v>38400647227.279999</v>
      </c>
      <c r="E91" s="140">
        <f>E87+E86</f>
        <v>59381784006.279999</v>
      </c>
    </row>
    <row r="92" spans="1:10" x14ac:dyDescent="0.25">
      <c r="A92" s="132" t="s">
        <v>34</v>
      </c>
      <c r="B92" s="119">
        <f>B76</f>
        <v>11061559191.999998</v>
      </c>
      <c r="C92" s="119">
        <f t="shared" ref="C92:D92" si="10">C76</f>
        <v>9919577587.0000019</v>
      </c>
      <c r="D92" s="119">
        <f t="shared" si="10"/>
        <v>10693424846.57</v>
      </c>
      <c r="E92" s="119">
        <f>SUM(B92:D92)</f>
        <v>31674561625.57</v>
      </c>
    </row>
    <row r="93" spans="1:10" x14ac:dyDescent="0.25">
      <c r="A93" s="132" t="s">
        <v>35</v>
      </c>
      <c r="B93" s="132">
        <f>+B91-B92</f>
        <v>27089407331.129997</v>
      </c>
      <c r="C93" s="132">
        <f t="shared" ref="C93:D93" si="11">+C91-C92</f>
        <v>28246396531.129997</v>
      </c>
      <c r="D93" s="132">
        <f t="shared" si="11"/>
        <v>27707222380.709999</v>
      </c>
      <c r="E93" s="132">
        <f>E91-E92</f>
        <v>27707222380.709999</v>
      </c>
      <c r="F93" s="145"/>
      <c r="H93" s="145"/>
    </row>
    <row r="94" spans="1:10" ht="15.75" thickBot="1" x14ac:dyDescent="0.3">
      <c r="A94" s="121"/>
      <c r="B94" s="122"/>
      <c r="C94" s="121"/>
      <c r="D94" s="121"/>
      <c r="E94" s="121"/>
    </row>
    <row r="95" spans="1:10" ht="15.75" thickTop="1" x14ac:dyDescent="0.25">
      <c r="A95" s="119" t="s">
        <v>36</v>
      </c>
    </row>
    <row r="98" spans="1:7" x14ac:dyDescent="0.25">
      <c r="A98" s="119" t="s">
        <v>149</v>
      </c>
      <c r="F98" s="145"/>
      <c r="G98" s="145"/>
    </row>
    <row r="101" spans="1:7" x14ac:dyDescent="0.25">
      <c r="A101" s="151"/>
    </row>
    <row r="102" spans="1:7" x14ac:dyDescent="0.25">
      <c r="A102" s="151"/>
    </row>
    <row r="103" spans="1:7" x14ac:dyDescent="0.25">
      <c r="A103" s="151"/>
    </row>
  </sheetData>
  <mergeCells count="14">
    <mergeCell ref="A1:F1"/>
    <mergeCell ref="A8:F8"/>
    <mergeCell ref="A9:F9"/>
    <mergeCell ref="A38:E38"/>
    <mergeCell ref="A63:E63"/>
    <mergeCell ref="A37:E37"/>
    <mergeCell ref="A39:E39"/>
    <mergeCell ref="A65:E65"/>
    <mergeCell ref="A82:E82"/>
    <mergeCell ref="A33:F33"/>
    <mergeCell ref="A34:B34"/>
    <mergeCell ref="A64:E64"/>
    <mergeCell ref="A80:E80"/>
    <mergeCell ref="A81:E81"/>
  </mergeCells>
  <printOptions horizontalCentered="1"/>
  <pageMargins left="0.31496062992125984" right="0.31496062992125984" top="0.35433070866141736" bottom="0.74803149606299213" header="0.11811023622047245"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topLeftCell="A94" zoomScale="90" zoomScaleNormal="90" workbookViewId="0">
      <selection activeCell="A98" sqref="A98"/>
    </sheetView>
  </sheetViews>
  <sheetFormatPr baseColWidth="10" defaultColWidth="11.42578125" defaultRowHeight="15" x14ac:dyDescent="0.25"/>
  <cols>
    <col min="1" max="1" width="56.140625" style="132" customWidth="1"/>
    <col min="2" max="2" width="21.7109375" style="132" customWidth="1"/>
    <col min="3" max="3" width="22.42578125" style="132" customWidth="1"/>
    <col min="4" max="4" width="23.85546875" style="132" customWidth="1"/>
    <col min="5" max="5" width="22.85546875" style="132" customWidth="1"/>
    <col min="6" max="6" width="17.7109375" style="132" customWidth="1"/>
    <col min="7" max="7" width="15.28515625" style="132" bestFit="1" customWidth="1"/>
    <col min="8" max="8" width="17.7109375" style="132" customWidth="1"/>
    <col min="9" max="9" width="15.28515625" style="132" bestFit="1" customWidth="1"/>
    <col min="10" max="16384" width="11.42578125" style="132"/>
  </cols>
  <sheetData>
    <row r="1" spans="1:6" x14ac:dyDescent="0.25">
      <c r="A1" s="218" t="s">
        <v>2</v>
      </c>
      <c r="B1" s="218"/>
      <c r="C1" s="218"/>
      <c r="D1" s="218"/>
      <c r="E1" s="218"/>
      <c r="F1" s="218"/>
    </row>
    <row r="2" spans="1:6" x14ac:dyDescent="0.25">
      <c r="A2" s="104" t="s">
        <v>37</v>
      </c>
      <c r="B2" s="105" t="s">
        <v>38</v>
      </c>
      <c r="C2" s="106"/>
      <c r="D2" s="107"/>
      <c r="E2" s="106"/>
      <c r="F2" s="106"/>
    </row>
    <row r="3" spans="1:6" x14ac:dyDescent="0.25">
      <c r="A3" s="104" t="s">
        <v>39</v>
      </c>
      <c r="B3" s="108" t="s">
        <v>40</v>
      </c>
      <c r="C3" s="106"/>
      <c r="D3" s="109"/>
      <c r="E3" s="106"/>
      <c r="F3" s="106"/>
    </row>
    <row r="4" spans="1:6" x14ac:dyDescent="0.25">
      <c r="A4" s="104" t="s">
        <v>41</v>
      </c>
      <c r="B4" s="106" t="s">
        <v>42</v>
      </c>
      <c r="C4" s="109"/>
      <c r="D4" s="109"/>
      <c r="E4" s="106"/>
      <c r="F4" s="106"/>
    </row>
    <row r="5" spans="1:6" x14ac:dyDescent="0.25">
      <c r="A5" s="104" t="s">
        <v>87</v>
      </c>
      <c r="B5" s="110" t="s">
        <v>133</v>
      </c>
      <c r="C5" s="106"/>
      <c r="D5" s="106"/>
      <c r="E5" s="106"/>
      <c r="F5" s="106"/>
    </row>
    <row r="6" spans="1:6" x14ac:dyDescent="0.25">
      <c r="A6" s="104"/>
      <c r="B6" s="110"/>
      <c r="C6" s="106"/>
      <c r="D6" s="106"/>
      <c r="E6" s="106"/>
      <c r="F6" s="106"/>
    </row>
    <row r="8" spans="1:6" x14ac:dyDescent="0.25">
      <c r="A8" s="218" t="s">
        <v>43</v>
      </c>
      <c r="B8" s="218"/>
      <c r="C8" s="218"/>
      <c r="D8" s="218"/>
      <c r="E8" s="218"/>
      <c r="F8" s="218"/>
    </row>
    <row r="9" spans="1:6" x14ac:dyDescent="0.25">
      <c r="A9" s="218" t="s">
        <v>44</v>
      </c>
      <c r="B9" s="218"/>
      <c r="C9" s="218"/>
      <c r="D9" s="218"/>
      <c r="E9" s="218"/>
      <c r="F9" s="218"/>
    </row>
    <row r="10" spans="1:6" x14ac:dyDescent="0.25">
      <c r="A10" s="152"/>
    </row>
    <row r="11" spans="1:6" ht="15.75" thickBot="1" x14ac:dyDescent="0.3">
      <c r="A11" s="133" t="s">
        <v>8</v>
      </c>
      <c r="B11" s="133" t="s">
        <v>46</v>
      </c>
      <c r="C11" s="133" t="s">
        <v>60</v>
      </c>
      <c r="D11" s="133" t="s">
        <v>61</v>
      </c>
      <c r="E11" s="133" t="s">
        <v>62</v>
      </c>
      <c r="F11" s="133" t="s">
        <v>63</v>
      </c>
    </row>
    <row r="12" spans="1:6" x14ac:dyDescent="0.25">
      <c r="A12" s="105"/>
      <c r="B12" s="119"/>
      <c r="C12" s="119"/>
      <c r="D12" s="119"/>
      <c r="E12" s="119"/>
      <c r="F12" s="119"/>
    </row>
    <row r="13" spans="1:6" x14ac:dyDescent="0.25">
      <c r="A13" s="119" t="s">
        <v>80</v>
      </c>
      <c r="B13" s="115" t="s">
        <v>122</v>
      </c>
    </row>
    <row r="14" spans="1:6" x14ac:dyDescent="0.25">
      <c r="A14" s="147" t="s">
        <v>3</v>
      </c>
      <c r="B14" s="115" t="s">
        <v>125</v>
      </c>
      <c r="C14" s="160"/>
      <c r="D14" s="160"/>
      <c r="E14" s="161"/>
      <c r="F14" s="161"/>
    </row>
    <row r="15" spans="1:6" x14ac:dyDescent="0.25">
      <c r="A15" s="113" t="s">
        <v>52</v>
      </c>
      <c r="B15" s="115" t="s">
        <v>53</v>
      </c>
      <c r="C15" s="186"/>
      <c r="D15" s="186"/>
      <c r="E15" s="186"/>
      <c r="F15" s="187"/>
    </row>
    <row r="16" spans="1:6" x14ac:dyDescent="0.25">
      <c r="A16" s="113" t="s">
        <v>137</v>
      </c>
      <c r="B16" s="115" t="s">
        <v>51</v>
      </c>
      <c r="C16" s="186">
        <v>17</v>
      </c>
      <c r="D16" s="186">
        <v>15</v>
      </c>
      <c r="E16" s="186">
        <v>17</v>
      </c>
      <c r="F16" s="187">
        <v>17</v>
      </c>
    </row>
    <row r="17" spans="1:8" x14ac:dyDescent="0.25">
      <c r="A17" s="113" t="s">
        <v>16</v>
      </c>
      <c r="B17" s="115" t="s">
        <v>51</v>
      </c>
      <c r="C17" s="162">
        <v>12967</v>
      </c>
      <c r="D17" s="162">
        <v>13305</v>
      </c>
      <c r="E17" s="162">
        <v>13458</v>
      </c>
      <c r="F17" s="161">
        <v>13951</v>
      </c>
    </row>
    <row r="18" spans="1:8" x14ac:dyDescent="0.25">
      <c r="A18" s="113" t="s">
        <v>138</v>
      </c>
      <c r="B18" s="115" t="s">
        <v>51</v>
      </c>
      <c r="C18" s="162">
        <v>574</v>
      </c>
      <c r="D18" s="162">
        <v>602</v>
      </c>
      <c r="E18" s="162">
        <v>614</v>
      </c>
      <c r="F18" s="161">
        <v>634</v>
      </c>
    </row>
    <row r="19" spans="1:8" x14ac:dyDescent="0.25">
      <c r="A19" s="148" t="s">
        <v>91</v>
      </c>
      <c r="B19" s="115" t="s">
        <v>117</v>
      </c>
      <c r="C19" s="162">
        <v>16438</v>
      </c>
      <c r="D19" s="162">
        <v>16888</v>
      </c>
      <c r="E19" s="162">
        <v>17590</v>
      </c>
      <c r="F19" s="161">
        <v>18629</v>
      </c>
    </row>
    <row r="20" spans="1:8" x14ac:dyDescent="0.25">
      <c r="A20" s="148"/>
      <c r="B20" s="115" t="s">
        <v>51</v>
      </c>
      <c r="C20" s="162">
        <v>330</v>
      </c>
      <c r="D20" s="162">
        <v>418</v>
      </c>
      <c r="E20" s="162">
        <v>410</v>
      </c>
      <c r="F20" s="161">
        <v>556</v>
      </c>
    </row>
    <row r="21" spans="1:8" x14ac:dyDescent="0.25">
      <c r="A21" s="147" t="s">
        <v>136</v>
      </c>
      <c r="B21" s="115" t="s">
        <v>51</v>
      </c>
      <c r="C21" s="162">
        <v>61197</v>
      </c>
      <c r="D21" s="162">
        <v>67942</v>
      </c>
      <c r="E21" s="162">
        <v>67925</v>
      </c>
      <c r="F21" s="161">
        <v>71675</v>
      </c>
    </row>
    <row r="22" spans="1:8" x14ac:dyDescent="0.25">
      <c r="A22" s="147" t="s">
        <v>13</v>
      </c>
      <c r="B22" s="115" t="s">
        <v>51</v>
      </c>
      <c r="C22" s="160">
        <v>133</v>
      </c>
      <c r="D22" s="160">
        <v>129</v>
      </c>
      <c r="E22" s="160">
        <v>42</v>
      </c>
      <c r="F22" s="161">
        <v>229</v>
      </c>
    </row>
    <row r="23" spans="1:8" x14ac:dyDescent="0.25">
      <c r="A23" s="147" t="s">
        <v>14</v>
      </c>
      <c r="B23" s="115" t="s">
        <v>51</v>
      </c>
      <c r="C23" s="160">
        <v>351</v>
      </c>
      <c r="D23" s="160">
        <v>277</v>
      </c>
      <c r="E23" s="160">
        <v>367</v>
      </c>
      <c r="F23" s="161">
        <v>932</v>
      </c>
    </row>
    <row r="24" spans="1:8" x14ac:dyDescent="0.25">
      <c r="A24" s="147" t="s">
        <v>119</v>
      </c>
      <c r="B24" s="115" t="s">
        <v>118</v>
      </c>
      <c r="C24" s="160">
        <v>1311</v>
      </c>
      <c r="D24" s="160">
        <v>1240</v>
      </c>
      <c r="E24" s="160">
        <v>1195</v>
      </c>
      <c r="F24" s="161">
        <v>1501</v>
      </c>
    </row>
    <row r="25" spans="1:8" x14ac:dyDescent="0.25">
      <c r="A25" s="147" t="s">
        <v>15</v>
      </c>
      <c r="B25" s="134" t="s">
        <v>51</v>
      </c>
      <c r="C25" s="162">
        <v>156</v>
      </c>
      <c r="D25" s="162">
        <v>187</v>
      </c>
      <c r="E25" s="162">
        <v>220</v>
      </c>
      <c r="F25" s="161">
        <v>376</v>
      </c>
    </row>
    <row r="26" spans="1:8" x14ac:dyDescent="0.25">
      <c r="A26" s="147" t="s">
        <v>4</v>
      </c>
      <c r="B26" s="115" t="s">
        <v>54</v>
      </c>
      <c r="C26" s="162">
        <v>145959</v>
      </c>
      <c r="D26" s="162">
        <v>143861</v>
      </c>
      <c r="E26" s="162">
        <v>145227</v>
      </c>
      <c r="F26" s="161">
        <v>151372</v>
      </c>
    </row>
    <row r="27" spans="1:8" x14ac:dyDescent="0.25">
      <c r="A27" s="149"/>
      <c r="B27" s="115" t="s">
        <v>51</v>
      </c>
      <c r="C27" s="162">
        <v>115819</v>
      </c>
      <c r="D27" s="162">
        <v>114805</v>
      </c>
      <c r="E27" s="162">
        <v>115874</v>
      </c>
      <c r="F27" s="161">
        <v>120006</v>
      </c>
    </row>
    <row r="28" spans="1:8" x14ac:dyDescent="0.25">
      <c r="A28" s="147" t="s">
        <v>121</v>
      </c>
      <c r="B28" s="115" t="s">
        <v>118</v>
      </c>
      <c r="C28" s="162">
        <v>1928</v>
      </c>
      <c r="D28" s="162">
        <v>2167</v>
      </c>
      <c r="E28" s="162">
        <v>1724</v>
      </c>
      <c r="F28" s="161">
        <v>2738</v>
      </c>
    </row>
    <row r="29" spans="1:8" x14ac:dyDescent="0.25">
      <c r="A29" s="147"/>
      <c r="B29" s="115"/>
      <c r="C29" s="162"/>
      <c r="D29" s="162"/>
      <c r="E29" s="162"/>
      <c r="F29" s="161"/>
    </row>
    <row r="30" spans="1:8" ht="15" customHeight="1" x14ac:dyDescent="0.25">
      <c r="A30" s="198" t="s">
        <v>123</v>
      </c>
      <c r="B30" s="115" t="s">
        <v>51</v>
      </c>
      <c r="C30" s="186">
        <v>1</v>
      </c>
      <c r="D30" s="186">
        <v>0</v>
      </c>
      <c r="E30" s="186">
        <v>1</v>
      </c>
      <c r="F30" s="187">
        <v>2</v>
      </c>
      <c r="G30" s="155"/>
      <c r="H30" s="119"/>
    </row>
    <row r="31" spans="1:8" ht="15" customHeight="1" x14ac:dyDescent="0.25">
      <c r="A31" s="147" t="s">
        <v>139</v>
      </c>
      <c r="B31" s="115" t="s">
        <v>51</v>
      </c>
      <c r="C31" s="186">
        <v>25448</v>
      </c>
      <c r="D31" s="186">
        <v>25974</v>
      </c>
      <c r="E31" s="186">
        <v>26078</v>
      </c>
      <c r="F31" s="187">
        <v>26336</v>
      </c>
      <c r="G31" s="155"/>
      <c r="H31" s="119"/>
    </row>
    <row r="32" spans="1:8" ht="15" customHeight="1" thickBot="1" x14ac:dyDescent="0.3">
      <c r="A32" s="121" t="s">
        <v>82</v>
      </c>
      <c r="B32" s="122" t="s">
        <v>122</v>
      </c>
      <c r="C32" s="163">
        <v>173621</v>
      </c>
      <c r="D32" s="163">
        <v>177622</v>
      </c>
      <c r="E32" s="163">
        <v>179150</v>
      </c>
      <c r="F32" s="163">
        <v>186720</v>
      </c>
      <c r="G32" s="155"/>
      <c r="H32" s="135"/>
    </row>
    <row r="33" spans="1:6" ht="39" customHeight="1" thickTop="1" x14ac:dyDescent="0.25">
      <c r="A33" s="221" t="s">
        <v>126</v>
      </c>
      <c r="B33" s="221"/>
      <c r="C33" s="221"/>
      <c r="D33" s="221"/>
      <c r="E33" s="221"/>
      <c r="F33" s="221"/>
    </row>
    <row r="34" spans="1:6" ht="15" customHeight="1" x14ac:dyDescent="0.25">
      <c r="A34" s="222" t="s">
        <v>145</v>
      </c>
      <c r="B34" s="223"/>
      <c r="C34" s="135"/>
      <c r="D34" s="135"/>
      <c r="E34" s="135"/>
      <c r="F34" s="135"/>
    </row>
    <row r="35" spans="1:6" x14ac:dyDescent="0.25">
      <c r="A35" s="153"/>
      <c r="B35" s="153"/>
      <c r="C35" s="135"/>
      <c r="D35" s="135"/>
      <c r="E35" s="135"/>
      <c r="F35" s="135"/>
    </row>
    <row r="36" spans="1:6" x14ac:dyDescent="0.25">
      <c r="A36" s="153"/>
      <c r="B36" s="153"/>
      <c r="C36" s="135"/>
      <c r="D36" s="135"/>
      <c r="E36" s="135"/>
      <c r="F36" s="135"/>
    </row>
    <row r="37" spans="1:6" x14ac:dyDescent="0.25">
      <c r="A37" s="218" t="s">
        <v>98</v>
      </c>
      <c r="B37" s="218"/>
      <c r="C37" s="218"/>
      <c r="D37" s="218"/>
      <c r="E37" s="218"/>
    </row>
    <row r="38" spans="1:6" x14ac:dyDescent="0.25">
      <c r="A38" s="218" t="s">
        <v>18</v>
      </c>
      <c r="B38" s="218"/>
      <c r="C38" s="218"/>
      <c r="D38" s="218"/>
      <c r="E38" s="218"/>
    </row>
    <row r="39" spans="1:6" x14ac:dyDescent="0.25">
      <c r="A39" s="218" t="s">
        <v>101</v>
      </c>
      <c r="B39" s="218"/>
      <c r="C39" s="218"/>
      <c r="D39" s="218"/>
      <c r="E39" s="218"/>
    </row>
    <row r="40" spans="1:6" x14ac:dyDescent="0.25">
      <c r="A40" s="104"/>
      <c r="B40" s="152"/>
      <c r="C40" s="152"/>
      <c r="D40" s="152"/>
      <c r="E40" s="123"/>
    </row>
    <row r="41" spans="1:6" s="106" customFormat="1" ht="15.75" thickBot="1" x14ac:dyDescent="0.3">
      <c r="A41" s="133" t="s">
        <v>8</v>
      </c>
      <c r="B41" s="133" t="s">
        <v>60</v>
      </c>
      <c r="C41" s="133" t="s">
        <v>61</v>
      </c>
      <c r="D41" s="133" t="s">
        <v>62</v>
      </c>
      <c r="E41" s="133" t="s">
        <v>63</v>
      </c>
    </row>
    <row r="42" spans="1:6" x14ac:dyDescent="0.25">
      <c r="A42" s="105"/>
      <c r="B42" s="119"/>
      <c r="C42" s="119"/>
      <c r="D42" s="119"/>
      <c r="E42" s="119"/>
    </row>
    <row r="43" spans="1:6" x14ac:dyDescent="0.25">
      <c r="A43" s="119" t="s">
        <v>12</v>
      </c>
      <c r="B43" s="201">
        <f>SUM(B44:B51)</f>
        <v>6647787296</v>
      </c>
      <c r="C43" s="201">
        <f t="shared" ref="C43:D43" si="0">SUM(C44:C51)</f>
        <v>9130373457.0000019</v>
      </c>
      <c r="D43" s="201">
        <f t="shared" si="0"/>
        <v>7651410943.9999905</v>
      </c>
      <c r="E43" s="201">
        <f>SUM(B43:D43)</f>
        <v>23429571696.999992</v>
      </c>
    </row>
    <row r="44" spans="1:6" x14ac:dyDescent="0.25">
      <c r="A44" s="125" t="s">
        <v>3</v>
      </c>
      <c r="B44" s="210"/>
      <c r="C44" s="211"/>
      <c r="D44" s="211"/>
      <c r="E44" s="201">
        <f t="shared" ref="E44:E58" si="1">SUM(B44:D44)</f>
        <v>0</v>
      </c>
    </row>
    <row r="45" spans="1:6" x14ac:dyDescent="0.25">
      <c r="A45" s="125" t="s">
        <v>13</v>
      </c>
      <c r="B45" s="210">
        <v>17691397.999999881</v>
      </c>
      <c r="C45" s="211">
        <v>35329951.000000119</v>
      </c>
      <c r="D45" s="211">
        <v>5124800</v>
      </c>
      <c r="E45" s="201">
        <f t="shared" si="1"/>
        <v>58146149</v>
      </c>
    </row>
    <row r="46" spans="1:6" x14ac:dyDescent="0.25">
      <c r="A46" s="137" t="s">
        <v>14</v>
      </c>
      <c r="B46" s="210">
        <v>379266867</v>
      </c>
      <c r="C46" s="211">
        <v>313372513.00000024</v>
      </c>
      <c r="D46" s="211">
        <v>245992688.99999976</v>
      </c>
      <c r="E46" s="201">
        <f t="shared" si="1"/>
        <v>938632069</v>
      </c>
    </row>
    <row r="47" spans="1:6" x14ac:dyDescent="0.25">
      <c r="A47" s="125" t="s">
        <v>136</v>
      </c>
      <c r="B47" s="210">
        <v>4350052948</v>
      </c>
      <c r="C47" s="211">
        <v>5052369572</v>
      </c>
      <c r="D47" s="211">
        <v>4920411236.9999962</v>
      </c>
      <c r="E47" s="201">
        <f t="shared" si="1"/>
        <v>14322833756.999996</v>
      </c>
    </row>
    <row r="48" spans="1:6" x14ac:dyDescent="0.25">
      <c r="A48" s="125" t="s">
        <v>127</v>
      </c>
      <c r="B48" s="212">
        <v>1425000</v>
      </c>
      <c r="C48" s="213">
        <v>1205000</v>
      </c>
      <c r="D48" s="213">
        <v>1645000</v>
      </c>
      <c r="E48" s="197">
        <f t="shared" si="1"/>
        <v>4275000</v>
      </c>
      <c r="F48" s="155"/>
    </row>
    <row r="49" spans="1:7" x14ac:dyDescent="0.25">
      <c r="A49" s="125" t="s">
        <v>15</v>
      </c>
      <c r="B49" s="212">
        <v>243203931.99999988</v>
      </c>
      <c r="C49" s="213">
        <v>265236394.99999988</v>
      </c>
      <c r="D49" s="213">
        <v>354855627.00000024</v>
      </c>
      <c r="E49" s="197">
        <f t="shared" si="1"/>
        <v>863295954</v>
      </c>
      <c r="F49" s="155"/>
    </row>
    <row r="50" spans="1:7" x14ac:dyDescent="0.25">
      <c r="A50" s="126" t="s">
        <v>91</v>
      </c>
      <c r="B50" s="212">
        <v>1588500985.0000005</v>
      </c>
      <c r="C50" s="213">
        <v>3385561392.0000019</v>
      </c>
      <c r="D50" s="213">
        <v>2038777956.9999943</v>
      </c>
      <c r="E50" s="197">
        <f t="shared" si="1"/>
        <v>7012840333.9999962</v>
      </c>
      <c r="F50" s="155"/>
    </row>
    <row r="51" spans="1:7" x14ac:dyDescent="0.25">
      <c r="A51" s="125" t="s">
        <v>128</v>
      </c>
      <c r="B51" s="212">
        <v>67646166.000000015</v>
      </c>
      <c r="C51" s="213">
        <v>77298634</v>
      </c>
      <c r="D51" s="213">
        <v>84603634</v>
      </c>
      <c r="E51" s="201">
        <f t="shared" si="1"/>
        <v>229548434</v>
      </c>
    </row>
    <row r="52" spans="1:7" x14ac:dyDescent="0.25">
      <c r="A52" s="126" t="s">
        <v>123</v>
      </c>
      <c r="B52" s="212">
        <v>14508000</v>
      </c>
      <c r="C52" s="213">
        <v>0</v>
      </c>
      <c r="D52" s="213">
        <v>25000000</v>
      </c>
      <c r="E52" s="197">
        <f>SUM(B52:D52)</f>
        <v>39508000</v>
      </c>
      <c r="F52" s="155"/>
    </row>
    <row r="53" spans="1:7" x14ac:dyDescent="0.25">
      <c r="A53" s="118" t="s">
        <v>4</v>
      </c>
      <c r="B53" s="210">
        <v>4802650500</v>
      </c>
      <c r="C53" s="211">
        <v>4379710500</v>
      </c>
      <c r="D53" s="201">
        <v>4388310000</v>
      </c>
      <c r="E53" s="201">
        <f t="shared" si="1"/>
        <v>13570671000</v>
      </c>
    </row>
    <row r="54" spans="1:7" x14ac:dyDescent="0.25">
      <c r="A54" s="118" t="s">
        <v>16</v>
      </c>
      <c r="B54" s="210">
        <v>952626259.99999976</v>
      </c>
      <c r="C54" s="211">
        <v>933566511</v>
      </c>
      <c r="D54" s="211">
        <v>943277322</v>
      </c>
      <c r="E54" s="201">
        <f t="shared" si="1"/>
        <v>2829470093</v>
      </c>
    </row>
    <row r="55" spans="1:7" ht="15" customHeight="1" x14ac:dyDescent="0.25">
      <c r="A55" s="126" t="s">
        <v>141</v>
      </c>
      <c r="B55" s="200">
        <v>161378853</v>
      </c>
      <c r="C55" s="200">
        <v>144187852</v>
      </c>
      <c r="D55" s="200">
        <v>130828955</v>
      </c>
      <c r="E55" s="201">
        <f t="shared" si="1"/>
        <v>436395660</v>
      </c>
      <c r="F55" s="120"/>
    </row>
    <row r="56" spans="1:7" ht="15" customHeight="1" x14ac:dyDescent="0.25">
      <c r="A56" s="126" t="s">
        <v>143</v>
      </c>
      <c r="B56" s="200">
        <v>107712974.99999997</v>
      </c>
      <c r="C56" s="200">
        <v>101158312.00000006</v>
      </c>
      <c r="D56" s="200">
        <v>92853712.99999994</v>
      </c>
      <c r="E56" s="201">
        <f t="shared" si="1"/>
        <v>301725000</v>
      </c>
      <c r="F56" s="120"/>
    </row>
    <row r="57" spans="1:7" ht="15" customHeight="1" x14ac:dyDescent="0.25">
      <c r="A57" s="126" t="s">
        <v>68</v>
      </c>
      <c r="B57" s="200">
        <v>0</v>
      </c>
      <c r="C57" s="200">
        <v>0</v>
      </c>
      <c r="D57" s="200">
        <v>0</v>
      </c>
      <c r="E57" s="201">
        <f t="shared" si="1"/>
        <v>0</v>
      </c>
      <c r="F57" s="120"/>
    </row>
    <row r="58" spans="1:7" ht="15" customHeight="1" x14ac:dyDescent="0.25">
      <c r="A58" s="126" t="s">
        <v>146</v>
      </c>
      <c r="B58" s="200">
        <v>0</v>
      </c>
      <c r="C58" s="200">
        <v>0</v>
      </c>
      <c r="D58" s="200">
        <v>12416254</v>
      </c>
      <c r="E58" s="201">
        <f t="shared" si="1"/>
        <v>12416254</v>
      </c>
      <c r="F58" s="120"/>
    </row>
    <row r="59" spans="1:7" s="106" customFormat="1" ht="15" customHeight="1" thickBot="1" x14ac:dyDescent="0.3">
      <c r="A59" s="121" t="s">
        <v>17</v>
      </c>
      <c r="B59" s="202">
        <f>B43+B53+B54+B55+B56+B57+B58</f>
        <v>12672155884</v>
      </c>
      <c r="C59" s="202">
        <f t="shared" ref="C59:E59" si="2">C43+C53+C54+C55+C56+C57+C58</f>
        <v>14688996632.000002</v>
      </c>
      <c r="D59" s="202">
        <f t="shared" si="2"/>
        <v>13219097187.99999</v>
      </c>
      <c r="E59" s="202">
        <f>E43+E53+E54+E55+E56+E57+E58+E52</f>
        <v>40619757703.999992</v>
      </c>
      <c r="F59" s="157"/>
      <c r="G59" s="132"/>
    </row>
    <row r="60" spans="1:7" ht="15" customHeight="1" thickTop="1" x14ac:dyDescent="0.25">
      <c r="A60" s="141" t="s">
        <v>19</v>
      </c>
      <c r="B60" s="144"/>
      <c r="C60" s="144"/>
      <c r="D60" s="144"/>
      <c r="E60" s="144"/>
      <c r="F60" s="135"/>
      <c r="G60" s="135"/>
    </row>
    <row r="61" spans="1:7" ht="15" customHeight="1" x14ac:dyDescent="0.25">
      <c r="A61" s="141"/>
      <c r="B61" s="144"/>
      <c r="C61" s="144"/>
      <c r="D61" s="144"/>
      <c r="E61" s="144"/>
      <c r="F61" s="135"/>
      <c r="G61" s="135"/>
    </row>
    <row r="63" spans="1:7" x14ac:dyDescent="0.25">
      <c r="A63" s="218" t="s">
        <v>20</v>
      </c>
      <c r="B63" s="218"/>
      <c r="C63" s="218"/>
      <c r="D63" s="218"/>
      <c r="E63" s="218"/>
      <c r="F63" s="155"/>
    </row>
    <row r="64" spans="1:7" x14ac:dyDescent="0.25">
      <c r="A64" s="218" t="s">
        <v>21</v>
      </c>
      <c r="B64" s="218"/>
      <c r="C64" s="218"/>
      <c r="D64" s="218"/>
      <c r="E64" s="218"/>
    </row>
    <row r="65" spans="1:6" x14ac:dyDescent="0.25">
      <c r="A65" s="218" t="s">
        <v>101</v>
      </c>
      <c r="B65" s="218"/>
      <c r="C65" s="218"/>
      <c r="D65" s="218"/>
      <c r="E65" s="218"/>
    </row>
    <row r="67" spans="1:6" s="106" customFormat="1" ht="15.75" thickBot="1" x14ac:dyDescent="0.3">
      <c r="A67" s="133" t="s">
        <v>22</v>
      </c>
      <c r="B67" s="133" t="s">
        <v>60</v>
      </c>
      <c r="C67" s="133" t="s">
        <v>61</v>
      </c>
      <c r="D67" s="133" t="s">
        <v>62</v>
      </c>
      <c r="E67" s="133" t="s">
        <v>63</v>
      </c>
    </row>
    <row r="69" spans="1:6" s="110" customFormat="1" x14ac:dyDescent="0.25">
      <c r="A69" s="140" t="s">
        <v>114</v>
      </c>
      <c r="B69" s="214">
        <f>B70</f>
        <v>12428951952</v>
      </c>
      <c r="C69" s="214">
        <f t="shared" ref="C69:D69" si="3">C70</f>
        <v>14423760237.000002</v>
      </c>
      <c r="D69" s="214">
        <f t="shared" si="3"/>
        <v>12851825306.99999</v>
      </c>
      <c r="E69" s="214">
        <f>SUM(B69:D69)</f>
        <v>39704537495.999992</v>
      </c>
      <c r="F69" s="106"/>
    </row>
    <row r="70" spans="1:6" s="164" customFormat="1" x14ac:dyDescent="0.25">
      <c r="A70" s="167" t="s">
        <v>115</v>
      </c>
      <c r="B70" s="215">
        <v>12428951952</v>
      </c>
      <c r="C70" s="215">
        <v>14423760237.000002</v>
      </c>
      <c r="D70" s="215">
        <v>12851825306.99999</v>
      </c>
      <c r="E70" s="214">
        <f t="shared" ref="E70:E75" si="4">SUM(B70:D70)</f>
        <v>39704537495.999992</v>
      </c>
      <c r="F70" s="106"/>
    </row>
    <row r="71" spans="1:6" s="106" customFormat="1" x14ac:dyDescent="0.25">
      <c r="A71" s="140" t="s">
        <v>24</v>
      </c>
      <c r="B71" s="215">
        <f>B72</f>
        <v>257711931.99999988</v>
      </c>
      <c r="C71" s="215">
        <f t="shared" ref="C71:D71" si="5">C72</f>
        <v>265236394.99999988</v>
      </c>
      <c r="D71" s="215">
        <f t="shared" si="5"/>
        <v>379855627.00000024</v>
      </c>
      <c r="E71" s="214">
        <f t="shared" si="4"/>
        <v>902803954</v>
      </c>
      <c r="F71" s="110"/>
    </row>
    <row r="72" spans="1:6" x14ac:dyDescent="0.25">
      <c r="A72" s="129" t="s">
        <v>115</v>
      </c>
      <c r="B72" s="174">
        <v>257711931.99999988</v>
      </c>
      <c r="C72" s="174">
        <v>265236394.99999988</v>
      </c>
      <c r="D72" s="174">
        <v>379855627.00000024</v>
      </c>
      <c r="E72" s="214">
        <f t="shared" si="4"/>
        <v>902803954</v>
      </c>
    </row>
    <row r="73" spans="1:6" x14ac:dyDescent="0.25">
      <c r="A73" s="166" t="s">
        <v>113</v>
      </c>
      <c r="B73" s="174">
        <f>SUM(B74:B75)</f>
        <v>0</v>
      </c>
      <c r="C73" s="174">
        <f t="shared" ref="C73:D73" si="6">SUM(C74:C75)</f>
        <v>0</v>
      </c>
      <c r="D73" s="174">
        <f t="shared" si="6"/>
        <v>12416254</v>
      </c>
      <c r="E73" s="214">
        <f t="shared" si="4"/>
        <v>12416254</v>
      </c>
    </row>
    <row r="74" spans="1:6" x14ac:dyDescent="0.25">
      <c r="A74" s="129" t="s">
        <v>147</v>
      </c>
      <c r="B74" s="174">
        <v>0</v>
      </c>
      <c r="C74" s="174">
        <v>0</v>
      </c>
      <c r="D74" s="174">
        <v>12416254</v>
      </c>
      <c r="E74" s="214">
        <f t="shared" si="4"/>
        <v>12416254</v>
      </c>
    </row>
    <row r="75" spans="1:6" x14ac:dyDescent="0.25">
      <c r="A75" s="169" t="s">
        <v>68</v>
      </c>
      <c r="B75" s="174">
        <v>0</v>
      </c>
      <c r="C75" s="174">
        <v>0</v>
      </c>
      <c r="D75" s="174">
        <v>0</v>
      </c>
      <c r="E75" s="214">
        <f t="shared" si="4"/>
        <v>0</v>
      </c>
      <c r="F75" s="155"/>
    </row>
    <row r="76" spans="1:6" ht="15.75" thickBot="1" x14ac:dyDescent="0.3">
      <c r="A76" s="121" t="s">
        <v>27</v>
      </c>
      <c r="B76" s="209">
        <f>B69+B71+B73</f>
        <v>12686663884</v>
      </c>
      <c r="C76" s="209">
        <f t="shared" ref="C76" si="7">C69+C71+C73</f>
        <v>14688996632.000002</v>
      </c>
      <c r="D76" s="209">
        <f>D69+D71+D73</f>
        <v>13244097187.99999</v>
      </c>
      <c r="E76" s="209">
        <f>E69+E71+E73</f>
        <v>40619757703.999992</v>
      </c>
    </row>
    <row r="77" spans="1:6" ht="15.75" thickTop="1" x14ac:dyDescent="0.25">
      <c r="A77" s="119" t="s">
        <v>19</v>
      </c>
    </row>
    <row r="80" spans="1:6" x14ac:dyDescent="0.25">
      <c r="A80" s="218" t="s">
        <v>28</v>
      </c>
      <c r="B80" s="218"/>
      <c r="C80" s="218"/>
      <c r="D80" s="218"/>
      <c r="E80" s="218"/>
      <c r="F80" s="155"/>
    </row>
    <row r="81" spans="1:9" x14ac:dyDescent="0.25">
      <c r="A81" s="218" t="s">
        <v>29</v>
      </c>
      <c r="B81" s="218"/>
      <c r="C81" s="218"/>
      <c r="D81" s="218"/>
      <c r="E81" s="218"/>
    </row>
    <row r="82" spans="1:9" x14ac:dyDescent="0.25">
      <c r="A82" s="218" t="s">
        <v>101</v>
      </c>
      <c r="B82" s="218"/>
      <c r="C82" s="218"/>
      <c r="D82" s="218"/>
      <c r="E82" s="218"/>
    </row>
    <row r="84" spans="1:9" ht="15.75" thickBot="1" x14ac:dyDescent="0.3">
      <c r="A84" s="133" t="s">
        <v>22</v>
      </c>
      <c r="B84" s="133" t="s">
        <v>60</v>
      </c>
      <c r="C84" s="133" t="s">
        <v>61</v>
      </c>
      <c r="D84" s="133" t="s">
        <v>62</v>
      </c>
      <c r="E84" s="133" t="s">
        <v>63</v>
      </c>
    </row>
    <row r="86" spans="1:9" x14ac:dyDescent="0.25">
      <c r="A86" s="132" t="s">
        <v>105</v>
      </c>
      <c r="B86" s="216">
        <f>'3 T'!E93</f>
        <v>27707222380.709999</v>
      </c>
      <c r="C86" s="216">
        <f>B93</f>
        <v>27556014738.559998</v>
      </c>
      <c r="D86" s="216">
        <f>C93</f>
        <v>14092536106.559996</v>
      </c>
      <c r="E86" s="216">
        <f>B86</f>
        <v>27707222380.709999</v>
      </c>
    </row>
    <row r="87" spans="1:9" x14ac:dyDescent="0.25">
      <c r="A87" s="132" t="s">
        <v>32</v>
      </c>
      <c r="B87" s="216">
        <f>SUM(B88:B90)</f>
        <v>12535456241.85</v>
      </c>
      <c r="C87" s="216">
        <f t="shared" ref="C87:D87" si="8">SUM(C88:C90)</f>
        <v>1225518000</v>
      </c>
      <c r="D87" s="216">
        <f t="shared" si="8"/>
        <v>7421091469.79</v>
      </c>
      <c r="E87" s="216">
        <f>SUM(B87:D87)</f>
        <v>21182065711.639999</v>
      </c>
      <c r="G87" s="155"/>
    </row>
    <row r="88" spans="1:9" x14ac:dyDescent="0.25">
      <c r="A88" s="129" t="s">
        <v>2</v>
      </c>
      <c r="B88" s="199">
        <v>5606866700</v>
      </c>
      <c r="C88" s="199">
        <v>0</v>
      </c>
      <c r="D88" s="199">
        <v>5111567659.79</v>
      </c>
      <c r="E88" s="199">
        <f>SUM(B88:D88)</f>
        <v>10718434359.790001</v>
      </c>
      <c r="G88" s="156"/>
      <c r="I88" s="156"/>
    </row>
    <row r="89" spans="1:9" x14ac:dyDescent="0.25">
      <c r="A89" s="129" t="s">
        <v>107</v>
      </c>
      <c r="B89" s="199">
        <v>5735089541.8500004</v>
      </c>
      <c r="C89" s="199">
        <v>0</v>
      </c>
      <c r="D89" s="199">
        <v>2309523810</v>
      </c>
      <c r="E89" s="199">
        <f>SUM(B89:D89)</f>
        <v>8044613351.8500004</v>
      </c>
      <c r="G89" s="156"/>
      <c r="I89" s="156"/>
    </row>
    <row r="90" spans="1:9" x14ac:dyDescent="0.25">
      <c r="A90" s="129" t="s">
        <v>108</v>
      </c>
      <c r="B90" s="199">
        <v>1193500000</v>
      </c>
      <c r="C90" s="199">
        <v>1225518000</v>
      </c>
      <c r="D90" s="199">
        <v>0</v>
      </c>
      <c r="E90" s="199">
        <f>SUM(B90:D90)</f>
        <v>2419018000</v>
      </c>
      <c r="G90" s="156"/>
      <c r="I90" s="156"/>
    </row>
    <row r="91" spans="1:9" x14ac:dyDescent="0.25">
      <c r="A91" s="132" t="s">
        <v>33</v>
      </c>
      <c r="B91" s="216">
        <f>B86+B87</f>
        <v>40242678622.559998</v>
      </c>
      <c r="C91" s="216">
        <f t="shared" ref="C91:D91" si="9">C86+C87</f>
        <v>28781532738.559998</v>
      </c>
      <c r="D91" s="216">
        <f t="shared" si="9"/>
        <v>21513627576.349995</v>
      </c>
      <c r="E91" s="216">
        <f>E87+E86</f>
        <v>48889288092.349998</v>
      </c>
    </row>
    <row r="92" spans="1:9" x14ac:dyDescent="0.25">
      <c r="A92" s="132" t="s">
        <v>34</v>
      </c>
      <c r="B92" s="200">
        <f>B76</f>
        <v>12686663884</v>
      </c>
      <c r="C92" s="200">
        <f t="shared" ref="C92:D92" si="10">C76</f>
        <v>14688996632.000002</v>
      </c>
      <c r="D92" s="200">
        <f t="shared" si="10"/>
        <v>13244097187.99999</v>
      </c>
      <c r="E92" s="200">
        <f>SUM(B92:D92)</f>
        <v>40619757703.999992</v>
      </c>
    </row>
    <row r="93" spans="1:9" x14ac:dyDescent="0.25">
      <c r="A93" s="132" t="s">
        <v>35</v>
      </c>
      <c r="B93" s="199">
        <f>B91-B92</f>
        <v>27556014738.559998</v>
      </c>
      <c r="C93" s="199">
        <f t="shared" ref="C93:D93" si="11">C91-C92</f>
        <v>14092536106.559996</v>
      </c>
      <c r="D93" s="199">
        <f t="shared" si="11"/>
        <v>8269530388.3500042</v>
      </c>
      <c r="E93" s="199">
        <f>E91-E92</f>
        <v>8269530388.3500061</v>
      </c>
    </row>
    <row r="94" spans="1:9" ht="15.75" thickBot="1" x14ac:dyDescent="0.3">
      <c r="A94" s="121"/>
      <c r="B94" s="202"/>
      <c r="C94" s="217"/>
      <c r="D94" s="217"/>
      <c r="E94" s="217"/>
    </row>
    <row r="95" spans="1:9" ht="15.75" thickTop="1" x14ac:dyDescent="0.25">
      <c r="A95" s="159" t="s">
        <v>36</v>
      </c>
      <c r="B95" s="159"/>
      <c r="C95" s="159"/>
      <c r="D95" s="159"/>
      <c r="E95" s="159"/>
    </row>
    <row r="98" spans="1:1" x14ac:dyDescent="0.25">
      <c r="A98" s="119" t="s">
        <v>150</v>
      </c>
    </row>
    <row r="101" spans="1:1" x14ac:dyDescent="0.25">
      <c r="A101" s="158"/>
    </row>
    <row r="102" spans="1:1" x14ac:dyDescent="0.25">
      <c r="A102" s="158"/>
    </row>
    <row r="103" spans="1:1" x14ac:dyDescent="0.25">
      <c r="A103" s="158"/>
    </row>
  </sheetData>
  <mergeCells count="14">
    <mergeCell ref="A1:F1"/>
    <mergeCell ref="A8:F8"/>
    <mergeCell ref="A9:F9"/>
    <mergeCell ref="A38:E38"/>
    <mergeCell ref="A63:E63"/>
    <mergeCell ref="A37:E37"/>
    <mergeCell ref="A33:F33"/>
    <mergeCell ref="A34:B34"/>
    <mergeCell ref="A39:E39"/>
    <mergeCell ref="A65:E65"/>
    <mergeCell ref="A82:E82"/>
    <mergeCell ref="A64:E64"/>
    <mergeCell ref="A80:E80"/>
    <mergeCell ref="A81:E81"/>
  </mergeCells>
  <pageMargins left="0.31496062992125984" right="0.31496062992125984" top="0.35433070866141736" bottom="0.74803149606299213" header="0.11811023622047245" footer="0.31496062992125984"/>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topLeftCell="A37" zoomScale="80" zoomScaleNormal="80" workbookViewId="0">
      <selection activeCell="C59" sqref="C59"/>
    </sheetView>
  </sheetViews>
  <sheetFormatPr baseColWidth="10" defaultColWidth="11.42578125" defaultRowHeight="15" x14ac:dyDescent="0.25"/>
  <cols>
    <col min="1" max="1" width="55.7109375" style="132" customWidth="1"/>
    <col min="2" max="2" width="24.5703125" style="132" customWidth="1"/>
    <col min="3" max="3" width="18.5703125" style="132" bestFit="1" customWidth="1"/>
    <col min="4" max="4" width="19.7109375" style="132" bestFit="1" customWidth="1"/>
    <col min="5" max="5" width="22.85546875" style="132" customWidth="1"/>
    <col min="6" max="6" width="11.42578125" style="132"/>
    <col min="7" max="7" width="0" style="132" hidden="1" customWidth="1"/>
    <col min="8" max="16384" width="11.42578125" style="132"/>
  </cols>
  <sheetData>
    <row r="1" spans="1:7" x14ac:dyDescent="0.25">
      <c r="A1" s="218" t="s">
        <v>2</v>
      </c>
      <c r="B1" s="218"/>
      <c r="C1" s="218"/>
      <c r="D1" s="218"/>
      <c r="E1" s="218"/>
    </row>
    <row r="2" spans="1:7" x14ac:dyDescent="0.25">
      <c r="A2" s="104" t="s">
        <v>37</v>
      </c>
      <c r="B2" s="105" t="s">
        <v>38</v>
      </c>
      <c r="C2" s="106"/>
      <c r="D2" s="107"/>
      <c r="E2" s="106"/>
    </row>
    <row r="3" spans="1:7" x14ac:dyDescent="0.25">
      <c r="A3" s="104" t="s">
        <v>39</v>
      </c>
      <c r="B3" s="108" t="s">
        <v>40</v>
      </c>
      <c r="C3" s="106"/>
      <c r="D3" s="109"/>
      <c r="E3" s="106"/>
    </row>
    <row r="4" spans="1:7" x14ac:dyDescent="0.25">
      <c r="A4" s="104" t="s">
        <v>41</v>
      </c>
      <c r="B4" s="106" t="s">
        <v>42</v>
      </c>
      <c r="C4" s="109"/>
      <c r="D4" s="109"/>
      <c r="E4" s="106"/>
    </row>
    <row r="5" spans="1:7" x14ac:dyDescent="0.25">
      <c r="A5" s="104" t="s">
        <v>79</v>
      </c>
      <c r="B5" s="110" t="s">
        <v>134</v>
      </c>
      <c r="C5" s="106"/>
      <c r="D5" s="106"/>
      <c r="E5" s="106"/>
    </row>
    <row r="6" spans="1:7" x14ac:dyDescent="0.25">
      <c r="A6" s="104"/>
      <c r="B6" s="110"/>
      <c r="C6" s="106"/>
      <c r="D6" s="106"/>
      <c r="E6" s="106"/>
    </row>
    <row r="7" spans="1:7" x14ac:dyDescent="0.25">
      <c r="G7" s="132">
        <f>+C19</f>
        <v>14363</v>
      </c>
    </row>
    <row r="8" spans="1:7" x14ac:dyDescent="0.25">
      <c r="A8" s="218" t="s">
        <v>43</v>
      </c>
      <c r="B8" s="218"/>
      <c r="C8" s="218"/>
      <c r="D8" s="218"/>
      <c r="E8" s="218"/>
      <c r="G8" s="132">
        <f>+D19-C19</f>
        <v>1098</v>
      </c>
    </row>
    <row r="9" spans="1:7" x14ac:dyDescent="0.25">
      <c r="A9" s="218" t="s">
        <v>44</v>
      </c>
      <c r="B9" s="218"/>
      <c r="C9" s="218"/>
      <c r="D9" s="218"/>
      <c r="E9" s="218"/>
      <c r="G9" s="132" t="e">
        <f>+#REF!-D19</f>
        <v>#REF!</v>
      </c>
    </row>
    <row r="10" spans="1:7" x14ac:dyDescent="0.25">
      <c r="A10" s="111"/>
      <c r="G10" s="132" t="e">
        <f>SUM(G7:G9)</f>
        <v>#REF!</v>
      </c>
    </row>
    <row r="11" spans="1:7" ht="15.75" thickBot="1" x14ac:dyDescent="0.3">
      <c r="A11" s="133" t="s">
        <v>8</v>
      </c>
      <c r="B11" s="133" t="s">
        <v>46</v>
      </c>
      <c r="C11" s="133" t="s">
        <v>55</v>
      </c>
      <c r="D11" s="133" t="s">
        <v>50</v>
      </c>
      <c r="E11" s="133" t="s">
        <v>129</v>
      </c>
    </row>
    <row r="12" spans="1:7" x14ac:dyDescent="0.25">
      <c r="A12" s="105"/>
      <c r="B12" s="119"/>
      <c r="C12" s="119"/>
      <c r="D12" s="119"/>
      <c r="E12" s="119"/>
    </row>
    <row r="13" spans="1:7" x14ac:dyDescent="0.25">
      <c r="A13" s="119" t="s">
        <v>80</v>
      </c>
      <c r="B13" s="115" t="s">
        <v>122</v>
      </c>
      <c r="C13" s="127"/>
      <c r="D13" s="127"/>
      <c r="E13" s="112"/>
    </row>
    <row r="14" spans="1:7" x14ac:dyDescent="0.25">
      <c r="A14" s="147" t="s">
        <v>3</v>
      </c>
      <c r="B14" s="115" t="s">
        <v>51</v>
      </c>
      <c r="C14" s="127">
        <f>'1 T'!F14</f>
        <v>0</v>
      </c>
      <c r="D14" s="119">
        <f>'2 T'!F14</f>
        <v>0</v>
      </c>
      <c r="E14" s="119"/>
      <c r="F14" s="155"/>
    </row>
    <row r="15" spans="1:7" x14ac:dyDescent="0.25">
      <c r="A15" s="113" t="s">
        <v>52</v>
      </c>
      <c r="B15" s="115" t="s">
        <v>53</v>
      </c>
      <c r="C15" s="127">
        <f>'1 T'!F15</f>
        <v>0</v>
      </c>
      <c r="D15" s="119">
        <f>'2 T'!F15</f>
        <v>0</v>
      </c>
      <c r="E15" s="119"/>
    </row>
    <row r="16" spans="1:7" x14ac:dyDescent="0.25">
      <c r="A16" s="113" t="s">
        <v>137</v>
      </c>
      <c r="B16" s="115" t="s">
        <v>51</v>
      </c>
      <c r="C16" s="127">
        <f>'1 T'!F16</f>
        <v>9</v>
      </c>
      <c r="D16" s="127">
        <f>'2 T'!F16</f>
        <v>17</v>
      </c>
      <c r="E16" s="119">
        <v>17</v>
      </c>
    </row>
    <row r="17" spans="1:7" x14ac:dyDescent="0.25">
      <c r="A17" s="113" t="s">
        <v>16</v>
      </c>
      <c r="B17" s="115" t="s">
        <v>51</v>
      </c>
      <c r="C17" s="127">
        <f>'1 T'!F17</f>
        <v>879</v>
      </c>
      <c r="D17" s="119">
        <f>'2 T'!F17</f>
        <v>9424</v>
      </c>
      <c r="E17" s="119">
        <v>9428</v>
      </c>
      <c r="G17" s="132" t="e">
        <f>+#REF!-D23</f>
        <v>#REF!</v>
      </c>
    </row>
    <row r="18" spans="1:7" x14ac:dyDescent="0.25">
      <c r="A18" s="113" t="s">
        <v>138</v>
      </c>
      <c r="B18" s="115" t="s">
        <v>51</v>
      </c>
      <c r="C18" s="127">
        <f>'1 T'!F18</f>
        <v>120</v>
      </c>
      <c r="D18" s="119">
        <f>'2 T'!F18</f>
        <v>396</v>
      </c>
      <c r="E18" s="119">
        <v>396</v>
      </c>
    </row>
    <row r="19" spans="1:7" x14ac:dyDescent="0.25">
      <c r="A19" s="148" t="s">
        <v>90</v>
      </c>
      <c r="B19" s="115" t="s">
        <v>117</v>
      </c>
      <c r="C19" s="127">
        <f>'1 T'!F19</f>
        <v>14363</v>
      </c>
      <c r="D19" s="119">
        <f>'2 T'!F19</f>
        <v>15461</v>
      </c>
      <c r="E19" s="119">
        <v>16862</v>
      </c>
      <c r="G19" s="116">
        <v>34</v>
      </c>
    </row>
    <row r="20" spans="1:7" x14ac:dyDescent="0.25">
      <c r="A20" s="148"/>
      <c r="B20" s="115" t="s">
        <v>51</v>
      </c>
      <c r="C20" s="127">
        <f>'1 T'!F20</f>
        <v>93</v>
      </c>
      <c r="D20" s="119">
        <f>'2 T'!F20</f>
        <v>197</v>
      </c>
      <c r="E20" s="119">
        <v>272</v>
      </c>
      <c r="G20" s="116"/>
    </row>
    <row r="21" spans="1:7" x14ac:dyDescent="0.25">
      <c r="A21" s="147" t="s">
        <v>136</v>
      </c>
      <c r="B21" s="115" t="s">
        <v>51</v>
      </c>
      <c r="C21" s="127">
        <f>'1 T'!F21</f>
        <v>16789</v>
      </c>
      <c r="D21" s="119">
        <f>'2 T'!F21</f>
        <v>37446</v>
      </c>
      <c r="E21" s="119">
        <v>41007</v>
      </c>
      <c r="G21" s="116"/>
    </row>
    <row r="22" spans="1:7" x14ac:dyDescent="0.25">
      <c r="A22" s="147" t="s">
        <v>13</v>
      </c>
      <c r="B22" s="115" t="s">
        <v>51</v>
      </c>
      <c r="C22" s="127">
        <f>'1 T'!F22</f>
        <v>93</v>
      </c>
      <c r="D22" s="119">
        <f>'2 T'!F22</f>
        <v>94</v>
      </c>
      <c r="E22" s="119">
        <v>172</v>
      </c>
      <c r="G22" s="119">
        <v>2</v>
      </c>
    </row>
    <row r="23" spans="1:7" x14ac:dyDescent="0.25">
      <c r="A23" s="147" t="s">
        <v>14</v>
      </c>
      <c r="B23" s="115" t="s">
        <v>51</v>
      </c>
      <c r="C23" s="127">
        <f>'1 T'!F23</f>
        <v>31</v>
      </c>
      <c r="D23" s="119">
        <f>'2 T'!F23</f>
        <v>142</v>
      </c>
      <c r="E23" s="119">
        <v>171</v>
      </c>
      <c r="G23" s="132" t="e">
        <f>SUM(G17:G22)</f>
        <v>#REF!</v>
      </c>
    </row>
    <row r="24" spans="1:7" x14ac:dyDescent="0.25">
      <c r="A24" s="147" t="s">
        <v>119</v>
      </c>
      <c r="B24" s="115" t="s">
        <v>118</v>
      </c>
      <c r="C24" s="127">
        <f>'1 T'!F24</f>
        <v>0</v>
      </c>
      <c r="D24" s="119">
        <f>'2 T'!F24</f>
        <v>244</v>
      </c>
      <c r="E24" s="119">
        <v>244</v>
      </c>
    </row>
    <row r="25" spans="1:7" x14ac:dyDescent="0.25">
      <c r="A25" s="147" t="s">
        <v>15</v>
      </c>
      <c r="B25" s="117" t="s">
        <v>51</v>
      </c>
      <c r="C25" s="127">
        <f>'1 T'!F25</f>
        <v>8</v>
      </c>
      <c r="D25" s="119">
        <f>'2 T'!F25</f>
        <v>90</v>
      </c>
      <c r="E25" s="119">
        <v>91</v>
      </c>
    </row>
    <row r="26" spans="1:7" x14ac:dyDescent="0.25">
      <c r="A26" s="147" t="s">
        <v>4</v>
      </c>
      <c r="B26" s="115" t="s">
        <v>54</v>
      </c>
      <c r="C26" s="127">
        <f>'1 T'!F26</f>
        <v>127413</v>
      </c>
      <c r="D26" s="119">
        <f>'2 T'!F26</f>
        <v>144589</v>
      </c>
      <c r="E26" s="119">
        <v>152525</v>
      </c>
      <c r="G26" s="132" t="e">
        <f>+#REF!+D23+C23</f>
        <v>#REF!</v>
      </c>
    </row>
    <row r="27" spans="1:7" x14ac:dyDescent="0.25">
      <c r="A27" s="147"/>
      <c r="B27" s="115" t="s">
        <v>51</v>
      </c>
      <c r="C27" s="127">
        <f>'1 T'!F27</f>
        <v>102759</v>
      </c>
      <c r="D27" s="119">
        <f>'2 T'!F27</f>
        <v>114059</v>
      </c>
      <c r="E27" s="119">
        <v>119429</v>
      </c>
    </row>
    <row r="28" spans="1:7" x14ac:dyDescent="0.25">
      <c r="A28" s="147" t="s">
        <v>121</v>
      </c>
      <c r="B28" s="115" t="s">
        <v>118</v>
      </c>
      <c r="C28" s="127">
        <f>'1 T'!F28</f>
        <v>58</v>
      </c>
      <c r="D28" s="119">
        <f>'2 T'!F28</f>
        <v>1421</v>
      </c>
      <c r="E28" s="119">
        <v>1421</v>
      </c>
    </row>
    <row r="29" spans="1:7" x14ac:dyDescent="0.25">
      <c r="A29" s="147"/>
      <c r="B29" s="115"/>
      <c r="C29" s="127">
        <f>'1 T'!F29</f>
        <v>0</v>
      </c>
      <c r="D29" s="119">
        <f>'2 T'!F29</f>
        <v>0</v>
      </c>
      <c r="E29" s="119"/>
    </row>
    <row r="30" spans="1:7" ht="15" customHeight="1" x14ac:dyDescent="0.25">
      <c r="A30" s="198" t="s">
        <v>123</v>
      </c>
      <c r="B30" s="115" t="s">
        <v>51</v>
      </c>
      <c r="C30" s="127">
        <f>'1 T'!F30</f>
        <v>4</v>
      </c>
      <c r="D30" s="119">
        <f>'2 T'!F30</f>
        <v>1</v>
      </c>
      <c r="E30" s="119">
        <v>5</v>
      </c>
      <c r="F30" s="155"/>
      <c r="G30" s="119">
        <f>+C14</f>
        <v>0</v>
      </c>
    </row>
    <row r="31" spans="1:7" ht="15" customHeight="1" x14ac:dyDescent="0.25">
      <c r="A31" s="147" t="s">
        <v>139</v>
      </c>
      <c r="B31" s="115" t="s">
        <v>51</v>
      </c>
      <c r="C31" s="127">
        <f>'1 T'!F31</f>
        <v>13695</v>
      </c>
      <c r="D31" s="119">
        <f>'2 T'!F31</f>
        <v>14151</v>
      </c>
      <c r="E31" s="119">
        <v>14498</v>
      </c>
      <c r="F31" s="155"/>
      <c r="G31" s="119"/>
    </row>
    <row r="32" spans="1:7" ht="15" customHeight="1" thickBot="1" x14ac:dyDescent="0.3">
      <c r="A32" s="121" t="s">
        <v>82</v>
      </c>
      <c r="B32" s="122" t="s">
        <v>122</v>
      </c>
      <c r="C32" s="121">
        <f>'1 T'!F32</f>
        <v>123175</v>
      </c>
      <c r="D32" s="121">
        <f>'2 T'!F32</f>
        <v>152723</v>
      </c>
      <c r="E32" s="121">
        <v>159226</v>
      </c>
      <c r="F32" s="135"/>
      <c r="G32" s="135">
        <f>+D14-C14</f>
        <v>0</v>
      </c>
    </row>
    <row r="33" spans="1:7" ht="36" customHeight="1" thickTop="1" x14ac:dyDescent="0.25">
      <c r="A33" s="226" t="s">
        <v>126</v>
      </c>
      <c r="B33" s="227"/>
      <c r="C33" s="226"/>
      <c r="D33" s="226"/>
      <c r="E33" s="226"/>
      <c r="F33" s="189"/>
      <c r="G33" s="132" t="e">
        <f>+#REF!-D14</f>
        <v>#REF!</v>
      </c>
    </row>
    <row r="34" spans="1:7" ht="19.5" customHeight="1" x14ac:dyDescent="0.25">
      <c r="A34" s="188"/>
      <c r="B34" s="188"/>
      <c r="C34" s="188"/>
      <c r="D34" s="188"/>
      <c r="E34" s="188"/>
      <c r="G34" s="132" t="e">
        <f>SUM(G30:G33)</f>
        <v>#REF!</v>
      </c>
    </row>
    <row r="35" spans="1:7" ht="12.75" customHeight="1" x14ac:dyDescent="0.25">
      <c r="A35" s="225" t="s">
        <v>36</v>
      </c>
      <c r="B35" s="225"/>
      <c r="C35" s="135"/>
      <c r="D35" s="135"/>
      <c r="E35" s="135"/>
    </row>
    <row r="36" spans="1:7" ht="12.75" customHeight="1" x14ac:dyDescent="0.25">
      <c r="G36" s="132" t="e">
        <f>+E14-#REF!</f>
        <v>#REF!</v>
      </c>
    </row>
    <row r="37" spans="1:7" ht="12.75" customHeight="1" x14ac:dyDescent="0.25">
      <c r="A37" s="218" t="s">
        <v>98</v>
      </c>
      <c r="B37" s="218"/>
      <c r="C37" s="218"/>
      <c r="D37" s="218"/>
    </row>
    <row r="38" spans="1:7" x14ac:dyDescent="0.25">
      <c r="A38" s="218" t="s">
        <v>18</v>
      </c>
      <c r="B38" s="218"/>
      <c r="C38" s="218"/>
      <c r="D38" s="218"/>
    </row>
    <row r="39" spans="1:7" x14ac:dyDescent="0.25">
      <c r="A39" s="218" t="s">
        <v>101</v>
      </c>
      <c r="B39" s="218"/>
      <c r="C39" s="218"/>
      <c r="D39" s="218"/>
    </row>
    <row r="40" spans="1:7" ht="12" customHeight="1" x14ac:dyDescent="0.25">
      <c r="A40" s="104"/>
      <c r="B40" s="111"/>
      <c r="C40" s="111"/>
      <c r="D40" s="111"/>
    </row>
    <row r="41" spans="1:7" s="106" customFormat="1" ht="15.75" thickBot="1" x14ac:dyDescent="0.3">
      <c r="A41" s="124" t="s">
        <v>8</v>
      </c>
      <c r="B41" s="124" t="s">
        <v>55</v>
      </c>
      <c r="C41" s="124" t="s">
        <v>50</v>
      </c>
      <c r="D41" s="124" t="s">
        <v>104</v>
      </c>
    </row>
    <row r="42" spans="1:7" x14ac:dyDescent="0.25">
      <c r="A42" s="105"/>
      <c r="B42" s="119"/>
      <c r="C42" s="119"/>
      <c r="D42" s="119"/>
    </row>
    <row r="43" spans="1:7" x14ac:dyDescent="0.25">
      <c r="A43" s="119" t="s">
        <v>12</v>
      </c>
      <c r="B43" s="197">
        <f>+'1 T'!E43</f>
        <v>6079064094</v>
      </c>
      <c r="C43" s="197">
        <f>+'2 T'!E43</f>
        <v>10595672805</v>
      </c>
      <c r="D43" s="197">
        <f>+SUM(B43:C43)</f>
        <v>16674736899</v>
      </c>
    </row>
    <row r="44" spans="1:7" x14ac:dyDescent="0.25">
      <c r="A44" s="125" t="s">
        <v>3</v>
      </c>
      <c r="B44" s="197">
        <f>+'1 T'!E44</f>
        <v>0</v>
      </c>
      <c r="C44" s="197">
        <f>+'2 T'!E44</f>
        <v>0</v>
      </c>
      <c r="D44" s="197">
        <f t="shared" ref="D44:D54" si="0">+SUM(B44:C44)</f>
        <v>0</v>
      </c>
      <c r="E44" s="113"/>
    </row>
    <row r="45" spans="1:7" x14ac:dyDescent="0.25">
      <c r="A45" s="125" t="s">
        <v>13</v>
      </c>
      <c r="B45" s="197">
        <f>+'1 T'!E45</f>
        <v>67244030.999999985</v>
      </c>
      <c r="C45" s="197">
        <f>+'2 T'!E45</f>
        <v>49979834.000000015</v>
      </c>
      <c r="D45" s="197">
        <f t="shared" si="0"/>
        <v>117223865</v>
      </c>
      <c r="E45" s="113"/>
    </row>
    <row r="46" spans="1:7" x14ac:dyDescent="0.25">
      <c r="A46" s="137" t="s">
        <v>14</v>
      </c>
      <c r="B46" s="197">
        <f>+'1 T'!E46</f>
        <v>44723816.000000007</v>
      </c>
      <c r="C46" s="197">
        <f>+'2 T'!E46</f>
        <v>200156206</v>
      </c>
      <c r="D46" s="197">
        <f t="shared" si="0"/>
        <v>244880022</v>
      </c>
      <c r="E46" s="113"/>
    </row>
    <row r="47" spans="1:7" x14ac:dyDescent="0.25">
      <c r="A47" s="125" t="s">
        <v>136</v>
      </c>
      <c r="B47" s="197">
        <f>+'1 T'!E47</f>
        <v>2445346723</v>
      </c>
      <c r="C47" s="197">
        <f>+'2 T'!E47</f>
        <v>6196801225</v>
      </c>
      <c r="D47" s="197">
        <f t="shared" si="0"/>
        <v>8642147948</v>
      </c>
      <c r="E47" s="113"/>
    </row>
    <row r="48" spans="1:7" x14ac:dyDescent="0.25">
      <c r="A48" s="137" t="s">
        <v>127</v>
      </c>
      <c r="B48" s="197">
        <f>+'1 T'!E48</f>
        <v>1190000</v>
      </c>
      <c r="C48" s="197">
        <f>+'2 T'!E48</f>
        <v>3350000</v>
      </c>
      <c r="D48" s="197">
        <f t="shared" si="0"/>
        <v>4540000</v>
      </c>
      <c r="E48" s="113"/>
    </row>
    <row r="49" spans="1:6" x14ac:dyDescent="0.25">
      <c r="A49" s="126" t="s">
        <v>15</v>
      </c>
      <c r="B49" s="197">
        <f>+'1 T'!E49</f>
        <v>15118392</v>
      </c>
      <c r="C49" s="197">
        <f>+'2 T'!E49</f>
        <v>165958803</v>
      </c>
      <c r="D49" s="197">
        <f t="shared" si="0"/>
        <v>181077195</v>
      </c>
      <c r="E49" s="113"/>
    </row>
    <row r="50" spans="1:6" x14ac:dyDescent="0.25">
      <c r="A50" s="126" t="s">
        <v>91</v>
      </c>
      <c r="B50" s="197">
        <f>+'1 T'!E50</f>
        <v>3491272237.9999995</v>
      </c>
      <c r="C50" s="197">
        <f>+'2 T'!E50</f>
        <v>3877669026.9999995</v>
      </c>
      <c r="D50" s="197">
        <f t="shared" si="0"/>
        <v>7368941264.999999</v>
      </c>
      <c r="E50" s="113"/>
    </row>
    <row r="51" spans="1:6" x14ac:dyDescent="0.25">
      <c r="A51" s="125" t="s">
        <v>128</v>
      </c>
      <c r="B51" s="197">
        <f>+'1 T'!E51</f>
        <v>14168894</v>
      </c>
      <c r="C51" s="197">
        <f>+'2 T'!E51</f>
        <v>101757709.99999999</v>
      </c>
      <c r="D51" s="197">
        <f t="shared" si="0"/>
        <v>115926603.99999999</v>
      </c>
      <c r="E51" s="113"/>
    </row>
    <row r="52" spans="1:6" x14ac:dyDescent="0.25">
      <c r="A52" s="126" t="s">
        <v>123</v>
      </c>
      <c r="B52" s="197">
        <f>+'1 T'!E52</f>
        <v>46805179</v>
      </c>
      <c r="C52" s="197">
        <f>+'2 T'!E52</f>
        <v>12000000</v>
      </c>
      <c r="D52" s="197">
        <f t="shared" si="0"/>
        <v>58805179</v>
      </c>
      <c r="E52" s="113"/>
    </row>
    <row r="53" spans="1:6" x14ac:dyDescent="0.25">
      <c r="A53" s="118" t="s">
        <v>4</v>
      </c>
      <c r="B53" s="197">
        <f>+'1 T'!E53</f>
        <v>9560106500</v>
      </c>
      <c r="C53" s="197">
        <f>+'2 T'!E53</f>
        <v>11491101650</v>
      </c>
      <c r="D53" s="197">
        <f t="shared" si="0"/>
        <v>21051208150</v>
      </c>
    </row>
    <row r="54" spans="1:6" x14ac:dyDescent="0.25">
      <c r="A54" s="118" t="s">
        <v>16</v>
      </c>
      <c r="B54" s="197">
        <f>+'1 T'!E54</f>
        <v>57080500</v>
      </c>
      <c r="C54" s="197">
        <f>+'2 T'!E54</f>
        <v>1764229498.0000002</v>
      </c>
      <c r="D54" s="197">
        <f t="shared" si="0"/>
        <v>1821309998.0000002</v>
      </c>
    </row>
    <row r="55" spans="1:6" ht="15" customHeight="1" x14ac:dyDescent="0.25">
      <c r="A55" s="126" t="s">
        <v>141</v>
      </c>
      <c r="B55" s="197">
        <f>+'1 T'!E55</f>
        <v>6525000</v>
      </c>
      <c r="C55" s="197">
        <f>+'2 T'!E55</f>
        <v>381265000</v>
      </c>
      <c r="D55" s="197">
        <f t="shared" ref="D55:D58" si="1">+SUM(B55:C55)</f>
        <v>387790000</v>
      </c>
      <c r="E55" s="120"/>
      <c r="F55" s="119"/>
    </row>
    <row r="56" spans="1:6" ht="15" customHeight="1" x14ac:dyDescent="0.25">
      <c r="A56" s="126" t="s">
        <v>143</v>
      </c>
      <c r="B56" s="197">
        <f>+'1 T'!E56</f>
        <v>0</v>
      </c>
      <c r="C56" s="197">
        <f>+'2 T'!E56</f>
        <v>34545000</v>
      </c>
      <c r="D56" s="197">
        <f t="shared" si="1"/>
        <v>34545000</v>
      </c>
      <c r="E56" s="120"/>
      <c r="F56" s="119"/>
    </row>
    <row r="57" spans="1:6" ht="15" customHeight="1" x14ac:dyDescent="0.25">
      <c r="A57" s="126" t="s">
        <v>68</v>
      </c>
      <c r="B57" s="197">
        <f>+'1 T'!E57</f>
        <v>0</v>
      </c>
      <c r="C57" s="197">
        <f>+'2 T'!E57</f>
        <v>1000000000</v>
      </c>
      <c r="D57" s="197">
        <f t="shared" si="1"/>
        <v>1000000000</v>
      </c>
      <c r="E57" s="120"/>
      <c r="F57" s="119"/>
    </row>
    <row r="58" spans="1:6" ht="15" customHeight="1" x14ac:dyDescent="0.25">
      <c r="A58" s="126" t="s">
        <v>146</v>
      </c>
      <c r="B58" s="197">
        <f>+'1 T'!E58</f>
        <v>10037018.66</v>
      </c>
      <c r="C58" s="197">
        <f>+'2 T'!E58</f>
        <v>12784010.49</v>
      </c>
      <c r="D58" s="197">
        <f t="shared" si="1"/>
        <v>22821029.149999999</v>
      </c>
      <c r="E58" s="120"/>
      <c r="F58" s="119"/>
    </row>
    <row r="59" spans="1:6" ht="15" customHeight="1" thickBot="1" x14ac:dyDescent="0.3">
      <c r="A59" s="121" t="s">
        <v>17</v>
      </c>
      <c r="B59" s="121">
        <f>+B43+B52+B53+B54+B55+B56+B57+B58</f>
        <v>15759618291.66</v>
      </c>
      <c r="C59" s="121">
        <f t="shared" ref="C59:D59" si="2">+C43+C52+C53+C54+C55+C56+C57+C58</f>
        <v>25291597963.490002</v>
      </c>
      <c r="D59" s="121">
        <f t="shared" si="2"/>
        <v>41051216255.150002</v>
      </c>
      <c r="E59" s="135"/>
      <c r="F59" s="135"/>
    </row>
    <row r="60" spans="1:6" ht="15" customHeight="1" thickTop="1" x14ac:dyDescent="0.25">
      <c r="A60" s="115" t="s">
        <v>19</v>
      </c>
      <c r="B60" s="128"/>
      <c r="C60" s="128"/>
      <c r="D60" s="128"/>
      <c r="E60" s="135"/>
      <c r="F60" s="135"/>
    </row>
    <row r="61" spans="1:6" ht="15" customHeight="1" x14ac:dyDescent="0.25">
      <c r="A61" s="115"/>
      <c r="B61" s="128"/>
      <c r="C61" s="128"/>
      <c r="D61" s="128"/>
      <c r="E61" s="135"/>
      <c r="F61" s="135"/>
    </row>
    <row r="62" spans="1:6" ht="15" customHeight="1" x14ac:dyDescent="0.25">
      <c r="A62" s="115"/>
      <c r="B62" s="128"/>
      <c r="C62" s="128"/>
      <c r="D62" s="128"/>
      <c r="E62" s="135"/>
      <c r="F62" s="135"/>
    </row>
    <row r="63" spans="1:6" ht="15" customHeight="1" x14ac:dyDescent="0.25">
      <c r="A63" s="219" t="s">
        <v>20</v>
      </c>
      <c r="B63" s="219"/>
      <c r="C63" s="219"/>
      <c r="D63" s="219"/>
      <c r="E63" s="135"/>
      <c r="F63" s="135"/>
    </row>
    <row r="64" spans="1:6" x14ac:dyDescent="0.25">
      <c r="A64" s="218" t="s">
        <v>21</v>
      </c>
      <c r="B64" s="218"/>
      <c r="C64" s="218"/>
      <c r="D64" s="218"/>
    </row>
    <row r="65" spans="1:5" x14ac:dyDescent="0.25">
      <c r="A65" s="218" t="s">
        <v>101</v>
      </c>
      <c r="B65" s="218"/>
      <c r="C65" s="218"/>
      <c r="D65" s="218"/>
    </row>
    <row r="66" spans="1:5" s="106" customFormat="1" x14ac:dyDescent="0.25">
      <c r="A66" s="220"/>
      <c r="B66" s="220"/>
      <c r="C66" s="220"/>
      <c r="D66" s="220"/>
    </row>
    <row r="67" spans="1:5" ht="15.75" thickBot="1" x14ac:dyDescent="0.3">
      <c r="A67" s="124" t="s">
        <v>22</v>
      </c>
      <c r="B67" s="124" t="s">
        <v>55</v>
      </c>
      <c r="C67" s="124" t="s">
        <v>50</v>
      </c>
      <c r="D67" s="124" t="s">
        <v>104</v>
      </c>
    </row>
    <row r="68" spans="1:5" s="136" customFormat="1" x14ac:dyDescent="0.25">
      <c r="A68" s="132"/>
      <c r="B68" s="132"/>
      <c r="C68" s="132"/>
      <c r="D68" s="132"/>
      <c r="E68" s="132"/>
    </row>
    <row r="69" spans="1:5" x14ac:dyDescent="0.25">
      <c r="A69" s="132" t="s">
        <v>114</v>
      </c>
      <c r="B69" s="132">
        <f>'1 T'!E69</f>
        <v>15687657702</v>
      </c>
      <c r="C69" s="132">
        <f>'2 T'!E69</f>
        <v>24100855150</v>
      </c>
      <c r="D69" s="132">
        <f t="shared" ref="D69:D75" si="3">SUM(B69:C69)</f>
        <v>39788512852</v>
      </c>
    </row>
    <row r="70" spans="1:5" x14ac:dyDescent="0.25">
      <c r="A70" s="168" t="s">
        <v>115</v>
      </c>
      <c r="B70" s="132">
        <f>'1 T'!E70</f>
        <v>15687657702</v>
      </c>
      <c r="C70" s="132">
        <f>'2 T'!E70</f>
        <v>24100855150</v>
      </c>
      <c r="D70" s="132">
        <f t="shared" si="3"/>
        <v>39788512852</v>
      </c>
      <c r="E70" s="136"/>
    </row>
    <row r="71" spans="1:5" x14ac:dyDescent="0.25">
      <c r="A71" s="132" t="s">
        <v>24</v>
      </c>
      <c r="B71" s="132">
        <f>'1 T'!E71</f>
        <v>61923571</v>
      </c>
      <c r="C71" s="132">
        <f>'2 T'!E71</f>
        <v>177958803</v>
      </c>
      <c r="D71" s="132">
        <f t="shared" si="3"/>
        <v>239882374</v>
      </c>
    </row>
    <row r="72" spans="1:5" x14ac:dyDescent="0.25">
      <c r="A72" s="129" t="s">
        <v>115</v>
      </c>
      <c r="B72" s="132">
        <f>'1 T'!E72</f>
        <v>61923571</v>
      </c>
      <c r="C72" s="132">
        <f>'2 T'!E72</f>
        <v>177958803</v>
      </c>
      <c r="D72" s="132">
        <f t="shared" si="3"/>
        <v>239882374</v>
      </c>
    </row>
    <row r="73" spans="1:5" x14ac:dyDescent="0.25">
      <c r="A73" s="166" t="s">
        <v>113</v>
      </c>
      <c r="B73" s="174">
        <f>'1 T'!E73</f>
        <v>10037018.66</v>
      </c>
      <c r="C73" s="174">
        <f>'2 T'!E73</f>
        <v>1012784010.49</v>
      </c>
      <c r="D73" s="174">
        <f t="shared" si="3"/>
        <v>1022821029.15</v>
      </c>
    </row>
    <row r="74" spans="1:5" x14ac:dyDescent="0.25">
      <c r="A74" s="129" t="s">
        <v>69</v>
      </c>
      <c r="B74" s="174">
        <f>'1 T'!E74</f>
        <v>10037018.66</v>
      </c>
      <c r="C74" s="174">
        <f>'2 T'!E74</f>
        <v>12784010.49</v>
      </c>
      <c r="D74" s="174">
        <f t="shared" si="3"/>
        <v>22821029.149999999</v>
      </c>
    </row>
    <row r="75" spans="1:5" x14ac:dyDescent="0.25">
      <c r="A75" s="169" t="s">
        <v>68</v>
      </c>
      <c r="B75" s="174">
        <f>'1 T'!E75</f>
        <v>0</v>
      </c>
      <c r="C75" s="174">
        <f>'2 T'!E75</f>
        <v>1000000000</v>
      </c>
      <c r="D75" s="174">
        <f t="shared" si="3"/>
        <v>1000000000</v>
      </c>
      <c r="E75" s="155"/>
    </row>
    <row r="76" spans="1:5" ht="15.75" thickBot="1" x14ac:dyDescent="0.3">
      <c r="A76" s="121" t="s">
        <v>27</v>
      </c>
      <c r="B76" s="121">
        <f>+B69+B71+B73</f>
        <v>15759618291.66</v>
      </c>
      <c r="C76" s="121">
        <f t="shared" ref="C76:D76" si="4">+C69+C71+C73</f>
        <v>25291597963.490002</v>
      </c>
      <c r="D76" s="121">
        <f t="shared" si="4"/>
        <v>41051216255.150002</v>
      </c>
    </row>
    <row r="77" spans="1:5" ht="15.75" thickTop="1" x14ac:dyDescent="0.25">
      <c r="A77" s="119" t="s">
        <v>19</v>
      </c>
    </row>
    <row r="78" spans="1:5" x14ac:dyDescent="0.25">
      <c r="A78" s="119"/>
    </row>
    <row r="80" spans="1:5" x14ac:dyDescent="0.25">
      <c r="A80" s="219" t="s">
        <v>28</v>
      </c>
      <c r="B80" s="219"/>
      <c r="C80" s="219"/>
      <c r="D80" s="219"/>
    </row>
    <row r="81" spans="1:4" x14ac:dyDescent="0.25">
      <c r="A81" s="218" t="s">
        <v>67</v>
      </c>
      <c r="B81" s="218"/>
      <c r="C81" s="218"/>
      <c r="D81" s="218"/>
    </row>
    <row r="82" spans="1:4" x14ac:dyDescent="0.25">
      <c r="A82" s="218" t="s">
        <v>101</v>
      </c>
      <c r="B82" s="218"/>
      <c r="C82" s="218"/>
      <c r="D82" s="218"/>
    </row>
    <row r="84" spans="1:4" ht="15.75" thickBot="1" x14ac:dyDescent="0.3">
      <c r="A84" s="133" t="s">
        <v>22</v>
      </c>
      <c r="B84" s="133" t="s">
        <v>55</v>
      </c>
      <c r="C84" s="133" t="s">
        <v>50</v>
      </c>
      <c r="D84" s="133" t="s">
        <v>104</v>
      </c>
    </row>
    <row r="86" spans="1:4" x14ac:dyDescent="0.25">
      <c r="A86" s="132" t="s">
        <v>105</v>
      </c>
      <c r="B86" s="132">
        <f>+'1 T'!E86</f>
        <v>3895329258.4200001</v>
      </c>
      <c r="C86" s="132">
        <f>+'2 T'!E86</f>
        <v>21248424830.619999</v>
      </c>
      <c r="D86" s="132">
        <f>+B86</f>
        <v>3895329258.4200001</v>
      </c>
    </row>
    <row r="87" spans="1:4" x14ac:dyDescent="0.25">
      <c r="A87" s="132" t="s">
        <v>32</v>
      </c>
      <c r="B87" s="132">
        <f>+'1 T'!E87</f>
        <v>33112713863.860001</v>
      </c>
      <c r="C87" s="132">
        <f>+'2 T'!E87</f>
        <v>30902380521</v>
      </c>
      <c r="D87" s="132">
        <f>+SUM(B87:C87)</f>
        <v>64015094384.860001</v>
      </c>
    </row>
    <row r="88" spans="1:4" x14ac:dyDescent="0.25">
      <c r="A88" s="129" t="s">
        <v>2</v>
      </c>
      <c r="B88" s="132">
        <f>+'1 T'!E88</f>
        <v>17245139006.860001</v>
      </c>
      <c r="C88" s="132">
        <f>+'2 T'!E88</f>
        <v>17045237664</v>
      </c>
      <c r="D88" s="132">
        <f>+SUM(B88:C88)</f>
        <v>34290376670.860001</v>
      </c>
    </row>
    <row r="89" spans="1:4" x14ac:dyDescent="0.25">
      <c r="A89" s="129" t="s">
        <v>107</v>
      </c>
      <c r="B89" s="132">
        <f>+'1 T'!E89</f>
        <v>13857142857</v>
      </c>
      <c r="C89" s="132">
        <f>+'2 T'!E89</f>
        <v>13857142857</v>
      </c>
      <c r="D89" s="132">
        <f>+SUM(B89:C89)</f>
        <v>27714285714</v>
      </c>
    </row>
    <row r="90" spans="1:4" x14ac:dyDescent="0.25">
      <c r="A90" s="129" t="s">
        <v>108</v>
      </c>
      <c r="B90" s="132">
        <f>+'1 T'!E90</f>
        <v>2010432000</v>
      </c>
      <c r="C90" s="132">
        <f>+'2 T'!E90</f>
        <v>0</v>
      </c>
      <c r="D90" s="132">
        <f>+SUM(B90:C90)</f>
        <v>2010432000</v>
      </c>
    </row>
    <row r="91" spans="1:4" x14ac:dyDescent="0.25">
      <c r="A91" s="132" t="s">
        <v>33</v>
      </c>
      <c r="B91" s="132">
        <f>+'1 T'!E91</f>
        <v>37008043122.279999</v>
      </c>
      <c r="C91" s="132">
        <f>+'2 T'!E91</f>
        <v>52150805351.619995</v>
      </c>
      <c r="D91" s="132">
        <f>+D86+D87</f>
        <v>67910423643.279999</v>
      </c>
    </row>
    <row r="92" spans="1:4" x14ac:dyDescent="0.25">
      <c r="A92" s="132" t="s">
        <v>34</v>
      </c>
      <c r="B92" s="132">
        <f>+'1 T'!E92</f>
        <v>15759618291.66</v>
      </c>
      <c r="C92" s="132">
        <f>+'2 T'!E92</f>
        <v>25291597963.489998</v>
      </c>
      <c r="D92" s="119">
        <f>+B92+C92</f>
        <v>41051216255.149994</v>
      </c>
    </row>
    <row r="93" spans="1:4" x14ac:dyDescent="0.25">
      <c r="A93" s="132" t="s">
        <v>35</v>
      </c>
      <c r="B93" s="132">
        <f>+'1 T'!E93</f>
        <v>21248424830.619999</v>
      </c>
      <c r="C93" s="132">
        <f>+'2 T'!E93</f>
        <v>26859207388.129997</v>
      </c>
      <c r="D93" s="132">
        <f>+D91-D92</f>
        <v>26859207388.130005</v>
      </c>
    </row>
    <row r="94" spans="1:4" ht="15.75" thickBot="1" x14ac:dyDescent="0.3">
      <c r="A94" s="121"/>
      <c r="B94" s="121"/>
      <c r="C94" s="121"/>
      <c r="D94" s="121"/>
    </row>
    <row r="95" spans="1:4" ht="15.75" thickTop="1" x14ac:dyDescent="0.25">
      <c r="A95" s="119" t="s">
        <v>36</v>
      </c>
    </row>
    <row r="98" spans="1:1" x14ac:dyDescent="0.25">
      <c r="A98" s="119" t="s">
        <v>149</v>
      </c>
    </row>
    <row r="101" spans="1:1" x14ac:dyDescent="0.25">
      <c r="A101" s="151"/>
    </row>
    <row r="102" spans="1:1" x14ac:dyDescent="0.25">
      <c r="A102" s="151"/>
    </row>
    <row r="103" spans="1:1" x14ac:dyDescent="0.25">
      <c r="A103" s="151"/>
    </row>
  </sheetData>
  <mergeCells count="15">
    <mergeCell ref="A38:D38"/>
    <mergeCell ref="A37:D37"/>
    <mergeCell ref="A64:D64"/>
    <mergeCell ref="A1:E1"/>
    <mergeCell ref="A8:E8"/>
    <mergeCell ref="A9:E9"/>
    <mergeCell ref="A35:B35"/>
    <mergeCell ref="A33:E33"/>
    <mergeCell ref="A66:D66"/>
    <mergeCell ref="A80:D80"/>
    <mergeCell ref="A81:D81"/>
    <mergeCell ref="A82:D82"/>
    <mergeCell ref="A39:D39"/>
    <mergeCell ref="A65:D65"/>
    <mergeCell ref="A63:D6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topLeftCell="A40" zoomScaleNormal="100" workbookViewId="0">
      <selection activeCell="D59" sqref="D59"/>
    </sheetView>
  </sheetViews>
  <sheetFormatPr baseColWidth="10" defaultColWidth="11.42578125" defaultRowHeight="15" x14ac:dyDescent="0.25"/>
  <cols>
    <col min="1" max="1" width="55.5703125" style="132" customWidth="1"/>
    <col min="2" max="2" width="19.5703125" style="132" customWidth="1"/>
    <col min="3" max="3" width="18.5703125" style="132" bestFit="1" customWidth="1"/>
    <col min="4" max="4" width="19.7109375" style="132" bestFit="1" customWidth="1"/>
    <col min="5" max="5" width="22.85546875" style="132" customWidth="1"/>
    <col min="6" max="6" width="14.5703125" style="132" bestFit="1" customWidth="1"/>
    <col min="7" max="16384" width="11.42578125" style="132"/>
  </cols>
  <sheetData>
    <row r="1" spans="1:7" x14ac:dyDescent="0.25">
      <c r="A1" s="218" t="s">
        <v>2</v>
      </c>
      <c r="B1" s="218"/>
      <c r="C1" s="218"/>
      <c r="D1" s="218"/>
      <c r="E1" s="218"/>
    </row>
    <row r="2" spans="1:7" x14ac:dyDescent="0.25">
      <c r="A2" s="104" t="s">
        <v>37</v>
      </c>
      <c r="B2" s="105" t="s">
        <v>38</v>
      </c>
      <c r="C2" s="106"/>
      <c r="D2" s="107"/>
      <c r="E2" s="106"/>
    </row>
    <row r="3" spans="1:7" x14ac:dyDescent="0.25">
      <c r="A3" s="104" t="s">
        <v>39</v>
      </c>
      <c r="B3" s="108" t="s">
        <v>40</v>
      </c>
      <c r="C3" s="106"/>
      <c r="D3" s="109"/>
      <c r="E3" s="106"/>
    </row>
    <row r="4" spans="1:7" x14ac:dyDescent="0.25">
      <c r="A4" s="104" t="s">
        <v>41</v>
      </c>
      <c r="B4" s="106" t="s">
        <v>42</v>
      </c>
      <c r="C4" s="109"/>
      <c r="D4" s="109"/>
      <c r="E4" s="106"/>
    </row>
    <row r="5" spans="1:7" x14ac:dyDescent="0.25">
      <c r="A5" s="104" t="s">
        <v>79</v>
      </c>
      <c r="B5" s="110" t="s">
        <v>135</v>
      </c>
      <c r="C5" s="106"/>
      <c r="D5" s="106"/>
      <c r="E5" s="106"/>
    </row>
    <row r="6" spans="1:7" x14ac:dyDescent="0.25">
      <c r="A6" s="104"/>
      <c r="B6" s="110"/>
      <c r="C6" s="106"/>
      <c r="D6" s="106"/>
      <c r="E6" s="106"/>
    </row>
    <row r="8" spans="1:7" x14ac:dyDescent="0.25">
      <c r="A8" s="218" t="s">
        <v>43</v>
      </c>
      <c r="B8" s="218"/>
      <c r="C8" s="218"/>
      <c r="D8" s="218"/>
      <c r="E8" s="218"/>
      <c r="F8" s="218"/>
    </row>
    <row r="9" spans="1:7" x14ac:dyDescent="0.25">
      <c r="A9" s="218" t="s">
        <v>44</v>
      </c>
      <c r="B9" s="218"/>
      <c r="C9" s="218"/>
      <c r="D9" s="218"/>
      <c r="E9" s="218"/>
      <c r="F9" s="218"/>
    </row>
    <row r="10" spans="1:7" x14ac:dyDescent="0.25">
      <c r="A10" s="111"/>
    </row>
    <row r="11" spans="1:7" ht="15.75" thickBot="1" x14ac:dyDescent="0.3">
      <c r="A11" s="133" t="s">
        <v>8</v>
      </c>
      <c r="B11" s="133" t="s">
        <v>46</v>
      </c>
      <c r="C11" s="133" t="s">
        <v>55</v>
      </c>
      <c r="D11" s="133" t="s">
        <v>50</v>
      </c>
      <c r="E11" s="133" t="s">
        <v>59</v>
      </c>
      <c r="F11" s="133" t="s">
        <v>93</v>
      </c>
    </row>
    <row r="12" spans="1:7" x14ac:dyDescent="0.25">
      <c r="A12" s="105"/>
      <c r="B12" s="119"/>
      <c r="C12" s="119"/>
      <c r="D12" s="119"/>
      <c r="E12" s="119"/>
      <c r="F12" s="119"/>
    </row>
    <row r="13" spans="1:7" x14ac:dyDescent="0.25">
      <c r="A13" s="119" t="s">
        <v>80</v>
      </c>
      <c r="B13" s="115" t="s">
        <v>122</v>
      </c>
      <c r="C13" s="127"/>
      <c r="D13" s="127"/>
      <c r="E13" s="112"/>
      <c r="F13" s="112"/>
    </row>
    <row r="14" spans="1:7" x14ac:dyDescent="0.25">
      <c r="A14" s="147" t="s">
        <v>3</v>
      </c>
      <c r="B14" s="115" t="s">
        <v>51</v>
      </c>
      <c r="C14" s="119">
        <f>'1 T'!F14</f>
        <v>0</v>
      </c>
      <c r="D14" s="119">
        <f>'2 T'!F14</f>
        <v>0</v>
      </c>
      <c r="E14" s="119">
        <f>'3 T'!F14</f>
        <v>0</v>
      </c>
      <c r="F14" s="119">
        <v>0</v>
      </c>
      <c r="G14" s="155"/>
    </row>
    <row r="15" spans="1:7" x14ac:dyDescent="0.25">
      <c r="A15" s="113" t="s">
        <v>52</v>
      </c>
      <c r="B15" s="115" t="s">
        <v>53</v>
      </c>
      <c r="C15" s="119">
        <f>'1 T'!F15</f>
        <v>0</v>
      </c>
      <c r="D15" s="119">
        <f>'2 T'!F15</f>
        <v>0</v>
      </c>
      <c r="E15" s="119">
        <f>'3 T'!F15</f>
        <v>0</v>
      </c>
      <c r="F15" s="119">
        <v>0</v>
      </c>
    </row>
    <row r="16" spans="1:7" x14ac:dyDescent="0.25">
      <c r="A16" s="113" t="s">
        <v>137</v>
      </c>
      <c r="B16" s="115" t="s">
        <v>51</v>
      </c>
      <c r="C16" s="119">
        <f>'1 T'!F16</f>
        <v>9</v>
      </c>
      <c r="D16" s="119">
        <f>'2 T'!F16</f>
        <v>17</v>
      </c>
      <c r="E16" s="119">
        <f>'3 T'!F16</f>
        <v>18</v>
      </c>
      <c r="F16" s="119">
        <v>18</v>
      </c>
    </row>
    <row r="17" spans="1:7" x14ac:dyDescent="0.25">
      <c r="A17" s="113" t="s">
        <v>16</v>
      </c>
      <c r="B17" s="115" t="s">
        <v>51</v>
      </c>
      <c r="C17" s="119">
        <f>'1 T'!F17</f>
        <v>879</v>
      </c>
      <c r="D17" s="119">
        <f>'2 T'!F17</f>
        <v>9424</v>
      </c>
      <c r="E17" s="119">
        <f>'3 T'!F17</f>
        <v>13120</v>
      </c>
      <c r="F17" s="119">
        <v>13493</v>
      </c>
    </row>
    <row r="18" spans="1:7" x14ac:dyDescent="0.25">
      <c r="A18" s="113" t="s">
        <v>138</v>
      </c>
      <c r="B18" s="115" t="s">
        <v>51</v>
      </c>
      <c r="C18" s="119">
        <f>'1 T'!F18</f>
        <v>120</v>
      </c>
      <c r="D18" s="119">
        <f>'2 T'!F18</f>
        <v>396</v>
      </c>
      <c r="E18" s="119">
        <f>'3 T'!F18</f>
        <v>628</v>
      </c>
      <c r="F18" s="119">
        <v>634</v>
      </c>
    </row>
    <row r="19" spans="1:7" x14ac:dyDescent="0.25">
      <c r="A19" s="148" t="s">
        <v>90</v>
      </c>
      <c r="B19" s="115" t="s">
        <v>117</v>
      </c>
      <c r="C19" s="119">
        <f>'1 T'!F19</f>
        <v>14363</v>
      </c>
      <c r="D19" s="119">
        <f>'2 T'!F19</f>
        <v>15461</v>
      </c>
      <c r="E19" s="119">
        <f>'3 T'!F19</f>
        <v>16691</v>
      </c>
      <c r="F19" s="119">
        <v>19424</v>
      </c>
    </row>
    <row r="20" spans="1:7" x14ac:dyDescent="0.25">
      <c r="A20" s="148"/>
      <c r="B20" s="115" t="s">
        <v>51</v>
      </c>
      <c r="C20" s="119">
        <f>'1 T'!F20</f>
        <v>93</v>
      </c>
      <c r="D20" s="119">
        <f>'2 T'!F20</f>
        <v>197</v>
      </c>
      <c r="E20" s="119">
        <f>'3 T'!F20</f>
        <v>187</v>
      </c>
      <c r="F20" s="119">
        <v>297</v>
      </c>
    </row>
    <row r="21" spans="1:7" x14ac:dyDescent="0.25">
      <c r="A21" s="147" t="s">
        <v>136</v>
      </c>
      <c r="B21" s="115" t="s">
        <v>51</v>
      </c>
      <c r="C21" s="119">
        <f>'1 T'!F21</f>
        <v>16789</v>
      </c>
      <c r="D21" s="119">
        <f>'2 T'!F21</f>
        <v>37446</v>
      </c>
      <c r="E21" s="119">
        <f>'3 T'!F21</f>
        <v>53753</v>
      </c>
      <c r="F21" s="119">
        <v>59778</v>
      </c>
    </row>
    <row r="22" spans="1:7" x14ac:dyDescent="0.25">
      <c r="A22" s="147" t="s">
        <v>13</v>
      </c>
      <c r="B22" s="115" t="s">
        <v>51</v>
      </c>
      <c r="C22" s="119">
        <f>'1 T'!F22</f>
        <v>93</v>
      </c>
      <c r="D22" s="119">
        <f>'2 T'!F22</f>
        <v>94</v>
      </c>
      <c r="E22" s="119">
        <f>'3 T'!F22</f>
        <v>1454</v>
      </c>
      <c r="F22" s="191">
        <v>1598</v>
      </c>
    </row>
    <row r="23" spans="1:7" x14ac:dyDescent="0.25">
      <c r="A23" s="147" t="s">
        <v>14</v>
      </c>
      <c r="B23" s="115" t="s">
        <v>51</v>
      </c>
      <c r="C23" s="119">
        <f>'1 T'!F23</f>
        <v>31</v>
      </c>
      <c r="D23" s="119">
        <f>'2 T'!F23</f>
        <v>142</v>
      </c>
      <c r="E23" s="119">
        <f>'3 T'!F23</f>
        <v>575</v>
      </c>
      <c r="F23" s="119">
        <v>741</v>
      </c>
    </row>
    <row r="24" spans="1:7" x14ac:dyDescent="0.25">
      <c r="A24" s="147" t="s">
        <v>119</v>
      </c>
      <c r="B24" s="115" t="s">
        <v>118</v>
      </c>
      <c r="C24" s="119">
        <f>'1 T'!F24</f>
        <v>0</v>
      </c>
      <c r="D24" s="119">
        <f>'2 T'!F24</f>
        <v>244</v>
      </c>
      <c r="E24" s="119">
        <f>'3 T'!F24</f>
        <v>1251</v>
      </c>
      <c r="F24" s="119">
        <v>1253</v>
      </c>
    </row>
    <row r="25" spans="1:7" x14ac:dyDescent="0.25">
      <c r="A25" s="147" t="s">
        <v>15</v>
      </c>
      <c r="B25" s="117" t="s">
        <v>51</v>
      </c>
      <c r="C25" s="119">
        <f>'1 T'!F25</f>
        <v>8</v>
      </c>
      <c r="D25" s="119">
        <f>'2 T'!F25</f>
        <v>90</v>
      </c>
      <c r="E25" s="119">
        <f>'3 T'!F25</f>
        <v>260</v>
      </c>
      <c r="F25" s="119">
        <v>294</v>
      </c>
    </row>
    <row r="26" spans="1:7" x14ac:dyDescent="0.25">
      <c r="A26" s="147" t="s">
        <v>4</v>
      </c>
      <c r="B26" s="115" t="s">
        <v>54</v>
      </c>
      <c r="C26" s="119">
        <f>'1 T'!F26</f>
        <v>127413</v>
      </c>
      <c r="D26" s="119">
        <f>'2 T'!F26</f>
        <v>144589</v>
      </c>
      <c r="E26" s="119">
        <f>'3 T'!F26</f>
        <v>149450</v>
      </c>
      <c r="F26" s="119">
        <v>162706</v>
      </c>
    </row>
    <row r="27" spans="1:7" x14ac:dyDescent="0.25">
      <c r="A27" s="149"/>
      <c r="B27" s="115" t="s">
        <v>51</v>
      </c>
      <c r="C27" s="119">
        <f>'1 T'!F27</f>
        <v>102759</v>
      </c>
      <c r="D27" s="119">
        <f>'2 T'!F27</f>
        <v>114059</v>
      </c>
      <c r="E27" s="119">
        <f>'3 T'!F27</f>
        <v>117670</v>
      </c>
      <c r="F27" s="119">
        <v>126658</v>
      </c>
    </row>
    <row r="28" spans="1:7" x14ac:dyDescent="0.25">
      <c r="A28" s="147" t="s">
        <v>121</v>
      </c>
      <c r="B28" s="115" t="s">
        <v>118</v>
      </c>
      <c r="C28" s="119">
        <f>'1 T'!F28</f>
        <v>58</v>
      </c>
      <c r="D28" s="119">
        <f>'2 T'!F28</f>
        <v>1421</v>
      </c>
      <c r="E28" s="119">
        <f>'3 T'!F28</f>
        <v>2181</v>
      </c>
      <c r="F28" s="119">
        <v>3196</v>
      </c>
    </row>
    <row r="29" spans="1:7" x14ac:dyDescent="0.25">
      <c r="A29" s="147"/>
      <c r="B29" s="115"/>
      <c r="C29" s="119">
        <f>'1 T'!F29</f>
        <v>0</v>
      </c>
      <c r="D29" s="119">
        <f>'2 T'!F29</f>
        <v>0</v>
      </c>
      <c r="E29" s="119">
        <f>'3 T'!F29</f>
        <v>0</v>
      </c>
      <c r="F29" s="119">
        <v>0</v>
      </c>
    </row>
    <row r="30" spans="1:7" ht="15" customHeight="1" x14ac:dyDescent="0.25">
      <c r="A30" s="198" t="s">
        <v>123</v>
      </c>
      <c r="B30" s="115" t="s">
        <v>51</v>
      </c>
      <c r="C30" s="119">
        <f>'1 T'!F30</f>
        <v>4</v>
      </c>
      <c r="D30" s="119">
        <f>'2 T'!F30</f>
        <v>1</v>
      </c>
      <c r="E30" s="119">
        <f>'3 T'!F30</f>
        <v>0</v>
      </c>
      <c r="F30" s="119">
        <v>5</v>
      </c>
      <c r="G30" s="155"/>
    </row>
    <row r="31" spans="1:7" ht="15" customHeight="1" x14ac:dyDescent="0.25">
      <c r="A31" s="147" t="s">
        <v>139</v>
      </c>
      <c r="B31" s="115" t="s">
        <v>51</v>
      </c>
      <c r="C31" s="119">
        <f>'1 T'!F31</f>
        <v>13695</v>
      </c>
      <c r="D31" s="119">
        <f>'2 T'!F31</f>
        <v>14151</v>
      </c>
      <c r="E31" s="119">
        <f>'3 T'!F31</f>
        <v>25131</v>
      </c>
      <c r="F31" s="119">
        <v>25556</v>
      </c>
      <c r="G31" s="155"/>
    </row>
    <row r="32" spans="1:7" ht="15" customHeight="1" thickBot="1" x14ac:dyDescent="0.3">
      <c r="A32" s="121" t="s">
        <v>82</v>
      </c>
      <c r="B32" s="122" t="s">
        <v>122</v>
      </c>
      <c r="C32" s="121">
        <f>'1 T'!F32</f>
        <v>123175</v>
      </c>
      <c r="D32" s="121">
        <f>'2 T'!F32</f>
        <v>152723</v>
      </c>
      <c r="E32" s="121">
        <f>'3 T'!F32</f>
        <v>170472</v>
      </c>
      <c r="F32" s="121">
        <v>182113</v>
      </c>
    </row>
    <row r="33" spans="1:12" ht="36" customHeight="1" thickTop="1" x14ac:dyDescent="0.25">
      <c r="A33" s="226" t="s">
        <v>126</v>
      </c>
      <c r="B33" s="226"/>
      <c r="C33" s="226"/>
      <c r="D33" s="226"/>
      <c r="E33" s="226"/>
      <c r="F33" s="226"/>
    </row>
    <row r="34" spans="1:12" ht="15.75" customHeight="1" x14ac:dyDescent="0.25">
      <c r="A34" s="192"/>
      <c r="B34" s="192"/>
      <c r="C34" s="192"/>
      <c r="D34" s="192"/>
      <c r="E34" s="192"/>
    </row>
    <row r="35" spans="1:12" ht="12.75" customHeight="1" x14ac:dyDescent="0.25">
      <c r="A35" s="225" t="s">
        <v>36</v>
      </c>
      <c r="B35" s="225"/>
      <c r="C35" s="135"/>
      <c r="D35" s="135"/>
      <c r="E35" s="135"/>
    </row>
    <row r="36" spans="1:12" ht="12.75" customHeight="1" x14ac:dyDescent="0.25"/>
    <row r="37" spans="1:12" ht="12.75" customHeight="1" x14ac:dyDescent="0.25">
      <c r="A37" s="218" t="s">
        <v>98</v>
      </c>
      <c r="B37" s="218"/>
      <c r="C37" s="218"/>
      <c r="D37" s="218"/>
      <c r="E37" s="218"/>
    </row>
    <row r="38" spans="1:12" x14ac:dyDescent="0.25">
      <c r="A38" s="218" t="s">
        <v>18</v>
      </c>
      <c r="B38" s="218"/>
      <c r="C38" s="218"/>
      <c r="D38" s="218"/>
      <c r="E38" s="218"/>
    </row>
    <row r="39" spans="1:12" x14ac:dyDescent="0.25">
      <c r="A39" s="218" t="s">
        <v>101</v>
      </c>
      <c r="B39" s="218"/>
      <c r="C39" s="218"/>
      <c r="D39" s="218"/>
      <c r="E39" s="218"/>
    </row>
    <row r="40" spans="1:12" ht="12" customHeight="1" x14ac:dyDescent="0.25">
      <c r="A40" s="104"/>
      <c r="B40" s="111"/>
      <c r="C40" s="111"/>
      <c r="D40" s="111"/>
    </row>
    <row r="41" spans="1:12" s="106" customFormat="1" ht="15.75" thickBot="1" x14ac:dyDescent="0.3">
      <c r="A41" s="124" t="s">
        <v>8</v>
      </c>
      <c r="B41" s="124" t="s">
        <v>55</v>
      </c>
      <c r="C41" s="124" t="s">
        <v>50</v>
      </c>
      <c r="D41" s="124" t="s">
        <v>59</v>
      </c>
      <c r="E41" s="124" t="s">
        <v>93</v>
      </c>
    </row>
    <row r="42" spans="1:12" x14ac:dyDescent="0.25">
      <c r="A42" s="105"/>
      <c r="B42" s="119"/>
      <c r="C42" s="119"/>
      <c r="D42" s="119"/>
      <c r="E42" s="119"/>
    </row>
    <row r="43" spans="1:12" x14ac:dyDescent="0.25">
      <c r="A43" s="119" t="s">
        <v>12</v>
      </c>
      <c r="B43" s="127">
        <f>+'1 T'!E43</f>
        <v>6079064094</v>
      </c>
      <c r="C43" s="127">
        <f>+'2 T'!E43</f>
        <v>10595672805</v>
      </c>
      <c r="D43" s="127">
        <f>+'3 T'!E43</f>
        <v>15445264703</v>
      </c>
      <c r="E43" s="127">
        <f>+SUM(B43:D43)</f>
        <v>32120001602</v>
      </c>
    </row>
    <row r="44" spans="1:12" x14ac:dyDescent="0.25">
      <c r="A44" s="125" t="s">
        <v>3</v>
      </c>
      <c r="B44" s="119">
        <f>+'1 T'!E44</f>
        <v>0</v>
      </c>
      <c r="C44" s="119">
        <f>+'2 T'!E44</f>
        <v>0</v>
      </c>
      <c r="D44" s="127">
        <f>+'3 T'!E44</f>
        <v>0</v>
      </c>
      <c r="E44" s="127">
        <f t="shared" ref="E44:E58" si="0">+SUM(B44:D44)</f>
        <v>0</v>
      </c>
      <c r="I44" s="125"/>
      <c r="L44" s="113"/>
    </row>
    <row r="45" spans="1:12" x14ac:dyDescent="0.25">
      <c r="A45" s="125" t="s">
        <v>13</v>
      </c>
      <c r="B45" s="119">
        <f>+'1 T'!E45</f>
        <v>67244030.999999985</v>
      </c>
      <c r="C45" s="119">
        <f>+'2 T'!E45</f>
        <v>49979834.000000015</v>
      </c>
      <c r="D45" s="127">
        <f>+'3 T'!E45</f>
        <v>660104098</v>
      </c>
      <c r="E45" s="127">
        <f t="shared" si="0"/>
        <v>777327963</v>
      </c>
      <c r="I45" s="125"/>
      <c r="L45" s="113"/>
    </row>
    <row r="46" spans="1:12" x14ac:dyDescent="0.25">
      <c r="A46" s="137" t="s">
        <v>14</v>
      </c>
      <c r="B46" s="119">
        <f>+'1 T'!E46</f>
        <v>44723816.000000007</v>
      </c>
      <c r="C46" s="119">
        <f>+'2 T'!E46</f>
        <v>200156206</v>
      </c>
      <c r="D46" s="127">
        <f>+'3 T'!E46</f>
        <v>672800792</v>
      </c>
      <c r="E46" s="127">
        <f t="shared" si="0"/>
        <v>917680814</v>
      </c>
      <c r="I46" s="125"/>
      <c r="L46" s="113"/>
    </row>
    <row r="47" spans="1:12" x14ac:dyDescent="0.25">
      <c r="A47" s="125" t="s">
        <v>136</v>
      </c>
      <c r="B47" s="146">
        <f>+'1 T'!E47</f>
        <v>2445346723</v>
      </c>
      <c r="C47" s="146">
        <f>+'2 T'!E47</f>
        <v>6196801225</v>
      </c>
      <c r="D47" s="127">
        <f>+'3 T'!E47</f>
        <v>9034775704</v>
      </c>
      <c r="E47" s="127">
        <f t="shared" si="0"/>
        <v>17676923652</v>
      </c>
      <c r="I47" s="125"/>
      <c r="L47" s="113"/>
    </row>
    <row r="48" spans="1:12" x14ac:dyDescent="0.25">
      <c r="A48" s="137" t="s">
        <v>127</v>
      </c>
      <c r="B48" s="193">
        <f>+'1 T'!E48</f>
        <v>1190000</v>
      </c>
      <c r="C48" s="193">
        <f>+'2 T'!E48</f>
        <v>3350000</v>
      </c>
      <c r="D48" s="182">
        <f>+'3 T'!E48</f>
        <v>4745000</v>
      </c>
      <c r="E48" s="182">
        <f t="shared" si="0"/>
        <v>9285000</v>
      </c>
      <c r="I48" s="125"/>
      <c r="L48" s="113"/>
    </row>
    <row r="49" spans="1:12" x14ac:dyDescent="0.25">
      <c r="A49" s="126" t="s">
        <v>15</v>
      </c>
      <c r="B49" s="127">
        <f>+'1 T'!E49</f>
        <v>15118392</v>
      </c>
      <c r="C49" s="127">
        <f>+'2 T'!E49</f>
        <v>165958803</v>
      </c>
      <c r="D49" s="127">
        <f>+'3 T'!E49</f>
        <v>469572751</v>
      </c>
      <c r="E49" s="127">
        <f t="shared" si="0"/>
        <v>650649946</v>
      </c>
      <c r="I49" s="125"/>
      <c r="L49" s="113"/>
    </row>
    <row r="50" spans="1:12" x14ac:dyDescent="0.25">
      <c r="A50" s="125" t="s">
        <v>91</v>
      </c>
      <c r="B50" s="127">
        <f>+'1 T'!E50</f>
        <v>3491272237.9999995</v>
      </c>
      <c r="C50" s="127">
        <f>+'2 T'!E50</f>
        <v>3877669026.9999995</v>
      </c>
      <c r="D50" s="182">
        <f>'3 T'!E50</f>
        <v>4432100536</v>
      </c>
      <c r="E50" s="182">
        <f t="shared" si="0"/>
        <v>11801041801</v>
      </c>
      <c r="F50" s="155"/>
      <c r="I50" s="196"/>
      <c r="L50" s="113"/>
    </row>
    <row r="51" spans="1:12" x14ac:dyDescent="0.25">
      <c r="A51" s="125" t="s">
        <v>128</v>
      </c>
      <c r="B51" s="182">
        <f>+'1 T'!E51</f>
        <v>14168894</v>
      </c>
      <c r="C51" s="182">
        <f>+'2 T'!E51</f>
        <v>101757709.99999999</v>
      </c>
      <c r="D51" s="182">
        <f>'3 T'!E51</f>
        <v>171165822</v>
      </c>
      <c r="E51" s="182">
        <f t="shared" si="0"/>
        <v>287092426</v>
      </c>
      <c r="I51" s="125"/>
    </row>
    <row r="52" spans="1:12" x14ac:dyDescent="0.25">
      <c r="A52" s="126" t="s">
        <v>123</v>
      </c>
      <c r="B52" s="182">
        <f>+'1 T'!E52</f>
        <v>46805179</v>
      </c>
      <c r="C52" s="182">
        <f>+'2 T'!E52</f>
        <v>12000000</v>
      </c>
      <c r="D52" s="182">
        <f>'3 T'!E52</f>
        <v>0</v>
      </c>
      <c r="E52" s="182">
        <f t="shared" si="0"/>
        <v>58805179</v>
      </c>
      <c r="I52" s="125"/>
    </row>
    <row r="53" spans="1:12" x14ac:dyDescent="0.25">
      <c r="A53" s="118" t="s">
        <v>4</v>
      </c>
      <c r="B53" s="127">
        <f>+'1 T'!E53</f>
        <v>9560106500</v>
      </c>
      <c r="C53" s="127">
        <f>+'2 T'!E53</f>
        <v>11491101650</v>
      </c>
      <c r="D53" s="127">
        <f>+'3 T'!E53</f>
        <v>13363053500</v>
      </c>
      <c r="E53" s="127">
        <f t="shared" si="0"/>
        <v>34414261650</v>
      </c>
    </row>
    <row r="54" spans="1:12" x14ac:dyDescent="0.25">
      <c r="A54" s="118" t="s">
        <v>16</v>
      </c>
      <c r="B54" s="127">
        <f>+'1 T'!E54</f>
        <v>57080500</v>
      </c>
      <c r="C54" s="127">
        <f>+'2 T'!E54</f>
        <v>1764229498.0000002</v>
      </c>
      <c r="D54" s="127">
        <f>+'3 T'!E54</f>
        <v>2394153048</v>
      </c>
      <c r="E54" s="127">
        <f t="shared" si="0"/>
        <v>4215463046</v>
      </c>
    </row>
    <row r="55" spans="1:12" ht="15" customHeight="1" x14ac:dyDescent="0.25">
      <c r="A55" s="126" t="s">
        <v>141</v>
      </c>
      <c r="B55" s="182">
        <f>+'1 T'!E55</f>
        <v>6525000</v>
      </c>
      <c r="C55" s="182">
        <f>+'2 T'!E55</f>
        <v>381265000</v>
      </c>
      <c r="D55" s="182">
        <f>+'3 T'!E55</f>
        <v>264839318</v>
      </c>
      <c r="E55" s="182">
        <f t="shared" si="0"/>
        <v>652629318</v>
      </c>
      <c r="F55" s="119"/>
    </row>
    <row r="56" spans="1:12" ht="15" customHeight="1" x14ac:dyDescent="0.25">
      <c r="A56" s="126" t="s">
        <v>143</v>
      </c>
      <c r="B56" s="182">
        <f>+'1 T'!E56</f>
        <v>0</v>
      </c>
      <c r="C56" s="182">
        <f>+'2 T'!E56</f>
        <v>34545000</v>
      </c>
      <c r="D56" s="182">
        <f>+'3 T'!E56</f>
        <v>197725552.00000003</v>
      </c>
      <c r="E56" s="182">
        <f t="shared" si="0"/>
        <v>232270552.00000003</v>
      </c>
      <c r="F56" s="119"/>
    </row>
    <row r="57" spans="1:12" ht="15" customHeight="1" x14ac:dyDescent="0.25">
      <c r="A57" s="126" t="s">
        <v>68</v>
      </c>
      <c r="B57" s="182">
        <f>+'1 T'!E57</f>
        <v>0</v>
      </c>
      <c r="C57" s="182">
        <f>+'2 T'!E57</f>
        <v>1000000000</v>
      </c>
      <c r="D57" s="182">
        <f>+'3 T'!E57</f>
        <v>0</v>
      </c>
      <c r="E57" s="182">
        <f t="shared" si="0"/>
        <v>1000000000</v>
      </c>
      <c r="F57" s="119"/>
    </row>
    <row r="58" spans="1:12" ht="15" customHeight="1" x14ac:dyDescent="0.25">
      <c r="A58" s="126" t="s">
        <v>146</v>
      </c>
      <c r="B58" s="182">
        <f>+'1 T'!E58</f>
        <v>10037018.66</v>
      </c>
      <c r="C58" s="182">
        <f>+'2 T'!E58</f>
        <v>12784010.49</v>
      </c>
      <c r="D58" s="182">
        <f>+'3 T'!E58</f>
        <v>9525504.5700000003</v>
      </c>
      <c r="E58" s="182">
        <f t="shared" si="0"/>
        <v>32346533.719999999</v>
      </c>
      <c r="F58" s="119"/>
    </row>
    <row r="59" spans="1:12" ht="15" customHeight="1" thickBot="1" x14ac:dyDescent="0.3">
      <c r="A59" s="121" t="s">
        <v>17</v>
      </c>
      <c r="B59" s="121">
        <f>+SUM(B43,B53,B54)+B55+B52+B56+B57+B58</f>
        <v>15759618291.66</v>
      </c>
      <c r="C59" s="121">
        <f t="shared" ref="C59:E59" si="1">+SUM(C43,C53,C54)+C55+C52+C56+C57+C58</f>
        <v>25291597963.490002</v>
      </c>
      <c r="D59" s="121">
        <f t="shared" si="1"/>
        <v>31674561625.57</v>
      </c>
      <c r="E59" s="121">
        <f t="shared" si="1"/>
        <v>72725777880.720001</v>
      </c>
      <c r="F59" s="135"/>
    </row>
    <row r="60" spans="1:12" ht="15" customHeight="1" thickTop="1" x14ac:dyDescent="0.25">
      <c r="A60" s="115" t="s">
        <v>19</v>
      </c>
      <c r="B60" s="128"/>
      <c r="C60" s="128"/>
      <c r="D60" s="128"/>
      <c r="E60" s="135"/>
      <c r="F60" s="135"/>
    </row>
    <row r="61" spans="1:12" ht="15" customHeight="1" x14ac:dyDescent="0.25">
      <c r="A61" s="115"/>
      <c r="B61" s="128"/>
      <c r="C61" s="128"/>
      <c r="D61" s="128"/>
      <c r="E61" s="135"/>
      <c r="F61" s="135"/>
    </row>
    <row r="62" spans="1:12" ht="15" customHeight="1" x14ac:dyDescent="0.25">
      <c r="A62" s="115"/>
      <c r="B62" s="128"/>
      <c r="C62" s="128"/>
      <c r="D62" s="128"/>
      <c r="E62" s="135"/>
      <c r="F62" s="135"/>
    </row>
    <row r="63" spans="1:12" ht="15" customHeight="1" x14ac:dyDescent="0.25">
      <c r="A63" s="219" t="s">
        <v>20</v>
      </c>
      <c r="B63" s="219"/>
      <c r="C63" s="219"/>
      <c r="D63" s="219"/>
      <c r="E63" s="219"/>
      <c r="F63" s="155"/>
    </row>
    <row r="64" spans="1:12" x14ac:dyDescent="0.25">
      <c r="A64" s="218" t="s">
        <v>21</v>
      </c>
      <c r="B64" s="218"/>
      <c r="C64" s="218"/>
      <c r="D64" s="218"/>
      <c r="E64" s="218"/>
    </row>
    <row r="65" spans="1:6" x14ac:dyDescent="0.25">
      <c r="A65" s="218" t="s">
        <v>101</v>
      </c>
      <c r="B65" s="218"/>
      <c r="C65" s="218"/>
      <c r="D65" s="218"/>
      <c r="E65" s="218"/>
    </row>
    <row r="66" spans="1:6" s="106" customFormat="1" x14ac:dyDescent="0.25">
      <c r="A66" s="220"/>
      <c r="B66" s="220"/>
      <c r="C66" s="220"/>
      <c r="D66" s="220"/>
    </row>
    <row r="67" spans="1:6" ht="15.75" thickBot="1" x14ac:dyDescent="0.3">
      <c r="A67" s="124" t="s">
        <v>22</v>
      </c>
      <c r="B67" s="124" t="s">
        <v>55</v>
      </c>
      <c r="C67" s="124" t="s">
        <v>50</v>
      </c>
      <c r="D67" s="124" t="s">
        <v>59</v>
      </c>
      <c r="E67" s="124" t="s">
        <v>93</v>
      </c>
    </row>
    <row r="68" spans="1:6" s="136" customFormat="1" x14ac:dyDescent="0.25">
      <c r="A68" s="132"/>
      <c r="B68" s="132"/>
      <c r="C68" s="132"/>
      <c r="D68" s="132"/>
      <c r="E68" s="132"/>
    </row>
    <row r="69" spans="1:6" x14ac:dyDescent="0.25">
      <c r="A69" s="132" t="s">
        <v>114</v>
      </c>
      <c r="B69" s="132">
        <f>'1 T'!E69</f>
        <v>15687657702</v>
      </c>
      <c r="C69" s="132">
        <f>'2 T'!E69</f>
        <v>24100855150</v>
      </c>
      <c r="D69" s="132">
        <f>'3 T'!E69</f>
        <v>31195463370</v>
      </c>
      <c r="E69" s="132">
        <f>SUM(B69:D69)</f>
        <v>70983976222</v>
      </c>
    </row>
    <row r="70" spans="1:6" x14ac:dyDescent="0.25">
      <c r="A70" s="168" t="s">
        <v>115</v>
      </c>
      <c r="B70" s="132">
        <f>'1 T'!E70</f>
        <v>15687657702</v>
      </c>
      <c r="C70" s="132">
        <f>'2 T'!E70</f>
        <v>24100855150</v>
      </c>
      <c r="D70" s="132">
        <f>'3 T'!E70</f>
        <v>31195463370</v>
      </c>
      <c r="E70" s="132">
        <f t="shared" ref="E70:E75" si="2">SUM(B70:D70)</f>
        <v>70983976222</v>
      </c>
    </row>
    <row r="71" spans="1:6" x14ac:dyDescent="0.25">
      <c r="A71" s="132" t="s">
        <v>24</v>
      </c>
      <c r="B71" s="132">
        <f>'1 T'!E71</f>
        <v>61923571</v>
      </c>
      <c r="C71" s="132">
        <f>'2 T'!E71</f>
        <v>177958803</v>
      </c>
      <c r="D71" s="132">
        <f>'3 T'!E71</f>
        <v>469572751</v>
      </c>
      <c r="E71" s="132">
        <f t="shared" si="2"/>
        <v>709455125</v>
      </c>
    </row>
    <row r="72" spans="1:6" x14ac:dyDescent="0.25">
      <c r="A72" s="129" t="s">
        <v>115</v>
      </c>
      <c r="B72" s="132">
        <f>'1 T'!E72</f>
        <v>61923571</v>
      </c>
      <c r="C72" s="132">
        <f>'2 T'!E72</f>
        <v>177958803</v>
      </c>
      <c r="D72" s="132">
        <f>'3 T'!E72</f>
        <v>469572751</v>
      </c>
      <c r="E72" s="132">
        <f t="shared" si="2"/>
        <v>709455125</v>
      </c>
    </row>
    <row r="73" spans="1:6" x14ac:dyDescent="0.25">
      <c r="A73" s="166" t="s">
        <v>113</v>
      </c>
      <c r="B73" s="174">
        <f>'1 T'!E73</f>
        <v>10037018.66</v>
      </c>
      <c r="C73" s="174">
        <f>'2 T'!E73</f>
        <v>1012784010.49</v>
      </c>
      <c r="D73" s="174">
        <f>'3 T'!E73</f>
        <v>9525504.5700000003</v>
      </c>
      <c r="E73" s="174">
        <f t="shared" si="2"/>
        <v>1032346533.72</v>
      </c>
    </row>
    <row r="74" spans="1:6" x14ac:dyDescent="0.25">
      <c r="A74" s="129" t="s">
        <v>69</v>
      </c>
      <c r="B74" s="174">
        <f>'1 T'!E74</f>
        <v>10037018.66</v>
      </c>
      <c r="C74" s="174">
        <f>'2 T'!E74</f>
        <v>12784010.49</v>
      </c>
      <c r="D74" s="174">
        <f>'3 T'!E74</f>
        <v>9525504.5700000003</v>
      </c>
      <c r="E74" s="174">
        <f t="shared" si="2"/>
        <v>32346533.719999999</v>
      </c>
    </row>
    <row r="75" spans="1:6" x14ac:dyDescent="0.25">
      <c r="A75" s="169" t="s">
        <v>68</v>
      </c>
      <c r="B75" s="174">
        <f>'1 T'!E75</f>
        <v>0</v>
      </c>
      <c r="C75" s="174">
        <f>'2 T'!E75</f>
        <v>1000000000</v>
      </c>
      <c r="D75" s="174">
        <f>'3 T'!E75</f>
        <v>0</v>
      </c>
      <c r="E75" s="174">
        <f t="shared" si="2"/>
        <v>1000000000</v>
      </c>
      <c r="F75" s="155"/>
    </row>
    <row r="76" spans="1:6" ht="15.75" thickBot="1" x14ac:dyDescent="0.3">
      <c r="A76" s="121" t="s">
        <v>27</v>
      </c>
      <c r="B76" s="121">
        <f>B69+B71+B73</f>
        <v>15759618291.66</v>
      </c>
      <c r="C76" s="121">
        <f t="shared" ref="C76:E76" si="3">C69+C71+C73</f>
        <v>25291597963.490002</v>
      </c>
      <c r="D76" s="121">
        <f t="shared" si="3"/>
        <v>31674561625.57</v>
      </c>
      <c r="E76" s="121">
        <f t="shared" si="3"/>
        <v>72725777880.720001</v>
      </c>
    </row>
    <row r="77" spans="1:6" ht="15.75" thickTop="1" x14ac:dyDescent="0.25">
      <c r="A77" s="119" t="s">
        <v>19</v>
      </c>
    </row>
    <row r="78" spans="1:6" x14ac:dyDescent="0.25">
      <c r="A78" s="119"/>
    </row>
    <row r="80" spans="1:6" x14ac:dyDescent="0.25">
      <c r="A80" s="219" t="s">
        <v>28</v>
      </c>
      <c r="B80" s="219"/>
      <c r="C80" s="219"/>
      <c r="D80" s="219"/>
      <c r="F80" s="155"/>
    </row>
    <row r="81" spans="1:5" x14ac:dyDescent="0.25">
      <c r="A81" s="218" t="s">
        <v>67</v>
      </c>
      <c r="B81" s="218"/>
      <c r="C81" s="218"/>
      <c r="D81" s="218"/>
    </row>
    <row r="82" spans="1:5" x14ac:dyDescent="0.25">
      <c r="A82" s="218" t="s">
        <v>101</v>
      </c>
      <c r="B82" s="218"/>
      <c r="C82" s="218"/>
      <c r="D82" s="218"/>
    </row>
    <row r="84" spans="1:5" ht="15.75" thickBot="1" x14ac:dyDescent="0.3">
      <c r="A84" s="133" t="s">
        <v>22</v>
      </c>
      <c r="B84" s="133" t="s">
        <v>55</v>
      </c>
      <c r="C84" s="133" t="s">
        <v>50</v>
      </c>
      <c r="D84" s="133" t="s">
        <v>59</v>
      </c>
      <c r="E84" s="133" t="s">
        <v>93</v>
      </c>
    </row>
    <row r="86" spans="1:5" x14ac:dyDescent="0.25">
      <c r="A86" s="132" t="s">
        <v>105</v>
      </c>
      <c r="B86" s="132">
        <f>+'1 T'!E86</f>
        <v>3895329258.4200001</v>
      </c>
      <c r="C86" s="132">
        <f>+'2 T'!E86</f>
        <v>21248424830.619999</v>
      </c>
      <c r="D86" s="132">
        <f>+'3 T'!E86</f>
        <v>26859207388.129997</v>
      </c>
      <c r="E86" s="132">
        <f>+B86</f>
        <v>3895329258.4200001</v>
      </c>
    </row>
    <row r="87" spans="1:5" x14ac:dyDescent="0.25">
      <c r="A87" s="132" t="s">
        <v>32</v>
      </c>
      <c r="B87" s="132">
        <f>+'1 T'!E87</f>
        <v>33112713863.860001</v>
      </c>
      <c r="C87" s="132">
        <f>+'2 T'!E87</f>
        <v>30902380521</v>
      </c>
      <c r="D87" s="132">
        <f>+'3 T'!E87</f>
        <v>32522576618.150002</v>
      </c>
      <c r="E87" s="132">
        <f>+B87+C87+D87</f>
        <v>96537671003.01001</v>
      </c>
    </row>
    <row r="88" spans="1:5" x14ac:dyDescent="0.25">
      <c r="A88" s="129" t="s">
        <v>2</v>
      </c>
      <c r="B88" s="132">
        <f>+'1 T'!E88</f>
        <v>17245139006.860001</v>
      </c>
      <c r="C88" s="132">
        <f>+'2 T'!E88</f>
        <v>17045237664</v>
      </c>
      <c r="D88" s="132">
        <f>+'3 T'!E88</f>
        <v>17174425684</v>
      </c>
      <c r="E88" s="132">
        <f>+B88+C88+D88</f>
        <v>51464802354.860001</v>
      </c>
    </row>
    <row r="89" spans="1:5" x14ac:dyDescent="0.25">
      <c r="A89" s="129" t="s">
        <v>107</v>
      </c>
      <c r="B89" s="132">
        <f>+'1 T'!E89</f>
        <v>13857142857</v>
      </c>
      <c r="C89" s="132">
        <f>+'2 T'!E89</f>
        <v>13857142857</v>
      </c>
      <c r="D89" s="132">
        <f>+'3 T'!E89</f>
        <v>12741100934.15</v>
      </c>
      <c r="E89" s="132">
        <f>+B89+C89+D89</f>
        <v>40455386648.150002</v>
      </c>
    </row>
    <row r="90" spans="1:5" x14ac:dyDescent="0.25">
      <c r="A90" s="129" t="s">
        <v>108</v>
      </c>
      <c r="B90" s="132">
        <f>+'1 T'!E90</f>
        <v>2010432000</v>
      </c>
      <c r="C90" s="132">
        <f>+'2 T'!E90</f>
        <v>0</v>
      </c>
      <c r="D90" s="132">
        <f>+'3 T'!E90</f>
        <v>2607050000</v>
      </c>
      <c r="E90" s="132">
        <f>+B90+C90+D90</f>
        <v>4617482000</v>
      </c>
    </row>
    <row r="91" spans="1:5" x14ac:dyDescent="0.25">
      <c r="A91" s="132" t="s">
        <v>33</v>
      </c>
      <c r="B91" s="119">
        <f>+'1 T'!E91</f>
        <v>37008043122.279999</v>
      </c>
      <c r="C91" s="119">
        <f>+'2 T'!E91</f>
        <v>52150805351.619995</v>
      </c>
      <c r="D91" s="132">
        <f>+'3 T'!E91</f>
        <v>59381784006.279999</v>
      </c>
      <c r="E91" s="119">
        <f>+E86+E87</f>
        <v>100433000261.43001</v>
      </c>
    </row>
    <row r="92" spans="1:5" x14ac:dyDescent="0.25">
      <c r="A92" s="132" t="s">
        <v>34</v>
      </c>
      <c r="B92" s="119">
        <f>+'1 T'!E92</f>
        <v>15759618291.66</v>
      </c>
      <c r="C92" s="119">
        <f>+'2 T'!E92</f>
        <v>25291597963.489998</v>
      </c>
      <c r="D92" s="132">
        <f>+'3 T'!E92</f>
        <v>31674561625.57</v>
      </c>
      <c r="E92" s="119">
        <f>+B92+C92+D92</f>
        <v>72725777880.720001</v>
      </c>
    </row>
    <row r="93" spans="1:5" x14ac:dyDescent="0.25">
      <c r="A93" s="132" t="s">
        <v>35</v>
      </c>
      <c r="B93" s="132">
        <f>+'1 T'!E93</f>
        <v>21248424830.619999</v>
      </c>
      <c r="C93" s="132">
        <f>+'2 T'!E93</f>
        <v>26859207388.129997</v>
      </c>
      <c r="D93" s="132">
        <f>+'3 T'!E93</f>
        <v>27707222380.709999</v>
      </c>
      <c r="E93" s="132">
        <f>+E91-E92</f>
        <v>27707222380.710007</v>
      </c>
    </row>
    <row r="94" spans="1:5" ht="15.75" thickBot="1" x14ac:dyDescent="0.3">
      <c r="A94" s="121"/>
      <c r="B94" s="121"/>
      <c r="C94" s="121"/>
      <c r="D94" s="121"/>
      <c r="E94" s="121"/>
    </row>
    <row r="95" spans="1:5" ht="15.75" thickTop="1" x14ac:dyDescent="0.25">
      <c r="A95" s="119" t="s">
        <v>36</v>
      </c>
    </row>
    <row r="98" spans="1:1" x14ac:dyDescent="0.25">
      <c r="A98" s="119" t="s">
        <v>149</v>
      </c>
    </row>
    <row r="101" spans="1:1" x14ac:dyDescent="0.25">
      <c r="A101" s="151"/>
    </row>
    <row r="102" spans="1:1" x14ac:dyDescent="0.25">
      <c r="A102" s="151"/>
    </row>
    <row r="103" spans="1:1" x14ac:dyDescent="0.25">
      <c r="A103" s="151"/>
    </row>
  </sheetData>
  <mergeCells count="15">
    <mergeCell ref="A35:B35"/>
    <mergeCell ref="A1:E1"/>
    <mergeCell ref="A8:F8"/>
    <mergeCell ref="A9:F9"/>
    <mergeCell ref="A33:F33"/>
    <mergeCell ref="A81:D81"/>
    <mergeCell ref="A82:D82"/>
    <mergeCell ref="A37:E37"/>
    <mergeCell ref="A38:E38"/>
    <mergeCell ref="A39:E39"/>
    <mergeCell ref="A63:E63"/>
    <mergeCell ref="A64:E64"/>
    <mergeCell ref="A65:E65"/>
    <mergeCell ref="A66:D66"/>
    <mergeCell ref="A80:D8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tabSelected="1" topLeftCell="A43" zoomScale="90" zoomScaleNormal="90" workbookViewId="0">
      <selection activeCell="H56" sqref="H56"/>
    </sheetView>
  </sheetViews>
  <sheetFormatPr baseColWidth="10" defaultColWidth="11.42578125" defaultRowHeight="15" x14ac:dyDescent="0.25"/>
  <cols>
    <col min="1" max="1" width="56" style="132" customWidth="1"/>
    <col min="2" max="2" width="19.5703125" style="132" customWidth="1"/>
    <col min="3" max="3" width="18.5703125" style="132" bestFit="1" customWidth="1"/>
    <col min="4" max="4" width="19.7109375" style="132" bestFit="1" customWidth="1"/>
    <col min="5" max="5" width="22.85546875" style="132" customWidth="1"/>
    <col min="6" max="6" width="18.7109375" style="132" customWidth="1"/>
    <col min="7" max="7" width="15.7109375" style="132" customWidth="1"/>
    <col min="8" max="8" width="16.42578125" style="132" customWidth="1"/>
    <col min="9" max="9" width="15.42578125" style="132" customWidth="1"/>
    <col min="10" max="10" width="15.7109375" style="132" customWidth="1"/>
    <col min="11" max="16384" width="11.42578125" style="132"/>
  </cols>
  <sheetData>
    <row r="1" spans="1:7" x14ac:dyDescent="0.25">
      <c r="A1" s="218" t="s">
        <v>116</v>
      </c>
      <c r="B1" s="218"/>
      <c r="C1" s="218"/>
      <c r="D1" s="218"/>
      <c r="E1" s="218"/>
    </row>
    <row r="2" spans="1:7" x14ac:dyDescent="0.25">
      <c r="A2" s="104" t="s">
        <v>37</v>
      </c>
      <c r="B2" s="105" t="s">
        <v>38</v>
      </c>
      <c r="C2" s="106"/>
      <c r="D2" s="107"/>
      <c r="E2" s="106"/>
    </row>
    <row r="3" spans="1:7" x14ac:dyDescent="0.25">
      <c r="A3" s="104" t="s">
        <v>39</v>
      </c>
      <c r="B3" s="108" t="s">
        <v>40</v>
      </c>
      <c r="C3" s="106"/>
      <c r="D3" s="109"/>
      <c r="E3" s="106"/>
    </row>
    <row r="4" spans="1:7" x14ac:dyDescent="0.25">
      <c r="A4" s="104" t="s">
        <v>41</v>
      </c>
      <c r="B4" s="106" t="s">
        <v>42</v>
      </c>
      <c r="C4" s="109"/>
      <c r="D4" s="109"/>
      <c r="E4" s="106"/>
    </row>
    <row r="5" spans="1:7" x14ac:dyDescent="0.25">
      <c r="A5" s="104" t="s">
        <v>79</v>
      </c>
      <c r="B5" s="131">
        <v>2015</v>
      </c>
      <c r="C5" s="106"/>
      <c r="D5" s="106"/>
      <c r="E5" s="106"/>
    </row>
    <row r="6" spans="1:7" x14ac:dyDescent="0.25">
      <c r="A6" s="104"/>
      <c r="B6" s="131"/>
      <c r="C6" s="106"/>
      <c r="D6" s="106"/>
      <c r="E6" s="106"/>
    </row>
    <row r="8" spans="1:7" x14ac:dyDescent="0.25">
      <c r="A8" s="218" t="s">
        <v>43</v>
      </c>
      <c r="B8" s="218"/>
      <c r="C8" s="218"/>
      <c r="D8" s="218"/>
      <c r="E8" s="218"/>
      <c r="F8" s="218"/>
      <c r="G8" s="218"/>
    </row>
    <row r="9" spans="1:7" x14ac:dyDescent="0.25">
      <c r="A9" s="218" t="s">
        <v>44</v>
      </c>
      <c r="B9" s="218"/>
      <c r="C9" s="218"/>
      <c r="D9" s="218"/>
      <c r="E9" s="218"/>
      <c r="F9" s="218"/>
      <c r="G9" s="218"/>
    </row>
    <row r="10" spans="1:7" x14ac:dyDescent="0.25">
      <c r="A10" s="111"/>
    </row>
    <row r="11" spans="1:7" ht="15.75" thickBot="1" x14ac:dyDescent="0.3">
      <c r="A11" s="133" t="s">
        <v>8</v>
      </c>
      <c r="B11" s="133" t="s">
        <v>46</v>
      </c>
      <c r="C11" s="133" t="s">
        <v>55</v>
      </c>
      <c r="D11" s="133" t="s">
        <v>50</v>
      </c>
      <c r="E11" s="133" t="s">
        <v>59</v>
      </c>
      <c r="F11" s="133" t="s">
        <v>63</v>
      </c>
      <c r="G11" s="133" t="s">
        <v>89</v>
      </c>
    </row>
    <row r="12" spans="1:7" x14ac:dyDescent="0.25">
      <c r="A12" s="105"/>
      <c r="B12" s="119"/>
      <c r="C12" s="119"/>
      <c r="D12" s="119"/>
      <c r="E12" s="119"/>
      <c r="F12" s="119"/>
      <c r="G12" s="119"/>
    </row>
    <row r="13" spans="1:7" x14ac:dyDescent="0.25">
      <c r="A13" s="119" t="s">
        <v>80</v>
      </c>
      <c r="B13" s="134"/>
      <c r="C13" s="127"/>
      <c r="D13" s="127"/>
      <c r="E13" s="112"/>
      <c r="F13" s="112"/>
      <c r="G13" s="112"/>
    </row>
    <row r="14" spans="1:7" x14ac:dyDescent="0.25">
      <c r="A14" s="147" t="s">
        <v>3</v>
      </c>
      <c r="B14" s="115" t="s">
        <v>51</v>
      </c>
      <c r="C14" s="119">
        <f>'1 T'!F14</f>
        <v>0</v>
      </c>
      <c r="D14" s="119">
        <f>'2 T'!F14</f>
        <v>0</v>
      </c>
      <c r="E14" s="119">
        <f>'3 T'!F14</f>
        <v>0</v>
      </c>
      <c r="F14" s="119">
        <f>'4 T'!F14</f>
        <v>0</v>
      </c>
      <c r="G14" s="119">
        <v>0</v>
      </c>
    </row>
    <row r="15" spans="1:7" x14ac:dyDescent="0.25">
      <c r="A15" s="113" t="s">
        <v>52</v>
      </c>
      <c r="B15" s="115" t="s">
        <v>53</v>
      </c>
      <c r="C15" s="185">
        <f>'1 T'!F15</f>
        <v>0</v>
      </c>
      <c r="D15" s="185">
        <f>'2 T'!F15</f>
        <v>0</v>
      </c>
      <c r="E15" s="185">
        <f>'3 T'!F15</f>
        <v>0</v>
      </c>
      <c r="F15" s="185">
        <f>'4 T'!F15</f>
        <v>0</v>
      </c>
      <c r="G15" s="185">
        <v>0</v>
      </c>
    </row>
    <row r="16" spans="1:7" x14ac:dyDescent="0.25">
      <c r="A16" s="113" t="s">
        <v>137</v>
      </c>
      <c r="B16" s="115" t="s">
        <v>51</v>
      </c>
      <c r="C16" s="185">
        <f>'1 T'!F16</f>
        <v>9</v>
      </c>
      <c r="D16" s="185">
        <f>'2 T'!F16</f>
        <v>17</v>
      </c>
      <c r="E16" s="185">
        <f>'3 T'!F16</f>
        <v>18</v>
      </c>
      <c r="F16" s="185">
        <f>'4 T'!F16</f>
        <v>17</v>
      </c>
      <c r="G16" s="185">
        <v>19</v>
      </c>
    </row>
    <row r="17" spans="1:8" x14ac:dyDescent="0.25">
      <c r="A17" s="113" t="s">
        <v>16</v>
      </c>
      <c r="B17" s="115" t="s">
        <v>51</v>
      </c>
      <c r="C17" s="119">
        <f>'1 T'!F17</f>
        <v>879</v>
      </c>
      <c r="D17" s="119">
        <f>'2 T'!F17</f>
        <v>9424</v>
      </c>
      <c r="E17" s="119">
        <f>'3 T'!F17</f>
        <v>13120</v>
      </c>
      <c r="F17" s="119">
        <f>'4 T'!F17</f>
        <v>13951</v>
      </c>
      <c r="G17" s="119">
        <v>15615</v>
      </c>
    </row>
    <row r="18" spans="1:8" x14ac:dyDescent="0.25">
      <c r="A18" s="113" t="s">
        <v>138</v>
      </c>
      <c r="B18" s="115" t="s">
        <v>51</v>
      </c>
      <c r="C18" s="185">
        <f>'1 T'!F18</f>
        <v>120</v>
      </c>
      <c r="D18" s="185">
        <f>'2 T'!F18</f>
        <v>396</v>
      </c>
      <c r="E18" s="185">
        <f>'3 T'!F18</f>
        <v>628</v>
      </c>
      <c r="F18" s="185">
        <f>'4 T'!F18</f>
        <v>634</v>
      </c>
      <c r="G18" s="119">
        <v>740</v>
      </c>
    </row>
    <row r="19" spans="1:8" x14ac:dyDescent="0.25">
      <c r="A19" s="148" t="s">
        <v>90</v>
      </c>
      <c r="B19" s="115" t="s">
        <v>117</v>
      </c>
      <c r="C19" s="119">
        <f>'1 T'!F19</f>
        <v>14363</v>
      </c>
      <c r="D19" s="119">
        <f>'2 T'!F19</f>
        <v>15461</v>
      </c>
      <c r="E19" s="119">
        <f>'3 T'!F19</f>
        <v>16691</v>
      </c>
      <c r="F19" s="119">
        <f>'4 T'!F19</f>
        <v>18629</v>
      </c>
      <c r="G19" s="119">
        <v>21863</v>
      </c>
    </row>
    <row r="20" spans="1:8" x14ac:dyDescent="0.25">
      <c r="A20" s="148"/>
      <c r="B20" s="115" t="s">
        <v>51</v>
      </c>
      <c r="C20" s="119">
        <f>'1 T'!F20</f>
        <v>93</v>
      </c>
      <c r="D20" s="119">
        <f>'2 T'!F20</f>
        <v>197</v>
      </c>
      <c r="E20" s="119">
        <f>'3 T'!F20</f>
        <v>187</v>
      </c>
      <c r="F20" s="119">
        <f>'4 T'!F20</f>
        <v>556</v>
      </c>
      <c r="G20" s="119">
        <v>797</v>
      </c>
    </row>
    <row r="21" spans="1:8" x14ac:dyDescent="0.25">
      <c r="A21" s="147" t="s">
        <v>136</v>
      </c>
      <c r="B21" s="115" t="s">
        <v>51</v>
      </c>
      <c r="C21" s="119">
        <f>'1 T'!F21</f>
        <v>16789</v>
      </c>
      <c r="D21" s="119">
        <f>'2 T'!F21</f>
        <v>37446</v>
      </c>
      <c r="E21" s="119">
        <f>'3 T'!F21</f>
        <v>53753</v>
      </c>
      <c r="F21" s="119">
        <f>'4 T'!F21</f>
        <v>71675</v>
      </c>
      <c r="G21" s="119">
        <v>81582</v>
      </c>
    </row>
    <row r="22" spans="1:8" x14ac:dyDescent="0.25">
      <c r="A22" s="147" t="s">
        <v>13</v>
      </c>
      <c r="B22" s="115" t="s">
        <v>51</v>
      </c>
      <c r="C22" s="119">
        <f>'1 T'!F22</f>
        <v>93</v>
      </c>
      <c r="D22" s="119">
        <f>'2 T'!F22</f>
        <v>94</v>
      </c>
      <c r="E22" s="119">
        <f>'3 T'!F22</f>
        <v>1454</v>
      </c>
      <c r="F22" s="119">
        <f>'4 T'!F22</f>
        <v>229</v>
      </c>
      <c r="G22" s="119">
        <v>1698</v>
      </c>
    </row>
    <row r="23" spans="1:8" x14ac:dyDescent="0.25">
      <c r="A23" s="147" t="s">
        <v>14</v>
      </c>
      <c r="B23" s="115" t="s">
        <v>51</v>
      </c>
      <c r="C23" s="119">
        <f>'1 T'!F23</f>
        <v>31</v>
      </c>
      <c r="D23" s="119">
        <f>'2 T'!F23</f>
        <v>142</v>
      </c>
      <c r="E23" s="119">
        <f>'3 T'!F23</f>
        <v>575</v>
      </c>
      <c r="F23" s="119">
        <f>'4 T'!F23</f>
        <v>932</v>
      </c>
      <c r="G23" s="119">
        <v>1610</v>
      </c>
    </row>
    <row r="24" spans="1:8" x14ac:dyDescent="0.25">
      <c r="A24" s="147" t="s">
        <v>119</v>
      </c>
      <c r="B24" s="115" t="s">
        <v>118</v>
      </c>
      <c r="C24" s="119">
        <f>'1 T'!F24</f>
        <v>0</v>
      </c>
      <c r="D24" s="119">
        <f>'2 T'!F24</f>
        <v>244</v>
      </c>
      <c r="E24" s="119">
        <f>'3 T'!F24</f>
        <v>1251</v>
      </c>
      <c r="F24" s="119">
        <f>'4 T'!F24</f>
        <v>1501</v>
      </c>
      <c r="G24" s="119">
        <v>1645</v>
      </c>
    </row>
    <row r="25" spans="1:8" x14ac:dyDescent="0.25">
      <c r="A25" s="147" t="s">
        <v>15</v>
      </c>
      <c r="B25" s="117" t="s">
        <v>51</v>
      </c>
      <c r="C25" s="119">
        <f>'1 T'!F25</f>
        <v>8</v>
      </c>
      <c r="D25" s="119">
        <f>'2 T'!F25</f>
        <v>90</v>
      </c>
      <c r="E25" s="119">
        <f>'3 T'!F25</f>
        <v>260</v>
      </c>
      <c r="F25" s="119">
        <f>'4 T'!F25</f>
        <v>376</v>
      </c>
      <c r="G25" s="119">
        <v>589</v>
      </c>
    </row>
    <row r="26" spans="1:8" x14ac:dyDescent="0.25">
      <c r="A26" s="147" t="s">
        <v>4</v>
      </c>
      <c r="B26" s="115" t="s">
        <v>54</v>
      </c>
      <c r="C26" s="119">
        <f>'1 T'!F26</f>
        <v>127413</v>
      </c>
      <c r="D26" s="119">
        <f>'2 T'!F26</f>
        <v>144589</v>
      </c>
      <c r="E26" s="119">
        <f>'3 T'!F26</f>
        <v>149450</v>
      </c>
      <c r="F26" s="119">
        <f>'4 T'!F26</f>
        <v>151372</v>
      </c>
      <c r="G26" s="119">
        <v>170774</v>
      </c>
    </row>
    <row r="27" spans="1:8" x14ac:dyDescent="0.25">
      <c r="A27" s="149"/>
      <c r="B27" s="115" t="s">
        <v>51</v>
      </c>
      <c r="C27" s="119">
        <f>'1 T'!F27</f>
        <v>102759</v>
      </c>
      <c r="D27" s="119">
        <f>'2 T'!F27</f>
        <v>114059</v>
      </c>
      <c r="E27" s="119">
        <f>'3 T'!F27</f>
        <v>117670</v>
      </c>
      <c r="F27" s="119">
        <f>'4 T'!F27</f>
        <v>120006</v>
      </c>
      <c r="G27" s="119">
        <v>133015</v>
      </c>
    </row>
    <row r="28" spans="1:8" x14ac:dyDescent="0.25">
      <c r="A28" s="147" t="s">
        <v>121</v>
      </c>
      <c r="B28" s="115" t="s">
        <v>118</v>
      </c>
      <c r="C28" s="119">
        <f>'1 T'!F28</f>
        <v>58</v>
      </c>
      <c r="D28" s="119">
        <f>'2 T'!F28</f>
        <v>1421</v>
      </c>
      <c r="E28" s="119">
        <f>'3 T'!F28</f>
        <v>2181</v>
      </c>
      <c r="F28" s="119">
        <f>'4 T'!F28</f>
        <v>2738</v>
      </c>
      <c r="G28" s="119">
        <v>4576</v>
      </c>
    </row>
    <row r="29" spans="1:8" x14ac:dyDescent="0.25">
      <c r="A29" s="147"/>
      <c r="B29" s="115"/>
      <c r="C29" s="119">
        <f>'1 T'!F29</f>
        <v>0</v>
      </c>
      <c r="D29" s="119">
        <f>'2 T'!F29</f>
        <v>0</v>
      </c>
      <c r="E29" s="119">
        <f>'3 T'!F29</f>
        <v>0</v>
      </c>
      <c r="F29" s="119">
        <f>'4 T'!F29</f>
        <v>0</v>
      </c>
      <c r="G29" s="119">
        <v>0</v>
      </c>
    </row>
    <row r="30" spans="1:8" ht="15" customHeight="1" x14ac:dyDescent="0.25">
      <c r="A30" s="198" t="s">
        <v>123</v>
      </c>
      <c r="B30" s="115" t="s">
        <v>51</v>
      </c>
      <c r="C30" s="185">
        <f>'1 T'!F30</f>
        <v>4</v>
      </c>
      <c r="D30" s="185">
        <f>'2 T'!F30</f>
        <v>1</v>
      </c>
      <c r="E30" s="185">
        <f>'3 T'!F30</f>
        <v>0</v>
      </c>
      <c r="F30" s="185">
        <f>'4 T'!F30</f>
        <v>2</v>
      </c>
      <c r="G30" s="119">
        <v>7</v>
      </c>
      <c r="H30" s="155"/>
    </row>
    <row r="31" spans="1:8" ht="15" customHeight="1" x14ac:dyDescent="0.25">
      <c r="A31" s="147" t="s">
        <v>139</v>
      </c>
      <c r="B31" s="115" t="s">
        <v>51</v>
      </c>
      <c r="C31" s="185">
        <f>'1 T'!F31</f>
        <v>13695</v>
      </c>
      <c r="D31" s="185">
        <f>'2 T'!F31</f>
        <v>14151</v>
      </c>
      <c r="E31" s="185">
        <f>'3 T'!F31</f>
        <v>25131</v>
      </c>
      <c r="F31" s="185">
        <f>'4 T'!F31</f>
        <v>26336</v>
      </c>
      <c r="G31" s="119">
        <v>26813</v>
      </c>
      <c r="H31" s="155"/>
    </row>
    <row r="32" spans="1:8" ht="15" customHeight="1" thickBot="1" x14ac:dyDescent="0.3">
      <c r="A32" s="121" t="s">
        <v>82</v>
      </c>
      <c r="B32" s="122" t="s">
        <v>51</v>
      </c>
      <c r="C32" s="173">
        <f>'1 T'!F32</f>
        <v>123175</v>
      </c>
      <c r="D32" s="173">
        <f>'2 T'!F32</f>
        <v>152723</v>
      </c>
      <c r="E32" s="173">
        <f>'3 T'!F32</f>
        <v>170472</v>
      </c>
      <c r="F32" s="121">
        <f>'4 T'!F32</f>
        <v>186720</v>
      </c>
      <c r="G32" s="121">
        <v>204604</v>
      </c>
    </row>
    <row r="33" spans="1:11" ht="25.5" customHeight="1" thickTop="1" x14ac:dyDescent="0.25">
      <c r="A33" s="226" t="s">
        <v>126</v>
      </c>
      <c r="B33" s="226"/>
      <c r="C33" s="226"/>
      <c r="D33" s="226"/>
      <c r="E33" s="226"/>
      <c r="F33" s="226"/>
      <c r="G33" s="226"/>
    </row>
    <row r="34" spans="1:11" ht="12.75" customHeight="1" x14ac:dyDescent="0.25">
      <c r="A34" s="225" t="s">
        <v>36</v>
      </c>
      <c r="B34" s="225"/>
      <c r="C34" s="135"/>
      <c r="D34" s="135"/>
      <c r="E34" s="135"/>
    </row>
    <row r="35" spans="1:11" x14ac:dyDescent="0.25">
      <c r="A35" s="194"/>
      <c r="B35" s="194"/>
      <c r="C35" s="135"/>
      <c r="D35" s="135"/>
      <c r="E35" s="135"/>
    </row>
    <row r="36" spans="1:11" ht="12.75" customHeight="1" x14ac:dyDescent="0.25"/>
    <row r="37" spans="1:11" ht="12.75" customHeight="1" x14ac:dyDescent="0.25">
      <c r="A37" s="218" t="s">
        <v>98</v>
      </c>
      <c r="B37" s="218"/>
      <c r="C37" s="218"/>
      <c r="D37" s="218"/>
      <c r="E37" s="218"/>
      <c r="F37" s="218"/>
    </row>
    <row r="38" spans="1:11" x14ac:dyDescent="0.25">
      <c r="A38" s="218" t="s">
        <v>18</v>
      </c>
      <c r="B38" s="218"/>
      <c r="C38" s="218"/>
      <c r="D38" s="218"/>
      <c r="E38" s="218"/>
      <c r="F38" s="218"/>
    </row>
    <row r="39" spans="1:11" x14ac:dyDescent="0.25">
      <c r="A39" s="218" t="s">
        <v>101</v>
      </c>
      <c r="B39" s="218"/>
      <c r="C39" s="218"/>
      <c r="D39" s="218"/>
      <c r="E39" s="218"/>
      <c r="F39" s="218"/>
    </row>
    <row r="40" spans="1:11" ht="12" customHeight="1" x14ac:dyDescent="0.25">
      <c r="A40" s="104"/>
      <c r="B40" s="111"/>
      <c r="C40" s="111"/>
      <c r="D40" s="111"/>
    </row>
    <row r="41" spans="1:11" s="106" customFormat="1" ht="15.75" thickBot="1" x14ac:dyDescent="0.3">
      <c r="A41" s="124" t="s">
        <v>8</v>
      </c>
      <c r="B41" s="124" t="s">
        <v>55</v>
      </c>
      <c r="C41" s="124" t="s">
        <v>50</v>
      </c>
      <c r="D41" s="124" t="s">
        <v>59</v>
      </c>
      <c r="E41" s="124" t="s">
        <v>63</v>
      </c>
      <c r="F41" s="124" t="s">
        <v>89</v>
      </c>
    </row>
    <row r="42" spans="1:11" x14ac:dyDescent="0.25">
      <c r="A42" s="105"/>
      <c r="B42" s="119"/>
      <c r="C42" s="119"/>
      <c r="D42" s="119"/>
      <c r="E42" s="119"/>
      <c r="F42" s="119"/>
    </row>
    <row r="43" spans="1:11" x14ac:dyDescent="0.25">
      <c r="A43" s="119" t="s">
        <v>12</v>
      </c>
      <c r="B43" s="127">
        <f>+'1 T'!E43</f>
        <v>6079064094</v>
      </c>
      <c r="C43" s="127">
        <f>+'2 T'!E43</f>
        <v>10595672805</v>
      </c>
      <c r="D43" s="127">
        <f>+'3 T'!E43</f>
        <v>15445264703</v>
      </c>
      <c r="E43" s="127">
        <f>+'4 T'!E43</f>
        <v>23429571696.999992</v>
      </c>
      <c r="F43" s="127">
        <f>+SUM(B43:E43)</f>
        <v>55549573298.999992</v>
      </c>
    </row>
    <row r="44" spans="1:11" x14ac:dyDescent="0.25">
      <c r="A44" s="125" t="s">
        <v>3</v>
      </c>
      <c r="B44" s="119">
        <f>+'1 T'!E44</f>
        <v>0</v>
      </c>
      <c r="C44" s="119">
        <f>+'2 T'!E44</f>
        <v>0</v>
      </c>
      <c r="D44" s="127">
        <f>+'3 T'!E44</f>
        <v>0</v>
      </c>
      <c r="E44" s="127">
        <f>+'4 T'!E44</f>
        <v>0</v>
      </c>
      <c r="F44" s="127">
        <f t="shared" ref="F44:F58" si="0">+SUM(B44:E44)</f>
        <v>0</v>
      </c>
      <c r="I44" s="125"/>
      <c r="K44" s="113"/>
    </row>
    <row r="45" spans="1:11" x14ac:dyDescent="0.25">
      <c r="A45" s="125" t="s">
        <v>13</v>
      </c>
      <c r="B45" s="119">
        <f>+'1 T'!E45</f>
        <v>67244030.999999985</v>
      </c>
      <c r="C45" s="119">
        <f>+'2 T'!E45</f>
        <v>49979834.000000015</v>
      </c>
      <c r="D45" s="127">
        <f>+'3 T'!E45</f>
        <v>660104098</v>
      </c>
      <c r="E45" s="127">
        <f>+'4 T'!E45</f>
        <v>58146149</v>
      </c>
      <c r="F45" s="127">
        <f t="shared" si="0"/>
        <v>835474112</v>
      </c>
      <c r="I45" s="125"/>
      <c r="K45" s="113"/>
    </row>
    <row r="46" spans="1:11" x14ac:dyDescent="0.25">
      <c r="A46" s="137" t="s">
        <v>14</v>
      </c>
      <c r="B46" s="119">
        <f>+'1 T'!E46</f>
        <v>44723816.000000007</v>
      </c>
      <c r="C46" s="119">
        <f>+'2 T'!E46</f>
        <v>200156206</v>
      </c>
      <c r="D46" s="127">
        <f>+'3 T'!E46</f>
        <v>672800792</v>
      </c>
      <c r="E46" s="127">
        <f>+'4 T'!E46</f>
        <v>938632069</v>
      </c>
      <c r="F46" s="127">
        <f t="shared" si="0"/>
        <v>1856312883</v>
      </c>
      <c r="I46" s="137"/>
      <c r="K46" s="113"/>
    </row>
    <row r="47" spans="1:11" x14ac:dyDescent="0.25">
      <c r="A47" s="137" t="s">
        <v>7</v>
      </c>
      <c r="B47" s="146">
        <f>+'1 T'!E47</f>
        <v>2445346723</v>
      </c>
      <c r="C47" s="146">
        <f>+'2 T'!E47</f>
        <v>6196801225</v>
      </c>
      <c r="D47" s="127">
        <f>+'3 T'!E47</f>
        <v>9034775704</v>
      </c>
      <c r="E47" s="127">
        <f>+'4 T'!E47</f>
        <v>14322833756.999996</v>
      </c>
      <c r="F47" s="127">
        <f t="shared" si="0"/>
        <v>31999757408.999996</v>
      </c>
      <c r="I47" s="125"/>
      <c r="K47" s="113"/>
    </row>
    <row r="48" spans="1:11" x14ac:dyDescent="0.25">
      <c r="A48" s="125" t="s">
        <v>127</v>
      </c>
      <c r="B48" s="146">
        <f>+'1 T'!E48</f>
        <v>1190000</v>
      </c>
      <c r="C48" s="146">
        <f>+'2 T'!E48</f>
        <v>3350000</v>
      </c>
      <c r="D48" s="127">
        <f>+'3 T'!E48</f>
        <v>4745000</v>
      </c>
      <c r="E48" s="127">
        <f>+'4 T'!E48</f>
        <v>4275000</v>
      </c>
      <c r="F48" s="127">
        <f t="shared" si="0"/>
        <v>13560000</v>
      </c>
      <c r="I48" s="125"/>
      <c r="K48" s="113"/>
    </row>
    <row r="49" spans="1:11" x14ac:dyDescent="0.25">
      <c r="A49" s="126" t="s">
        <v>15</v>
      </c>
      <c r="B49" s="146">
        <f>+'1 T'!E49</f>
        <v>15118392</v>
      </c>
      <c r="C49" s="146">
        <f>+'2 T'!E49</f>
        <v>165958803</v>
      </c>
      <c r="D49" s="127">
        <f>+'3 T'!E49</f>
        <v>469572751</v>
      </c>
      <c r="E49" s="127">
        <f>+'4 T'!E49</f>
        <v>863295954</v>
      </c>
      <c r="F49" s="127">
        <f t="shared" si="0"/>
        <v>1513945900</v>
      </c>
      <c r="I49" s="125"/>
      <c r="K49" s="113"/>
    </row>
    <row r="50" spans="1:11" x14ac:dyDescent="0.25">
      <c r="A50" s="125" t="s">
        <v>91</v>
      </c>
      <c r="B50" s="146">
        <f>+'1 T'!E50</f>
        <v>3491272237.9999995</v>
      </c>
      <c r="C50" s="146">
        <f>+'2 T'!E50</f>
        <v>3877669026.9999995</v>
      </c>
      <c r="D50" s="127">
        <f>+'3 T'!E50</f>
        <v>4432100536</v>
      </c>
      <c r="E50" s="127">
        <f>+'4 T'!E50</f>
        <v>7012840333.9999962</v>
      </c>
      <c r="F50" s="127">
        <f t="shared" si="0"/>
        <v>18813882134.999996</v>
      </c>
      <c r="I50" s="125"/>
      <c r="K50" s="113"/>
    </row>
    <row r="51" spans="1:11" x14ac:dyDescent="0.25">
      <c r="A51" s="125" t="s">
        <v>124</v>
      </c>
      <c r="B51" s="146">
        <f>+'1 T'!E51</f>
        <v>14168894</v>
      </c>
      <c r="C51" s="146">
        <f>+'2 T'!E51</f>
        <v>101757709.99999999</v>
      </c>
      <c r="D51" s="127">
        <f>+'3 T'!E51</f>
        <v>171165822</v>
      </c>
      <c r="E51" s="127">
        <f>+'4 T'!E51</f>
        <v>229548434</v>
      </c>
      <c r="F51" s="182">
        <f t="shared" si="0"/>
        <v>516640860</v>
      </c>
      <c r="G51" s="155"/>
      <c r="I51" s="196"/>
      <c r="K51" s="113"/>
    </row>
    <row r="52" spans="1:11" x14ac:dyDescent="0.25">
      <c r="A52" s="125" t="s">
        <v>123</v>
      </c>
      <c r="B52" s="146">
        <f>+'1 T'!E52</f>
        <v>46805179</v>
      </c>
      <c r="C52" s="146">
        <f>+'2 T'!E52</f>
        <v>12000000</v>
      </c>
      <c r="D52" s="127">
        <f>+'3 T'!E52</f>
        <v>0</v>
      </c>
      <c r="E52" s="127">
        <f>+'4 T'!E52</f>
        <v>39508000</v>
      </c>
      <c r="F52" s="182">
        <f t="shared" si="0"/>
        <v>98313179</v>
      </c>
      <c r="G52" s="155"/>
      <c r="I52" s="196"/>
    </row>
    <row r="53" spans="1:11" x14ac:dyDescent="0.25">
      <c r="A53" s="118" t="s">
        <v>4</v>
      </c>
      <c r="B53" s="182">
        <f>+'1 T'!E53</f>
        <v>9560106500</v>
      </c>
      <c r="C53" s="182">
        <f>+'2 T'!E53</f>
        <v>11491101650</v>
      </c>
      <c r="D53" s="182">
        <f>+'3 T'!E53</f>
        <v>13363053500</v>
      </c>
      <c r="E53" s="182">
        <f>+'4 T'!E53</f>
        <v>13570671000</v>
      </c>
      <c r="F53" s="182">
        <f t="shared" si="0"/>
        <v>47984932650</v>
      </c>
      <c r="G53" s="155"/>
    </row>
    <row r="54" spans="1:11" x14ac:dyDescent="0.25">
      <c r="A54" s="118" t="s">
        <v>16</v>
      </c>
      <c r="B54" s="182">
        <f>+'1 T'!E54</f>
        <v>57080500</v>
      </c>
      <c r="C54" s="182">
        <f>+'2 T'!E54</f>
        <v>1764229498.0000002</v>
      </c>
      <c r="D54" s="182">
        <f>+'3 T'!E54</f>
        <v>2394153048</v>
      </c>
      <c r="E54" s="182">
        <f>+'4 T'!E54</f>
        <v>2829470093</v>
      </c>
      <c r="F54" s="182">
        <f t="shared" si="0"/>
        <v>7044933139</v>
      </c>
    </row>
    <row r="55" spans="1:11" ht="15" customHeight="1" x14ac:dyDescent="0.25">
      <c r="A55" s="119" t="s">
        <v>141</v>
      </c>
      <c r="B55" s="182">
        <f>+'1 T'!E55</f>
        <v>6525000</v>
      </c>
      <c r="C55" s="182">
        <f>+'2 T'!E55</f>
        <v>381265000</v>
      </c>
      <c r="D55" s="182">
        <f>+'3 T'!E55</f>
        <v>264839318</v>
      </c>
      <c r="E55" s="182">
        <f>+'4 T'!E55</f>
        <v>436395660</v>
      </c>
      <c r="F55" s="182">
        <f t="shared" si="0"/>
        <v>1089024978</v>
      </c>
    </row>
    <row r="56" spans="1:11" ht="15" customHeight="1" x14ac:dyDescent="0.25">
      <c r="A56" s="126" t="s">
        <v>143</v>
      </c>
      <c r="B56" s="182">
        <f>+'1 T'!E56</f>
        <v>0</v>
      </c>
      <c r="C56" s="182">
        <f>+'2 T'!E56</f>
        <v>34545000</v>
      </c>
      <c r="D56" s="182">
        <f>+'3 T'!E56</f>
        <v>197725552.00000003</v>
      </c>
      <c r="E56" s="182">
        <f>+'4 T'!E56</f>
        <v>301725000</v>
      </c>
      <c r="F56" s="182">
        <f t="shared" si="0"/>
        <v>533995552</v>
      </c>
    </row>
    <row r="57" spans="1:11" ht="15" customHeight="1" x14ac:dyDescent="0.25">
      <c r="A57" s="119" t="s">
        <v>68</v>
      </c>
      <c r="B57" s="182">
        <f>+'1 T'!E57</f>
        <v>0</v>
      </c>
      <c r="C57" s="182">
        <f>+'2 T'!E57</f>
        <v>1000000000</v>
      </c>
      <c r="D57" s="182">
        <f>+'3 T'!E57</f>
        <v>0</v>
      </c>
      <c r="E57" s="182">
        <f>+'4 T'!E57</f>
        <v>0</v>
      </c>
      <c r="F57" s="182">
        <f t="shared" si="0"/>
        <v>1000000000</v>
      </c>
    </row>
    <row r="58" spans="1:11" ht="15" customHeight="1" x14ac:dyDescent="0.25">
      <c r="A58" s="148" t="s">
        <v>148</v>
      </c>
      <c r="B58" s="182">
        <f>+'1 T'!E58</f>
        <v>10037018.66</v>
      </c>
      <c r="C58" s="182">
        <f>+'2 T'!E58</f>
        <v>12784010.49</v>
      </c>
      <c r="D58" s="182">
        <f>+'3 T'!E58</f>
        <v>9525504.5700000003</v>
      </c>
      <c r="E58" s="182">
        <f>+'4 T'!E58</f>
        <v>12416254</v>
      </c>
      <c r="F58" s="182">
        <f t="shared" si="0"/>
        <v>44762787.719999999</v>
      </c>
    </row>
    <row r="59" spans="1:11" ht="15" customHeight="1" thickBot="1" x14ac:dyDescent="0.3">
      <c r="A59" s="121" t="s">
        <v>17</v>
      </c>
      <c r="B59" s="121">
        <f>B43+B53+B54+B55+B52+B58+B56+B57</f>
        <v>15759618291.66</v>
      </c>
      <c r="C59" s="121">
        <f t="shared" ref="C59:F59" si="1">C43+C53+C54+C55+C52+C58+C56+C57</f>
        <v>25291597963.490002</v>
      </c>
      <c r="D59" s="121">
        <f t="shared" si="1"/>
        <v>31674561625.57</v>
      </c>
      <c r="E59" s="121">
        <f t="shared" si="1"/>
        <v>40619757703.999992</v>
      </c>
      <c r="F59" s="121">
        <f t="shared" si="1"/>
        <v>113345535584.72</v>
      </c>
    </row>
    <row r="60" spans="1:11" ht="15" customHeight="1" thickTop="1" x14ac:dyDescent="0.25">
      <c r="A60" s="115" t="s">
        <v>19</v>
      </c>
      <c r="B60" s="128"/>
      <c r="C60" s="128"/>
      <c r="D60" s="128"/>
      <c r="E60" s="135"/>
      <c r="F60" s="135"/>
    </row>
    <row r="61" spans="1:11" ht="15" customHeight="1" x14ac:dyDescent="0.25">
      <c r="A61" s="150"/>
      <c r="B61" s="128"/>
      <c r="C61" s="128"/>
      <c r="D61" s="128"/>
      <c r="E61" s="135"/>
      <c r="F61" s="135"/>
    </row>
    <row r="62" spans="1:11" ht="15" customHeight="1" x14ac:dyDescent="0.25">
      <c r="A62" s="115"/>
      <c r="B62" s="128"/>
      <c r="C62" s="128"/>
      <c r="D62" s="128"/>
      <c r="E62" s="135"/>
      <c r="F62" s="135"/>
    </row>
    <row r="63" spans="1:11" ht="15" customHeight="1" x14ac:dyDescent="0.25">
      <c r="A63" s="219" t="s">
        <v>20</v>
      </c>
      <c r="B63" s="219"/>
      <c r="C63" s="219"/>
      <c r="D63" s="219"/>
      <c r="E63" s="135"/>
      <c r="F63" s="135"/>
      <c r="G63" s="155"/>
    </row>
    <row r="64" spans="1:11" x14ac:dyDescent="0.25">
      <c r="A64" s="218" t="s">
        <v>21</v>
      </c>
      <c r="B64" s="218"/>
      <c r="C64" s="218"/>
      <c r="D64" s="218"/>
    </row>
    <row r="65" spans="1:7" x14ac:dyDescent="0.25">
      <c r="A65" s="218" t="s">
        <v>101</v>
      </c>
      <c r="B65" s="218"/>
      <c r="C65" s="218"/>
      <c r="D65" s="218"/>
    </row>
    <row r="66" spans="1:7" s="106" customFormat="1" x14ac:dyDescent="0.25">
      <c r="A66" s="220"/>
      <c r="B66" s="220"/>
      <c r="C66" s="220"/>
      <c r="D66" s="220"/>
    </row>
    <row r="67" spans="1:7" ht="15.75" thickBot="1" x14ac:dyDescent="0.3">
      <c r="A67" s="124" t="s">
        <v>22</v>
      </c>
      <c r="B67" s="124" t="s">
        <v>55</v>
      </c>
      <c r="C67" s="124" t="s">
        <v>50</v>
      </c>
      <c r="D67" s="124" t="s">
        <v>59</v>
      </c>
      <c r="E67" s="124" t="s">
        <v>63</v>
      </c>
      <c r="F67" s="124" t="s">
        <v>89</v>
      </c>
    </row>
    <row r="68" spans="1:7" s="136" customFormat="1" x14ac:dyDescent="0.25">
      <c r="A68" s="132"/>
      <c r="B68" s="132"/>
      <c r="C68" s="132"/>
      <c r="D68" s="132"/>
      <c r="E68" s="132"/>
      <c r="F68" s="132"/>
    </row>
    <row r="69" spans="1:7" x14ac:dyDescent="0.25">
      <c r="A69" s="132" t="s">
        <v>114</v>
      </c>
      <c r="B69" s="132">
        <f>'1 T'!E69</f>
        <v>15687657702</v>
      </c>
      <c r="C69" s="132">
        <f>'2 T'!E69</f>
        <v>24100855150</v>
      </c>
      <c r="D69" s="132">
        <f>'3 T'!E69</f>
        <v>31195463370</v>
      </c>
      <c r="E69" s="132">
        <f>'4 T'!E69</f>
        <v>39704537495.999992</v>
      </c>
      <c r="F69" s="132">
        <f>SUM(B69:E69)</f>
        <v>110688513718</v>
      </c>
    </row>
    <row r="70" spans="1:7" x14ac:dyDescent="0.25">
      <c r="A70" s="168" t="s">
        <v>115</v>
      </c>
      <c r="B70" s="132">
        <f>'1 T'!E70</f>
        <v>15687657702</v>
      </c>
      <c r="C70" s="132">
        <f>'2 T'!E70</f>
        <v>24100855150</v>
      </c>
      <c r="D70" s="132">
        <f>'3 T'!E70</f>
        <v>31195463370</v>
      </c>
      <c r="E70" s="132">
        <f>'4 T'!E70</f>
        <v>39704537495.999992</v>
      </c>
      <c r="F70" s="132">
        <f t="shared" ref="F70:F75" si="2">SUM(B70:E70)</f>
        <v>110688513718</v>
      </c>
    </row>
    <row r="71" spans="1:7" x14ac:dyDescent="0.25">
      <c r="A71" s="132" t="s">
        <v>24</v>
      </c>
      <c r="B71" s="132">
        <f>'1 T'!E71</f>
        <v>61923571</v>
      </c>
      <c r="C71" s="132">
        <f>'2 T'!E71</f>
        <v>177958803</v>
      </c>
      <c r="D71" s="132">
        <f>'3 T'!E71</f>
        <v>469572751</v>
      </c>
      <c r="E71" s="132">
        <f>'4 T'!E71</f>
        <v>902803954</v>
      </c>
      <c r="F71" s="132">
        <f t="shared" si="2"/>
        <v>1612259079</v>
      </c>
    </row>
    <row r="72" spans="1:7" x14ac:dyDescent="0.25">
      <c r="A72" s="129" t="s">
        <v>115</v>
      </c>
      <c r="B72" s="132">
        <f>'1 T'!E72</f>
        <v>61923571</v>
      </c>
      <c r="C72" s="132">
        <f>'2 T'!E72</f>
        <v>177958803</v>
      </c>
      <c r="D72" s="132">
        <f>'3 T'!E72</f>
        <v>469572751</v>
      </c>
      <c r="E72" s="132">
        <f>'4 T'!E72</f>
        <v>902803954</v>
      </c>
      <c r="F72" s="132">
        <f t="shared" si="2"/>
        <v>1612259079</v>
      </c>
    </row>
    <row r="73" spans="1:7" x14ac:dyDescent="0.25">
      <c r="A73" s="166" t="s">
        <v>113</v>
      </c>
      <c r="B73" s="132">
        <f>'1 T'!E73</f>
        <v>10037018.66</v>
      </c>
      <c r="C73" s="132">
        <f>'2 T'!E73</f>
        <v>1012784010.49</v>
      </c>
      <c r="D73" s="132">
        <f>'3 T'!E73</f>
        <v>9525504.5700000003</v>
      </c>
      <c r="E73" s="132">
        <f>'4 T'!E73</f>
        <v>12416254</v>
      </c>
      <c r="F73" s="132">
        <f t="shared" si="2"/>
        <v>1044762787.72</v>
      </c>
    </row>
    <row r="74" spans="1:7" x14ac:dyDescent="0.25">
      <c r="A74" s="129" t="s">
        <v>69</v>
      </c>
      <c r="B74" s="132">
        <f>'1 T'!E74</f>
        <v>10037018.66</v>
      </c>
      <c r="C74" s="132">
        <f>'2 T'!E74</f>
        <v>12784010.49</v>
      </c>
      <c r="D74" s="132">
        <f>'3 T'!E74</f>
        <v>9525504.5700000003</v>
      </c>
      <c r="E74" s="132">
        <f>'4 T'!E74</f>
        <v>12416254</v>
      </c>
      <c r="F74" s="132">
        <f t="shared" si="2"/>
        <v>44762787.719999999</v>
      </c>
    </row>
    <row r="75" spans="1:7" x14ac:dyDescent="0.25">
      <c r="A75" s="169" t="s">
        <v>68</v>
      </c>
      <c r="B75" s="132">
        <f>'1 T'!E75</f>
        <v>0</v>
      </c>
      <c r="C75" s="132">
        <f>'2 T'!E75</f>
        <v>1000000000</v>
      </c>
      <c r="D75" s="132">
        <f>'3 T'!E75</f>
        <v>0</v>
      </c>
      <c r="E75" s="132">
        <f>'4 T'!E75</f>
        <v>0</v>
      </c>
      <c r="F75" s="132">
        <f t="shared" si="2"/>
        <v>1000000000</v>
      </c>
      <c r="G75" s="155"/>
    </row>
    <row r="76" spans="1:7" ht="15.75" thickBot="1" x14ac:dyDescent="0.3">
      <c r="A76" s="121" t="s">
        <v>27</v>
      </c>
      <c r="B76" s="121">
        <f>B69+B71+B73</f>
        <v>15759618291.66</v>
      </c>
      <c r="C76" s="121">
        <f t="shared" ref="C76:E76" si="3">C69+C71+C73</f>
        <v>25291597963.490002</v>
      </c>
      <c r="D76" s="121">
        <f t="shared" si="3"/>
        <v>31674561625.57</v>
      </c>
      <c r="E76" s="121">
        <f t="shared" si="3"/>
        <v>40619757703.999992</v>
      </c>
      <c r="F76" s="121">
        <f>F69+F71+F73</f>
        <v>113345535584.72</v>
      </c>
      <c r="G76" s="132">
        <f>F76-F59</f>
        <v>0</v>
      </c>
    </row>
    <row r="77" spans="1:7" ht="15.75" thickTop="1" x14ac:dyDescent="0.25">
      <c r="A77" s="119" t="s">
        <v>19</v>
      </c>
    </row>
    <row r="78" spans="1:7" x14ac:dyDescent="0.25">
      <c r="A78" s="119"/>
    </row>
    <row r="80" spans="1:7" x14ac:dyDescent="0.25">
      <c r="A80" s="219" t="s">
        <v>28</v>
      </c>
      <c r="B80" s="219"/>
      <c r="C80" s="219"/>
      <c r="D80" s="219"/>
      <c r="G80" s="155"/>
    </row>
    <row r="81" spans="1:10" x14ac:dyDescent="0.25">
      <c r="A81" s="218" t="s">
        <v>67</v>
      </c>
      <c r="B81" s="218"/>
      <c r="C81" s="218"/>
      <c r="D81" s="218"/>
    </row>
    <row r="82" spans="1:10" x14ac:dyDescent="0.25">
      <c r="A82" s="218" t="s">
        <v>101</v>
      </c>
      <c r="B82" s="218"/>
      <c r="C82" s="218"/>
      <c r="D82" s="218"/>
    </row>
    <row r="84" spans="1:10" ht="15.75" thickBot="1" x14ac:dyDescent="0.3">
      <c r="A84" s="133" t="s">
        <v>22</v>
      </c>
      <c r="B84" s="133" t="s">
        <v>55</v>
      </c>
      <c r="C84" s="133" t="s">
        <v>50</v>
      </c>
      <c r="D84" s="133" t="s">
        <v>59</v>
      </c>
      <c r="E84" s="133" t="s">
        <v>63</v>
      </c>
      <c r="F84" s="133" t="s">
        <v>89</v>
      </c>
    </row>
    <row r="86" spans="1:10" x14ac:dyDescent="0.25">
      <c r="A86" s="132" t="s">
        <v>105</v>
      </c>
      <c r="B86" s="132">
        <f>+'1 T'!E86</f>
        <v>3895329258.4200001</v>
      </c>
      <c r="C86" s="132">
        <f>+'2 T'!E86</f>
        <v>21248424830.619999</v>
      </c>
      <c r="D86" s="132">
        <f>+'3 T'!E86</f>
        <v>26859207388.129997</v>
      </c>
      <c r="E86" s="132">
        <f>+'4 T'!E86</f>
        <v>27707222380.709999</v>
      </c>
      <c r="F86" s="132">
        <f>+B86</f>
        <v>3895329258.4200001</v>
      </c>
      <c r="G86" s="155"/>
    </row>
    <row r="87" spans="1:10" x14ac:dyDescent="0.25">
      <c r="A87" s="132" t="s">
        <v>32</v>
      </c>
      <c r="B87" s="132">
        <f>+'1 T'!E87</f>
        <v>33112713863.860001</v>
      </c>
      <c r="C87" s="132">
        <f>+'2 T'!E87</f>
        <v>30902380521</v>
      </c>
      <c r="D87" s="132">
        <f>+'3 T'!E87</f>
        <v>32522576618.150002</v>
      </c>
      <c r="E87" s="132">
        <f>+'4 T'!E87</f>
        <v>21182065711.639999</v>
      </c>
      <c r="F87" s="132">
        <f>SUM(B87:E87)</f>
        <v>117719736714.65001</v>
      </c>
    </row>
    <row r="88" spans="1:10" x14ac:dyDescent="0.25">
      <c r="A88" s="129" t="s">
        <v>2</v>
      </c>
      <c r="B88" s="132">
        <f>+'1 T'!E88</f>
        <v>17245139006.860001</v>
      </c>
      <c r="C88" s="132">
        <f>+'2 T'!E88</f>
        <v>17045237664</v>
      </c>
      <c r="D88" s="132">
        <f>+'3 T'!E88</f>
        <v>17174425684</v>
      </c>
      <c r="E88" s="132">
        <f>+'4 T'!E88</f>
        <v>10718434359.790001</v>
      </c>
      <c r="F88" s="132">
        <f t="shared" ref="F88:F90" si="4">SUM(B88:E88)</f>
        <v>62183236714.650002</v>
      </c>
      <c r="H88" s="129"/>
      <c r="I88" s="156"/>
      <c r="J88" s="156"/>
    </row>
    <row r="89" spans="1:10" x14ac:dyDescent="0.25">
      <c r="A89" s="129" t="s">
        <v>107</v>
      </c>
      <c r="B89" s="132">
        <f>+'1 T'!E89</f>
        <v>13857142857</v>
      </c>
      <c r="C89" s="132">
        <f>+'2 T'!E89</f>
        <v>13857142857</v>
      </c>
      <c r="D89" s="132">
        <f>+'3 T'!E89</f>
        <v>12741100934.15</v>
      </c>
      <c r="E89" s="132">
        <f>+'4 T'!E89</f>
        <v>8044613351.8500004</v>
      </c>
      <c r="F89" s="132">
        <f t="shared" si="4"/>
        <v>48500000000</v>
      </c>
      <c r="H89" s="129"/>
      <c r="I89" s="156"/>
      <c r="J89" s="156"/>
    </row>
    <row r="90" spans="1:10" x14ac:dyDescent="0.25">
      <c r="A90" s="129" t="s">
        <v>108</v>
      </c>
      <c r="B90" s="132">
        <f>+'1 T'!E90</f>
        <v>2010432000</v>
      </c>
      <c r="C90" s="132">
        <f>+'2 T'!E90</f>
        <v>0</v>
      </c>
      <c r="D90" s="132">
        <f>+'3 T'!E90</f>
        <v>2607050000</v>
      </c>
      <c r="E90" s="132">
        <f>+'4 T'!E90</f>
        <v>2419018000</v>
      </c>
      <c r="F90" s="132">
        <f t="shared" si="4"/>
        <v>7036500000</v>
      </c>
      <c r="H90" s="129"/>
      <c r="I90" s="156"/>
      <c r="J90" s="156"/>
    </row>
    <row r="91" spans="1:10" x14ac:dyDescent="0.25">
      <c r="A91" s="132" t="s">
        <v>33</v>
      </c>
      <c r="B91" s="119">
        <f>+'1 T'!E91</f>
        <v>37008043122.279999</v>
      </c>
      <c r="C91" s="119">
        <f>+'2 T'!E91</f>
        <v>52150805351.619995</v>
      </c>
      <c r="D91" s="132">
        <f>+'3 T'!E91</f>
        <v>59381784006.279999</v>
      </c>
      <c r="E91" s="132">
        <f>+'4 T'!E91</f>
        <v>48889288092.349998</v>
      </c>
      <c r="F91" s="119">
        <f>+F86+F87</f>
        <v>121615065973.07001</v>
      </c>
    </row>
    <row r="92" spans="1:10" x14ac:dyDescent="0.25">
      <c r="A92" s="132" t="s">
        <v>34</v>
      </c>
      <c r="B92" s="119">
        <f>+'1 T'!E92</f>
        <v>15759618291.66</v>
      </c>
      <c r="C92" s="119">
        <f>+'2 T'!E92</f>
        <v>25291597963.489998</v>
      </c>
      <c r="D92" s="132">
        <f>+'3 T'!E92</f>
        <v>31674561625.57</v>
      </c>
      <c r="E92" s="132">
        <f>+'4 T'!E92</f>
        <v>40619757703.999992</v>
      </c>
      <c r="F92" s="119">
        <f>SUM(B92:E92)</f>
        <v>113345535584.72</v>
      </c>
    </row>
    <row r="93" spans="1:10" x14ac:dyDescent="0.25">
      <c r="A93" s="132" t="s">
        <v>35</v>
      </c>
      <c r="B93" s="132">
        <f>+'1 T'!E93</f>
        <v>21248424830.619999</v>
      </c>
      <c r="C93" s="132">
        <f>+'2 T'!E93</f>
        <v>26859207388.129997</v>
      </c>
      <c r="D93" s="132">
        <f>+'3 T'!E93</f>
        <v>27707222380.709999</v>
      </c>
      <c r="E93" s="132">
        <f>+'4 T'!E93</f>
        <v>8269530388.3500061</v>
      </c>
      <c r="F93" s="132">
        <f>+F91-F92</f>
        <v>8269530388.3500061</v>
      </c>
    </row>
    <row r="94" spans="1:10" ht="15.75" thickBot="1" x14ac:dyDescent="0.3">
      <c r="A94" s="121"/>
      <c r="B94" s="121"/>
      <c r="C94" s="121"/>
      <c r="D94" s="121"/>
      <c r="E94" s="121"/>
      <c r="F94" s="121"/>
    </row>
    <row r="95" spans="1:10" ht="15.75" thickTop="1" x14ac:dyDescent="0.25">
      <c r="A95" s="119" t="s">
        <v>36</v>
      </c>
    </row>
    <row r="98" spans="1:1" x14ac:dyDescent="0.25">
      <c r="A98" s="119" t="s">
        <v>150</v>
      </c>
    </row>
    <row r="101" spans="1:1" x14ac:dyDescent="0.25">
      <c r="A101" s="151"/>
    </row>
    <row r="102" spans="1:1" x14ac:dyDescent="0.25">
      <c r="A102" s="151"/>
    </row>
    <row r="103" spans="1:1" x14ac:dyDescent="0.25">
      <c r="A103" s="151"/>
    </row>
  </sheetData>
  <mergeCells count="15">
    <mergeCell ref="A1:E1"/>
    <mergeCell ref="A34:B34"/>
    <mergeCell ref="A9:G9"/>
    <mergeCell ref="A8:G8"/>
    <mergeCell ref="A33:G33"/>
    <mergeCell ref="A81:D81"/>
    <mergeCell ref="A82:D82"/>
    <mergeCell ref="A37:F37"/>
    <mergeCell ref="A38:F38"/>
    <mergeCell ref="A39:F39"/>
    <mergeCell ref="A63:D63"/>
    <mergeCell ref="A64:D64"/>
    <mergeCell ref="A65:D65"/>
    <mergeCell ref="A66:D66"/>
    <mergeCell ref="A80:D8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F13" sqref="F13:F23"/>
    </sheetView>
  </sheetViews>
  <sheetFormatPr baseColWidth="10" defaultColWidth="11.42578125" defaultRowHeight="12.75" x14ac:dyDescent="0.2"/>
  <cols>
    <col min="1" max="1" width="45.7109375" customWidth="1"/>
    <col min="2" max="2" width="14.7109375" customWidth="1"/>
    <col min="3" max="3" width="13.42578125" customWidth="1"/>
    <col min="4" max="4" width="15.7109375" customWidth="1"/>
    <col min="5" max="5" width="15.42578125" customWidth="1"/>
    <col min="6" max="6" width="16" customWidth="1"/>
  </cols>
  <sheetData>
    <row r="1" spans="1:6" ht="15" x14ac:dyDescent="0.25">
      <c r="A1" s="228" t="s">
        <v>2</v>
      </c>
      <c r="B1" s="228"/>
      <c r="C1" s="228"/>
      <c r="D1" s="228"/>
      <c r="E1" s="228"/>
      <c r="F1" s="228"/>
    </row>
    <row r="2" spans="1:6" ht="15" x14ac:dyDescent="0.25">
      <c r="A2" s="13" t="s">
        <v>37</v>
      </c>
      <c r="B2" s="14" t="s">
        <v>38</v>
      </c>
      <c r="C2" s="15"/>
      <c r="D2" s="16"/>
      <c r="E2" s="15"/>
      <c r="F2" s="15"/>
    </row>
    <row r="3" spans="1:6" ht="15" x14ac:dyDescent="0.25">
      <c r="A3" s="13" t="s">
        <v>39</v>
      </c>
      <c r="B3" s="17" t="s">
        <v>40</v>
      </c>
      <c r="C3" s="15"/>
      <c r="D3" s="18"/>
      <c r="E3" s="15"/>
      <c r="F3" s="15"/>
    </row>
    <row r="4" spans="1:6" ht="15" x14ac:dyDescent="0.25">
      <c r="A4" s="13" t="s">
        <v>41</v>
      </c>
      <c r="B4" s="15" t="s">
        <v>42</v>
      </c>
      <c r="C4" s="18"/>
      <c r="D4" s="18"/>
      <c r="E4" s="15"/>
      <c r="F4" s="15"/>
    </row>
    <row r="5" spans="1:6" ht="15" x14ac:dyDescent="0.25">
      <c r="A5" s="13" t="s">
        <v>79</v>
      </c>
      <c r="B5" s="19" t="s">
        <v>92</v>
      </c>
      <c r="C5" s="15"/>
      <c r="D5" s="15"/>
      <c r="E5" s="15"/>
      <c r="F5" s="15"/>
    </row>
    <row r="6" spans="1:6" x14ac:dyDescent="0.2">
      <c r="A6" s="20"/>
      <c r="B6" s="20"/>
      <c r="C6" s="20"/>
      <c r="D6" s="20"/>
      <c r="E6" s="20"/>
      <c r="F6" s="20"/>
    </row>
    <row r="7" spans="1:6" ht="15" x14ac:dyDescent="0.25">
      <c r="A7" s="228" t="s">
        <v>43</v>
      </c>
      <c r="B7" s="228"/>
      <c r="C7" s="228"/>
      <c r="D7" s="228"/>
      <c r="E7" s="228"/>
      <c r="F7" s="228"/>
    </row>
    <row r="8" spans="1:6" ht="15" x14ac:dyDescent="0.25">
      <c r="A8" s="228" t="s">
        <v>44</v>
      </c>
      <c r="B8" s="228"/>
      <c r="C8" s="228"/>
      <c r="D8" s="228"/>
      <c r="E8" s="228"/>
      <c r="F8" s="228"/>
    </row>
    <row r="9" spans="1:6" ht="15" x14ac:dyDescent="0.25">
      <c r="A9" s="21"/>
      <c r="B9" s="20"/>
      <c r="C9" s="20"/>
      <c r="D9" s="20"/>
      <c r="E9" s="20"/>
      <c r="F9" s="20"/>
    </row>
    <row r="10" spans="1:6" ht="13.5" thickBot="1" x14ac:dyDescent="0.25">
      <c r="A10" s="22" t="s">
        <v>45</v>
      </c>
      <c r="B10" s="22" t="s">
        <v>46</v>
      </c>
      <c r="C10" s="22" t="s">
        <v>55</v>
      </c>
      <c r="D10" s="22" t="s">
        <v>50</v>
      </c>
      <c r="E10" s="22" t="s">
        <v>59</v>
      </c>
      <c r="F10" s="22" t="s">
        <v>93</v>
      </c>
    </row>
    <row r="11" spans="1:6" ht="15" x14ac:dyDescent="0.25">
      <c r="A11" s="14"/>
      <c r="B11" s="23"/>
      <c r="C11" s="23"/>
      <c r="D11" s="23"/>
      <c r="E11" s="23"/>
      <c r="F11" s="23"/>
    </row>
    <row r="12" spans="1:6" x14ac:dyDescent="0.2">
      <c r="A12" s="24" t="s">
        <v>80</v>
      </c>
      <c r="B12" s="25"/>
      <c r="C12" s="39"/>
      <c r="D12" s="39"/>
      <c r="E12" s="39"/>
      <c r="F12" s="41"/>
    </row>
    <row r="13" spans="1:6" ht="15" x14ac:dyDescent="0.2">
      <c r="A13" s="26" t="s">
        <v>3</v>
      </c>
      <c r="B13" s="27" t="s">
        <v>51</v>
      </c>
      <c r="C13" s="39">
        <f>'[1]1T'!F13</f>
        <v>33265</v>
      </c>
      <c r="D13" s="39">
        <f>'[1]2T'!F13</f>
        <v>48616</v>
      </c>
      <c r="E13" s="39">
        <f>'[1]3T'!F13</f>
        <v>56595</v>
      </c>
      <c r="F13" s="42">
        <v>60900</v>
      </c>
    </row>
    <row r="14" spans="1:6" hidden="1" x14ac:dyDescent="0.2">
      <c r="A14" s="28" t="s">
        <v>52</v>
      </c>
      <c r="B14" s="27" t="s">
        <v>53</v>
      </c>
      <c r="C14" s="39">
        <f>'[1]1T'!F14</f>
        <v>0</v>
      </c>
      <c r="D14" s="39">
        <f>'[1]2T'!F14</f>
        <v>0</v>
      </c>
      <c r="E14" s="39">
        <f>'[1]3T'!F14</f>
        <v>0</v>
      </c>
      <c r="F14" s="43">
        <v>0</v>
      </c>
    </row>
    <row r="15" spans="1:6" x14ac:dyDescent="0.2">
      <c r="A15" s="28" t="s">
        <v>16</v>
      </c>
      <c r="B15" s="27" t="s">
        <v>51</v>
      </c>
      <c r="C15" s="39">
        <f>'[1]1T'!F15</f>
        <v>10213</v>
      </c>
      <c r="D15" s="39">
        <f>'[1]2T'!F15</f>
        <v>12014</v>
      </c>
      <c r="E15" s="39">
        <f>'[1]3T'!F15</f>
        <v>11941</v>
      </c>
      <c r="F15" s="43">
        <v>13322</v>
      </c>
    </row>
    <row r="16" spans="1:6" ht="15" x14ac:dyDescent="0.25">
      <c r="A16" s="29" t="s">
        <v>91</v>
      </c>
      <c r="B16" s="30" t="s">
        <v>51</v>
      </c>
      <c r="C16" s="31">
        <v>2322</v>
      </c>
      <c r="D16" s="31">
        <v>2546</v>
      </c>
      <c r="E16" s="31">
        <v>2624</v>
      </c>
      <c r="F16" s="31">
        <v>3010</v>
      </c>
    </row>
    <row r="17" spans="1:6" ht="15" x14ac:dyDescent="0.25">
      <c r="A17" s="38" t="s">
        <v>13</v>
      </c>
      <c r="B17" s="30" t="s">
        <v>51</v>
      </c>
      <c r="C17" s="31">
        <v>124</v>
      </c>
      <c r="D17" s="31">
        <v>140</v>
      </c>
      <c r="E17" s="31">
        <v>224</v>
      </c>
      <c r="F17" s="44">
        <v>377</v>
      </c>
    </row>
    <row r="18" spans="1:6" ht="15" x14ac:dyDescent="0.25">
      <c r="A18" s="32" t="s">
        <v>14</v>
      </c>
      <c r="B18" s="30" t="s">
        <v>51</v>
      </c>
      <c r="C18" s="31">
        <v>182</v>
      </c>
      <c r="D18" s="31">
        <v>1114</v>
      </c>
      <c r="E18" s="31">
        <v>1159</v>
      </c>
      <c r="F18" s="44">
        <v>2126</v>
      </c>
    </row>
    <row r="19" spans="1:6" ht="15" x14ac:dyDescent="0.25">
      <c r="A19" s="38" t="s">
        <v>15</v>
      </c>
      <c r="B19" s="37" t="s">
        <v>51</v>
      </c>
      <c r="C19" s="31">
        <f>'[1]1T'!F19</f>
        <v>66</v>
      </c>
      <c r="D19" s="31">
        <f>'[1]2T'!F19</f>
        <v>327</v>
      </c>
      <c r="E19" s="31">
        <f>'[1]3T'!F19</f>
        <v>469</v>
      </c>
      <c r="F19" s="45">
        <v>654</v>
      </c>
    </row>
    <row r="20" spans="1:6" ht="15" x14ac:dyDescent="0.25">
      <c r="A20" s="38" t="s">
        <v>4</v>
      </c>
      <c r="B20" s="30" t="s">
        <v>54</v>
      </c>
      <c r="C20" s="31">
        <f>'[1]1T'!F20</f>
        <v>131913</v>
      </c>
      <c r="D20" s="31">
        <f>'[1]2T'!F20</f>
        <v>155463</v>
      </c>
      <c r="E20" s="31">
        <f>'[1]3T'!F20</f>
        <v>158577</v>
      </c>
      <c r="F20" s="45">
        <v>173798</v>
      </c>
    </row>
    <row r="21" spans="1:6" ht="15" x14ac:dyDescent="0.25">
      <c r="A21" s="33"/>
      <c r="B21" s="30" t="s">
        <v>51</v>
      </c>
      <c r="C21" s="31">
        <f>'[1]1T'!F21</f>
        <v>103587</v>
      </c>
      <c r="D21" s="31">
        <f>'[1]2T'!F21</f>
        <v>119350</v>
      </c>
      <c r="E21" s="31">
        <f>'[1]3T'!F21</f>
        <v>121848</v>
      </c>
      <c r="F21" s="44">
        <v>131588</v>
      </c>
    </row>
    <row r="22" spans="1:6" ht="15" x14ac:dyDescent="0.25">
      <c r="A22" s="33" t="s">
        <v>81</v>
      </c>
      <c r="B22" s="30"/>
      <c r="C22" s="31">
        <v>89</v>
      </c>
      <c r="D22" s="31">
        <v>1221</v>
      </c>
      <c r="E22" s="31">
        <v>2932</v>
      </c>
      <c r="F22" s="45">
        <v>3051</v>
      </c>
    </row>
    <row r="23" spans="1:6" ht="13.5" thickBot="1" x14ac:dyDescent="0.25">
      <c r="A23" s="35" t="s">
        <v>86</v>
      </c>
      <c r="B23" s="36" t="s">
        <v>51</v>
      </c>
      <c r="C23" s="46">
        <v>117211</v>
      </c>
      <c r="D23" s="46">
        <v>145955</v>
      </c>
      <c r="E23" s="46">
        <v>156841</v>
      </c>
      <c r="F23" s="40">
        <v>169637</v>
      </c>
    </row>
    <row r="24" spans="1:6" s="2" customFormat="1" ht="12.75" customHeight="1" thickTop="1" x14ac:dyDescent="0.2">
      <c r="A24" s="229" t="s">
        <v>96</v>
      </c>
      <c r="B24" s="229"/>
      <c r="C24" s="229"/>
      <c r="D24" s="229"/>
      <c r="E24" s="229"/>
      <c r="F24" s="229"/>
    </row>
    <row r="25" spans="1:6" ht="12.75" customHeight="1" x14ac:dyDescent="0.2">
      <c r="A25" s="230" t="s">
        <v>85</v>
      </c>
      <c r="B25" s="230"/>
      <c r="C25" s="34"/>
      <c r="D25" s="34"/>
      <c r="E25" s="34"/>
      <c r="F25" s="34"/>
    </row>
    <row r="26" spans="1:6" ht="15" x14ac:dyDescent="0.25">
      <c r="A26" s="228"/>
      <c r="B26" s="228"/>
      <c r="C26" s="228"/>
      <c r="D26" s="228"/>
      <c r="E26" s="228"/>
      <c r="F26" s="228"/>
    </row>
  </sheetData>
  <mergeCells count="6">
    <mergeCell ref="A26:F26"/>
    <mergeCell ref="A1:F1"/>
    <mergeCell ref="A7:F7"/>
    <mergeCell ref="A8:F8"/>
    <mergeCell ref="A24:F24"/>
    <mergeCell ref="A25:B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E10" sqref="E10:E20"/>
    </sheetView>
  </sheetViews>
  <sheetFormatPr baseColWidth="10" defaultColWidth="11.42578125" defaultRowHeight="12.75" x14ac:dyDescent="0.2"/>
  <cols>
    <col min="1" max="1" width="40.7109375" customWidth="1"/>
    <col min="2" max="2" width="25.7109375" customWidth="1"/>
    <col min="3" max="3" width="21.5703125" customWidth="1"/>
    <col min="4" max="4" width="22.28515625" customWidth="1"/>
    <col min="5" max="5" width="18.140625" customWidth="1"/>
  </cols>
  <sheetData>
    <row r="1" spans="1:6" ht="15" x14ac:dyDescent="0.25">
      <c r="A1" s="13" t="s">
        <v>41</v>
      </c>
      <c r="B1" s="15" t="s">
        <v>42</v>
      </c>
      <c r="C1" s="18"/>
      <c r="D1" s="18"/>
      <c r="E1" s="15"/>
      <c r="F1" s="15"/>
    </row>
    <row r="2" spans="1:6" ht="15" x14ac:dyDescent="0.25">
      <c r="A2" s="13" t="s">
        <v>79</v>
      </c>
      <c r="B2" s="19" t="s">
        <v>94</v>
      </c>
      <c r="C2" s="15"/>
      <c r="D2" s="15"/>
      <c r="E2" s="15"/>
      <c r="F2" s="15"/>
    </row>
    <row r="3" spans="1:6" x14ac:dyDescent="0.2">
      <c r="A3" s="20"/>
      <c r="B3" s="20"/>
      <c r="C3" s="20"/>
      <c r="D3" s="20"/>
      <c r="E3" s="20"/>
      <c r="F3" s="20"/>
    </row>
    <row r="4" spans="1:6" ht="15" x14ac:dyDescent="0.25">
      <c r="A4" s="228" t="s">
        <v>43</v>
      </c>
      <c r="B4" s="228"/>
      <c r="C4" s="228"/>
      <c r="D4" s="228"/>
      <c r="E4" s="228"/>
      <c r="F4" s="228"/>
    </row>
    <row r="5" spans="1:6" ht="15" x14ac:dyDescent="0.25">
      <c r="A5" s="228" t="s">
        <v>44</v>
      </c>
      <c r="B5" s="228"/>
      <c r="C5" s="228"/>
      <c r="D5" s="228"/>
      <c r="E5" s="228"/>
      <c r="F5" s="228"/>
    </row>
    <row r="6" spans="1:6" ht="15" x14ac:dyDescent="0.25">
      <c r="A6" s="21"/>
      <c r="B6" s="21"/>
      <c r="C6" s="21"/>
      <c r="D6" s="21"/>
      <c r="E6" s="21"/>
      <c r="F6" s="21"/>
    </row>
    <row r="7" spans="1:6" ht="13.5" thickBot="1" x14ac:dyDescent="0.25">
      <c r="A7" s="22" t="s">
        <v>45</v>
      </c>
      <c r="B7" s="22" t="s">
        <v>46</v>
      </c>
      <c r="C7" s="22" t="s">
        <v>55</v>
      </c>
      <c r="D7" s="22" t="s">
        <v>50</v>
      </c>
      <c r="E7" s="22" t="s">
        <v>95</v>
      </c>
      <c r="F7" s="20"/>
    </row>
    <row r="8" spans="1:6" ht="15" x14ac:dyDescent="0.25">
      <c r="A8" s="14"/>
      <c r="B8" s="23"/>
      <c r="C8" s="23"/>
      <c r="D8" s="23"/>
      <c r="E8" s="23"/>
      <c r="F8" s="20"/>
    </row>
    <row r="9" spans="1:6" x14ac:dyDescent="0.2">
      <c r="A9" s="24" t="s">
        <v>80</v>
      </c>
      <c r="B9" s="25"/>
      <c r="C9" s="47"/>
      <c r="D9" s="20"/>
      <c r="E9" s="20"/>
      <c r="F9" s="20"/>
    </row>
    <row r="10" spans="1:6" ht="15" x14ac:dyDescent="0.2">
      <c r="A10" s="26" t="s">
        <v>3</v>
      </c>
      <c r="B10" s="27" t="s">
        <v>51</v>
      </c>
      <c r="C10" s="39" t="str">
        <f>'[1]1T'!F10</f>
        <v>I Trimestre</v>
      </c>
      <c r="D10" s="39" t="str">
        <f>'[1]2T'!F10</f>
        <v>II Trimestre</v>
      </c>
      <c r="E10" s="48">
        <v>50065</v>
      </c>
      <c r="F10" s="20"/>
    </row>
    <row r="11" spans="1:6" hidden="1" x14ac:dyDescent="0.2">
      <c r="A11" s="28" t="s">
        <v>52</v>
      </c>
      <c r="B11" s="27" t="s">
        <v>53</v>
      </c>
      <c r="C11" s="39">
        <f>'[1]1T'!F11</f>
        <v>0</v>
      </c>
      <c r="D11" s="39">
        <f>'[1]2T'!F11</f>
        <v>0</v>
      </c>
      <c r="E11" s="49">
        <v>0</v>
      </c>
      <c r="F11" s="20"/>
    </row>
    <row r="12" spans="1:6" x14ac:dyDescent="0.2">
      <c r="A12" s="28" t="s">
        <v>16</v>
      </c>
      <c r="B12" s="27" t="s">
        <v>51</v>
      </c>
      <c r="C12" s="39">
        <f>'[1]1T'!F12</f>
        <v>0</v>
      </c>
      <c r="D12" s="39">
        <f>'[1]2T'!F12</f>
        <v>0</v>
      </c>
      <c r="E12" s="49">
        <v>12489</v>
      </c>
      <c r="F12" s="20"/>
    </row>
    <row r="13" spans="1:6" ht="15" x14ac:dyDescent="0.25">
      <c r="A13" s="29" t="s">
        <v>90</v>
      </c>
      <c r="B13" s="30" t="s">
        <v>51</v>
      </c>
      <c r="C13" s="31">
        <v>2322</v>
      </c>
      <c r="D13" s="31">
        <v>2546</v>
      </c>
      <c r="E13" s="31">
        <v>2715</v>
      </c>
      <c r="F13" s="50"/>
    </row>
    <row r="14" spans="1:6" ht="15" x14ac:dyDescent="0.25">
      <c r="A14" s="38" t="s">
        <v>13</v>
      </c>
      <c r="B14" s="30" t="s">
        <v>51</v>
      </c>
      <c r="C14" s="31">
        <f>'[1]1T'!F14</f>
        <v>0</v>
      </c>
      <c r="D14" s="31">
        <f>'[1]2T'!F14</f>
        <v>0</v>
      </c>
      <c r="E14" s="51">
        <v>207</v>
      </c>
      <c r="F14" s="20"/>
    </row>
    <row r="15" spans="1:6" ht="15" x14ac:dyDescent="0.25">
      <c r="A15" s="32" t="s">
        <v>14</v>
      </c>
      <c r="B15" s="30" t="s">
        <v>51</v>
      </c>
      <c r="C15" s="31">
        <f>'[1]1T'!F15</f>
        <v>10213</v>
      </c>
      <c r="D15" s="31">
        <f>'[1]2T'!F15</f>
        <v>12014</v>
      </c>
      <c r="E15" s="51">
        <v>1232</v>
      </c>
      <c r="F15" s="20"/>
    </row>
    <row r="16" spans="1:6" ht="15" x14ac:dyDescent="0.25">
      <c r="A16" s="38" t="s">
        <v>15</v>
      </c>
      <c r="B16" s="37" t="s">
        <v>51</v>
      </c>
      <c r="C16" s="31">
        <f>'[1]1T'!F16</f>
        <v>2322</v>
      </c>
      <c r="D16" s="31">
        <f>'[1]2T'!F16</f>
        <v>2546</v>
      </c>
      <c r="E16" s="52">
        <v>341</v>
      </c>
      <c r="F16" s="20"/>
    </row>
    <row r="17" spans="1:6" ht="15" x14ac:dyDescent="0.25">
      <c r="A17" s="38" t="s">
        <v>4</v>
      </c>
      <c r="B17" s="30" t="s">
        <v>54</v>
      </c>
      <c r="C17" s="31">
        <f>'[1]1T'!F17</f>
        <v>124</v>
      </c>
      <c r="D17" s="31">
        <f>'[1]2T'!F17</f>
        <v>140</v>
      </c>
      <c r="E17" s="52">
        <v>162435</v>
      </c>
      <c r="F17" s="20"/>
    </row>
    <row r="18" spans="1:6" ht="15" x14ac:dyDescent="0.25">
      <c r="A18" s="33"/>
      <c r="B18" s="30" t="s">
        <v>51</v>
      </c>
      <c r="C18" s="31">
        <f>'[1]1T'!F18</f>
        <v>182</v>
      </c>
      <c r="D18" s="31">
        <f>'[1]2T'!F18</f>
        <v>1114</v>
      </c>
      <c r="E18" s="51">
        <v>123833</v>
      </c>
      <c r="F18" s="20"/>
    </row>
    <row r="19" spans="1:6" ht="15" x14ac:dyDescent="0.25">
      <c r="A19" s="33" t="s">
        <v>81</v>
      </c>
      <c r="B19" s="30"/>
      <c r="C19" s="31">
        <v>89</v>
      </c>
      <c r="D19" s="31">
        <v>1121</v>
      </c>
      <c r="E19" s="52">
        <v>1225</v>
      </c>
      <c r="F19" s="53"/>
    </row>
    <row r="20" spans="1:6" ht="13.5" thickBot="1" x14ac:dyDescent="0.25">
      <c r="A20" s="35" t="s">
        <v>86</v>
      </c>
      <c r="B20" s="36" t="s">
        <v>51</v>
      </c>
      <c r="C20" s="54">
        <v>117211</v>
      </c>
      <c r="D20" s="54">
        <v>145955</v>
      </c>
      <c r="E20" s="54">
        <v>151181</v>
      </c>
      <c r="F20" s="34"/>
    </row>
    <row r="21" spans="1:6" ht="13.5" thickTop="1" x14ac:dyDescent="0.2">
      <c r="A21" s="229" t="s">
        <v>83</v>
      </c>
      <c r="B21" s="229"/>
      <c r="C21" s="229"/>
      <c r="D21" s="229"/>
      <c r="E21" s="229"/>
      <c r="F21" s="55"/>
    </row>
    <row r="22" spans="1:6" x14ac:dyDescent="0.2">
      <c r="A22" s="231" t="s">
        <v>84</v>
      </c>
      <c r="B22" s="231"/>
      <c r="C22" s="231"/>
      <c r="D22" s="231"/>
      <c r="E22" s="231"/>
      <c r="F22" s="231"/>
    </row>
    <row r="23" spans="1:6" x14ac:dyDescent="0.2">
      <c r="A23" s="230" t="s">
        <v>85</v>
      </c>
      <c r="B23" s="230"/>
      <c r="C23" s="34"/>
      <c r="D23" s="34"/>
      <c r="E23" s="34"/>
      <c r="F23" s="34"/>
    </row>
  </sheetData>
  <mergeCells count="5">
    <mergeCell ref="A4:F4"/>
    <mergeCell ref="A5:F5"/>
    <mergeCell ref="A21:E21"/>
    <mergeCell ref="A22:F22"/>
    <mergeCell ref="A23:B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1 T</vt:lpstr>
      <vt:lpstr>2 T</vt:lpstr>
      <vt:lpstr>3 T</vt:lpstr>
      <vt:lpstr>4 T</vt:lpstr>
      <vt:lpstr>Semestral</vt:lpstr>
      <vt:lpstr>3 T Acumulado</vt:lpstr>
      <vt:lpstr>Anual</vt:lpstr>
      <vt:lpstr>Trimestrales</vt:lpstr>
      <vt:lpstr>semestral..</vt:lpstr>
      <vt:lpstr>Acumulado</vt: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Campos</dc:creator>
  <cp:lastModifiedBy>Horacio Rodriguez</cp:lastModifiedBy>
  <cp:lastPrinted>2014-02-17T22:59:19Z</cp:lastPrinted>
  <dcterms:created xsi:type="dcterms:W3CDTF">2013-01-24T21:02:40Z</dcterms:created>
  <dcterms:modified xsi:type="dcterms:W3CDTF">2016-09-29T17:18:44Z</dcterms:modified>
</cp:coreProperties>
</file>