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20" windowWidth="16515" windowHeight="9495" tabRatio="861" activeTab="6"/>
  </bookViews>
  <sheets>
    <sheet name="1T" sheetId="18" r:id="rId1"/>
    <sheet name="2T" sheetId="19" r:id="rId2"/>
    <sheet name="3T" sheetId="22" r:id="rId3"/>
    <sheet name="4T" sheetId="23" r:id="rId4"/>
    <sheet name="Semestral" sheetId="20" r:id="rId5"/>
    <sheet name="3T Acumulado" sheetId="21" r:id="rId6"/>
    <sheet name="Anual" sheetId="24" r:id="rId7"/>
  </sheets>
  <calcPr calcId="125725"/>
</workbook>
</file>

<file path=xl/calcChain.xml><?xml version="1.0" encoding="utf-8"?>
<calcChain xmlns="http://schemas.openxmlformats.org/spreadsheetml/2006/main">
  <c r="D35" i="24"/>
  <c r="E35"/>
  <c r="F35"/>
  <c r="G35"/>
  <c r="H35"/>
  <c r="H96"/>
  <c r="B96"/>
  <c r="F96" s="1"/>
  <c r="C96"/>
  <c r="D96"/>
  <c r="E96"/>
  <c r="B96" i="21"/>
  <c r="E96" s="1"/>
  <c r="C96"/>
  <c r="D96"/>
  <c r="B96" i="20"/>
  <c r="D96" s="1"/>
  <c r="C96"/>
  <c r="D67" i="24"/>
  <c r="E67"/>
  <c r="F67"/>
  <c r="G67"/>
  <c r="D49"/>
  <c r="E49"/>
  <c r="F49"/>
  <c r="G49"/>
  <c r="D44"/>
  <c r="E44"/>
  <c r="F44"/>
  <c r="G44"/>
  <c r="D22"/>
  <c r="E22"/>
  <c r="F22"/>
  <c r="G22"/>
  <c r="H67" l="1"/>
  <c r="H44"/>
  <c r="H49"/>
  <c r="H22"/>
  <c r="D132" i="22"/>
  <c r="D86" i="24"/>
  <c r="D87"/>
  <c r="D88"/>
  <c r="D89"/>
  <c r="D90"/>
  <c r="D91"/>
  <c r="D92"/>
  <c r="D93"/>
  <c r="D94"/>
  <c r="D95"/>
  <c r="D109" i="21"/>
  <c r="D110"/>
  <c r="D111"/>
  <c r="E112" i="19"/>
  <c r="E97"/>
  <c r="D28" i="20"/>
  <c r="G37" i="19"/>
  <c r="G36"/>
  <c r="G36" i="18"/>
  <c r="G35"/>
  <c r="G37" i="23"/>
  <c r="G36"/>
  <c r="G64"/>
  <c r="G33"/>
  <c r="E96" l="1"/>
  <c r="E109" i="22"/>
  <c r="E96"/>
  <c r="B124" i="23" l="1"/>
  <c r="E85"/>
  <c r="G28" l="1"/>
  <c r="E22" i="20" l="1"/>
  <c r="E35"/>
  <c r="E44"/>
  <c r="E58"/>
  <c r="E67"/>
  <c r="D27"/>
  <c r="D32"/>
  <c r="D48"/>
  <c r="D58"/>
  <c r="D61"/>
  <c r="D63"/>
  <c r="D64"/>
  <c r="D67"/>
  <c r="D71"/>
  <c r="F14" i="21"/>
  <c r="F16"/>
  <c r="F21"/>
  <c r="F22"/>
  <c r="F24"/>
  <c r="F25"/>
  <c r="F26"/>
  <c r="F27"/>
  <c r="F28"/>
  <c r="F29"/>
  <c r="F33"/>
  <c r="F34"/>
  <c r="F35"/>
  <c r="F38"/>
  <c r="F39"/>
  <c r="F42"/>
  <c r="F43"/>
  <c r="F44"/>
  <c r="F45"/>
  <c r="F46"/>
  <c r="F47"/>
  <c r="F48"/>
  <c r="F49"/>
  <c r="F50"/>
  <c r="F51"/>
  <c r="F54"/>
  <c r="F55"/>
  <c r="F56"/>
  <c r="F57"/>
  <c r="F58"/>
  <c r="F60"/>
  <c r="F63"/>
  <c r="F64"/>
  <c r="F65"/>
  <c r="F66"/>
  <c r="F67"/>
  <c r="F75"/>
  <c r="E22"/>
  <c r="E35"/>
  <c r="E44"/>
  <c r="E58"/>
  <c r="E67"/>
  <c r="D27"/>
  <c r="D28"/>
  <c r="D32"/>
  <c r="D48"/>
  <c r="D58"/>
  <c r="D61"/>
  <c r="D63"/>
  <c r="D64"/>
  <c r="D67"/>
  <c r="D71"/>
  <c r="F58" i="20" l="1"/>
  <c r="F67"/>
  <c r="G58" i="21"/>
  <c r="G67"/>
  <c r="G49" i="19"/>
  <c r="E96"/>
  <c r="E49" i="20" l="1"/>
  <c r="E49" i="21"/>
  <c r="G49" i="18"/>
  <c r="D49" i="20" l="1"/>
  <c r="F49" s="1"/>
  <c r="D49" i="21"/>
  <c r="G49" s="1"/>
  <c r="G44" i="18"/>
  <c r="G37"/>
  <c r="G22"/>
  <c r="E96"/>
  <c r="D44" i="21" l="1"/>
  <c r="G44" s="1"/>
  <c r="D44" i="20"/>
  <c r="F44" s="1"/>
  <c r="D35" i="21"/>
  <c r="G35" s="1"/>
  <c r="D35" i="20"/>
  <c r="F35" s="1"/>
  <c r="D22"/>
  <c r="F22" s="1"/>
  <c r="D22" i="21"/>
  <c r="G22" s="1"/>
  <c r="G59" i="23"/>
  <c r="G60"/>
  <c r="G61"/>
  <c r="G62"/>
  <c r="G65"/>
  <c r="G66"/>
  <c r="G69"/>
  <c r="G70"/>
  <c r="G72"/>
  <c r="G73"/>
  <c r="G74"/>
  <c r="G75"/>
  <c r="G47"/>
  <c r="G50"/>
  <c r="G51"/>
  <c r="G52"/>
  <c r="G54"/>
  <c r="G55"/>
  <c r="G32"/>
  <c r="G38"/>
  <c r="G39"/>
  <c r="G40"/>
  <c r="G41"/>
  <c r="G42"/>
  <c r="G43"/>
  <c r="G29"/>
  <c r="G30"/>
  <c r="G31"/>
  <c r="E86" i="22"/>
  <c r="G15" i="19"/>
  <c r="G16"/>
  <c r="G17"/>
  <c r="G18"/>
  <c r="G19"/>
  <c r="G20"/>
  <c r="G21"/>
  <c r="G23"/>
  <c r="G24"/>
  <c r="G25"/>
  <c r="G26"/>
  <c r="G27"/>
  <c r="G28"/>
  <c r="G29"/>
  <c r="G30"/>
  <c r="G31"/>
  <c r="G32"/>
  <c r="G33"/>
  <c r="G34"/>
  <c r="G38"/>
  <c r="G39"/>
  <c r="G40"/>
  <c r="G41"/>
  <c r="G42"/>
  <c r="G43"/>
  <c r="G45"/>
  <c r="G46"/>
  <c r="G47"/>
  <c r="G48"/>
  <c r="G50"/>
  <c r="G51"/>
  <c r="G52"/>
  <c r="G53"/>
  <c r="G54"/>
  <c r="G55"/>
  <c r="G56"/>
  <c r="G57"/>
  <c r="G59"/>
  <c r="G60"/>
  <c r="G61"/>
  <c r="G62"/>
  <c r="G63"/>
  <c r="G64"/>
  <c r="G65"/>
  <c r="G66"/>
  <c r="G68"/>
  <c r="G69"/>
  <c r="G70"/>
  <c r="G71"/>
  <c r="G72"/>
  <c r="G73"/>
  <c r="G74"/>
  <c r="G75"/>
  <c r="G14" i="18"/>
  <c r="G15"/>
  <c r="G16"/>
  <c r="G17"/>
  <c r="G18"/>
  <c r="G19"/>
  <c r="G20"/>
  <c r="G21"/>
  <c r="G23"/>
  <c r="G24"/>
  <c r="G25"/>
  <c r="G26"/>
  <c r="G29"/>
  <c r="G30"/>
  <c r="G31"/>
  <c r="G34"/>
  <c r="G38"/>
  <c r="G39"/>
  <c r="G40"/>
  <c r="G41"/>
  <c r="G42"/>
  <c r="G43"/>
  <c r="G45"/>
  <c r="G46"/>
  <c r="G47"/>
  <c r="G50"/>
  <c r="G51"/>
  <c r="G52"/>
  <c r="G53"/>
  <c r="G54"/>
  <c r="G55"/>
  <c r="G56"/>
  <c r="G57"/>
  <c r="G59"/>
  <c r="G60"/>
  <c r="G62"/>
  <c r="G65"/>
  <c r="G66"/>
  <c r="G68"/>
  <c r="G69"/>
  <c r="G70"/>
  <c r="G72"/>
  <c r="G73"/>
  <c r="G74"/>
  <c r="G75"/>
  <c r="G13"/>
  <c r="E74" i="21" l="1"/>
  <c r="E74" i="20"/>
  <c r="E72" i="21"/>
  <c r="E72" i="20"/>
  <c r="E70" i="21"/>
  <c r="E70" i="20"/>
  <c r="E68" i="21"/>
  <c r="E68" i="20"/>
  <c r="E65"/>
  <c r="E65" i="21"/>
  <c r="E63" i="20"/>
  <c r="F63" s="1"/>
  <c r="E63" i="21"/>
  <c r="G63" s="1"/>
  <c r="E61" i="20"/>
  <c r="F61" s="1"/>
  <c r="E61" i="21"/>
  <c r="E59" i="20"/>
  <c r="E59" i="21"/>
  <c r="E56"/>
  <c r="E56" i="20"/>
  <c r="E54" i="21"/>
  <c r="E54" i="20"/>
  <c r="E52" i="21"/>
  <c r="E52" i="20"/>
  <c r="E50" i="21"/>
  <c r="E50" i="20"/>
  <c r="E47"/>
  <c r="E47" i="21"/>
  <c r="E45" i="20"/>
  <c r="E45" i="21"/>
  <c r="E42"/>
  <c r="E42" i="20"/>
  <c r="E40" i="21"/>
  <c r="E40" i="20"/>
  <c r="E38" i="21"/>
  <c r="E38" i="20"/>
  <c r="E33"/>
  <c r="E33" i="21"/>
  <c r="E31" i="20"/>
  <c r="E31" i="21"/>
  <c r="E29" i="20"/>
  <c r="E29" i="21"/>
  <c r="E27" i="20"/>
  <c r="F27" s="1"/>
  <c r="E27" i="21"/>
  <c r="G27" s="1"/>
  <c r="E25" i="20"/>
  <c r="E25" i="21"/>
  <c r="E23" i="20"/>
  <c r="E23" i="21"/>
  <c r="E20"/>
  <c r="E20" i="20"/>
  <c r="E18" i="21"/>
  <c r="E18" i="20"/>
  <c r="E16" i="21"/>
  <c r="E16" i="20"/>
  <c r="E75"/>
  <c r="E75" i="21"/>
  <c r="E73" i="20"/>
  <c r="E73" i="21"/>
  <c r="E71" i="20"/>
  <c r="F71" s="1"/>
  <c r="E71" i="21"/>
  <c r="E69" i="20"/>
  <c r="E69" i="21"/>
  <c r="E66"/>
  <c r="E66" i="20"/>
  <c r="E64" i="21"/>
  <c r="G64" s="1"/>
  <c r="E64" i="20"/>
  <c r="F64" s="1"/>
  <c r="E62" i="21"/>
  <c r="E62" i="20"/>
  <c r="E60" i="21"/>
  <c r="E60" i="20"/>
  <c r="E57"/>
  <c r="E57" i="21"/>
  <c r="E55" i="20"/>
  <c r="E55" i="21"/>
  <c r="E53" i="20"/>
  <c r="E53" i="21"/>
  <c r="E51" i="20"/>
  <c r="E51" i="21"/>
  <c r="E48"/>
  <c r="G48" s="1"/>
  <c r="E48" i="20"/>
  <c r="F48" s="1"/>
  <c r="E46" i="21"/>
  <c r="E46" i="20"/>
  <c r="E43"/>
  <c r="E43" i="21"/>
  <c r="E41" i="20"/>
  <c r="E41" i="21"/>
  <c r="E39" i="20"/>
  <c r="E39" i="21"/>
  <c r="E34"/>
  <c r="E34" i="20"/>
  <c r="E32" i="21"/>
  <c r="E32" i="20"/>
  <c r="F32" s="1"/>
  <c r="E30" i="21"/>
  <c r="E30" i="20"/>
  <c r="E28" i="21"/>
  <c r="G28" s="1"/>
  <c r="E28" i="20"/>
  <c r="F28" s="1"/>
  <c r="E26" i="21"/>
  <c r="E26" i="20"/>
  <c r="E24" i="21"/>
  <c r="E24" i="20"/>
  <c r="E21"/>
  <c r="E21" i="21"/>
  <c r="E19" i="20"/>
  <c r="E19" i="21"/>
  <c r="E17" i="20"/>
  <c r="E17" i="21"/>
  <c r="E15" i="20"/>
  <c r="E15" i="21"/>
  <c r="D23" i="20"/>
  <c r="F23" s="1"/>
  <c r="D23" i="21"/>
  <c r="D74" i="20"/>
  <c r="D74" i="21"/>
  <c r="D52"/>
  <c r="D52" i="20"/>
  <c r="F52" s="1"/>
  <c r="D18" i="21"/>
  <c r="D18" i="20"/>
  <c r="F18" s="1"/>
  <c r="D75" i="21"/>
  <c r="G75" s="1"/>
  <c r="D75" i="20"/>
  <c r="D53" i="21"/>
  <c r="D53" i="20"/>
  <c r="D66"/>
  <c r="F66" s="1"/>
  <c r="D66" i="21"/>
  <c r="D54"/>
  <c r="D54" i="20"/>
  <c r="D43" i="21"/>
  <c r="D43" i="20"/>
  <c r="D31"/>
  <c r="F31" s="1"/>
  <c r="D31" i="21"/>
  <c r="D20"/>
  <c r="D20" i="20"/>
  <c r="F20" s="1"/>
  <c r="D68" i="21"/>
  <c r="D68" i="20"/>
  <c r="F68" s="1"/>
  <c r="D55"/>
  <c r="D55" i="21"/>
  <c r="D45"/>
  <c r="D45" i="20"/>
  <c r="D33" i="21"/>
  <c r="G33" s="1"/>
  <c r="D33" i="20"/>
  <c r="D21"/>
  <c r="D21" i="21"/>
  <c r="G21" s="1"/>
  <c r="D46"/>
  <c r="G46" s="1"/>
  <c r="D46" i="20"/>
  <c r="F46" s="1"/>
  <c r="D34" i="21"/>
  <c r="D34" i="20"/>
  <c r="F34" s="1"/>
  <c r="D57"/>
  <c r="F57" s="1"/>
  <c r="D57" i="21"/>
  <c r="G57" s="1"/>
  <c r="D38"/>
  <c r="G38" s="1"/>
  <c r="D38" i="20"/>
  <c r="F38" s="1"/>
  <c r="D24"/>
  <c r="F24" s="1"/>
  <c r="D24" i="21"/>
  <c r="D72" i="20"/>
  <c r="D72" i="21"/>
  <c r="D25"/>
  <c r="G25" s="1"/>
  <c r="D25" i="20"/>
  <c r="D69" i="21"/>
  <c r="D69" i="20"/>
  <c r="D14"/>
  <c r="D14" i="21"/>
  <c r="D70"/>
  <c r="D70" i="20"/>
  <c r="F70" s="1"/>
  <c r="D47"/>
  <c r="F47" s="1"/>
  <c r="D47" i="21"/>
  <c r="G47" s="1"/>
  <c r="D15" i="20"/>
  <c r="F15" s="1"/>
  <c r="D15" i="21"/>
  <c r="D59"/>
  <c r="D59" i="20"/>
  <c r="D50"/>
  <c r="D50" i="21"/>
  <c r="D39" i="20"/>
  <c r="F39" s="1"/>
  <c r="D39" i="21"/>
  <c r="G39" s="1"/>
  <c r="D16" i="20"/>
  <c r="D16" i="21"/>
  <c r="D73" i="20"/>
  <c r="F73" s="1"/>
  <c r="D73" i="21"/>
  <c r="D60"/>
  <c r="D60" i="20"/>
  <c r="D51" i="21"/>
  <c r="G51" s="1"/>
  <c r="D51" i="20"/>
  <c r="D40"/>
  <c r="D40" i="21"/>
  <c r="D26"/>
  <c r="G26" s="1"/>
  <c r="D26" i="20"/>
  <c r="F26" s="1"/>
  <c r="D17" i="21"/>
  <c r="D17" i="20"/>
  <c r="D56"/>
  <c r="F56" s="1"/>
  <c r="D56" i="21"/>
  <c r="D62"/>
  <c r="D62" i="20"/>
  <c r="F62" s="1"/>
  <c r="D41"/>
  <c r="F41" s="1"/>
  <c r="D41" i="21"/>
  <c r="D29" i="20"/>
  <c r="D29" i="21"/>
  <c r="G29" s="1"/>
  <c r="D65" i="20"/>
  <c r="F65" s="1"/>
  <c r="D65" i="21"/>
  <c r="G65" s="1"/>
  <c r="D42" i="20"/>
  <c r="D42" i="21"/>
  <c r="D30" i="20"/>
  <c r="F30" s="1"/>
  <c r="D30" i="21"/>
  <c r="D19"/>
  <c r="D19" i="20"/>
  <c r="G54" i="21" l="1"/>
  <c r="G55"/>
  <c r="G60"/>
  <c r="G43"/>
  <c r="G34"/>
  <c r="G45"/>
  <c r="F42" i="20"/>
  <c r="F40"/>
  <c r="F21"/>
  <c r="F29"/>
  <c r="F50"/>
  <c r="F74"/>
  <c r="F16"/>
  <c r="F54"/>
  <c r="F55"/>
  <c r="F72"/>
  <c r="F60"/>
  <c r="F19"/>
  <c r="G42" i="21"/>
  <c r="G56"/>
  <c r="F17" i="20"/>
  <c r="F51"/>
  <c r="G16" i="21"/>
  <c r="G50"/>
  <c r="F59" i="20"/>
  <c r="F69"/>
  <c r="F25"/>
  <c r="G24" i="21"/>
  <c r="F33" i="20"/>
  <c r="F45"/>
  <c r="F43"/>
  <c r="G66" i="21"/>
  <c r="F53" i="20"/>
  <c r="F75"/>
  <c r="D86" i="21"/>
  <c r="G26" i="24" l="1"/>
  <c r="G27"/>
  <c r="G45"/>
  <c r="G47"/>
  <c r="G48"/>
  <c r="G53"/>
  <c r="G56"/>
  <c r="G57"/>
  <c r="G58"/>
  <c r="G59"/>
  <c r="G60"/>
  <c r="G63"/>
  <c r="G64"/>
  <c r="G68"/>
  <c r="G72"/>
  <c r="G74"/>
  <c r="G75"/>
  <c r="F42"/>
  <c r="F43"/>
  <c r="F54"/>
  <c r="F63"/>
  <c r="F65"/>
  <c r="F75"/>
  <c r="E17"/>
  <c r="E18"/>
  <c r="E19"/>
  <c r="E20"/>
  <c r="E21"/>
  <c r="E23"/>
  <c r="E24"/>
  <c r="E25"/>
  <c r="E26"/>
  <c r="E27"/>
  <c r="E28"/>
  <c r="E29"/>
  <c r="E30"/>
  <c r="E31"/>
  <c r="E32"/>
  <c r="E33"/>
  <c r="E34"/>
  <c r="E38"/>
  <c r="E39"/>
  <c r="E40"/>
  <c r="E41"/>
  <c r="E42"/>
  <c r="E43"/>
  <c r="E45"/>
  <c r="E46"/>
  <c r="E47"/>
  <c r="E48"/>
  <c r="E50"/>
  <c r="E51"/>
  <c r="E52"/>
  <c r="E53"/>
  <c r="E54"/>
  <c r="E55"/>
  <c r="E56"/>
  <c r="E57"/>
  <c r="E58"/>
  <c r="E59"/>
  <c r="E60"/>
  <c r="E61"/>
  <c r="E62"/>
  <c r="E63"/>
  <c r="E64"/>
  <c r="E65"/>
  <c r="E66"/>
  <c r="E68"/>
  <c r="E69"/>
  <c r="E70"/>
  <c r="E71"/>
  <c r="E72"/>
  <c r="E73"/>
  <c r="E74"/>
  <c r="E75"/>
  <c r="E15"/>
  <c r="E16"/>
  <c r="D14"/>
  <c r="D15"/>
  <c r="D16"/>
  <c r="D17"/>
  <c r="D18"/>
  <c r="D19"/>
  <c r="D20"/>
  <c r="D21"/>
  <c r="D23"/>
  <c r="D24"/>
  <c r="D25"/>
  <c r="D26"/>
  <c r="D27"/>
  <c r="D28"/>
  <c r="D29"/>
  <c r="D30"/>
  <c r="D31"/>
  <c r="D32"/>
  <c r="D33"/>
  <c r="D34"/>
  <c r="D38"/>
  <c r="D39"/>
  <c r="D40"/>
  <c r="D41"/>
  <c r="D42"/>
  <c r="D43"/>
  <c r="D45"/>
  <c r="D46"/>
  <c r="D47"/>
  <c r="D48"/>
  <c r="D50"/>
  <c r="D51"/>
  <c r="D52"/>
  <c r="D53"/>
  <c r="D54"/>
  <c r="D55"/>
  <c r="D56"/>
  <c r="D57"/>
  <c r="D58"/>
  <c r="D59"/>
  <c r="D60"/>
  <c r="D61"/>
  <c r="D62"/>
  <c r="D63"/>
  <c r="D64"/>
  <c r="D65"/>
  <c r="D66"/>
  <c r="D68"/>
  <c r="D69"/>
  <c r="D70"/>
  <c r="D71"/>
  <c r="D72"/>
  <c r="D73"/>
  <c r="D74"/>
  <c r="D75"/>
  <c r="D13"/>
  <c r="D13" i="21"/>
  <c r="D13" i="20"/>
  <c r="G17" i="22"/>
  <c r="G18"/>
  <c r="G19"/>
  <c r="G20"/>
  <c r="F21" i="24"/>
  <c r="F18" l="1"/>
  <c r="F18" i="21"/>
  <c r="G18" s="1"/>
  <c r="F20" i="24"/>
  <c r="F20" i="21"/>
  <c r="G20" s="1"/>
  <c r="F19" i="24"/>
  <c r="F19" i="21"/>
  <c r="G19" s="1"/>
  <c r="F17" i="24"/>
  <c r="F17" i="21"/>
  <c r="G17" s="1"/>
  <c r="H63" i="24"/>
  <c r="H75"/>
  <c r="G54"/>
  <c r="H54" s="1"/>
  <c r="G43"/>
  <c r="H43" s="1"/>
  <c r="G46"/>
  <c r="G50"/>
  <c r="G51"/>
  <c r="G52"/>
  <c r="G55"/>
  <c r="G61"/>
  <c r="G62"/>
  <c r="G65"/>
  <c r="H65" s="1"/>
  <c r="G66"/>
  <c r="G69"/>
  <c r="G70"/>
  <c r="G71"/>
  <c r="G73"/>
  <c r="G42"/>
  <c r="H42" s="1"/>
  <c r="G15" i="23"/>
  <c r="G15" i="24" s="1"/>
  <c r="G16" i="23"/>
  <c r="G16" i="24" s="1"/>
  <c r="G17" i="23"/>
  <c r="G17" i="24" s="1"/>
  <c r="G18" i="23"/>
  <c r="G18" i="24" s="1"/>
  <c r="G19" i="23"/>
  <c r="G19" i="24" s="1"/>
  <c r="H19" s="1"/>
  <c r="G20" i="23"/>
  <c r="G20" i="24" s="1"/>
  <c r="G21"/>
  <c r="H21" s="1"/>
  <c r="G23" i="23"/>
  <c r="G23" i="24" s="1"/>
  <c r="G24"/>
  <c r="G25" i="23"/>
  <c r="G25" i="24" s="1"/>
  <c r="G28"/>
  <c r="G29"/>
  <c r="G30"/>
  <c r="G31"/>
  <c r="G32"/>
  <c r="G33"/>
  <c r="G34"/>
  <c r="G38"/>
  <c r="G39"/>
  <c r="G40"/>
  <c r="G41"/>
  <c r="E123" i="23"/>
  <c r="E123" i="24" s="1"/>
  <c r="E122" i="23"/>
  <c r="E122" i="24" s="1"/>
  <c r="E121" i="23"/>
  <c r="E121" i="24" s="1"/>
  <c r="H17" l="1"/>
  <c r="H18"/>
  <c r="H20"/>
  <c r="E124" i="23"/>
  <c r="D109" i="24"/>
  <c r="E123" i="22"/>
  <c r="D123" i="21" s="1"/>
  <c r="E122" i="22"/>
  <c r="D122" i="24" s="1"/>
  <c r="C112" i="22"/>
  <c r="C125" s="1"/>
  <c r="D112"/>
  <c r="D125" s="1"/>
  <c r="B112"/>
  <c r="B125" s="1"/>
  <c r="G68"/>
  <c r="F68" i="21" s="1"/>
  <c r="G68" s="1"/>
  <c r="G69" i="22"/>
  <c r="F69" i="21" s="1"/>
  <c r="G69" s="1"/>
  <c r="G70" i="22"/>
  <c r="F70" i="21" s="1"/>
  <c r="G70" s="1"/>
  <c r="G71" i="22"/>
  <c r="F71" i="21" s="1"/>
  <c r="G71" s="1"/>
  <c r="G72" i="22"/>
  <c r="F72" i="21" s="1"/>
  <c r="G72" s="1"/>
  <c r="G73" i="22"/>
  <c r="F73" i="21" s="1"/>
  <c r="G73" s="1"/>
  <c r="G74" i="22"/>
  <c r="F74" i="21" s="1"/>
  <c r="G74" s="1"/>
  <c r="G62" i="22"/>
  <c r="F62" i="21" s="1"/>
  <c r="G62" s="1"/>
  <c r="G15" i="22"/>
  <c r="F15" i="21" s="1"/>
  <c r="G15" s="1"/>
  <c r="G23" i="22"/>
  <c r="F23" i="21" s="1"/>
  <c r="G23" s="1"/>
  <c r="G30" i="22"/>
  <c r="F30" i="21" s="1"/>
  <c r="G30" s="1"/>
  <c r="G31" i="22"/>
  <c r="F31" i="21" s="1"/>
  <c r="G31" s="1"/>
  <c r="G32" i="22"/>
  <c r="F32" i="21" s="1"/>
  <c r="G32" s="1"/>
  <c r="G40" i="22"/>
  <c r="F40" i="21" s="1"/>
  <c r="G40" s="1"/>
  <c r="G41" i="22"/>
  <c r="F41" i="21" s="1"/>
  <c r="G41" s="1"/>
  <c r="G52" i="22"/>
  <c r="F52" i="21" s="1"/>
  <c r="G52" s="1"/>
  <c r="G53" i="22"/>
  <c r="F53" i="21" s="1"/>
  <c r="G53" s="1"/>
  <c r="G59" i="22"/>
  <c r="F59" i="21" s="1"/>
  <c r="G59" s="1"/>
  <c r="G61" i="22"/>
  <c r="F61" i="21" s="1"/>
  <c r="G61" s="1"/>
  <c r="E125" i="22" l="1"/>
  <c r="D125" i="21" s="1"/>
  <c r="F32" i="24"/>
  <c r="H32" s="1"/>
  <c r="F66"/>
  <c r="H66" s="1"/>
  <c r="F64"/>
  <c r="H64" s="1"/>
  <c r="F62"/>
  <c r="H62" s="1"/>
  <c r="F60"/>
  <c r="H60" s="1"/>
  <c r="F45"/>
  <c r="H45" s="1"/>
  <c r="F61"/>
  <c r="H61" s="1"/>
  <c r="F59"/>
  <c r="H59" s="1"/>
  <c r="F57"/>
  <c r="H57" s="1"/>
  <c r="F55"/>
  <c r="H55" s="1"/>
  <c r="F52"/>
  <c r="H52" s="1"/>
  <c r="F50"/>
  <c r="H50" s="1"/>
  <c r="F47"/>
  <c r="H47" s="1"/>
  <c r="F41"/>
  <c r="H41" s="1"/>
  <c r="F39"/>
  <c r="H39" s="1"/>
  <c r="F30"/>
  <c r="H30" s="1"/>
  <c r="F28"/>
  <c r="H28" s="1"/>
  <c r="F26"/>
  <c r="H26" s="1"/>
  <c r="F24"/>
  <c r="H24" s="1"/>
  <c r="F16"/>
  <c r="H16" s="1"/>
  <c r="F14"/>
  <c r="F73"/>
  <c r="H73" s="1"/>
  <c r="F71"/>
  <c r="H71" s="1"/>
  <c r="F69"/>
  <c r="H69" s="1"/>
  <c r="F34"/>
  <c r="H34" s="1"/>
  <c r="F58"/>
  <c r="H58" s="1"/>
  <c r="F56"/>
  <c r="H56" s="1"/>
  <c r="F53"/>
  <c r="H53" s="1"/>
  <c r="F51"/>
  <c r="H51" s="1"/>
  <c r="F48"/>
  <c r="H48" s="1"/>
  <c r="F46"/>
  <c r="H46" s="1"/>
  <c r="F40"/>
  <c r="H40" s="1"/>
  <c r="F38"/>
  <c r="H38" s="1"/>
  <c r="F31"/>
  <c r="H31" s="1"/>
  <c r="F29"/>
  <c r="H29" s="1"/>
  <c r="F27"/>
  <c r="H27" s="1"/>
  <c r="F25"/>
  <c r="H25" s="1"/>
  <c r="F23"/>
  <c r="H23" s="1"/>
  <c r="F15"/>
  <c r="H15" s="1"/>
  <c r="F74"/>
  <c r="H74" s="1"/>
  <c r="F72"/>
  <c r="H72" s="1"/>
  <c r="F70"/>
  <c r="H70" s="1"/>
  <c r="F68"/>
  <c r="H68" s="1"/>
  <c r="F33"/>
  <c r="H33" s="1"/>
  <c r="E124"/>
  <c r="D122" i="21"/>
  <c r="D123" i="24"/>
  <c r="D125" l="1"/>
  <c r="G14" i="23"/>
  <c r="G14" i="24" s="1"/>
  <c r="G13" i="23"/>
  <c r="G13" i="24" s="1"/>
  <c r="D112" i="23"/>
  <c r="D125" s="1"/>
  <c r="C112"/>
  <c r="C125" s="1"/>
  <c r="B112"/>
  <c r="B125" s="1"/>
  <c r="E111"/>
  <c r="E111" i="24" s="1"/>
  <c r="E110" i="23"/>
  <c r="E110" i="24" s="1"/>
  <c r="E109" i="23"/>
  <c r="E109" i="24" s="1"/>
  <c r="E108" i="23"/>
  <c r="E108" i="24" s="1"/>
  <c r="E107" i="23"/>
  <c r="E107" i="24" s="1"/>
  <c r="E106" i="23"/>
  <c r="D97"/>
  <c r="C97"/>
  <c r="B97"/>
  <c r="E95"/>
  <c r="E95" i="24" s="1"/>
  <c r="E94" i="23"/>
  <c r="E94" i="24" s="1"/>
  <c r="E93" i="23"/>
  <c r="E93" i="24" s="1"/>
  <c r="E92" i="23"/>
  <c r="E92" i="24" s="1"/>
  <c r="E91" i="23"/>
  <c r="E91" i="24" s="1"/>
  <c r="E90" i="23"/>
  <c r="E90" i="24" s="1"/>
  <c r="E89" i="23"/>
  <c r="E89" i="24" s="1"/>
  <c r="E88" i="23"/>
  <c r="E88" i="24" s="1"/>
  <c r="E87" i="23"/>
  <c r="E87" i="24" s="1"/>
  <c r="E86" i="23"/>
  <c r="E86" i="24" s="1"/>
  <c r="B126" i="23" l="1"/>
  <c r="C121" s="1"/>
  <c r="C124" s="1"/>
  <c r="C126" s="1"/>
  <c r="D121" s="1"/>
  <c r="D124" s="1"/>
  <c r="D126" s="1"/>
  <c r="E125"/>
  <c r="E106" i="24"/>
  <c r="E112" s="1"/>
  <c r="E112" i="23"/>
  <c r="E97"/>
  <c r="E85" i="24"/>
  <c r="E97" s="1"/>
  <c r="E125" l="1"/>
  <c r="E126" i="23"/>
  <c r="E126" i="24" s="1"/>
  <c r="E111" i="22"/>
  <c r="E110"/>
  <c r="E108"/>
  <c r="E107"/>
  <c r="E106"/>
  <c r="D97"/>
  <c r="C97"/>
  <c r="B97"/>
  <c r="E95"/>
  <c r="E94"/>
  <c r="E93"/>
  <c r="E92"/>
  <c r="E91"/>
  <c r="E90"/>
  <c r="E89"/>
  <c r="D89" i="21" s="1"/>
  <c r="E88" i="22"/>
  <c r="D88" i="21" s="1"/>
  <c r="E87" i="22"/>
  <c r="D87" i="21" s="1"/>
  <c r="E85" i="22"/>
  <c r="D90" i="21" l="1"/>
  <c r="D92"/>
  <c r="D94"/>
  <c r="D91"/>
  <c r="D93"/>
  <c r="D95"/>
  <c r="F13"/>
  <c r="F13" i="24"/>
  <c r="D106" i="21"/>
  <c r="E112" i="22"/>
  <c r="D106" i="24"/>
  <c r="D108" i="21"/>
  <c r="D108" i="24"/>
  <c r="D111"/>
  <c r="D85"/>
  <c r="D97" s="1"/>
  <c r="D85" i="21"/>
  <c r="D107" i="24"/>
  <c r="D107" i="21"/>
  <c r="D110" i="24"/>
  <c r="E97" i="22"/>
  <c r="D97" i="21" l="1"/>
  <c r="D112" i="24"/>
  <c r="D112" i="21"/>
  <c r="E123" i="19"/>
  <c r="C123" i="24" s="1"/>
  <c r="D112" i="19"/>
  <c r="D125" s="1"/>
  <c r="C112"/>
  <c r="C125" s="1"/>
  <c r="B112"/>
  <c r="B125" s="1"/>
  <c r="E111"/>
  <c r="E110"/>
  <c r="E109"/>
  <c r="E108"/>
  <c r="E107"/>
  <c r="E106"/>
  <c r="D97"/>
  <c r="C97"/>
  <c r="B97"/>
  <c r="E95"/>
  <c r="E94"/>
  <c r="E93"/>
  <c r="E92"/>
  <c r="E91"/>
  <c r="E90"/>
  <c r="E89"/>
  <c r="E88"/>
  <c r="E87"/>
  <c r="E86"/>
  <c r="E85"/>
  <c r="G14"/>
  <c r="G13"/>
  <c r="E14" i="21" l="1"/>
  <c r="G14" s="1"/>
  <c r="E14" i="20"/>
  <c r="F14" s="1"/>
  <c r="C106" i="24"/>
  <c r="C106" i="21"/>
  <c r="C108" i="24"/>
  <c r="C108" i="21"/>
  <c r="C110" i="24"/>
  <c r="C110" i="21"/>
  <c r="C107" i="24"/>
  <c r="C107" i="21"/>
  <c r="C109" i="24"/>
  <c r="C109" i="21"/>
  <c r="C111" i="24"/>
  <c r="C111" i="21"/>
  <c r="C85"/>
  <c r="C85" i="24"/>
  <c r="C85" i="20"/>
  <c r="C93" i="24"/>
  <c r="C93" i="21"/>
  <c r="C93" i="20"/>
  <c r="C95" i="21"/>
  <c r="C95" i="20"/>
  <c r="C95" i="24"/>
  <c r="C86"/>
  <c r="C86" i="21"/>
  <c r="C86" i="20"/>
  <c r="C92" i="21"/>
  <c r="C92" i="20"/>
  <c r="C92" i="24"/>
  <c r="E13"/>
  <c r="H13" s="1"/>
  <c r="E13" i="21"/>
  <c r="G13" s="1"/>
  <c r="E13" i="20"/>
  <c r="F13" s="1"/>
  <c r="E14" i="24"/>
  <c r="H14" s="1"/>
  <c r="C87"/>
  <c r="C87" i="21"/>
  <c r="C87" i="20"/>
  <c r="C89" i="24"/>
  <c r="C89" i="21"/>
  <c r="C89" i="20"/>
  <c r="C91" i="24"/>
  <c r="C91" i="21"/>
  <c r="C91" i="20"/>
  <c r="C88"/>
  <c r="C88" i="24"/>
  <c r="C88" i="21"/>
  <c r="C90" i="24"/>
  <c r="C90" i="21"/>
  <c r="C90" i="20"/>
  <c r="C94" i="24"/>
  <c r="C94" i="21"/>
  <c r="C94" i="20"/>
  <c r="E125" i="19"/>
  <c r="C125" i="24" s="1"/>
  <c r="C106" i="20"/>
  <c r="C108"/>
  <c r="C110"/>
  <c r="C107"/>
  <c r="C109"/>
  <c r="C111"/>
  <c r="C123" i="21"/>
  <c r="C123" i="20"/>
  <c r="E122" i="19"/>
  <c r="C122" i="24" s="1"/>
  <c r="E121" i="18"/>
  <c r="B121" i="24" s="1"/>
  <c r="F121" s="1"/>
  <c r="C97" i="21" l="1"/>
  <c r="C112" i="24"/>
  <c r="C97"/>
  <c r="C122" i="21"/>
  <c r="C122" i="20"/>
  <c r="C112"/>
  <c r="C125" i="21"/>
  <c r="C125" i="20"/>
  <c r="C97"/>
  <c r="C112" i="21"/>
  <c r="B121"/>
  <c r="E121" s="1"/>
  <c r="B121" i="20"/>
  <c r="D121" s="1"/>
  <c r="E123" i="18"/>
  <c r="B123" i="24" s="1"/>
  <c r="F123" s="1"/>
  <c r="B124" i="18"/>
  <c r="D112"/>
  <c r="D125" s="1"/>
  <c r="C112"/>
  <c r="C125" s="1"/>
  <c r="B112"/>
  <c r="B125" s="1"/>
  <c r="E111"/>
  <c r="E110"/>
  <c r="E109"/>
  <c r="E108"/>
  <c r="E107"/>
  <c r="E106"/>
  <c r="D97"/>
  <c r="C97"/>
  <c r="B97"/>
  <c r="E95"/>
  <c r="E94"/>
  <c r="E93"/>
  <c r="E92"/>
  <c r="E91"/>
  <c r="E90"/>
  <c r="E89"/>
  <c r="E88"/>
  <c r="E87"/>
  <c r="E86"/>
  <c r="E85"/>
  <c r="E97" l="1"/>
  <c r="B106" i="20"/>
  <c r="B106" i="24"/>
  <c r="B106" i="21"/>
  <c r="B108"/>
  <c r="E108" s="1"/>
  <c r="B108" i="24"/>
  <c r="F108" s="1"/>
  <c r="B108" i="20"/>
  <c r="D108" s="1"/>
  <c r="B110"/>
  <c r="D110" s="1"/>
  <c r="B110" i="24"/>
  <c r="F110" s="1"/>
  <c r="B110" i="21"/>
  <c r="E110" s="1"/>
  <c r="B107" i="24"/>
  <c r="F107" s="1"/>
  <c r="B107" i="20"/>
  <c r="D107" s="1"/>
  <c r="B107" i="21"/>
  <c r="E107" s="1"/>
  <c r="B109" i="24"/>
  <c r="F109" s="1"/>
  <c r="B109" i="20"/>
  <c r="D109" s="1"/>
  <c r="B109" i="21"/>
  <c r="E109" s="1"/>
  <c r="B111" i="24"/>
  <c r="F111" s="1"/>
  <c r="B111" i="21"/>
  <c r="E111" s="1"/>
  <c r="B111" i="20"/>
  <c r="D111" s="1"/>
  <c r="B85" i="21"/>
  <c r="B85" i="20"/>
  <c r="B85" i="24"/>
  <c r="B93"/>
  <c r="F93" s="1"/>
  <c r="B93" i="20"/>
  <c r="D93" s="1"/>
  <c r="B93" i="21"/>
  <c r="E93" s="1"/>
  <c r="B95" i="24"/>
  <c r="F95" s="1"/>
  <c r="B95" i="21"/>
  <c r="E95" s="1"/>
  <c r="B95" i="20"/>
  <c r="D95" s="1"/>
  <c r="B86" i="24"/>
  <c r="F86" s="1"/>
  <c r="B86" i="21"/>
  <c r="B86" i="20"/>
  <c r="D86" s="1"/>
  <c r="B92" i="21"/>
  <c r="E92" s="1"/>
  <c r="B92" i="20"/>
  <c r="D92" s="1"/>
  <c r="B92" i="24"/>
  <c r="F92" s="1"/>
  <c r="B87"/>
  <c r="F87" s="1"/>
  <c r="B87" i="20"/>
  <c r="D87" s="1"/>
  <c r="B87" i="21"/>
  <c r="E87" s="1"/>
  <c r="B89" i="24"/>
  <c r="F89" s="1"/>
  <c r="B89" i="20"/>
  <c r="D89" s="1"/>
  <c r="B89" i="21"/>
  <c r="E89" s="1"/>
  <c r="B91" i="20"/>
  <c r="D91" s="1"/>
  <c r="B91" i="24"/>
  <c r="F91" s="1"/>
  <c r="B91" i="21"/>
  <c r="E91" s="1"/>
  <c r="B88"/>
  <c r="E88" s="1"/>
  <c r="B88" i="20"/>
  <c r="D88" s="1"/>
  <c r="B88" i="24"/>
  <c r="F88" s="1"/>
  <c r="B90"/>
  <c r="F90" s="1"/>
  <c r="B90" i="21"/>
  <c r="E90" s="1"/>
  <c r="B90" i="20"/>
  <c r="D90" s="1"/>
  <c r="B94" i="24"/>
  <c r="F94" s="1"/>
  <c r="B94" i="21"/>
  <c r="E94" s="1"/>
  <c r="B94" i="20"/>
  <c r="D94" s="1"/>
  <c r="B126" i="18"/>
  <c r="C121" s="1"/>
  <c r="C124" s="1"/>
  <c r="C126" s="1"/>
  <c r="D121" s="1"/>
  <c r="D124" s="1"/>
  <c r="D126" s="1"/>
  <c r="E112"/>
  <c r="E125" s="1"/>
  <c r="B125" i="24" s="1"/>
  <c r="F125" s="1"/>
  <c r="B123" i="21"/>
  <c r="E123" s="1"/>
  <c r="B123" i="20"/>
  <c r="D123" s="1"/>
  <c r="E122" i="18"/>
  <c r="B122" i="24" s="1"/>
  <c r="F122" s="1"/>
  <c r="E85" i="21" l="1"/>
  <c r="B97"/>
  <c r="F85" i="24"/>
  <c r="F97" s="1"/>
  <c r="B97"/>
  <c r="F124"/>
  <c r="F126" s="1"/>
  <c r="G122"/>
  <c r="F106"/>
  <c r="F112" s="1"/>
  <c r="B112"/>
  <c r="D106" i="20"/>
  <c r="D112" s="1"/>
  <c r="B112"/>
  <c r="B112" i="21"/>
  <c r="E112" s="1"/>
  <c r="E106"/>
  <c r="D85" i="20"/>
  <c r="D97" s="1"/>
  <c r="B97"/>
  <c r="E124" i="18"/>
  <c r="B124" i="24" s="1"/>
  <c r="B122" i="20"/>
  <c r="D122" s="1"/>
  <c r="D124" s="1"/>
  <c r="B122" i="21"/>
  <c r="E122" s="1"/>
  <c r="E124" s="1"/>
  <c r="B125"/>
  <c r="E125" s="1"/>
  <c r="B125" i="20"/>
  <c r="D125" s="1"/>
  <c r="E86" i="21"/>
  <c r="E97" l="1"/>
  <c r="E126"/>
  <c r="D126" i="20"/>
  <c r="E126" i="18"/>
  <c r="B124" i="20"/>
  <c r="B124" i="21"/>
  <c r="B126" i="24" l="1"/>
  <c r="B121" i="19"/>
  <c r="B126" i="20"/>
  <c r="B126" i="21"/>
  <c r="E121" i="19" l="1"/>
  <c r="B124"/>
  <c r="B126" s="1"/>
  <c r="C121" s="1"/>
  <c r="C124" s="1"/>
  <c r="C126" s="1"/>
  <c r="D121" s="1"/>
  <c r="D124" s="1"/>
  <c r="D126" s="1"/>
  <c r="C121" i="24" l="1"/>
  <c r="C121" i="20"/>
  <c r="C121" i="21"/>
  <c r="E124" i="19"/>
  <c r="C124" i="24" l="1"/>
  <c r="C124" i="20"/>
  <c r="C124" i="21"/>
  <c r="E126" i="19"/>
  <c r="C126" i="21" l="1"/>
  <c r="C126" i="24"/>
  <c r="C126" i="20"/>
  <c r="B121" i="22"/>
  <c r="E121" l="1"/>
  <c r="B124"/>
  <c r="B126" s="1"/>
  <c r="C121" s="1"/>
  <c r="C124" s="1"/>
  <c r="C126" s="1"/>
  <c r="D121" s="1"/>
  <c r="D124" s="1"/>
  <c r="D126" s="1"/>
  <c r="E124" l="1"/>
  <c r="D121" i="21"/>
  <c r="D121" i="24"/>
  <c r="D124" i="21" l="1"/>
  <c r="D124" i="24"/>
  <c r="E126" i="22"/>
  <c r="D126" i="24" l="1"/>
  <c r="D126" i="21"/>
</calcChain>
</file>

<file path=xl/comments1.xml><?xml version="1.0" encoding="utf-8"?>
<comments xmlns="http://schemas.openxmlformats.org/spreadsheetml/2006/main">
  <authors>
    <author>Juan Diego Trejos S</author>
  </authors>
  <commentList>
    <comment ref="D132" authorId="0">
      <text>
        <r>
          <rPr>
            <b/>
            <sz val="9"/>
            <color indexed="81"/>
            <rFont val="Tahoma"/>
            <family val="2"/>
          </rPr>
          <t>Juan Diego Trejos S:</t>
        </r>
        <r>
          <rPr>
            <sz val="9"/>
            <color indexed="81"/>
            <rFont val="Tahoma"/>
            <family val="2"/>
          </rPr>
          <t xml:space="preserve">
Giro efectivo</t>
        </r>
      </text>
    </comment>
  </commentList>
</comments>
</file>

<file path=xl/comments2.xml><?xml version="1.0" encoding="utf-8"?>
<comments xmlns="http://schemas.openxmlformats.org/spreadsheetml/2006/main">
  <authors>
    <author>catherine.mata</author>
  </authors>
  <commentList>
    <comment ref="D40" author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Aparece como Campañas en el I Trimestre</t>
        </r>
      </text>
    </comment>
  </commentList>
</comments>
</file>

<file path=xl/sharedStrings.xml><?xml version="1.0" encoding="utf-8"?>
<sst xmlns="http://schemas.openxmlformats.org/spreadsheetml/2006/main" count="1444" uniqueCount="226">
  <si>
    <t xml:space="preserve">Programa: </t>
  </si>
  <si>
    <t>Institución:</t>
  </si>
  <si>
    <t>Instituto Nacional de las Mujeres (INAMU)</t>
  </si>
  <si>
    <t>Unidad Ejecutora:</t>
  </si>
  <si>
    <t>INAMU</t>
  </si>
  <si>
    <t>Área</t>
  </si>
  <si>
    <t>Unidad</t>
  </si>
  <si>
    <t>Enero</t>
  </si>
  <si>
    <t>Febrero</t>
  </si>
  <si>
    <t>Marzo</t>
  </si>
  <si>
    <t>I Trimestre</t>
  </si>
  <si>
    <t>1. Ciudadanía Activa, Liderazgo y Gestión Local</t>
  </si>
  <si>
    <t>a. Sevicios de asesoría técnica</t>
  </si>
  <si>
    <t>Asesoría</t>
  </si>
  <si>
    <t>Persona</t>
  </si>
  <si>
    <t>b. Servicios de capacitación</t>
  </si>
  <si>
    <t>Documento</t>
  </si>
  <si>
    <t>e. Servicios de información y orientación a mujeres</t>
  </si>
  <si>
    <t>3. Construcción de Identidades y Proyectos de Vida</t>
  </si>
  <si>
    <t>a. Asesorías técnicas</t>
  </si>
  <si>
    <t>4. Especialidad de Información</t>
  </si>
  <si>
    <t>a. Asesorías Técnicas</t>
  </si>
  <si>
    <t xml:space="preserve">Asesoría </t>
  </si>
  <si>
    <t>b. Capacitación</t>
  </si>
  <si>
    <t>6. Violencia de Género</t>
  </si>
  <si>
    <t>d. Servicios de albergue temporal a mujeres, niños y niñas</t>
  </si>
  <si>
    <t xml:space="preserve">a. Servicios de Capacitación Programa Avanzamos Mujeres </t>
  </si>
  <si>
    <t xml:space="preserve">b. Servicios de capacitación </t>
  </si>
  <si>
    <t>d. Servicios de asesorías técnicas</t>
  </si>
  <si>
    <t>8. Secretaría Técnica de la Política de Igualdad y Equidad de Género</t>
  </si>
  <si>
    <t>Cuadro N° 2</t>
  </si>
  <si>
    <t>TOTAL</t>
  </si>
  <si>
    <t>Cuadro N° 3</t>
  </si>
  <si>
    <t>Rubro por objeto de gasto</t>
  </si>
  <si>
    <t>Cuadro N° 4</t>
  </si>
  <si>
    <t>Reporte de ingresos efectivos girados por el Fondo de Des. Social y Asignaciones Familiares</t>
  </si>
  <si>
    <t xml:space="preserve">1. Saldo en caja inicial  (5 t-1) </t>
  </si>
  <si>
    <t xml:space="preserve">                                                                                                               5. Gestión de Políticas para la Equidad de Genero</t>
  </si>
  <si>
    <t>Persona.</t>
  </si>
  <si>
    <t>Asesorías</t>
  </si>
  <si>
    <t xml:space="preserve">Persona </t>
  </si>
  <si>
    <t>a.Materiales difundidos</t>
  </si>
  <si>
    <t>Spots televisivos y cuñas radiales</t>
  </si>
  <si>
    <t>b.Investigaciones</t>
  </si>
  <si>
    <t>Publicaciones Investigaciones</t>
  </si>
  <si>
    <t>Casos</t>
  </si>
  <si>
    <t>e. Servicios de asesoría sobre mujeres de grupos étnicos</t>
  </si>
  <si>
    <t>b. Sesiones de trabajo con organizaciones de mujeres</t>
  </si>
  <si>
    <t>Sesiones de trabajo</t>
  </si>
  <si>
    <r>
      <t>Fuente</t>
    </r>
    <r>
      <rPr>
        <sz val="11"/>
        <color indexed="8"/>
        <rFont val="Calibri"/>
        <family val="2"/>
        <scheme val="minor"/>
      </rPr>
      <t>: Área Financiera Contable.</t>
    </r>
  </si>
  <si>
    <t>Unidad: Colones</t>
  </si>
  <si>
    <t>2. Ingresos efectivos recibidos - Por Fodesaf</t>
  </si>
  <si>
    <t>3. Otros ingresos recibidos</t>
  </si>
  <si>
    <t xml:space="preserve">4. Recursos disponibles (1+2+3) </t>
  </si>
  <si>
    <t>5. Egresos efectivos pagados</t>
  </si>
  <si>
    <t xml:space="preserve">6. Saldo en caja final   (4-5) </t>
  </si>
  <si>
    <t>10. Gestión Administrativa - Programa Técnico ( a ).</t>
  </si>
  <si>
    <t>11. Gestión Administrativa - Programa  Administrativo.</t>
  </si>
  <si>
    <t>1.   Área Especializada de Información</t>
  </si>
  <si>
    <t>2.   Área Violencia de Género</t>
  </si>
  <si>
    <t>3.   Área Ciudadanía Activa, Liderazgo y Gestión Local</t>
  </si>
  <si>
    <t>6.   Dirección General de Áreas Estratégicas</t>
  </si>
  <si>
    <t>7.   Área de Desarrollo Regional</t>
  </si>
  <si>
    <t>8.   Área Gestión de Políticas para la Equidad de Género</t>
  </si>
  <si>
    <t>0.    Remuneraciones</t>
  </si>
  <si>
    <t>1.    Servicios</t>
  </si>
  <si>
    <t>2.    Materiales y suministros</t>
  </si>
  <si>
    <t>5.    Bienes Duraderos</t>
  </si>
  <si>
    <t>6.    Transferencias</t>
  </si>
  <si>
    <t>3.    Intereses y comisiones</t>
  </si>
  <si>
    <t>4.   Área Construcción de Identidades y Proyectos de V.</t>
  </si>
  <si>
    <t>5.   Área Condición Jurídica y Prot. de los Der. de las M.</t>
  </si>
  <si>
    <t>9.   Secretaría Téc. de la Política de Ig. y Eq. de Género</t>
  </si>
  <si>
    <t xml:space="preserve"> Enero</t>
  </si>
  <si>
    <t>c. Publicaciones</t>
  </si>
  <si>
    <t xml:space="preserve">2. Condición Jurídica </t>
  </si>
  <si>
    <t>c.Acciones formativas a mujeres adolescentes</t>
  </si>
  <si>
    <t xml:space="preserve">Documento </t>
  </si>
  <si>
    <t>b. Servicios de Atención a mujeres víctimas de violencia</t>
  </si>
  <si>
    <t>c. Procesos e intervenciones grupales</t>
  </si>
  <si>
    <t xml:space="preserve">Procesos  </t>
  </si>
  <si>
    <t>e. Acompañamiento a audiencias</t>
  </si>
  <si>
    <t xml:space="preserve">f. Investigaciones sociales </t>
  </si>
  <si>
    <t>a. Documentos de trabajo</t>
  </si>
  <si>
    <t>FODESAF</t>
  </si>
  <si>
    <t>Promoción y protección derechos de la mujeres (Programa Técnico)</t>
  </si>
  <si>
    <t>Período:</t>
  </si>
  <si>
    <t>Cuadro 1</t>
  </si>
  <si>
    <t>Reporte de beneficiarios efectivos financiados por el Fondo de Desarrollo Social y Asignaciones Familiares</t>
  </si>
  <si>
    <t>7. Desarrollo Regional</t>
  </si>
  <si>
    <t>Reporte de gastos efectivos financiados por el Fondo de Desarrollo Social y Asignaciones Familiares</t>
  </si>
  <si>
    <t xml:space="preserve">Abril </t>
  </si>
  <si>
    <t>Mayo</t>
  </si>
  <si>
    <t>Junio</t>
  </si>
  <si>
    <t>II Trimestre</t>
  </si>
  <si>
    <t>Publicaciones</t>
  </si>
  <si>
    <t>d. Campañas</t>
  </si>
  <si>
    <t>Campañas</t>
  </si>
  <si>
    <t>c. Entregas Técnicas</t>
  </si>
  <si>
    <t>Cantidad</t>
  </si>
  <si>
    <t>d.Atención a usuarias (os)</t>
  </si>
  <si>
    <t xml:space="preserve">Asesorías </t>
  </si>
  <si>
    <t>Asesorías t´´</t>
  </si>
  <si>
    <t>Abril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</si>
  <si>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Unidad de Planificación Institucional con la información suministrada por las áreas y Dirección Técnica.</t>
    </r>
  </si>
  <si>
    <t>I Semestre</t>
  </si>
  <si>
    <t>III Trimestre</t>
  </si>
  <si>
    <t>Acumulado</t>
  </si>
  <si>
    <t>2. Condición Jurídica y Protección de los Derechos de las mujeres</t>
  </si>
  <si>
    <t xml:space="preserve">f. Servicios de asesorías e incidencias administrativas </t>
  </si>
  <si>
    <t>Coadyuvancia</t>
  </si>
  <si>
    <t>1. Área Especializada de Información</t>
  </si>
  <si>
    <t>8. Área Gestión de Políticas para la Equidad de Género</t>
  </si>
  <si>
    <t>9. Secretaría Técnica de la Política de Igualdad y Equidad de Género</t>
  </si>
  <si>
    <t>0. Remuneraciones</t>
  </si>
  <si>
    <t>1. Servicios</t>
  </si>
  <si>
    <t>2. Materiales y suministros</t>
  </si>
  <si>
    <t>5. Bienes Duraderos</t>
  </si>
  <si>
    <t>6. Transferencias</t>
  </si>
  <si>
    <t>I Trimeste</t>
  </si>
  <si>
    <t xml:space="preserve"> Julio </t>
  </si>
  <si>
    <t>Agosto</t>
  </si>
  <si>
    <t>Setiembre</t>
  </si>
  <si>
    <t xml:space="preserve"> Total trimestral</t>
  </si>
  <si>
    <t xml:space="preserve">a. Servicios de coadyuvancias judiciales </t>
  </si>
  <si>
    <t>b. Investigaciones</t>
  </si>
  <si>
    <t>Investigaciones</t>
  </si>
  <si>
    <t xml:space="preserve"> 5. Gestión de Políticas para la Equidad de Genero</t>
  </si>
  <si>
    <t>c. Feria de empleabilidad</t>
  </si>
  <si>
    <t>d. Investigaciones</t>
  </si>
  <si>
    <t>e. Servicios de capacitación a mujeres de grupos étnicos</t>
  </si>
  <si>
    <t>Julio</t>
  </si>
  <si>
    <t>IV Trimestre</t>
  </si>
  <si>
    <t>Anual</t>
  </si>
  <si>
    <t>ANUAL</t>
  </si>
  <si>
    <t>Fuente: INAMU, Informes Áreas Técnicas, 2012</t>
  </si>
  <si>
    <t>Octubre</t>
  </si>
  <si>
    <t>Noviembre</t>
  </si>
  <si>
    <t>Diciembre</t>
  </si>
  <si>
    <t>c. Ferias de Derechos de las Mujeres</t>
  </si>
  <si>
    <t>d. Criterios sobre proyectos de ley</t>
  </si>
  <si>
    <t xml:space="preserve">g. Informes </t>
  </si>
  <si>
    <t>h. Sesiones de trabajo del proyecto UNFPA y curso de inglés para mujeres.</t>
  </si>
  <si>
    <t>i.Capacitación a instituciones públicas</t>
  </si>
  <si>
    <t>j.Capacitación y asesoría a instituciones públicas</t>
  </si>
  <si>
    <t>c. Ferias de derechos</t>
  </si>
  <si>
    <t>d. Atención a usuarias (os)</t>
  </si>
  <si>
    <t>b. Servicios de Atención a mujeres</t>
  </si>
  <si>
    <t>h. Coadyuvancias</t>
  </si>
  <si>
    <t>g. Capacitación</t>
  </si>
  <si>
    <t xml:space="preserve">c.Sesiones de divulgación PIEG y auditorias </t>
  </si>
  <si>
    <t>d. Sesiones de trabajo del proyecto UNFPA y curso de inglés para mujeres.</t>
  </si>
  <si>
    <t xml:space="preserve">e. Sesiones de trabajo con personal de instituciones </t>
  </si>
  <si>
    <t>f. Asesorías técnicas</t>
  </si>
  <si>
    <t>g. Documento Plan Acción PIEG 2008-2010</t>
  </si>
  <si>
    <t>Personas</t>
  </si>
  <si>
    <t>d. Actividades protocolarias masivas</t>
  </si>
  <si>
    <t xml:space="preserve">g.Informes </t>
  </si>
  <si>
    <t>j. Capacitación y asesoría a instituciones públicas</t>
  </si>
  <si>
    <t xml:space="preserve">k. Asesorías jurídicas especializadas </t>
  </si>
  <si>
    <t>l. Ponencias y charlas</t>
  </si>
  <si>
    <t>6.    Transferencias Corrientes</t>
  </si>
  <si>
    <t xml:space="preserve"> Documentos </t>
  </si>
  <si>
    <t>e.Actividades de sensibilización</t>
  </si>
  <si>
    <t>Actividad</t>
  </si>
  <si>
    <t>Documentos</t>
  </si>
  <si>
    <t>e. Feria de mujeres empresarias</t>
  </si>
  <si>
    <t>h.Curso de inglés para mujeres</t>
  </si>
  <si>
    <t>e.Cursos formativos</t>
  </si>
  <si>
    <t>f. Foros y encuentros</t>
  </si>
  <si>
    <t>g. Procesos con mujeres indígenas</t>
  </si>
  <si>
    <t>h. Mujeres Afrocostarricenses</t>
  </si>
  <si>
    <t>i. Producción de materiales</t>
  </si>
  <si>
    <t>2. Área Violencia de Género</t>
  </si>
  <si>
    <t>3. Área Ciudadanía Activa, Liderazgo y Gestión Local</t>
  </si>
  <si>
    <t>4. Área Construcción de Identidades y Proyectos de Vida</t>
  </si>
  <si>
    <t>5. Área Condición Jurídica y Protección de los Derechos de las Mujeres</t>
  </si>
  <si>
    <t>6. Dirección General de Áreas Estratégicas</t>
  </si>
  <si>
    <t>7. Área de Desarrollo Regional</t>
  </si>
  <si>
    <t>Beneficio</t>
  </si>
  <si>
    <t>Primer Trimestre 2013</t>
  </si>
  <si>
    <t>Segundo Trimestre 2013</t>
  </si>
  <si>
    <r>
      <t>Fuente:</t>
    </r>
    <r>
      <rPr>
        <sz val="11"/>
        <color theme="1"/>
        <rFont val="Calibri"/>
        <family val="2"/>
        <scheme val="minor"/>
      </rPr>
      <t xml:space="preserve"> INAMU, Informes Áreas Técnicas, 2013</t>
    </r>
  </si>
  <si>
    <t>Tercer Trimestre 2013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</si>
  <si>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INAMU, Informes Áreas Técnicas, 2013</t>
    </r>
  </si>
  <si>
    <t>Cuarto trimestre 2013</t>
  </si>
  <si>
    <t>Primer Semestre 2013</t>
  </si>
  <si>
    <t>Tercer Trimestre Acumulado 2013</t>
  </si>
  <si>
    <t>Fuente: INAMU, Informes Áreas Técnicas, 2013</t>
  </si>
  <si>
    <t>***Avanzamos Mujeres</t>
  </si>
  <si>
    <t>6.    Transferencias corrientes</t>
  </si>
  <si>
    <t>j. Charlas</t>
  </si>
  <si>
    <t>m. Encuentros</t>
  </si>
  <si>
    <t>g. Documentos</t>
  </si>
  <si>
    <t>e. Sistematización de Informe</t>
  </si>
  <si>
    <t>22 mujeres y 30 niños y niñas</t>
  </si>
  <si>
    <t>21 mujeres y 35 niños y niñas</t>
  </si>
  <si>
    <t>32 mujeres y 59 niños y niñas</t>
  </si>
  <si>
    <t>75 mujeres y 124 niños y niñas</t>
  </si>
  <si>
    <t>1 proceso</t>
  </si>
  <si>
    <t>60 personas</t>
  </si>
  <si>
    <t>135 personas y 6 programas</t>
  </si>
  <si>
    <t>202 personas y 6 programas</t>
  </si>
  <si>
    <t>f. Servicio de atención directa a consultas</t>
  </si>
  <si>
    <t>137 mujeres 105 niños y niñas</t>
  </si>
  <si>
    <t>f. Publicación de documentos y material audiovisual</t>
  </si>
  <si>
    <t>e. Sistematización de informes</t>
  </si>
  <si>
    <t>5643 spots y cuñas radiales</t>
  </si>
  <si>
    <t xml:space="preserve">                                                                                                               5. Gestión de Políticas para la Equidad de Género</t>
  </si>
  <si>
    <t xml:space="preserve">j.Charlas </t>
  </si>
  <si>
    <t>personas</t>
  </si>
  <si>
    <r>
      <t>k. Asesorías jurídicas especializadas</t>
    </r>
    <r>
      <rPr>
        <sz val="11"/>
        <color rgb="FFFF0000"/>
        <rFont val="Calibri"/>
        <family val="2"/>
        <scheme val="minor"/>
      </rPr>
      <t xml:space="preserve"> </t>
    </r>
  </si>
  <si>
    <t xml:space="preserve">c. Ferias de Derechos de las Mujeres </t>
  </si>
  <si>
    <t>g.Documentos</t>
  </si>
  <si>
    <t>e. Sistematización de Informes</t>
  </si>
  <si>
    <t xml:space="preserve">b.Investigaciones </t>
  </si>
  <si>
    <t>f. Servicios de atención directa a consultas</t>
  </si>
  <si>
    <t>n. Agenda Legislativa de la mujer</t>
  </si>
  <si>
    <t>Reuniones</t>
  </si>
  <si>
    <t>o. Asesorías Técnicas</t>
  </si>
  <si>
    <t xml:space="preserve">Nota: Con el objetivo de que la información sea concordante con el Informe de Ejecución al I Trimestre, en los ingresos efectivos recibidos de Fodesaf, en la columna de enero se incluyeron ¢1.245.234.000,00 correspondientes al superávit del período anterior que se incorporará en el presupuesto ordinario del 2013.  </t>
  </si>
  <si>
    <t xml:space="preserve">En la columna de los ingresos de setiembre se incluyeron los recursos del superávit libre y específico que no han sido incorporados en el presupuesto institucional; ¢5.992.496.386,24. .  </t>
  </si>
  <si>
    <r>
      <t>Fuente</t>
    </r>
    <r>
      <rPr>
        <sz val="11"/>
        <color indexed="8"/>
        <rFont val="Calibri"/>
        <family val="2"/>
        <scheme val="minor"/>
      </rPr>
      <t>: Área Financiera Contable. ***No se suma por cuanto está contenido en otra de las áreas.</t>
    </r>
  </si>
  <si>
    <t>k. Asesorías jurídicas especializadas</t>
  </si>
  <si>
    <t>Fecha de actualización: 01/09/2014</t>
  </si>
  <si>
    <r>
      <t>Fuente</t>
    </r>
    <r>
      <rPr>
        <sz val="11"/>
        <color indexed="8"/>
        <rFont val="Calibri"/>
        <family val="2"/>
        <scheme val="minor"/>
      </rPr>
      <t>: Área Financiera Contable del INAMU. ***No se suma por cuanto está contenido en otra de las áreas.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</si>
</sst>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0" applyFont="1" applyFill="1"/>
    <xf numFmtId="4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left" vertical="top"/>
    </xf>
    <xf numFmtId="0" fontId="0" fillId="0" borderId="0" xfId="0" applyFont="1" applyFill="1"/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0" fontId="4" fillId="0" borderId="2" xfId="0" applyFont="1" applyFill="1" applyBorder="1"/>
    <xf numFmtId="4" fontId="0" fillId="0" borderId="2" xfId="0" applyNumberFormat="1" applyFont="1" applyFill="1" applyBorder="1"/>
    <xf numFmtId="4" fontId="4" fillId="0" borderId="2" xfId="0" applyNumberFormat="1" applyFont="1" applyFill="1" applyBorder="1"/>
    <xf numFmtId="164" fontId="4" fillId="0" borderId="0" xfId="1" applyNumberFormat="1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164" fontId="0" fillId="0" borderId="0" xfId="1" applyNumberFormat="1" applyFont="1"/>
    <xf numFmtId="164" fontId="1" fillId="0" borderId="0" xfId="1" applyNumberFormat="1" applyFont="1" applyFill="1" applyAlignment="1">
      <alignment horizontal="right"/>
    </xf>
    <xf numFmtId="164" fontId="6" fillId="0" borderId="0" xfId="1" applyNumberFormat="1" applyFont="1" applyFill="1" applyBorder="1" applyAlignment="1">
      <alignment horizontal="left" vertical="top"/>
    </xf>
    <xf numFmtId="164" fontId="0" fillId="0" borderId="0" xfId="1" applyNumberFormat="1" applyFont="1" applyFill="1" applyAlignment="1">
      <alignment horizontal="left"/>
    </xf>
    <xf numFmtId="164" fontId="0" fillId="0" borderId="0" xfId="1" applyNumberFormat="1" applyFont="1" applyFill="1" applyBorder="1" applyAlignment="1">
      <alignment horizontal="left" vertical="top" wrapText="1"/>
    </xf>
    <xf numFmtId="164" fontId="0" fillId="0" borderId="0" xfId="1" applyNumberFormat="1" applyFont="1" applyFill="1"/>
    <xf numFmtId="164" fontId="6" fillId="0" borderId="0" xfId="1" applyNumberFormat="1" applyFont="1" applyFill="1" applyBorder="1" applyAlignment="1">
      <alignment horizontal="left" vertical="top" wrapText="1"/>
    </xf>
    <xf numFmtId="164" fontId="1" fillId="0" borderId="0" xfId="1" applyNumberFormat="1" applyFont="1" applyFill="1" applyAlignment="1">
      <alignment horizontal="left"/>
    </xf>
    <xf numFmtId="164" fontId="1" fillId="0" borderId="0" xfId="1" applyNumberFormat="1" applyFont="1" applyFill="1" applyAlignment="1">
      <alignment horizontal="center"/>
    </xf>
    <xf numFmtId="164" fontId="1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164" fontId="0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horizontal="center" vertical="center" wrapText="1"/>
    </xf>
    <xf numFmtId="164" fontId="1" fillId="0" borderId="2" xfId="1" applyNumberFormat="1" applyFont="1" applyFill="1" applyBorder="1" applyAlignment="1">
      <alignment horizontal="left" vertical="center" wrapText="1"/>
    </xf>
    <xf numFmtId="164" fontId="0" fillId="0" borderId="2" xfId="1" applyNumberFormat="1" applyFont="1" applyFill="1" applyBorder="1" applyAlignment="1">
      <alignment vertical="center" wrapText="1"/>
    </xf>
    <xf numFmtId="164" fontId="0" fillId="0" borderId="2" xfId="1" applyNumberFormat="1" applyFont="1" applyFill="1" applyBorder="1" applyAlignment="1">
      <alignment horizontal="center" vertical="center" wrapText="1"/>
    </xf>
    <xf numFmtId="164" fontId="0" fillId="0" borderId="2" xfId="1" applyNumberFormat="1" applyFont="1" applyFill="1" applyBorder="1"/>
    <xf numFmtId="164" fontId="3" fillId="0" borderId="0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4" fontId="8" fillId="0" borderId="0" xfId="1" applyNumberFormat="1" applyFont="1"/>
    <xf numFmtId="164" fontId="4" fillId="0" borderId="2" xfId="1" applyNumberFormat="1" applyFont="1" applyFill="1" applyBorder="1"/>
    <xf numFmtId="164" fontId="4" fillId="0" borderId="0" xfId="1" applyNumberFormat="1" applyFont="1" applyFill="1" applyBorder="1"/>
    <xf numFmtId="164" fontId="1" fillId="0" borderId="0" xfId="1" applyNumberFormat="1" applyFont="1" applyFill="1"/>
    <xf numFmtId="164" fontId="8" fillId="0" borderId="0" xfId="1" applyNumberFormat="1" applyFont="1" applyFill="1"/>
    <xf numFmtId="164" fontId="4" fillId="0" borderId="0" xfId="1" applyNumberFormat="1" applyFont="1" applyFill="1"/>
    <xf numFmtId="164" fontId="2" fillId="0" borderId="0" xfId="1" applyNumberFormat="1" applyFont="1" applyFill="1" applyBorder="1" applyAlignment="1">
      <alignment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wrapText="1"/>
    </xf>
    <xf numFmtId="164" fontId="0" fillId="0" borderId="0" xfId="1" applyNumberFormat="1" applyFont="1" applyFill="1" applyBorder="1" applyAlignment="1">
      <alignment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5" xfId="1" applyNumberFormat="1" applyFont="1" applyFill="1" applyBorder="1" applyAlignment="1"/>
    <xf numFmtId="164" fontId="3" fillId="0" borderId="0" xfId="1" applyNumberFormat="1" applyFont="1" applyFill="1" applyAlignment="1"/>
    <xf numFmtId="164" fontId="3" fillId="0" borderId="0" xfId="1" applyNumberFormat="1" applyFont="1" applyFill="1" applyBorder="1" applyAlignment="1"/>
    <xf numFmtId="164" fontId="4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/>
    <xf numFmtId="164" fontId="3" fillId="0" borderId="1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4" fillId="0" borderId="0" xfId="1" applyNumberFormat="1" applyFont="1" applyBorder="1"/>
    <xf numFmtId="164" fontId="0" fillId="0" borderId="0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left" vertical="center"/>
    </xf>
    <xf numFmtId="164" fontId="4" fillId="0" borderId="0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Alignment="1">
      <alignment horizontal="left"/>
    </xf>
    <xf numFmtId="164" fontId="0" fillId="0" borderId="4" xfId="1" applyNumberFormat="1" applyFont="1" applyFill="1" applyBorder="1" applyAlignment="1"/>
    <xf numFmtId="164" fontId="0" fillId="0" borderId="0" xfId="1" applyNumberFormat="1" applyFont="1" applyFill="1" applyBorder="1" applyAlignment="1"/>
    <xf numFmtId="164" fontId="1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horizontal="left" vertical="top" wrapText="1"/>
    </xf>
    <xf numFmtId="164" fontId="0" fillId="0" borderId="0" xfId="1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 vertical="center" wrapText="1"/>
    </xf>
    <xf numFmtId="164" fontId="0" fillId="0" borderId="7" xfId="1" applyNumberFormat="1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64" fontId="1" fillId="0" borderId="7" xfId="1" applyNumberFormat="1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 wrapText="1"/>
    </xf>
    <xf numFmtId="1" fontId="3" fillId="0" borderId="0" xfId="1" applyNumberFormat="1" applyFont="1" applyFill="1" applyAlignment="1">
      <alignment horizontal="left"/>
    </xf>
    <xf numFmtId="164" fontId="0" fillId="0" borderId="0" xfId="2" applyNumberFormat="1" applyFont="1" applyFill="1"/>
    <xf numFmtId="0" fontId="8" fillId="0" borderId="0" xfId="0" applyFont="1" applyFill="1"/>
    <xf numFmtId="4" fontId="0" fillId="0" borderId="0" xfId="0" applyNumberFormat="1" applyFont="1" applyFill="1"/>
    <xf numFmtId="49" fontId="4" fillId="0" borderId="0" xfId="1" applyNumberFormat="1" applyFont="1" applyFill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164" fontId="2" fillId="3" borderId="0" xfId="1" applyNumberFormat="1" applyFont="1" applyFill="1" applyBorder="1" applyAlignment="1">
      <alignment horizontal="left" vertical="center" wrapText="1"/>
    </xf>
    <xf numFmtId="164" fontId="4" fillId="3" borderId="0" xfId="1" applyNumberFormat="1" applyFont="1" applyFill="1" applyBorder="1" applyAlignment="1">
      <alignment vertical="center"/>
    </xf>
    <xf numFmtId="164" fontId="0" fillId="3" borderId="0" xfId="1" applyNumberFormat="1" applyFont="1" applyFill="1" applyBorder="1" applyAlignment="1">
      <alignment vertical="center" wrapText="1"/>
    </xf>
    <xf numFmtId="164" fontId="0" fillId="3" borderId="0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0" fillId="0" borderId="8" xfId="1" applyNumberFormat="1" applyFont="1" applyFill="1" applyBorder="1" applyAlignment="1">
      <alignment horizontal="center" vertical="center" wrapText="1"/>
    </xf>
    <xf numFmtId="164" fontId="0" fillId="0" borderId="8" xfId="1" applyNumberFormat="1" applyFont="1" applyFill="1" applyBorder="1"/>
    <xf numFmtId="0" fontId="0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164" fontId="0" fillId="0" borderId="8" xfId="1" applyNumberFormat="1" applyFont="1" applyFill="1" applyBorder="1" applyAlignment="1">
      <alignment vertical="center" wrapText="1"/>
    </xf>
    <xf numFmtId="164" fontId="4" fillId="0" borderId="8" xfId="1" applyNumberFormat="1" applyFont="1" applyFill="1" applyBorder="1" applyAlignment="1">
      <alignment vertical="center" wrapText="1"/>
    </xf>
    <xf numFmtId="164" fontId="0" fillId="0" borderId="8" xfId="1" applyNumberFormat="1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164" fontId="4" fillId="3" borderId="0" xfId="1" applyNumberFormat="1" applyFont="1" applyFill="1" applyBorder="1" applyAlignment="1">
      <alignment vertical="center" wrapText="1"/>
    </xf>
    <xf numFmtId="164" fontId="4" fillId="3" borderId="0" xfId="1" applyNumberFormat="1" applyFont="1" applyFill="1" applyBorder="1" applyAlignment="1">
      <alignment horizontal="center" vertical="center" wrapText="1"/>
    </xf>
    <xf numFmtId="164" fontId="4" fillId="4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 applyAlignment="1">
      <alignment horizontal="left" vertical="center" wrapText="1"/>
    </xf>
    <xf numFmtId="14" fontId="0" fillId="0" borderId="0" xfId="1" applyNumberFormat="1" applyFont="1"/>
    <xf numFmtId="0" fontId="11" fillId="0" borderId="0" xfId="0" applyFont="1" applyFill="1" applyAlignment="1">
      <alignment vertical="center" wrapText="1"/>
    </xf>
    <xf numFmtId="164" fontId="0" fillId="0" borderId="3" xfId="1" applyNumberFormat="1" applyFont="1" applyFill="1" applyBorder="1" applyAlignment="1">
      <alignment horizontal="left" vertical="top" wrapText="1"/>
    </xf>
    <xf numFmtId="164" fontId="0" fillId="0" borderId="3" xfId="1" applyNumberFormat="1" applyFont="1" applyFill="1" applyBorder="1"/>
    <xf numFmtId="164" fontId="2" fillId="0" borderId="5" xfId="1" applyNumberFormat="1" applyFont="1" applyFill="1" applyBorder="1" applyAlignment="1">
      <alignment horizontal="left" vertical="center"/>
    </xf>
    <xf numFmtId="49" fontId="4" fillId="0" borderId="0" xfId="1" applyNumberFormat="1" applyFont="1" applyFill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left" vertical="center" wrapText="1"/>
    </xf>
    <xf numFmtId="164" fontId="2" fillId="3" borderId="0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164" fontId="4" fillId="5" borderId="0" xfId="1" applyNumberFormat="1" applyFont="1" applyFill="1" applyBorder="1" applyAlignment="1">
      <alignment horizontal="center" vertical="center" wrapText="1"/>
    </xf>
    <xf numFmtId="164" fontId="2" fillId="5" borderId="0" xfId="1" applyNumberFormat="1" applyFont="1" applyFill="1" applyBorder="1" applyAlignment="1">
      <alignment horizontal="center" vertical="center" wrapText="1"/>
    </xf>
    <xf numFmtId="164" fontId="0" fillId="4" borderId="0" xfId="1" applyNumberFormat="1" applyFont="1" applyFill="1" applyBorder="1" applyAlignment="1">
      <alignment vertical="center" wrapText="1"/>
    </xf>
    <xf numFmtId="164" fontId="0" fillId="4" borderId="0" xfId="1" applyNumberFormat="1" applyFont="1" applyFill="1" applyBorder="1" applyAlignment="1">
      <alignment horizontal="center" vertical="center" wrapText="1"/>
    </xf>
    <xf numFmtId="164" fontId="4" fillId="5" borderId="0" xfId="1" applyNumberFormat="1" applyFont="1" applyFill="1" applyBorder="1" applyAlignment="1">
      <alignment vertical="center" wrapText="1"/>
    </xf>
    <xf numFmtId="164" fontId="2" fillId="5" borderId="0" xfId="1" applyNumberFormat="1" applyFont="1" applyFill="1" applyBorder="1" applyAlignment="1">
      <alignment horizontal="left" vertical="center" wrapText="1"/>
    </xf>
    <xf numFmtId="164" fontId="4" fillId="5" borderId="0" xfId="1" applyNumberFormat="1" applyFont="1" applyFill="1" applyBorder="1" applyAlignment="1">
      <alignment vertical="center"/>
    </xf>
    <xf numFmtId="10" fontId="0" fillId="0" borderId="0" xfId="3" applyNumberFormat="1" applyFont="1" applyFill="1"/>
    <xf numFmtId="164" fontId="1" fillId="0" borderId="0" xfId="1" applyNumberFormat="1" applyFont="1" applyFill="1" applyAlignment="1">
      <alignment horizontal="center"/>
    </xf>
    <xf numFmtId="164" fontId="1" fillId="0" borderId="9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8" xfId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164" fontId="1" fillId="0" borderId="9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164" fontId="1" fillId="0" borderId="8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164" fontId="3" fillId="0" borderId="0" xfId="1" applyNumberFormat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left" vertical="center" wrapText="1"/>
    </xf>
    <xf numFmtId="49" fontId="3" fillId="0" borderId="0" xfId="1" applyNumberFormat="1" applyFont="1" applyFill="1" applyAlignment="1">
      <alignment horizontal="left" vertical="center" wrapText="1"/>
    </xf>
    <xf numFmtId="49" fontId="4" fillId="0" borderId="0" xfId="1" applyNumberFormat="1" applyFont="1" applyFill="1" applyAlignment="1">
      <alignment horizontal="left" vertical="center" wrapText="1"/>
    </xf>
    <xf numFmtId="164" fontId="6" fillId="0" borderId="0" xfId="1" applyNumberFormat="1" applyFont="1" applyFill="1" applyBorder="1" applyAlignment="1">
      <alignment horizontal="left" vertical="center"/>
    </xf>
  </cellXfs>
  <cellStyles count="4">
    <cellStyle name="Millares" xfId="1" builtinId="3"/>
    <cellStyle name="Millares 2" xfId="2"/>
    <cellStyle name="Normal" xfId="0" builtinId="0"/>
    <cellStyle name="Porcentual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5"/>
  <sheetViews>
    <sheetView topLeftCell="A105" zoomScaleNormal="100" workbookViewId="0">
      <selection activeCell="A135" sqref="A135"/>
    </sheetView>
  </sheetViews>
  <sheetFormatPr baseColWidth="10" defaultColWidth="11.42578125" defaultRowHeight="15"/>
  <cols>
    <col min="1" max="1" width="49.140625" style="48" customWidth="1"/>
    <col min="2" max="2" width="25.140625" style="48" customWidth="1"/>
    <col min="3" max="3" width="16.140625" style="48" customWidth="1"/>
    <col min="4" max="5" width="18.85546875" style="48" bestFit="1" customWidth="1"/>
    <col min="6" max="6" width="11.42578125" style="48"/>
    <col min="7" max="7" width="13.85546875" style="48" customWidth="1"/>
    <col min="8" max="8" width="14.42578125" style="48" customWidth="1"/>
    <col min="9" max="9" width="16" style="48" customWidth="1"/>
    <col min="10" max="16384" width="11.42578125" style="48"/>
  </cols>
  <sheetData>
    <row r="1" spans="1:7">
      <c r="A1" s="172" t="s">
        <v>84</v>
      </c>
      <c r="B1" s="172"/>
      <c r="C1" s="172"/>
      <c r="D1" s="172"/>
      <c r="E1" s="172"/>
      <c r="F1" s="172"/>
      <c r="G1" s="172"/>
    </row>
    <row r="2" spans="1:7">
      <c r="A2" s="49" t="s">
        <v>0</v>
      </c>
      <c r="B2" s="50" t="s">
        <v>85</v>
      </c>
      <c r="C2" s="51"/>
      <c r="D2" s="52"/>
      <c r="E2" s="51"/>
      <c r="F2" s="53"/>
      <c r="G2" s="53"/>
    </row>
    <row r="3" spans="1:7">
      <c r="A3" s="49" t="s">
        <v>1</v>
      </c>
      <c r="B3" s="50" t="s">
        <v>2</v>
      </c>
      <c r="C3" s="54"/>
      <c r="D3" s="51"/>
      <c r="E3" s="51"/>
      <c r="F3" s="53"/>
      <c r="G3" s="53"/>
    </row>
    <row r="4" spans="1:7">
      <c r="A4" s="49" t="s">
        <v>3</v>
      </c>
      <c r="B4" s="55" t="s">
        <v>4</v>
      </c>
      <c r="C4" s="51"/>
      <c r="D4" s="51"/>
      <c r="E4" s="51"/>
      <c r="F4" s="53"/>
      <c r="G4" s="53"/>
    </row>
    <row r="5" spans="1:7">
      <c r="A5" s="49" t="s">
        <v>86</v>
      </c>
      <c r="B5" s="55" t="s">
        <v>180</v>
      </c>
      <c r="C5" s="51"/>
      <c r="D5" s="51"/>
      <c r="E5" s="51"/>
      <c r="F5" s="53"/>
      <c r="G5" s="53"/>
    </row>
    <row r="8" spans="1:7">
      <c r="A8" s="172" t="s">
        <v>87</v>
      </c>
      <c r="B8" s="172"/>
      <c r="C8" s="172"/>
      <c r="D8" s="172"/>
      <c r="E8" s="172"/>
      <c r="F8" s="172"/>
      <c r="G8" s="172"/>
    </row>
    <row r="9" spans="1:7">
      <c r="A9" s="172" t="s">
        <v>88</v>
      </c>
      <c r="B9" s="172"/>
      <c r="C9" s="172"/>
      <c r="D9" s="172"/>
      <c r="E9" s="172"/>
      <c r="F9" s="172"/>
      <c r="G9" s="172"/>
    </row>
    <row r="10" spans="1:7">
      <c r="A10" s="56"/>
      <c r="B10" s="56"/>
      <c r="C10" s="56"/>
      <c r="D10" s="56"/>
      <c r="E10" s="56"/>
      <c r="F10" s="56"/>
      <c r="G10" s="56"/>
    </row>
    <row r="11" spans="1:7" ht="15.75" thickBot="1">
      <c r="A11" s="57" t="s">
        <v>5</v>
      </c>
      <c r="B11" s="57" t="s">
        <v>179</v>
      </c>
      <c r="C11" s="57" t="s">
        <v>6</v>
      </c>
      <c r="D11" s="57" t="s">
        <v>73</v>
      </c>
      <c r="E11" s="57" t="s">
        <v>8</v>
      </c>
      <c r="F11" s="57" t="s">
        <v>9</v>
      </c>
      <c r="G11" s="57" t="s">
        <v>10</v>
      </c>
    </row>
    <row r="12" spans="1:7">
      <c r="A12" s="58"/>
      <c r="B12" s="58"/>
      <c r="C12" s="58"/>
      <c r="D12" s="58"/>
      <c r="E12" s="58"/>
      <c r="F12" s="58"/>
      <c r="G12" s="58"/>
    </row>
    <row r="13" spans="1:7" s="53" customFormat="1" ht="29.25" customHeight="1">
      <c r="A13" s="177" t="s">
        <v>11</v>
      </c>
      <c r="B13" s="59" t="s">
        <v>12</v>
      </c>
      <c r="C13" s="60" t="s">
        <v>13</v>
      </c>
      <c r="D13" s="60">
        <v>3</v>
      </c>
      <c r="E13" s="60">
        <v>4</v>
      </c>
      <c r="F13" s="60">
        <v>4</v>
      </c>
      <c r="G13" s="60">
        <f>+SUM(D13:F13)</f>
        <v>11</v>
      </c>
    </row>
    <row r="14" spans="1:7" s="53" customFormat="1" ht="30">
      <c r="A14" s="177"/>
      <c r="B14" s="61" t="s">
        <v>15</v>
      </c>
      <c r="C14" s="60" t="s">
        <v>14</v>
      </c>
      <c r="D14" s="60"/>
      <c r="E14" s="60"/>
      <c r="F14" s="60">
        <v>83</v>
      </c>
      <c r="G14" s="120">
        <f t="shared" ref="G14:G75" si="0">+SUM(D14:F14)</f>
        <v>83</v>
      </c>
    </row>
    <row r="15" spans="1:7" s="53" customFormat="1">
      <c r="A15" s="177"/>
      <c r="B15" s="106" t="s">
        <v>74</v>
      </c>
      <c r="C15" s="105" t="s">
        <v>16</v>
      </c>
      <c r="D15" s="105"/>
      <c r="E15" s="105"/>
      <c r="F15" s="105"/>
      <c r="G15" s="120">
        <f t="shared" si="0"/>
        <v>0</v>
      </c>
    </row>
    <row r="16" spans="1:7" s="53" customFormat="1" ht="30">
      <c r="A16" s="177"/>
      <c r="B16" s="32" t="s">
        <v>156</v>
      </c>
      <c r="C16" s="33" t="s">
        <v>155</v>
      </c>
      <c r="D16" s="60"/>
      <c r="E16" s="60"/>
      <c r="F16" s="60"/>
      <c r="G16" s="120">
        <f t="shared" si="0"/>
        <v>0</v>
      </c>
    </row>
    <row r="17" spans="1:7" s="53" customFormat="1">
      <c r="A17" s="177"/>
      <c r="B17" s="32" t="s">
        <v>168</v>
      </c>
      <c r="C17" s="33" t="s">
        <v>155</v>
      </c>
      <c r="D17" s="120"/>
      <c r="E17" s="120"/>
      <c r="F17" s="120"/>
      <c r="G17" s="120">
        <f t="shared" si="0"/>
        <v>0</v>
      </c>
    </row>
    <row r="18" spans="1:7" s="53" customFormat="1">
      <c r="A18" s="177"/>
      <c r="B18" s="32" t="s">
        <v>169</v>
      </c>
      <c r="C18" s="33" t="s">
        <v>155</v>
      </c>
      <c r="D18" s="120"/>
      <c r="E18" s="120"/>
      <c r="F18" s="120"/>
      <c r="G18" s="120">
        <f t="shared" si="0"/>
        <v>0</v>
      </c>
    </row>
    <row r="19" spans="1:7" s="53" customFormat="1" ht="30">
      <c r="A19" s="177"/>
      <c r="B19" s="32" t="s">
        <v>170</v>
      </c>
      <c r="C19" s="33" t="s">
        <v>155</v>
      </c>
      <c r="D19" s="120"/>
      <c r="E19" s="120"/>
      <c r="F19" s="120"/>
      <c r="G19" s="120">
        <f t="shared" si="0"/>
        <v>0</v>
      </c>
    </row>
    <row r="20" spans="1:7" s="53" customFormat="1" ht="30">
      <c r="A20" s="177"/>
      <c r="B20" s="32" t="s">
        <v>171</v>
      </c>
      <c r="C20" s="33" t="s">
        <v>155</v>
      </c>
      <c r="D20" s="120"/>
      <c r="E20" s="120"/>
      <c r="F20" s="120"/>
      <c r="G20" s="120">
        <f t="shared" si="0"/>
        <v>0</v>
      </c>
    </row>
    <row r="21" spans="1:7" s="53" customFormat="1" ht="30">
      <c r="A21" s="177"/>
      <c r="B21" s="32" t="s">
        <v>172</v>
      </c>
      <c r="C21" s="33" t="s">
        <v>162</v>
      </c>
      <c r="D21" s="120"/>
      <c r="E21" s="120"/>
      <c r="F21" s="120"/>
      <c r="G21" s="120">
        <f t="shared" si="0"/>
        <v>0</v>
      </c>
    </row>
    <row r="22" spans="1:7" s="53" customFormat="1" ht="15.75" thickBot="1">
      <c r="A22" s="178"/>
      <c r="B22" s="136" t="s">
        <v>191</v>
      </c>
      <c r="C22" s="137" t="s">
        <v>155</v>
      </c>
      <c r="D22" s="138"/>
      <c r="E22" s="138"/>
      <c r="F22" s="138">
        <v>10</v>
      </c>
      <c r="G22" s="138">
        <f t="shared" si="0"/>
        <v>10</v>
      </c>
    </row>
    <row r="23" spans="1:7" s="53" customFormat="1" ht="30">
      <c r="A23" s="180" t="s">
        <v>75</v>
      </c>
      <c r="B23" s="62" t="s">
        <v>124</v>
      </c>
      <c r="C23" s="102" t="s">
        <v>14</v>
      </c>
      <c r="D23" s="87"/>
      <c r="E23" s="87"/>
      <c r="F23" s="87"/>
      <c r="G23" s="120">
        <f t="shared" si="0"/>
        <v>0</v>
      </c>
    </row>
    <row r="24" spans="1:7" s="53" customFormat="1" ht="25.5" customHeight="1">
      <c r="A24" s="181"/>
      <c r="B24" s="59" t="s">
        <v>15</v>
      </c>
      <c r="C24" s="60" t="s">
        <v>14</v>
      </c>
      <c r="D24" s="60"/>
      <c r="E24" s="60"/>
      <c r="F24" s="60"/>
      <c r="G24" s="120">
        <f t="shared" si="0"/>
        <v>0</v>
      </c>
    </row>
    <row r="25" spans="1:7" s="53" customFormat="1" ht="25.5" customHeight="1">
      <c r="A25" s="181"/>
      <c r="B25" s="12" t="s">
        <v>139</v>
      </c>
      <c r="C25" s="33" t="s">
        <v>14</v>
      </c>
      <c r="D25" s="87"/>
      <c r="E25" s="87"/>
      <c r="F25" s="87">
        <v>1</v>
      </c>
      <c r="G25" s="120">
        <f t="shared" si="0"/>
        <v>1</v>
      </c>
    </row>
    <row r="26" spans="1:7" s="53" customFormat="1" ht="36" customHeight="1">
      <c r="A26" s="181"/>
      <c r="B26" s="59" t="s">
        <v>140</v>
      </c>
      <c r="C26" s="60" t="s">
        <v>16</v>
      </c>
      <c r="D26" s="60"/>
      <c r="E26" s="60">
        <v>1</v>
      </c>
      <c r="F26" s="60">
        <v>1</v>
      </c>
      <c r="G26" s="120">
        <f t="shared" si="0"/>
        <v>2</v>
      </c>
    </row>
    <row r="27" spans="1:7" s="53" customFormat="1" ht="31.5" customHeight="1">
      <c r="A27" s="181"/>
      <c r="B27" s="62" t="s">
        <v>17</v>
      </c>
      <c r="C27" s="60" t="s">
        <v>14</v>
      </c>
      <c r="D27" s="60"/>
      <c r="E27" s="60"/>
      <c r="F27" s="60"/>
      <c r="G27" s="120">
        <v>1103</v>
      </c>
    </row>
    <row r="28" spans="1:7" s="53" customFormat="1" ht="35.25" customHeight="1">
      <c r="A28" s="181"/>
      <c r="B28" s="62" t="s">
        <v>109</v>
      </c>
      <c r="C28" s="60" t="s">
        <v>39</v>
      </c>
      <c r="D28" s="60"/>
      <c r="E28" s="60"/>
      <c r="F28" s="60"/>
      <c r="G28" s="120">
        <v>0</v>
      </c>
    </row>
    <row r="29" spans="1:7" s="53" customFormat="1" ht="15.75" customHeight="1">
      <c r="A29" s="181"/>
      <c r="B29" s="59" t="s">
        <v>141</v>
      </c>
      <c r="C29" s="60" t="s">
        <v>16</v>
      </c>
      <c r="D29" s="60"/>
      <c r="E29" s="60"/>
      <c r="F29" s="60">
        <v>2</v>
      </c>
      <c r="G29" s="120">
        <f t="shared" si="0"/>
        <v>2</v>
      </c>
    </row>
    <row r="30" spans="1:7" s="53" customFormat="1" ht="19.5" customHeight="1">
      <c r="A30" s="181"/>
      <c r="B30" s="63" t="s">
        <v>142</v>
      </c>
      <c r="C30" s="60" t="s">
        <v>40</v>
      </c>
      <c r="D30" s="64"/>
      <c r="E30" s="64"/>
      <c r="F30" s="64"/>
      <c r="G30" s="120">
        <f t="shared" si="0"/>
        <v>0</v>
      </c>
    </row>
    <row r="31" spans="1:7" s="53" customFormat="1" ht="30">
      <c r="A31" s="181"/>
      <c r="B31" s="12" t="s">
        <v>143</v>
      </c>
      <c r="C31" s="33" t="s">
        <v>14</v>
      </c>
      <c r="D31" s="64"/>
      <c r="E31" s="64"/>
      <c r="F31" s="64"/>
      <c r="G31" s="120">
        <f t="shared" si="0"/>
        <v>0</v>
      </c>
    </row>
    <row r="32" spans="1:7" s="53" customFormat="1" ht="30">
      <c r="A32" s="181"/>
      <c r="B32" s="61" t="s">
        <v>144</v>
      </c>
      <c r="C32" s="60" t="s">
        <v>14</v>
      </c>
      <c r="D32" s="64"/>
      <c r="E32" s="64"/>
      <c r="F32" s="64"/>
      <c r="G32" s="120">
        <v>5</v>
      </c>
    </row>
    <row r="33" spans="1:7" s="53" customFormat="1" ht="30">
      <c r="A33" s="181"/>
      <c r="B33" s="86" t="s">
        <v>159</v>
      </c>
      <c r="C33" s="105" t="s">
        <v>39</v>
      </c>
      <c r="D33" s="64"/>
      <c r="E33" s="64"/>
      <c r="F33" s="64"/>
      <c r="G33" s="120">
        <v>69</v>
      </c>
    </row>
    <row r="34" spans="1:7" s="53" customFormat="1" ht="27" customHeight="1">
      <c r="A34" s="181"/>
      <c r="B34" s="53" t="s">
        <v>160</v>
      </c>
      <c r="C34" s="116" t="s">
        <v>40</v>
      </c>
      <c r="E34" s="53">
        <v>15</v>
      </c>
      <c r="F34" s="53">
        <v>49</v>
      </c>
      <c r="G34" s="120">
        <f t="shared" si="0"/>
        <v>64</v>
      </c>
    </row>
    <row r="35" spans="1:7" s="53" customFormat="1" ht="27" customHeight="1">
      <c r="A35" s="181"/>
      <c r="B35" s="53" t="s">
        <v>192</v>
      </c>
      <c r="C35" s="116"/>
      <c r="F35" s="53">
        <v>2</v>
      </c>
      <c r="G35" s="120">
        <f>SUM(D35:F35)</f>
        <v>2</v>
      </c>
    </row>
    <row r="36" spans="1:7" s="53" customFormat="1" ht="27" customHeight="1">
      <c r="A36" s="181"/>
      <c r="B36" s="115" t="s">
        <v>217</v>
      </c>
      <c r="C36" s="53" t="s">
        <v>218</v>
      </c>
      <c r="G36" s="120">
        <f>SUM(D36:F36)</f>
        <v>0</v>
      </c>
    </row>
    <row r="37" spans="1:7" s="53" customFormat="1" ht="27" customHeight="1" thickBot="1">
      <c r="A37" s="182"/>
      <c r="B37" s="155" t="s">
        <v>219</v>
      </c>
      <c r="C37" s="156" t="s">
        <v>101</v>
      </c>
      <c r="D37" s="139"/>
      <c r="E37" s="139"/>
      <c r="F37" s="139"/>
      <c r="G37" s="138">
        <f t="shared" si="0"/>
        <v>0</v>
      </c>
    </row>
    <row r="38" spans="1:7" s="53" customFormat="1" ht="22.5" customHeight="1">
      <c r="A38" s="180" t="s">
        <v>18</v>
      </c>
      <c r="B38" s="63" t="s">
        <v>19</v>
      </c>
      <c r="C38" s="60" t="s">
        <v>13</v>
      </c>
      <c r="D38" s="64"/>
      <c r="E38" s="64">
        <v>1</v>
      </c>
      <c r="F38" s="64">
        <v>1</v>
      </c>
      <c r="G38" s="120">
        <f t="shared" si="0"/>
        <v>2</v>
      </c>
    </row>
    <row r="39" spans="1:7" s="53" customFormat="1" ht="19.5" customHeight="1">
      <c r="A39" s="181"/>
      <c r="B39" s="63" t="s">
        <v>15</v>
      </c>
      <c r="C39" s="64" t="s">
        <v>14</v>
      </c>
      <c r="D39" s="58"/>
      <c r="E39" s="58"/>
      <c r="F39" s="58"/>
      <c r="G39" s="120">
        <f t="shared" si="0"/>
        <v>0</v>
      </c>
    </row>
    <row r="40" spans="1:7" s="53" customFormat="1" ht="30">
      <c r="A40" s="181"/>
      <c r="B40" s="86" t="s">
        <v>76</v>
      </c>
      <c r="C40" s="64" t="s">
        <v>14</v>
      </c>
      <c r="D40" s="58"/>
      <c r="E40" s="58"/>
      <c r="F40" s="58"/>
      <c r="G40" s="120">
        <f t="shared" si="0"/>
        <v>0</v>
      </c>
    </row>
    <row r="41" spans="1:7" s="53" customFormat="1" ht="30.75" customHeight="1">
      <c r="A41" s="181"/>
      <c r="B41" s="45" t="s">
        <v>96</v>
      </c>
      <c r="C41" s="46" t="s">
        <v>97</v>
      </c>
      <c r="D41" s="58"/>
      <c r="E41" s="58"/>
      <c r="F41" s="58"/>
      <c r="G41" s="120">
        <f t="shared" si="0"/>
        <v>0</v>
      </c>
    </row>
    <row r="42" spans="1:7" s="53" customFormat="1" ht="30.75" customHeight="1">
      <c r="A42" s="181"/>
      <c r="B42" s="117" t="s">
        <v>163</v>
      </c>
      <c r="C42" s="118" t="s">
        <v>164</v>
      </c>
      <c r="D42" s="58"/>
      <c r="E42" s="58"/>
      <c r="F42" s="58"/>
      <c r="G42" s="120">
        <f t="shared" si="0"/>
        <v>0</v>
      </c>
    </row>
    <row r="43" spans="1:7" s="53" customFormat="1" ht="45">
      <c r="A43" s="181"/>
      <c r="B43" s="146" t="s">
        <v>205</v>
      </c>
      <c r="C43" s="118" t="s">
        <v>165</v>
      </c>
      <c r="D43" s="58"/>
      <c r="E43" s="58"/>
      <c r="F43" s="58"/>
      <c r="G43" s="120">
        <f t="shared" si="0"/>
        <v>0</v>
      </c>
    </row>
    <row r="44" spans="1:7" s="53" customFormat="1" ht="15.75" thickBot="1">
      <c r="A44" s="182"/>
      <c r="B44" s="140" t="s">
        <v>193</v>
      </c>
      <c r="C44" s="141" t="s">
        <v>13</v>
      </c>
      <c r="D44" s="139"/>
      <c r="E44" s="139">
        <v>1</v>
      </c>
      <c r="F44" s="139">
        <v>1</v>
      </c>
      <c r="G44" s="138">
        <f t="shared" si="0"/>
        <v>2</v>
      </c>
    </row>
    <row r="45" spans="1:7" s="53" customFormat="1" ht="40.5" customHeight="1">
      <c r="A45" s="180" t="s">
        <v>20</v>
      </c>
      <c r="B45" s="63" t="s">
        <v>41</v>
      </c>
      <c r="C45" s="60" t="s">
        <v>42</v>
      </c>
      <c r="D45" s="58"/>
      <c r="E45" s="58"/>
      <c r="F45" s="58"/>
      <c r="G45" s="120">
        <f t="shared" si="0"/>
        <v>0</v>
      </c>
    </row>
    <row r="46" spans="1:7" s="53" customFormat="1" ht="27" customHeight="1">
      <c r="A46" s="181"/>
      <c r="B46" s="61" t="s">
        <v>43</v>
      </c>
      <c r="C46" s="60" t="s">
        <v>44</v>
      </c>
      <c r="D46" s="60"/>
      <c r="E46" s="60"/>
      <c r="F46" s="60">
        <v>1</v>
      </c>
      <c r="G46" s="120">
        <f t="shared" si="0"/>
        <v>1</v>
      </c>
    </row>
    <row r="47" spans="1:7" s="53" customFormat="1" ht="27" customHeight="1">
      <c r="A47" s="181"/>
      <c r="B47" s="38" t="s">
        <v>98</v>
      </c>
      <c r="C47" s="44" t="s">
        <v>99</v>
      </c>
      <c r="D47" s="87"/>
      <c r="E47" s="87"/>
      <c r="F47" s="87"/>
      <c r="G47" s="120">
        <f t="shared" si="0"/>
        <v>0</v>
      </c>
    </row>
    <row r="48" spans="1:7" s="53" customFormat="1" ht="24.75" customHeight="1">
      <c r="A48" s="181"/>
      <c r="B48" s="61" t="s">
        <v>100</v>
      </c>
      <c r="C48" s="60" t="s">
        <v>14</v>
      </c>
      <c r="D48" s="60"/>
      <c r="E48" s="60"/>
      <c r="F48" s="60"/>
      <c r="G48" s="120">
        <v>3326</v>
      </c>
    </row>
    <row r="49" spans="1:8" s="53" customFormat="1" ht="24.75" customHeight="1" thickBot="1">
      <c r="A49" s="182"/>
      <c r="B49" s="142" t="s">
        <v>194</v>
      </c>
      <c r="C49" s="138" t="s">
        <v>16</v>
      </c>
      <c r="D49" s="138"/>
      <c r="E49" s="138"/>
      <c r="F49" s="138">
        <v>1</v>
      </c>
      <c r="G49" s="138">
        <f t="shared" si="0"/>
        <v>1</v>
      </c>
    </row>
    <row r="50" spans="1:8" s="53" customFormat="1" ht="23.25" customHeight="1">
      <c r="A50" s="176" t="s">
        <v>37</v>
      </c>
      <c r="B50" s="65" t="s">
        <v>21</v>
      </c>
      <c r="C50" s="101" t="s">
        <v>22</v>
      </c>
      <c r="D50" s="60">
        <v>1</v>
      </c>
      <c r="E50" s="60">
        <v>2</v>
      </c>
      <c r="F50" s="60"/>
      <c r="G50" s="120">
        <f t="shared" si="0"/>
        <v>3</v>
      </c>
    </row>
    <row r="51" spans="1:8" s="53" customFormat="1" ht="21" customHeight="1">
      <c r="A51" s="177"/>
      <c r="B51" s="65" t="s">
        <v>23</v>
      </c>
      <c r="C51" s="101" t="s">
        <v>14</v>
      </c>
      <c r="D51" s="61"/>
      <c r="E51" s="61">
        <v>13</v>
      </c>
      <c r="F51" s="61">
        <v>35</v>
      </c>
      <c r="G51" s="120">
        <f t="shared" si="0"/>
        <v>48</v>
      </c>
    </row>
    <row r="52" spans="1:8" s="53" customFormat="1" ht="21" customHeight="1">
      <c r="A52" s="177"/>
      <c r="B52" s="65" t="s">
        <v>128</v>
      </c>
      <c r="C52" s="101" t="s">
        <v>14</v>
      </c>
      <c r="D52" s="86"/>
      <c r="E52" s="86"/>
      <c r="F52" s="86"/>
      <c r="G52" s="120">
        <f t="shared" si="0"/>
        <v>0</v>
      </c>
    </row>
    <row r="53" spans="1:8" s="53" customFormat="1" ht="20.25" customHeight="1">
      <c r="A53" s="177"/>
      <c r="B53" s="65" t="s">
        <v>129</v>
      </c>
      <c r="C53" s="63" t="s">
        <v>77</v>
      </c>
      <c r="D53" s="61"/>
      <c r="E53" s="61"/>
      <c r="F53" s="61"/>
      <c r="G53" s="120">
        <f t="shared" si="0"/>
        <v>0</v>
      </c>
    </row>
    <row r="54" spans="1:8" s="53" customFormat="1" ht="30.75" thickBot="1">
      <c r="A54" s="178"/>
      <c r="B54" s="143" t="s">
        <v>166</v>
      </c>
      <c r="C54" s="144" t="s">
        <v>155</v>
      </c>
      <c r="D54" s="142"/>
      <c r="E54" s="142"/>
      <c r="F54" s="142"/>
      <c r="G54" s="138">
        <f t="shared" si="0"/>
        <v>0</v>
      </c>
    </row>
    <row r="55" spans="1:8" s="53" customFormat="1" ht="22.5" customHeight="1">
      <c r="A55" s="173" t="s">
        <v>24</v>
      </c>
      <c r="B55" s="61" t="s">
        <v>21</v>
      </c>
      <c r="C55" s="64" t="s">
        <v>13</v>
      </c>
      <c r="D55" s="60">
        <v>84</v>
      </c>
      <c r="E55" s="60">
        <v>87</v>
      </c>
      <c r="F55" s="60">
        <v>73</v>
      </c>
      <c r="G55" s="120">
        <f t="shared" si="0"/>
        <v>244</v>
      </c>
    </row>
    <row r="56" spans="1:8" s="53" customFormat="1" ht="52.5" customHeight="1">
      <c r="A56" s="174"/>
      <c r="B56" s="61" t="s">
        <v>78</v>
      </c>
      <c r="C56" s="64" t="s">
        <v>14</v>
      </c>
      <c r="D56" s="60">
        <v>653</v>
      </c>
      <c r="E56" s="60">
        <v>529</v>
      </c>
      <c r="F56" s="60">
        <v>481</v>
      </c>
      <c r="G56" s="120">
        <f t="shared" si="0"/>
        <v>1663</v>
      </c>
    </row>
    <row r="57" spans="1:8" s="53" customFormat="1" ht="39" customHeight="1">
      <c r="A57" s="174"/>
      <c r="B57" s="61" t="s">
        <v>79</v>
      </c>
      <c r="C57" s="64" t="s">
        <v>80</v>
      </c>
      <c r="D57" s="64">
        <v>6</v>
      </c>
      <c r="E57" s="64">
        <v>8</v>
      </c>
      <c r="F57" s="64">
        <v>14</v>
      </c>
      <c r="G57" s="120">
        <f t="shared" si="0"/>
        <v>28</v>
      </c>
    </row>
    <row r="58" spans="1:8" s="53" customFormat="1" ht="57" customHeight="1">
      <c r="A58" s="174"/>
      <c r="B58" s="61" t="s">
        <v>25</v>
      </c>
      <c r="C58" s="60" t="s">
        <v>14</v>
      </c>
      <c r="D58" s="120" t="s">
        <v>195</v>
      </c>
      <c r="E58" s="120" t="s">
        <v>196</v>
      </c>
      <c r="F58" s="120" t="s">
        <v>197</v>
      </c>
      <c r="G58" s="120" t="s">
        <v>198</v>
      </c>
    </row>
    <row r="59" spans="1:8" s="53" customFormat="1" ht="31.5" customHeight="1">
      <c r="A59" s="174"/>
      <c r="B59" s="61" t="s">
        <v>81</v>
      </c>
      <c r="C59" s="60" t="s">
        <v>45</v>
      </c>
      <c r="D59" s="60"/>
      <c r="E59" s="60"/>
      <c r="F59" s="60"/>
      <c r="G59" s="120">
        <f t="shared" si="0"/>
        <v>0</v>
      </c>
    </row>
    <row r="60" spans="1:8" s="53" customFormat="1" ht="31.5" customHeight="1">
      <c r="A60" s="174"/>
      <c r="B60" s="86" t="s">
        <v>82</v>
      </c>
      <c r="C60" s="87" t="s">
        <v>16</v>
      </c>
      <c r="D60" s="87"/>
      <c r="E60" s="87"/>
      <c r="F60" s="87"/>
      <c r="G60" s="120">
        <f t="shared" si="0"/>
        <v>0</v>
      </c>
    </row>
    <row r="61" spans="1:8" s="53" customFormat="1" ht="31.5" customHeight="1">
      <c r="A61" s="174"/>
      <c r="B61" s="86" t="s">
        <v>149</v>
      </c>
      <c r="C61" s="87" t="s">
        <v>14</v>
      </c>
      <c r="D61" s="120" t="s">
        <v>199</v>
      </c>
      <c r="E61" s="120" t="s">
        <v>199</v>
      </c>
      <c r="F61" s="120" t="s">
        <v>199</v>
      </c>
      <c r="G61" s="120" t="s">
        <v>200</v>
      </c>
    </row>
    <row r="62" spans="1:8" s="53" customFormat="1" ht="18" customHeight="1" thickBot="1">
      <c r="A62" s="175"/>
      <c r="B62" s="143" t="s">
        <v>148</v>
      </c>
      <c r="C62" s="145" t="s">
        <v>110</v>
      </c>
      <c r="D62" s="138"/>
      <c r="E62" s="138"/>
      <c r="F62" s="138"/>
      <c r="G62" s="138">
        <f t="shared" si="0"/>
        <v>0</v>
      </c>
    </row>
    <row r="63" spans="1:8" s="53" customFormat="1" ht="48.75" customHeight="1">
      <c r="A63" s="180" t="s">
        <v>89</v>
      </c>
      <c r="B63" s="134" t="s">
        <v>26</v>
      </c>
      <c r="C63" s="135" t="s">
        <v>14</v>
      </c>
      <c r="D63" s="135"/>
      <c r="E63" s="135"/>
      <c r="F63" s="135"/>
      <c r="G63" s="135">
        <v>1360</v>
      </c>
      <c r="H63" s="58"/>
    </row>
    <row r="64" spans="1:8" s="53" customFormat="1" ht="26.25" customHeight="1">
      <c r="A64" s="181"/>
      <c r="B64" s="61" t="s">
        <v>27</v>
      </c>
      <c r="C64" s="60" t="s">
        <v>38</v>
      </c>
      <c r="D64" s="60"/>
      <c r="E64" s="86">
        <v>67</v>
      </c>
      <c r="F64" s="86" t="s">
        <v>201</v>
      </c>
      <c r="G64" s="86" t="s">
        <v>202</v>
      </c>
      <c r="H64" s="58"/>
    </row>
    <row r="65" spans="1:8" s="53" customFormat="1" ht="30">
      <c r="A65" s="181"/>
      <c r="B65" s="61" t="s">
        <v>28</v>
      </c>
      <c r="C65" s="60" t="s">
        <v>13</v>
      </c>
      <c r="D65" s="60"/>
      <c r="E65" s="60">
        <v>8</v>
      </c>
      <c r="F65" s="60">
        <v>2</v>
      </c>
      <c r="G65" s="120">
        <f t="shared" si="0"/>
        <v>10</v>
      </c>
      <c r="H65" s="58"/>
    </row>
    <row r="66" spans="1:8" s="53" customFormat="1" ht="45">
      <c r="A66" s="181"/>
      <c r="B66" s="61" t="s">
        <v>46</v>
      </c>
      <c r="C66" s="60" t="s">
        <v>13</v>
      </c>
      <c r="D66" s="58"/>
      <c r="E66" s="58"/>
      <c r="F66" s="58"/>
      <c r="G66" s="120">
        <f t="shared" si="0"/>
        <v>0</v>
      </c>
      <c r="H66" s="58"/>
    </row>
    <row r="67" spans="1:8" s="53" customFormat="1" ht="30.75" thickBot="1">
      <c r="A67" s="182"/>
      <c r="B67" s="142" t="s">
        <v>203</v>
      </c>
      <c r="C67" s="138" t="s">
        <v>155</v>
      </c>
      <c r="D67" s="139"/>
      <c r="E67" s="139"/>
      <c r="F67" s="139"/>
      <c r="G67" s="138">
        <v>731</v>
      </c>
      <c r="H67" s="58"/>
    </row>
    <row r="68" spans="1:8" s="53" customFormat="1" ht="15" customHeight="1">
      <c r="A68" s="185" t="s">
        <v>29</v>
      </c>
      <c r="B68" s="61" t="s">
        <v>83</v>
      </c>
      <c r="C68" s="60" t="s">
        <v>77</v>
      </c>
      <c r="D68" s="60"/>
      <c r="E68" s="60">
        <v>1</v>
      </c>
      <c r="F68" s="60"/>
      <c r="G68" s="120">
        <f t="shared" si="0"/>
        <v>1</v>
      </c>
      <c r="H68" s="58"/>
    </row>
    <row r="69" spans="1:8" s="53" customFormat="1" ht="30">
      <c r="A69" s="185"/>
      <c r="B69" s="65" t="s">
        <v>47</v>
      </c>
      <c r="C69" s="66" t="s">
        <v>48</v>
      </c>
      <c r="D69" s="60"/>
      <c r="E69" s="60"/>
      <c r="F69" s="60"/>
      <c r="G69" s="120">
        <f t="shared" si="0"/>
        <v>0</v>
      </c>
      <c r="H69" s="58"/>
    </row>
    <row r="70" spans="1:8" s="53" customFormat="1" ht="30">
      <c r="A70" s="185"/>
      <c r="B70" s="47" t="s">
        <v>150</v>
      </c>
      <c r="C70" s="46" t="s">
        <v>39</v>
      </c>
      <c r="D70" s="87"/>
      <c r="E70" s="87">
        <v>2</v>
      </c>
      <c r="F70" s="87">
        <v>2</v>
      </c>
      <c r="G70" s="120">
        <f t="shared" si="0"/>
        <v>4</v>
      </c>
      <c r="H70" s="58"/>
    </row>
    <row r="71" spans="1:8" s="53" customFormat="1" ht="45">
      <c r="A71" s="185"/>
      <c r="B71" s="47" t="s">
        <v>151</v>
      </c>
      <c r="C71" s="46" t="s">
        <v>13</v>
      </c>
      <c r="G71" s="120">
        <v>5</v>
      </c>
      <c r="H71" s="58"/>
    </row>
    <row r="72" spans="1:8" s="53" customFormat="1" ht="30">
      <c r="A72" s="185"/>
      <c r="B72" s="47" t="s">
        <v>152</v>
      </c>
      <c r="C72" s="46" t="s">
        <v>101</v>
      </c>
      <c r="F72" s="53">
        <v>1</v>
      </c>
      <c r="G72" s="120">
        <f t="shared" si="0"/>
        <v>1</v>
      </c>
      <c r="H72" s="58"/>
    </row>
    <row r="73" spans="1:8" s="53" customFormat="1">
      <c r="A73" s="185"/>
      <c r="B73" s="47" t="s">
        <v>153</v>
      </c>
      <c r="C73" s="46" t="s">
        <v>13</v>
      </c>
      <c r="G73" s="120">
        <f t="shared" si="0"/>
        <v>0</v>
      </c>
      <c r="H73" s="58"/>
    </row>
    <row r="74" spans="1:8" s="53" customFormat="1" ht="30">
      <c r="A74" s="185"/>
      <c r="B74" s="47" t="s">
        <v>154</v>
      </c>
      <c r="C74" s="118"/>
      <c r="G74" s="120">
        <f t="shared" si="0"/>
        <v>0</v>
      </c>
      <c r="H74" s="58"/>
    </row>
    <row r="75" spans="1:8" s="53" customFormat="1" ht="30">
      <c r="A75" s="186"/>
      <c r="B75" s="47" t="s">
        <v>167</v>
      </c>
      <c r="C75" s="46" t="s">
        <v>155</v>
      </c>
      <c r="G75" s="120">
        <f t="shared" si="0"/>
        <v>0</v>
      </c>
      <c r="H75" s="58"/>
    </row>
    <row r="76" spans="1:8" ht="15.75" thickBot="1">
      <c r="A76" s="67"/>
      <c r="B76" s="68"/>
      <c r="C76" s="69"/>
      <c r="D76" s="70"/>
      <c r="E76" s="70"/>
      <c r="F76" s="70"/>
      <c r="G76" s="69"/>
    </row>
    <row r="77" spans="1:8" ht="15.75" thickTop="1">
      <c r="A77" s="53" t="s">
        <v>104</v>
      </c>
    </row>
    <row r="80" spans="1:8">
      <c r="A80" s="184" t="s">
        <v>30</v>
      </c>
      <c r="B80" s="184"/>
      <c r="C80" s="184"/>
      <c r="D80" s="184"/>
      <c r="E80" s="184"/>
    </row>
    <row r="81" spans="1:5">
      <c r="A81" s="183" t="s">
        <v>90</v>
      </c>
      <c r="B81" s="183"/>
      <c r="C81" s="183"/>
      <c r="D81" s="183"/>
      <c r="E81" s="183"/>
    </row>
    <row r="82" spans="1:5">
      <c r="A82" s="183" t="s">
        <v>50</v>
      </c>
      <c r="B82" s="183"/>
      <c r="C82" s="183"/>
      <c r="D82" s="183"/>
      <c r="E82" s="183"/>
    </row>
    <row r="84" spans="1:5" ht="15.75" thickBot="1">
      <c r="A84" s="72" t="s">
        <v>5</v>
      </c>
      <c r="B84" s="72" t="s">
        <v>7</v>
      </c>
      <c r="C84" s="72" t="s">
        <v>8</v>
      </c>
      <c r="D84" s="72" t="s">
        <v>9</v>
      </c>
      <c r="E84" s="72" t="s">
        <v>10</v>
      </c>
    </row>
    <row r="85" spans="1:5">
      <c r="A85" s="30" t="s">
        <v>58</v>
      </c>
      <c r="B85" s="30">
        <v>0</v>
      </c>
      <c r="C85" s="30">
        <v>8779744.25</v>
      </c>
      <c r="D85" s="30">
        <v>4281815.47</v>
      </c>
      <c r="E85" s="30">
        <f>B85+C85+D85</f>
        <v>13061559.719999999</v>
      </c>
    </row>
    <row r="86" spans="1:5">
      <c r="A86" s="62" t="s">
        <v>59</v>
      </c>
      <c r="B86" s="30">
        <v>560170</v>
      </c>
      <c r="C86" s="30">
        <v>9075447</v>
      </c>
      <c r="D86" s="30">
        <v>5881091.0899999999</v>
      </c>
      <c r="E86" s="30">
        <f>B86+C86+D86</f>
        <v>15516708.09</v>
      </c>
    </row>
    <row r="87" spans="1:5">
      <c r="A87" s="62" t="s">
        <v>60</v>
      </c>
      <c r="B87" s="30">
        <v>95000</v>
      </c>
      <c r="C87" s="30">
        <v>8324317.9000000004</v>
      </c>
      <c r="D87" s="30">
        <v>8696000</v>
      </c>
      <c r="E87" s="30">
        <f t="shared" ref="E87:E94" si="1">B87+C87+D87</f>
        <v>17115317.899999999</v>
      </c>
    </row>
    <row r="88" spans="1:5" ht="17.25" customHeight="1">
      <c r="A88" s="62" t="s">
        <v>175</v>
      </c>
      <c r="B88" s="30">
        <v>0</v>
      </c>
      <c r="C88" s="30">
        <v>6544529.0999999996</v>
      </c>
      <c r="D88" s="30">
        <v>5330800</v>
      </c>
      <c r="E88" s="30">
        <f t="shared" si="1"/>
        <v>11875329.1</v>
      </c>
    </row>
    <row r="89" spans="1:5" ht="19.5" customHeight="1">
      <c r="A89" s="62" t="s">
        <v>176</v>
      </c>
      <c r="B89" s="30">
        <v>0</v>
      </c>
      <c r="C89" s="30">
        <v>355650</v>
      </c>
      <c r="D89" s="30">
        <v>841680</v>
      </c>
      <c r="E89" s="30">
        <f t="shared" si="1"/>
        <v>1197330</v>
      </c>
    </row>
    <row r="90" spans="1:5">
      <c r="A90" s="62" t="s">
        <v>61</v>
      </c>
      <c r="B90" s="30">
        <v>8420</v>
      </c>
      <c r="C90" s="30">
        <v>2587600</v>
      </c>
      <c r="D90" s="30">
        <v>105823.97</v>
      </c>
      <c r="E90" s="30">
        <f t="shared" si="1"/>
        <v>2701843.97</v>
      </c>
    </row>
    <row r="91" spans="1:5">
      <c r="A91" s="62" t="s">
        <v>62</v>
      </c>
      <c r="B91" s="30">
        <v>1367085.26</v>
      </c>
      <c r="C91" s="30">
        <v>8137522.7800000003</v>
      </c>
      <c r="D91" s="30">
        <v>5828240</v>
      </c>
      <c r="E91" s="30">
        <f t="shared" si="1"/>
        <v>15332848.040000001</v>
      </c>
    </row>
    <row r="92" spans="1:5" ht="30">
      <c r="A92" s="62" t="s">
        <v>63</v>
      </c>
      <c r="B92" s="30">
        <v>0</v>
      </c>
      <c r="C92" s="30">
        <v>7038202</v>
      </c>
      <c r="D92" s="30">
        <v>747650</v>
      </c>
      <c r="E92" s="30">
        <f>B92+C92+D92</f>
        <v>7785852</v>
      </c>
    </row>
    <row r="93" spans="1:5">
      <c r="A93" s="30" t="s">
        <v>72</v>
      </c>
      <c r="B93" s="30">
        <v>0</v>
      </c>
      <c r="C93" s="30">
        <v>7336737</v>
      </c>
      <c r="D93" s="30">
        <v>0</v>
      </c>
      <c r="E93" s="30">
        <f>B93+C93+D93</f>
        <v>7336737</v>
      </c>
    </row>
    <row r="94" spans="1:5">
      <c r="A94" s="62" t="s">
        <v>56</v>
      </c>
      <c r="B94" s="30">
        <v>301621125.63</v>
      </c>
      <c r="C94" s="30">
        <v>152726379.02000001</v>
      </c>
      <c r="D94" s="30">
        <v>157288601.78</v>
      </c>
      <c r="E94" s="30">
        <f t="shared" si="1"/>
        <v>611636106.42999995</v>
      </c>
    </row>
    <row r="95" spans="1:5" ht="18.75" customHeight="1">
      <c r="A95" s="62" t="s">
        <v>57</v>
      </c>
      <c r="B95" s="30">
        <v>201359764.56</v>
      </c>
      <c r="C95" s="30">
        <v>181914947.34</v>
      </c>
      <c r="D95" s="30">
        <v>298012445.52999997</v>
      </c>
      <c r="E95" s="30">
        <f>B95+C95+D95</f>
        <v>681287157.42999995</v>
      </c>
    </row>
    <row r="96" spans="1:5" ht="18.75" customHeight="1">
      <c r="A96" s="132" t="s">
        <v>189</v>
      </c>
      <c r="B96" s="133">
        <v>1085511.1000000001</v>
      </c>
      <c r="C96" s="133">
        <v>4815920.04</v>
      </c>
      <c r="D96" s="133">
        <v>1154830</v>
      </c>
      <c r="E96" s="133">
        <f>B96+C96+D96</f>
        <v>7056261.1400000006</v>
      </c>
    </row>
    <row r="97" spans="1:5" ht="15.75" thickBot="1">
      <c r="A97" s="31" t="s">
        <v>31</v>
      </c>
      <c r="B97" s="31">
        <f>SUM(B85:B95)</f>
        <v>505011565.44999999</v>
      </c>
      <c r="C97" s="31">
        <f>SUM(C85:C95)</f>
        <v>392821076.38999999</v>
      </c>
      <c r="D97" s="31">
        <f>SUM(D85:D95)</f>
        <v>487014147.83999997</v>
      </c>
      <c r="E97" s="31">
        <f>SUM(E85:E95)</f>
        <v>1384846789.6799998</v>
      </c>
    </row>
    <row r="98" spans="1:5" ht="15.75" thickTop="1">
      <c r="A98" s="73" t="s">
        <v>222</v>
      </c>
    </row>
    <row r="101" spans="1:5">
      <c r="A101" s="184" t="s">
        <v>32</v>
      </c>
      <c r="B101" s="184"/>
      <c r="C101" s="184"/>
      <c r="D101" s="184"/>
      <c r="E101" s="184"/>
    </row>
    <row r="102" spans="1:5">
      <c r="A102" s="183" t="s">
        <v>90</v>
      </c>
      <c r="B102" s="183"/>
      <c r="C102" s="183"/>
      <c r="D102" s="183"/>
      <c r="E102" s="183"/>
    </row>
    <row r="103" spans="1:5">
      <c r="A103" s="183" t="s">
        <v>50</v>
      </c>
      <c r="B103" s="183"/>
      <c r="C103" s="183"/>
      <c r="D103" s="183"/>
      <c r="E103" s="183"/>
    </row>
    <row r="105" spans="1:5" ht="15.75" thickBot="1">
      <c r="A105" s="72" t="s">
        <v>33</v>
      </c>
      <c r="B105" s="72" t="s">
        <v>7</v>
      </c>
      <c r="C105" s="72" t="s">
        <v>8</v>
      </c>
      <c r="D105" s="72" t="s">
        <v>9</v>
      </c>
      <c r="E105" s="72" t="s">
        <v>10</v>
      </c>
    </row>
    <row r="106" spans="1:5">
      <c r="A106" s="30" t="s">
        <v>64</v>
      </c>
      <c r="B106" s="30">
        <v>438798718.56999999</v>
      </c>
      <c r="C106" s="30">
        <v>224810206.31</v>
      </c>
      <c r="D106" s="30">
        <v>225348131.87</v>
      </c>
      <c r="E106" s="30">
        <f t="shared" ref="E106:E111" si="2">SUM(B106:D106)</f>
        <v>888957056.75</v>
      </c>
    </row>
    <row r="107" spans="1:5">
      <c r="A107" s="30" t="s">
        <v>65</v>
      </c>
      <c r="B107" s="30">
        <v>50274775.689999998</v>
      </c>
      <c r="C107" s="30">
        <v>140415404.06</v>
      </c>
      <c r="D107" s="30">
        <v>103004194.64</v>
      </c>
      <c r="E107" s="30">
        <f t="shared" si="2"/>
        <v>293694374.38999999</v>
      </c>
    </row>
    <row r="108" spans="1:5">
      <c r="A108" s="30" t="s">
        <v>66</v>
      </c>
      <c r="B108" s="30">
        <v>165170.51</v>
      </c>
      <c r="C108" s="30">
        <v>21380227.359999999</v>
      </c>
      <c r="D108" s="30">
        <v>5368827.5800000001</v>
      </c>
      <c r="E108" s="30">
        <f t="shared" si="2"/>
        <v>26914225.450000003</v>
      </c>
    </row>
    <row r="109" spans="1:5">
      <c r="A109" s="30" t="s">
        <v>69</v>
      </c>
      <c r="B109" s="30">
        <v>0</v>
      </c>
      <c r="C109" s="30">
        <v>0</v>
      </c>
      <c r="D109" s="30">
        <v>0</v>
      </c>
      <c r="E109" s="30">
        <f t="shared" si="2"/>
        <v>0</v>
      </c>
    </row>
    <row r="110" spans="1:5">
      <c r="A110" s="30" t="s">
        <v>67</v>
      </c>
      <c r="B110" s="30">
        <v>11876613.82</v>
      </c>
      <c r="C110" s="30">
        <v>2228635</v>
      </c>
      <c r="D110" s="30">
        <v>104000</v>
      </c>
      <c r="E110" s="30">
        <f t="shared" si="2"/>
        <v>14209248.82</v>
      </c>
    </row>
    <row r="111" spans="1:5">
      <c r="A111" s="30" t="s">
        <v>190</v>
      </c>
      <c r="B111" s="30">
        <v>3896286.86</v>
      </c>
      <c r="C111" s="30">
        <v>3986603.66</v>
      </c>
      <c r="D111" s="30">
        <v>153188993.75</v>
      </c>
      <c r="E111" s="30">
        <f t="shared" si="2"/>
        <v>161071884.27000001</v>
      </c>
    </row>
    <row r="112" spans="1:5" ht="15.75" thickBot="1">
      <c r="A112" s="31" t="s">
        <v>31</v>
      </c>
      <c r="B112" s="31">
        <f>SUM(B106:B111)</f>
        <v>505011565.44999999</v>
      </c>
      <c r="C112" s="31">
        <f>SUM(C106:C111)</f>
        <v>392821076.39000005</v>
      </c>
      <c r="D112" s="31">
        <f>SUM(D106:D111)</f>
        <v>487014147.83999997</v>
      </c>
      <c r="E112" s="31">
        <f>SUM(E106:E111)</f>
        <v>1384846789.6799998</v>
      </c>
    </row>
    <row r="113" spans="1:9" ht="15.75" thickTop="1">
      <c r="A113" s="73" t="s">
        <v>49</v>
      </c>
    </row>
    <row r="116" spans="1:9">
      <c r="A116" s="184" t="s">
        <v>34</v>
      </c>
      <c r="B116" s="184"/>
      <c r="C116" s="184"/>
      <c r="D116" s="184"/>
      <c r="E116" s="184"/>
    </row>
    <row r="117" spans="1:9">
      <c r="A117" s="183" t="s">
        <v>35</v>
      </c>
      <c r="B117" s="183"/>
      <c r="C117" s="183"/>
      <c r="D117" s="183"/>
      <c r="E117" s="183"/>
    </row>
    <row r="118" spans="1:9">
      <c r="A118" s="183" t="s">
        <v>50</v>
      </c>
      <c r="B118" s="183"/>
      <c r="C118" s="183"/>
      <c r="D118" s="183"/>
      <c r="E118" s="183"/>
    </row>
    <row r="119" spans="1:9">
      <c r="A119" s="74"/>
      <c r="B119" s="74"/>
      <c r="C119" s="74"/>
      <c r="D119" s="74"/>
      <c r="E119" s="74"/>
    </row>
    <row r="120" spans="1:9" ht="15.75" thickBot="1">
      <c r="A120" s="72" t="s">
        <v>33</v>
      </c>
      <c r="B120" s="72" t="s">
        <v>7</v>
      </c>
      <c r="C120" s="72" t="s">
        <v>8</v>
      </c>
      <c r="D120" s="72" t="s">
        <v>9</v>
      </c>
      <c r="E120" s="72" t="s">
        <v>10</v>
      </c>
    </row>
    <row r="121" spans="1:9">
      <c r="A121" s="30" t="s">
        <v>36</v>
      </c>
      <c r="B121" s="25">
        <v>10917748992.25</v>
      </c>
      <c r="C121" s="25">
        <f>+B126</f>
        <v>11725514061.91</v>
      </c>
      <c r="D121" s="25">
        <f>+C126</f>
        <v>12111065254.719999</v>
      </c>
      <c r="E121" s="26">
        <f>+B121</f>
        <v>10917748992.25</v>
      </c>
      <c r="G121" s="75"/>
    </row>
    <row r="122" spans="1:9">
      <c r="A122" s="30" t="s">
        <v>51</v>
      </c>
      <c r="B122" s="25">
        <v>1312437865.99</v>
      </c>
      <c r="C122" s="25">
        <v>777654691.97000003</v>
      </c>
      <c r="D122" s="25">
        <v>773690130.78999996</v>
      </c>
      <c r="E122" s="26">
        <f>B122+C122+D122</f>
        <v>2863782688.75</v>
      </c>
      <c r="G122" s="53"/>
      <c r="H122" s="53"/>
      <c r="I122" s="53"/>
    </row>
    <row r="123" spans="1:9">
      <c r="A123" s="30" t="s">
        <v>52</v>
      </c>
      <c r="B123" s="25">
        <v>338769.12</v>
      </c>
      <c r="C123" s="25">
        <v>717577.23</v>
      </c>
      <c r="D123" s="25">
        <v>158939.91</v>
      </c>
      <c r="E123" s="26">
        <f>B123+C123+D123</f>
        <v>1215286.26</v>
      </c>
      <c r="G123" s="53"/>
      <c r="H123" s="53"/>
      <c r="I123" s="53"/>
    </row>
    <row r="124" spans="1:9">
      <c r="A124" s="30" t="s">
        <v>53</v>
      </c>
      <c r="B124" s="25">
        <f>SUM(B121:B123)</f>
        <v>12230525627.360001</v>
      </c>
      <c r="C124" s="25">
        <f t="shared" ref="C124:E124" si="3">C121+C122+C123</f>
        <v>12503886331.109999</v>
      </c>
      <c r="D124" s="25">
        <f t="shared" si="3"/>
        <v>12884914325.419998</v>
      </c>
      <c r="E124" s="26">
        <f t="shared" si="3"/>
        <v>13782746967.26</v>
      </c>
    </row>
    <row r="125" spans="1:9">
      <c r="A125" s="30" t="s">
        <v>54</v>
      </c>
      <c r="B125" s="25">
        <f>+B112</f>
        <v>505011565.44999999</v>
      </c>
      <c r="C125" s="25">
        <f t="shared" ref="C125:E125" si="4">+C112</f>
        <v>392821076.39000005</v>
      </c>
      <c r="D125" s="25">
        <f t="shared" si="4"/>
        <v>487014147.83999997</v>
      </c>
      <c r="E125" s="26">
        <f t="shared" si="4"/>
        <v>1384846789.6799998</v>
      </c>
    </row>
    <row r="126" spans="1:9">
      <c r="A126" s="30" t="s">
        <v>55</v>
      </c>
      <c r="B126" s="25">
        <f>B124-B125</f>
        <v>11725514061.91</v>
      </c>
      <c r="C126" s="25">
        <f t="shared" ref="C126:E126" si="5">C124-C125</f>
        <v>12111065254.719999</v>
      </c>
      <c r="D126" s="25">
        <f t="shared" si="5"/>
        <v>12397900177.579998</v>
      </c>
      <c r="E126" s="26">
        <f t="shared" si="5"/>
        <v>12397900177.58</v>
      </c>
    </row>
    <row r="127" spans="1:9" ht="15.75" thickBot="1">
      <c r="A127" s="76"/>
      <c r="B127" s="70"/>
      <c r="C127" s="76"/>
      <c r="D127" s="76"/>
      <c r="E127" s="76"/>
    </row>
    <row r="128" spans="1:9" ht="15.75" thickTop="1">
      <c r="A128" s="73" t="s">
        <v>49</v>
      </c>
      <c r="B128" s="25"/>
      <c r="C128" s="77"/>
      <c r="D128" s="77"/>
      <c r="E128" s="77"/>
    </row>
    <row r="129" spans="1:5">
      <c r="A129" s="179" t="s">
        <v>220</v>
      </c>
      <c r="B129" s="179"/>
      <c r="C129" s="179"/>
      <c r="D129" s="179"/>
      <c r="E129" s="179"/>
    </row>
    <row r="130" spans="1:5">
      <c r="A130" s="179"/>
      <c r="B130" s="179"/>
      <c r="C130" s="179"/>
      <c r="D130" s="179"/>
      <c r="E130" s="179"/>
    </row>
    <row r="131" spans="1:5">
      <c r="A131" s="179"/>
      <c r="B131" s="179"/>
      <c r="C131" s="179"/>
      <c r="D131" s="179"/>
      <c r="E131" s="179"/>
    </row>
    <row r="132" spans="1:5">
      <c r="A132" s="126"/>
    </row>
    <row r="133" spans="1:5">
      <c r="A133" s="126"/>
    </row>
    <row r="134" spans="1:5">
      <c r="A134" s="126"/>
    </row>
    <row r="135" spans="1:5">
      <c r="A135" s="53" t="s">
        <v>224</v>
      </c>
    </row>
  </sheetData>
  <mergeCells count="21">
    <mergeCell ref="A129:E131"/>
    <mergeCell ref="A13:A22"/>
    <mergeCell ref="A23:A37"/>
    <mergeCell ref="A38:A44"/>
    <mergeCell ref="A45:A49"/>
    <mergeCell ref="A63:A67"/>
    <mergeCell ref="A118:E118"/>
    <mergeCell ref="A80:E80"/>
    <mergeCell ref="A81:E81"/>
    <mergeCell ref="A82:E82"/>
    <mergeCell ref="A101:E101"/>
    <mergeCell ref="A68:A75"/>
    <mergeCell ref="A102:E102"/>
    <mergeCell ref="A103:E103"/>
    <mergeCell ref="A116:E116"/>
    <mergeCell ref="A117:E117"/>
    <mergeCell ref="A8:G8"/>
    <mergeCell ref="A9:G9"/>
    <mergeCell ref="A1:G1"/>
    <mergeCell ref="A55:A62"/>
    <mergeCell ref="A50:A54"/>
  </mergeCells>
  <pageMargins left="0.25" right="0.25" top="0.75" bottom="0.75" header="0.3" footer="0.3"/>
  <pageSetup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2"/>
  <sheetViews>
    <sheetView topLeftCell="A105" workbookViewId="0">
      <selection activeCell="A131" sqref="A131"/>
    </sheetView>
  </sheetViews>
  <sheetFormatPr baseColWidth="10" defaultColWidth="11.42578125" defaultRowHeight="15"/>
  <cols>
    <col min="1" max="1" width="44" style="40" customWidth="1"/>
    <col min="2" max="2" width="26" style="40" customWidth="1"/>
    <col min="3" max="4" width="17.28515625" style="40" bestFit="1" customWidth="1"/>
    <col min="5" max="5" width="18.85546875" style="40" bestFit="1" customWidth="1"/>
    <col min="6" max="6" width="9.42578125" style="40" customWidth="1"/>
    <col min="7" max="7" width="15.140625" style="40" customWidth="1"/>
    <col min="8" max="8" width="14.42578125" style="40" customWidth="1"/>
    <col min="9" max="9" width="14.140625" style="40" customWidth="1"/>
    <col min="10" max="16384" width="11.42578125" style="40"/>
  </cols>
  <sheetData>
    <row r="1" spans="1:9">
      <c r="A1" s="195" t="s">
        <v>84</v>
      </c>
      <c r="B1" s="195"/>
      <c r="C1" s="195"/>
      <c r="D1" s="195"/>
      <c r="E1" s="195"/>
      <c r="F1" s="195"/>
      <c r="G1" s="195"/>
    </row>
    <row r="2" spans="1:9">
      <c r="A2" s="3" t="s">
        <v>0</v>
      </c>
      <c r="B2" s="4" t="s">
        <v>85</v>
      </c>
      <c r="C2" s="5"/>
      <c r="D2" s="5"/>
      <c r="E2" s="5"/>
      <c r="F2" s="5"/>
      <c r="G2" s="5"/>
    </row>
    <row r="3" spans="1:9">
      <c r="A3" s="3" t="s">
        <v>1</v>
      </c>
      <c r="B3" s="4" t="s">
        <v>2</v>
      </c>
      <c r="C3" s="5"/>
      <c r="D3" s="5"/>
      <c r="E3" s="5"/>
      <c r="F3" s="5"/>
      <c r="G3" s="5"/>
    </row>
    <row r="4" spans="1:9">
      <c r="A4" s="3" t="s">
        <v>3</v>
      </c>
      <c r="B4" s="6" t="s">
        <v>4</v>
      </c>
      <c r="C4" s="5"/>
      <c r="D4" s="5"/>
      <c r="E4" s="5"/>
      <c r="F4" s="5"/>
      <c r="G4" s="5"/>
    </row>
    <row r="5" spans="1:9">
      <c r="A5" s="3" t="s">
        <v>86</v>
      </c>
      <c r="B5" s="6" t="s">
        <v>181</v>
      </c>
      <c r="C5" s="5"/>
      <c r="D5" s="5"/>
      <c r="E5" s="5"/>
      <c r="F5" s="5"/>
      <c r="G5" s="5"/>
    </row>
    <row r="8" spans="1:9">
      <c r="A8" s="195" t="s">
        <v>87</v>
      </c>
      <c r="B8" s="195"/>
      <c r="C8" s="195"/>
      <c r="D8" s="195"/>
      <c r="E8" s="195"/>
      <c r="F8" s="195"/>
      <c r="G8" s="195"/>
    </row>
    <row r="9" spans="1:9">
      <c r="A9" s="195" t="s">
        <v>88</v>
      </c>
      <c r="B9" s="195"/>
      <c r="C9" s="195"/>
      <c r="D9" s="195"/>
      <c r="E9" s="195"/>
      <c r="F9" s="195"/>
      <c r="G9" s="195"/>
    </row>
    <row r="11" spans="1:9" s="41" customFormat="1" ht="15.75" thickBot="1">
      <c r="A11" s="43" t="s">
        <v>5</v>
      </c>
      <c r="B11" s="57" t="s">
        <v>179</v>
      </c>
      <c r="C11" s="43" t="s">
        <v>6</v>
      </c>
      <c r="D11" s="43" t="s">
        <v>91</v>
      </c>
      <c r="E11" s="43" t="s">
        <v>92</v>
      </c>
      <c r="F11" s="43" t="s">
        <v>93</v>
      </c>
      <c r="G11" s="7" t="s">
        <v>94</v>
      </c>
    </row>
    <row r="12" spans="1:9" s="41" customFormat="1">
      <c r="A12" s="42"/>
      <c r="B12" s="22"/>
      <c r="C12" s="42"/>
      <c r="D12" s="42"/>
      <c r="E12" s="42"/>
      <c r="F12" s="42"/>
      <c r="G12" s="42"/>
    </row>
    <row r="13" spans="1:9" s="8" customFormat="1" ht="30" customHeight="1">
      <c r="A13" s="192" t="s">
        <v>11</v>
      </c>
      <c r="B13" s="32" t="s">
        <v>12</v>
      </c>
      <c r="C13" s="33" t="s">
        <v>13</v>
      </c>
      <c r="D13" s="102"/>
      <c r="E13" s="102">
        <v>7</v>
      </c>
      <c r="F13" s="102">
        <v>37</v>
      </c>
      <c r="G13" s="102">
        <f>SUM(D13:F13)</f>
        <v>44</v>
      </c>
      <c r="I13" s="131"/>
    </row>
    <row r="14" spans="1:9" s="8" customFormat="1" ht="22.5" customHeight="1">
      <c r="A14" s="192"/>
      <c r="B14" s="32" t="s">
        <v>15</v>
      </c>
      <c r="C14" s="33" t="s">
        <v>14</v>
      </c>
      <c r="D14" s="102">
        <v>3</v>
      </c>
      <c r="E14" s="102">
        <v>49</v>
      </c>
      <c r="F14" s="102">
        <v>198</v>
      </c>
      <c r="G14" s="102">
        <f>SUM(D14:F14)</f>
        <v>250</v>
      </c>
      <c r="I14" s="86"/>
    </row>
    <row r="15" spans="1:9" s="8" customFormat="1" ht="22.5" customHeight="1">
      <c r="A15" s="192"/>
      <c r="B15" s="32" t="s">
        <v>74</v>
      </c>
      <c r="C15" s="33" t="s">
        <v>95</v>
      </c>
      <c r="D15" s="102"/>
      <c r="E15" s="102"/>
      <c r="F15" s="102"/>
      <c r="G15" s="102">
        <f t="shared" ref="G15:G75" si="0">SUM(D15:F15)</f>
        <v>0</v>
      </c>
      <c r="I15" s="131"/>
    </row>
    <row r="16" spans="1:9" s="8" customFormat="1" ht="30">
      <c r="A16" s="192"/>
      <c r="B16" s="32" t="s">
        <v>156</v>
      </c>
      <c r="C16" s="33" t="s">
        <v>155</v>
      </c>
      <c r="D16" s="102"/>
      <c r="E16" s="102"/>
      <c r="F16" s="102"/>
      <c r="G16" s="102">
        <f t="shared" si="0"/>
        <v>0</v>
      </c>
      <c r="I16" s="32"/>
    </row>
    <row r="17" spans="1:9" s="8" customFormat="1">
      <c r="A17" s="192"/>
      <c r="B17" s="32" t="s">
        <v>168</v>
      </c>
      <c r="C17" s="33" t="s">
        <v>155</v>
      </c>
      <c r="D17" s="102"/>
      <c r="E17" s="102"/>
      <c r="F17" s="102"/>
      <c r="G17" s="102">
        <f t="shared" si="0"/>
        <v>0</v>
      </c>
      <c r="I17" s="32"/>
    </row>
    <row r="18" spans="1:9" s="8" customFormat="1">
      <c r="A18" s="192"/>
      <c r="B18" s="32" t="s">
        <v>169</v>
      </c>
      <c r="C18" s="33" t="s">
        <v>155</v>
      </c>
      <c r="D18" s="102"/>
      <c r="E18" s="102"/>
      <c r="F18" s="102"/>
      <c r="G18" s="102">
        <f t="shared" si="0"/>
        <v>0</v>
      </c>
      <c r="I18" s="32"/>
    </row>
    <row r="19" spans="1:9" s="8" customFormat="1" ht="30">
      <c r="A19" s="192"/>
      <c r="B19" s="32" t="s">
        <v>170</v>
      </c>
      <c r="C19" s="33" t="s">
        <v>155</v>
      </c>
      <c r="D19" s="102"/>
      <c r="E19" s="102"/>
      <c r="F19" s="102"/>
      <c r="G19" s="102">
        <f t="shared" si="0"/>
        <v>0</v>
      </c>
      <c r="I19" s="32"/>
    </row>
    <row r="20" spans="1:9" s="8" customFormat="1" ht="30">
      <c r="A20" s="192"/>
      <c r="B20" s="32" t="s">
        <v>171</v>
      </c>
      <c r="C20" s="33" t="s">
        <v>155</v>
      </c>
      <c r="D20" s="102"/>
      <c r="E20" s="102"/>
      <c r="F20" s="102"/>
      <c r="G20" s="102">
        <f t="shared" si="0"/>
        <v>0</v>
      </c>
      <c r="I20" s="32"/>
    </row>
    <row r="21" spans="1:9" s="8" customFormat="1">
      <c r="A21" s="192"/>
      <c r="B21" s="32" t="s">
        <v>172</v>
      </c>
      <c r="C21" s="33" t="s">
        <v>162</v>
      </c>
      <c r="D21" s="102"/>
      <c r="E21" s="102"/>
      <c r="F21" s="102"/>
      <c r="G21" s="102">
        <f t="shared" si="0"/>
        <v>0</v>
      </c>
      <c r="I21" s="32"/>
    </row>
    <row r="22" spans="1:9" s="8" customFormat="1">
      <c r="A22" s="192"/>
      <c r="B22" s="32" t="s">
        <v>191</v>
      </c>
      <c r="C22" s="33" t="s">
        <v>155</v>
      </c>
      <c r="D22" s="102"/>
      <c r="E22" s="102"/>
      <c r="F22" s="102"/>
      <c r="G22" s="102"/>
      <c r="I22" s="32"/>
    </row>
    <row r="23" spans="1:9" s="8" customFormat="1" ht="30">
      <c r="A23" s="196" t="s">
        <v>75</v>
      </c>
      <c r="B23" s="62" t="s">
        <v>124</v>
      </c>
      <c r="C23" s="102" t="s">
        <v>14</v>
      </c>
      <c r="D23" s="102"/>
      <c r="E23" s="102"/>
      <c r="F23" s="102"/>
      <c r="G23" s="102">
        <f t="shared" si="0"/>
        <v>0</v>
      </c>
      <c r="I23" s="32"/>
    </row>
    <row r="24" spans="1:9" s="8" customFormat="1" ht="21.75" customHeight="1">
      <c r="A24" s="196"/>
      <c r="B24" s="96" t="s">
        <v>15</v>
      </c>
      <c r="C24" s="33" t="s">
        <v>14</v>
      </c>
      <c r="D24" s="102"/>
      <c r="E24" s="102"/>
      <c r="F24" s="101"/>
      <c r="G24" s="102">
        <f t="shared" si="0"/>
        <v>0</v>
      </c>
    </row>
    <row r="25" spans="1:9" s="8" customFormat="1" ht="27.75" customHeight="1">
      <c r="A25" s="196"/>
      <c r="B25" s="12" t="s">
        <v>139</v>
      </c>
      <c r="C25" s="33" t="s">
        <v>14</v>
      </c>
      <c r="D25" s="102">
        <v>1100</v>
      </c>
      <c r="E25" s="102"/>
      <c r="F25" s="101"/>
      <c r="G25" s="102">
        <f t="shared" si="0"/>
        <v>1100</v>
      </c>
    </row>
    <row r="26" spans="1:9" s="8" customFormat="1" ht="31.5" customHeight="1">
      <c r="A26" s="196"/>
      <c r="B26" s="96" t="s">
        <v>140</v>
      </c>
      <c r="C26" s="33" t="s">
        <v>16</v>
      </c>
      <c r="D26" s="102"/>
      <c r="E26" s="102"/>
      <c r="F26" s="101">
        <v>6</v>
      </c>
      <c r="G26" s="102">
        <f t="shared" si="0"/>
        <v>6</v>
      </c>
    </row>
    <row r="27" spans="1:9" s="8" customFormat="1" ht="33.75" customHeight="1">
      <c r="A27" s="196"/>
      <c r="B27" s="62" t="s">
        <v>17</v>
      </c>
      <c r="C27" s="33" t="s">
        <v>14</v>
      </c>
      <c r="D27" s="102"/>
      <c r="E27" s="102">
        <v>57</v>
      </c>
      <c r="F27" s="102">
        <v>983</v>
      </c>
      <c r="G27" s="102">
        <f t="shared" si="0"/>
        <v>1040</v>
      </c>
    </row>
    <row r="28" spans="1:9" s="8" customFormat="1" ht="30">
      <c r="A28" s="196"/>
      <c r="B28" s="62" t="s">
        <v>109</v>
      </c>
      <c r="C28" s="33" t="s">
        <v>39</v>
      </c>
      <c r="D28" s="102"/>
      <c r="E28" s="102"/>
      <c r="F28" s="102"/>
      <c r="G28" s="102">
        <f t="shared" si="0"/>
        <v>0</v>
      </c>
    </row>
    <row r="29" spans="1:9" s="8" customFormat="1">
      <c r="A29" s="196"/>
      <c r="B29" s="96" t="s">
        <v>141</v>
      </c>
      <c r="C29" s="33" t="s">
        <v>16</v>
      </c>
      <c r="D29" s="102"/>
      <c r="E29" s="102"/>
      <c r="F29" s="102">
        <v>1</v>
      </c>
      <c r="G29" s="102">
        <f t="shared" si="0"/>
        <v>1</v>
      </c>
    </row>
    <row r="30" spans="1:9" s="8" customFormat="1" ht="20.25" customHeight="1">
      <c r="A30" s="196"/>
      <c r="B30" s="63" t="s">
        <v>142</v>
      </c>
      <c r="C30" s="33" t="s">
        <v>40</v>
      </c>
      <c r="D30" s="102"/>
      <c r="E30" s="102"/>
      <c r="F30" s="102"/>
      <c r="G30" s="102">
        <f t="shared" si="0"/>
        <v>0</v>
      </c>
    </row>
    <row r="31" spans="1:9" s="8" customFormat="1" ht="30" customHeight="1">
      <c r="A31" s="196"/>
      <c r="B31" s="12" t="s">
        <v>143</v>
      </c>
      <c r="C31" s="33" t="s">
        <v>14</v>
      </c>
      <c r="D31" s="102"/>
      <c r="E31" s="102"/>
      <c r="F31" s="102"/>
      <c r="G31" s="102">
        <f t="shared" si="0"/>
        <v>0</v>
      </c>
    </row>
    <row r="32" spans="1:9" s="8" customFormat="1" ht="30" customHeight="1">
      <c r="A32" s="196"/>
      <c r="B32" s="86" t="s">
        <v>144</v>
      </c>
      <c r="C32" s="33" t="s">
        <v>39</v>
      </c>
      <c r="D32" s="102"/>
      <c r="E32" s="102"/>
      <c r="F32" s="102"/>
      <c r="G32" s="102">
        <f t="shared" si="0"/>
        <v>0</v>
      </c>
    </row>
    <row r="33" spans="1:9" s="8" customFormat="1" ht="30" customHeight="1">
      <c r="A33" s="196"/>
      <c r="B33" s="62" t="s">
        <v>223</v>
      </c>
      <c r="C33" s="102" t="s">
        <v>39</v>
      </c>
      <c r="D33" s="102">
        <v>3</v>
      </c>
      <c r="E33" s="102"/>
      <c r="F33" s="102">
        <v>58</v>
      </c>
      <c r="G33" s="102">
        <f t="shared" si="0"/>
        <v>61</v>
      </c>
    </row>
    <row r="34" spans="1:9" s="8" customFormat="1" ht="31.5" customHeight="1">
      <c r="A34" s="196"/>
      <c r="B34" s="115" t="s">
        <v>160</v>
      </c>
      <c r="C34" s="53" t="s">
        <v>40</v>
      </c>
      <c r="D34" s="58"/>
      <c r="E34" s="58"/>
      <c r="F34" s="58">
        <v>5</v>
      </c>
      <c r="G34" s="102">
        <f t="shared" si="0"/>
        <v>5</v>
      </c>
    </row>
    <row r="35" spans="1:9" s="8" customFormat="1" ht="31.5" customHeight="1">
      <c r="A35" s="196"/>
      <c r="B35" s="58" t="s">
        <v>192</v>
      </c>
      <c r="C35" s="53"/>
      <c r="D35" s="58"/>
      <c r="E35" s="58"/>
      <c r="F35" s="58"/>
      <c r="G35" s="102"/>
    </row>
    <row r="36" spans="1:9" s="8" customFormat="1" ht="31.5" customHeight="1">
      <c r="A36" s="196"/>
      <c r="B36" s="115" t="s">
        <v>217</v>
      </c>
      <c r="C36" s="53" t="s">
        <v>218</v>
      </c>
      <c r="D36" s="58"/>
      <c r="E36" s="58"/>
      <c r="F36" s="58"/>
      <c r="G36" s="102">
        <f>SUM(D36:F36)</f>
        <v>0</v>
      </c>
    </row>
    <row r="37" spans="1:9" s="8" customFormat="1" ht="31.5" customHeight="1">
      <c r="A37" s="196"/>
      <c r="B37" s="52" t="s">
        <v>219</v>
      </c>
      <c r="C37" s="53" t="s">
        <v>101</v>
      </c>
      <c r="D37" s="58"/>
      <c r="E37" s="58"/>
      <c r="F37" s="58">
        <v>1</v>
      </c>
      <c r="G37" s="102">
        <f>SUM(D37:F37)</f>
        <v>1</v>
      </c>
    </row>
    <row r="38" spans="1:9" s="8" customFormat="1" ht="15" customHeight="1">
      <c r="A38" s="192" t="s">
        <v>18</v>
      </c>
      <c r="B38" s="34" t="s">
        <v>19</v>
      </c>
      <c r="C38" s="33" t="s">
        <v>13</v>
      </c>
      <c r="D38" s="102"/>
      <c r="E38" s="102">
        <v>50</v>
      </c>
      <c r="F38" s="102"/>
      <c r="G38" s="102">
        <f t="shared" si="0"/>
        <v>50</v>
      </c>
      <c r="I38" s="63"/>
    </row>
    <row r="39" spans="1:9" s="8" customFormat="1" ht="21" customHeight="1">
      <c r="A39" s="192"/>
      <c r="B39" s="35" t="s">
        <v>15</v>
      </c>
      <c r="C39" s="10" t="s">
        <v>14</v>
      </c>
      <c r="D39" s="120"/>
      <c r="E39" s="120"/>
      <c r="F39" s="120"/>
      <c r="G39" s="102">
        <f t="shared" si="0"/>
        <v>0</v>
      </c>
      <c r="I39" s="63"/>
    </row>
    <row r="40" spans="1:9" s="8" customFormat="1" ht="31.5" customHeight="1">
      <c r="A40" s="192"/>
      <c r="B40" s="11" t="s">
        <v>76</v>
      </c>
      <c r="C40" s="10" t="s">
        <v>14</v>
      </c>
      <c r="D40" s="120"/>
      <c r="E40" s="120"/>
      <c r="F40" s="120"/>
      <c r="G40" s="102">
        <f t="shared" si="0"/>
        <v>0</v>
      </c>
      <c r="I40" s="86"/>
    </row>
    <row r="41" spans="1:9" s="8" customFormat="1" ht="18" customHeight="1">
      <c r="A41" s="192"/>
      <c r="B41" s="11" t="s">
        <v>96</v>
      </c>
      <c r="C41" s="10" t="s">
        <v>97</v>
      </c>
      <c r="D41" s="120"/>
      <c r="E41" s="120"/>
      <c r="F41" s="120"/>
      <c r="G41" s="102">
        <f t="shared" si="0"/>
        <v>0</v>
      </c>
      <c r="I41" s="130"/>
    </row>
    <row r="42" spans="1:9" s="8" customFormat="1" ht="30">
      <c r="A42" s="192"/>
      <c r="B42" s="117" t="s">
        <v>163</v>
      </c>
      <c r="C42" s="118" t="s">
        <v>164</v>
      </c>
      <c r="D42" s="120"/>
      <c r="E42" s="120"/>
      <c r="F42" s="120"/>
      <c r="G42" s="102">
        <f t="shared" si="0"/>
        <v>0</v>
      </c>
      <c r="I42" s="130"/>
    </row>
    <row r="43" spans="1:9" s="8" customFormat="1" ht="45">
      <c r="A43" s="192"/>
      <c r="B43" s="146" t="s">
        <v>205</v>
      </c>
      <c r="C43" s="118" t="s">
        <v>165</v>
      </c>
      <c r="D43" s="120"/>
      <c r="E43" s="120"/>
      <c r="F43" s="120"/>
      <c r="G43" s="102">
        <f t="shared" si="0"/>
        <v>0</v>
      </c>
      <c r="I43" s="130"/>
    </row>
    <row r="44" spans="1:9" s="8" customFormat="1">
      <c r="A44" s="192"/>
      <c r="B44" s="146" t="s">
        <v>193</v>
      </c>
      <c r="C44" s="147" t="s">
        <v>165</v>
      </c>
      <c r="D44" s="120"/>
      <c r="E44" s="120"/>
      <c r="F44" s="120">
        <v>1</v>
      </c>
      <c r="G44" s="102"/>
      <c r="I44" s="130"/>
    </row>
    <row r="45" spans="1:9" s="8" customFormat="1" ht="30">
      <c r="A45" s="192" t="s">
        <v>20</v>
      </c>
      <c r="B45" s="36" t="s">
        <v>41</v>
      </c>
      <c r="C45" s="16" t="s">
        <v>42</v>
      </c>
      <c r="D45" s="120"/>
      <c r="E45" s="84"/>
      <c r="F45" s="84"/>
      <c r="G45" s="102">
        <f t="shared" si="0"/>
        <v>0</v>
      </c>
      <c r="I45" s="63"/>
    </row>
    <row r="46" spans="1:9" s="8" customFormat="1" ht="30.75" customHeight="1">
      <c r="A46" s="192"/>
      <c r="B46" s="38" t="s">
        <v>43</v>
      </c>
      <c r="C46" s="16" t="s">
        <v>44</v>
      </c>
      <c r="D46" s="120"/>
      <c r="E46" s="84"/>
      <c r="F46" s="84"/>
      <c r="G46" s="102">
        <f t="shared" si="0"/>
        <v>0</v>
      </c>
      <c r="I46" s="86"/>
    </row>
    <row r="47" spans="1:9" s="8" customFormat="1">
      <c r="A47" s="192"/>
      <c r="B47" s="38" t="s">
        <v>98</v>
      </c>
      <c r="C47" s="16" t="s">
        <v>99</v>
      </c>
      <c r="D47" s="120"/>
      <c r="E47" s="84"/>
      <c r="F47" s="84">
        <v>1</v>
      </c>
      <c r="G47" s="102">
        <f t="shared" si="0"/>
        <v>1</v>
      </c>
      <c r="I47" s="38"/>
    </row>
    <row r="48" spans="1:9" s="8" customFormat="1" ht="21.75" customHeight="1">
      <c r="A48" s="192"/>
      <c r="B48" s="36" t="s">
        <v>100</v>
      </c>
      <c r="C48" s="16" t="s">
        <v>14</v>
      </c>
      <c r="D48" s="120"/>
      <c r="E48" s="101"/>
      <c r="F48" s="101">
        <v>4674</v>
      </c>
      <c r="G48" s="102">
        <f t="shared" si="0"/>
        <v>4674</v>
      </c>
      <c r="I48" s="86"/>
    </row>
    <row r="49" spans="1:9" s="8" customFormat="1" ht="21.75" customHeight="1">
      <c r="A49" s="192"/>
      <c r="B49" s="36" t="s">
        <v>206</v>
      </c>
      <c r="C49" s="44"/>
      <c r="D49" s="120"/>
      <c r="E49" s="101"/>
      <c r="F49" s="101">
        <v>1</v>
      </c>
      <c r="G49" s="102">
        <f t="shared" si="0"/>
        <v>1</v>
      </c>
      <c r="I49" s="86"/>
    </row>
    <row r="50" spans="1:9" s="8" customFormat="1" ht="23.25" customHeight="1" thickBot="1">
      <c r="A50" s="192" t="s">
        <v>37</v>
      </c>
      <c r="B50" s="65" t="s">
        <v>21</v>
      </c>
      <c r="C50" s="101" t="s">
        <v>22</v>
      </c>
      <c r="D50" s="101"/>
      <c r="E50" s="101"/>
      <c r="F50" s="101">
        <v>4</v>
      </c>
      <c r="G50" s="102">
        <f t="shared" si="0"/>
        <v>4</v>
      </c>
      <c r="I50" s="142"/>
    </row>
    <row r="51" spans="1:9" s="8" customFormat="1">
      <c r="A51" s="192"/>
      <c r="B51" s="65" t="s">
        <v>23</v>
      </c>
      <c r="C51" s="101" t="s">
        <v>14</v>
      </c>
      <c r="D51" s="101"/>
      <c r="E51" s="101"/>
      <c r="F51" s="101">
        <v>95</v>
      </c>
      <c r="G51" s="102">
        <f t="shared" si="0"/>
        <v>95</v>
      </c>
    </row>
    <row r="52" spans="1:9" s="8" customFormat="1">
      <c r="A52" s="192"/>
      <c r="B52" s="65" t="s">
        <v>128</v>
      </c>
      <c r="C52" s="101" t="s">
        <v>14</v>
      </c>
      <c r="D52" s="101"/>
      <c r="E52" s="101"/>
      <c r="F52" s="101"/>
      <c r="G52" s="102">
        <f t="shared" si="0"/>
        <v>0</v>
      </c>
    </row>
    <row r="53" spans="1:9" s="8" customFormat="1" ht="18" customHeight="1">
      <c r="A53" s="192"/>
      <c r="B53" s="65" t="s">
        <v>129</v>
      </c>
      <c r="C53" s="63" t="s">
        <v>77</v>
      </c>
      <c r="D53" s="101"/>
      <c r="E53" s="101"/>
      <c r="F53" s="101"/>
      <c r="G53" s="102">
        <f t="shared" si="0"/>
        <v>0</v>
      </c>
    </row>
    <row r="54" spans="1:9" s="8" customFormat="1" ht="30">
      <c r="A54" s="192"/>
      <c r="B54" s="65" t="s">
        <v>166</v>
      </c>
      <c r="C54" s="63" t="s">
        <v>155</v>
      </c>
      <c r="D54" s="101"/>
      <c r="E54" s="101"/>
      <c r="F54" s="101"/>
      <c r="G54" s="102">
        <f t="shared" si="0"/>
        <v>0</v>
      </c>
    </row>
    <row r="55" spans="1:9" s="8" customFormat="1">
      <c r="A55" s="188" t="s">
        <v>24</v>
      </c>
      <c r="B55" s="17" t="s">
        <v>21</v>
      </c>
      <c r="C55" s="37" t="s">
        <v>13</v>
      </c>
      <c r="D55" s="120">
        <v>5</v>
      </c>
      <c r="E55" s="101">
        <v>2</v>
      </c>
      <c r="F55" s="101">
        <v>20</v>
      </c>
      <c r="G55" s="102">
        <f t="shared" si="0"/>
        <v>27</v>
      </c>
    </row>
    <row r="56" spans="1:9" s="8" customFormat="1" ht="45" customHeight="1">
      <c r="A56" s="188"/>
      <c r="B56" s="17" t="s">
        <v>78</v>
      </c>
      <c r="C56" s="37" t="s">
        <v>14</v>
      </c>
      <c r="D56" s="120"/>
      <c r="E56" s="101"/>
      <c r="F56" s="101">
        <v>1687</v>
      </c>
      <c r="G56" s="102">
        <f t="shared" si="0"/>
        <v>1687</v>
      </c>
    </row>
    <row r="57" spans="1:9" s="8" customFormat="1" ht="32.25" customHeight="1">
      <c r="A57" s="188"/>
      <c r="B57" s="17" t="s">
        <v>79</v>
      </c>
      <c r="C57" s="37" t="s">
        <v>80</v>
      </c>
      <c r="D57" s="120"/>
      <c r="E57" s="101"/>
      <c r="F57" s="101">
        <v>218</v>
      </c>
      <c r="G57" s="102">
        <f t="shared" si="0"/>
        <v>218</v>
      </c>
    </row>
    <row r="58" spans="1:9" s="8" customFormat="1" ht="45" customHeight="1">
      <c r="A58" s="188"/>
      <c r="B58" s="17" t="s">
        <v>25</v>
      </c>
      <c r="C58" s="37" t="s">
        <v>14</v>
      </c>
      <c r="D58" s="120"/>
      <c r="E58" s="84"/>
      <c r="F58" s="101" t="s">
        <v>204</v>
      </c>
      <c r="G58" s="102" t="s">
        <v>204</v>
      </c>
    </row>
    <row r="59" spans="1:9" s="8" customFormat="1" ht="27.75" customHeight="1">
      <c r="A59" s="188"/>
      <c r="B59" s="17" t="s">
        <v>81</v>
      </c>
      <c r="C59" s="16" t="s">
        <v>45</v>
      </c>
      <c r="D59" s="120"/>
      <c r="E59" s="84"/>
      <c r="F59" s="84"/>
      <c r="G59" s="102">
        <f t="shared" si="0"/>
        <v>0</v>
      </c>
    </row>
    <row r="60" spans="1:9" s="8" customFormat="1" ht="27.75" customHeight="1">
      <c r="A60" s="188"/>
      <c r="B60" s="86" t="s">
        <v>82</v>
      </c>
      <c r="C60" s="87" t="s">
        <v>16</v>
      </c>
      <c r="D60" s="120"/>
      <c r="E60" s="84"/>
      <c r="F60" s="84">
        <v>1</v>
      </c>
      <c r="G60" s="102">
        <f t="shared" si="0"/>
        <v>1</v>
      </c>
    </row>
    <row r="61" spans="1:9" s="8" customFormat="1" ht="27.75" customHeight="1">
      <c r="A61" s="188"/>
      <c r="B61" s="86" t="s">
        <v>149</v>
      </c>
      <c r="C61" s="87" t="s">
        <v>14</v>
      </c>
      <c r="D61" s="120"/>
      <c r="E61" s="84"/>
      <c r="F61" s="84"/>
      <c r="G61" s="102">
        <f t="shared" si="0"/>
        <v>0</v>
      </c>
    </row>
    <row r="62" spans="1:9" s="8" customFormat="1">
      <c r="A62" s="188"/>
      <c r="B62" s="8" t="s">
        <v>148</v>
      </c>
      <c r="C62" s="8" t="s">
        <v>110</v>
      </c>
      <c r="D62" s="58"/>
      <c r="E62" s="58"/>
      <c r="F62" s="58"/>
      <c r="G62" s="102">
        <f t="shared" si="0"/>
        <v>0</v>
      </c>
    </row>
    <row r="63" spans="1:9" s="8" customFormat="1" ht="43.5" customHeight="1">
      <c r="A63" s="188" t="s">
        <v>89</v>
      </c>
      <c r="B63" s="162" t="s">
        <v>26</v>
      </c>
      <c r="C63" s="163" t="s">
        <v>14</v>
      </c>
      <c r="D63" s="164"/>
      <c r="E63" s="164"/>
      <c r="F63" s="164">
        <v>1025</v>
      </c>
      <c r="G63" s="165">
        <f t="shared" si="0"/>
        <v>1025</v>
      </c>
    </row>
    <row r="64" spans="1:9" s="8" customFormat="1" ht="20.25" customHeight="1">
      <c r="A64" s="188"/>
      <c r="B64" s="9" t="s">
        <v>27</v>
      </c>
      <c r="C64" s="10" t="s">
        <v>38</v>
      </c>
      <c r="D64" s="120">
        <v>132</v>
      </c>
      <c r="E64" s="120">
        <v>124</v>
      </c>
      <c r="F64" s="120">
        <v>147</v>
      </c>
      <c r="G64" s="102">
        <f t="shared" si="0"/>
        <v>403</v>
      </c>
    </row>
    <row r="65" spans="1:8" s="8" customFormat="1" ht="15" customHeight="1">
      <c r="A65" s="188"/>
      <c r="B65" s="107" t="s">
        <v>28</v>
      </c>
      <c r="C65" s="47" t="s">
        <v>13</v>
      </c>
      <c r="D65" s="120">
        <v>2</v>
      </c>
      <c r="E65" s="120">
        <v>2</v>
      </c>
      <c r="F65" s="120">
        <v>3</v>
      </c>
      <c r="G65" s="102">
        <f t="shared" si="0"/>
        <v>7</v>
      </c>
    </row>
    <row r="66" spans="1:8" s="8" customFormat="1" ht="45">
      <c r="A66" s="188"/>
      <c r="B66" s="9" t="s">
        <v>46</v>
      </c>
      <c r="C66" s="10" t="s">
        <v>13</v>
      </c>
      <c r="D66" s="120"/>
      <c r="E66" s="120"/>
      <c r="F66" s="120"/>
      <c r="G66" s="102">
        <f t="shared" si="0"/>
        <v>0</v>
      </c>
    </row>
    <row r="67" spans="1:8" s="53" customFormat="1" ht="30">
      <c r="A67" s="188"/>
      <c r="B67" s="86" t="s">
        <v>203</v>
      </c>
      <c r="C67" s="120" t="s">
        <v>155</v>
      </c>
      <c r="D67" s="58"/>
      <c r="E67" s="58"/>
      <c r="F67" s="58">
        <v>106</v>
      </c>
      <c r="G67" s="120">
        <v>106</v>
      </c>
      <c r="H67" s="58"/>
    </row>
    <row r="68" spans="1:8" s="8" customFormat="1" ht="15" customHeight="1">
      <c r="A68" s="193" t="s">
        <v>29</v>
      </c>
      <c r="B68" s="9" t="s">
        <v>83</v>
      </c>
      <c r="C68" s="10" t="s">
        <v>77</v>
      </c>
      <c r="D68" s="120"/>
      <c r="E68" s="120"/>
      <c r="F68" s="120"/>
      <c r="G68" s="102">
        <f t="shared" si="0"/>
        <v>0</v>
      </c>
    </row>
    <row r="69" spans="1:8" s="8" customFormat="1" ht="30">
      <c r="A69" s="193"/>
      <c r="B69" s="9" t="s">
        <v>47</v>
      </c>
      <c r="C69" s="10" t="s">
        <v>48</v>
      </c>
      <c r="D69" s="120"/>
      <c r="E69" s="120"/>
      <c r="F69" s="120"/>
      <c r="G69" s="102">
        <f t="shared" si="0"/>
        <v>0</v>
      </c>
    </row>
    <row r="70" spans="1:8" s="8" customFormat="1" ht="30">
      <c r="A70" s="193"/>
      <c r="B70" s="9" t="s">
        <v>150</v>
      </c>
      <c r="C70" s="10" t="s">
        <v>39</v>
      </c>
      <c r="D70" s="120"/>
      <c r="E70" s="120"/>
      <c r="F70" s="120"/>
      <c r="G70" s="102">
        <f t="shared" si="0"/>
        <v>0</v>
      </c>
    </row>
    <row r="71" spans="1:8" s="8" customFormat="1" ht="45">
      <c r="A71" s="193"/>
      <c r="B71" s="9" t="s">
        <v>151</v>
      </c>
      <c r="C71" s="10" t="s">
        <v>13</v>
      </c>
      <c r="D71" s="120"/>
      <c r="E71" s="120"/>
      <c r="F71" s="120"/>
      <c r="G71" s="102">
        <f t="shared" si="0"/>
        <v>0</v>
      </c>
    </row>
    <row r="72" spans="1:8" s="8" customFormat="1" ht="30">
      <c r="A72" s="193"/>
      <c r="B72" s="47" t="s">
        <v>152</v>
      </c>
      <c r="C72" s="46" t="s">
        <v>101</v>
      </c>
      <c r="D72" s="120"/>
      <c r="E72" s="120"/>
      <c r="F72" s="120"/>
      <c r="G72" s="102">
        <f t="shared" si="0"/>
        <v>0</v>
      </c>
    </row>
    <row r="73" spans="1:8" s="8" customFormat="1">
      <c r="A73" s="193"/>
      <c r="B73" s="47" t="s">
        <v>153</v>
      </c>
      <c r="C73" s="46" t="s">
        <v>13</v>
      </c>
      <c r="D73" s="120"/>
      <c r="E73" s="120"/>
      <c r="F73" s="120"/>
      <c r="G73" s="102">
        <f t="shared" si="0"/>
        <v>0</v>
      </c>
    </row>
    <row r="74" spans="1:8" s="8" customFormat="1" ht="30">
      <c r="A74" s="193"/>
      <c r="B74" s="47" t="s">
        <v>154</v>
      </c>
      <c r="C74" s="46"/>
      <c r="D74" s="120"/>
      <c r="E74" s="120"/>
      <c r="F74" s="120"/>
      <c r="G74" s="102">
        <f t="shared" si="0"/>
        <v>0</v>
      </c>
    </row>
    <row r="75" spans="1:8" s="8" customFormat="1" ht="30">
      <c r="A75" s="194"/>
      <c r="B75" s="47" t="s">
        <v>167</v>
      </c>
      <c r="C75" s="118" t="s">
        <v>155</v>
      </c>
      <c r="D75" s="120"/>
      <c r="E75" s="120"/>
      <c r="F75" s="120"/>
      <c r="G75" s="102">
        <f t="shared" si="0"/>
        <v>0</v>
      </c>
    </row>
    <row r="76" spans="1:8" ht="15.75" thickBot="1">
      <c r="A76" s="124"/>
      <c r="B76" s="13"/>
      <c r="C76" s="14"/>
      <c r="D76" s="15"/>
      <c r="E76" s="15"/>
      <c r="F76" s="15"/>
      <c r="G76" s="14"/>
    </row>
    <row r="77" spans="1:8" ht="15.75" thickTop="1">
      <c r="A77" s="18" t="s">
        <v>182</v>
      </c>
    </row>
    <row r="80" spans="1:8">
      <c r="A80" s="190" t="s">
        <v>30</v>
      </c>
      <c r="B80" s="190"/>
      <c r="C80" s="190"/>
      <c r="D80" s="190"/>
      <c r="E80" s="190"/>
    </row>
    <row r="81" spans="1:5">
      <c r="A81" s="191" t="s">
        <v>90</v>
      </c>
      <c r="B81" s="191"/>
      <c r="C81" s="191"/>
      <c r="D81" s="191"/>
      <c r="E81" s="191"/>
    </row>
    <row r="82" spans="1:5">
      <c r="A82" s="191" t="s">
        <v>50</v>
      </c>
      <c r="B82" s="191"/>
      <c r="C82" s="191"/>
      <c r="D82" s="191"/>
      <c r="E82" s="191"/>
    </row>
    <row r="84" spans="1:5" ht="15.75" thickBot="1">
      <c r="A84" s="19" t="s">
        <v>5</v>
      </c>
      <c r="B84" s="19" t="s">
        <v>103</v>
      </c>
      <c r="C84" s="19" t="s">
        <v>92</v>
      </c>
      <c r="D84" s="19" t="s">
        <v>93</v>
      </c>
      <c r="E84" s="19" t="s">
        <v>94</v>
      </c>
    </row>
    <row r="85" spans="1:5">
      <c r="A85" s="30" t="s">
        <v>58</v>
      </c>
      <c r="B85" s="39">
        <v>60600</v>
      </c>
      <c r="C85" s="39">
        <v>422790.45</v>
      </c>
      <c r="D85" s="39">
        <v>2057463</v>
      </c>
      <c r="E85" s="104">
        <f>B85+C85+D85</f>
        <v>2540853.4500000002</v>
      </c>
    </row>
    <row r="86" spans="1:5">
      <c r="A86" s="62" t="s">
        <v>59</v>
      </c>
      <c r="B86" s="39">
        <v>10551588.82</v>
      </c>
      <c r="C86" s="39">
        <v>9882815.0299999993</v>
      </c>
      <c r="D86" s="39">
        <v>13915184.710000001</v>
      </c>
      <c r="E86" s="104">
        <f>B86+C86+D86</f>
        <v>34349588.560000002</v>
      </c>
    </row>
    <row r="87" spans="1:5" ht="30">
      <c r="A87" s="62" t="s">
        <v>60</v>
      </c>
      <c r="B87" s="39">
        <v>1921970</v>
      </c>
      <c r="C87" s="39">
        <v>2254830</v>
      </c>
      <c r="D87" s="39">
        <v>2546730</v>
      </c>
      <c r="E87" s="104">
        <f t="shared" ref="E87:E94" si="1">B87+C87+D87</f>
        <v>6723530</v>
      </c>
    </row>
    <row r="88" spans="1:5" ht="30">
      <c r="A88" s="62" t="s">
        <v>175</v>
      </c>
      <c r="B88" s="39">
        <v>4032904</v>
      </c>
      <c r="C88" s="39">
        <v>2192150</v>
      </c>
      <c r="D88" s="39">
        <v>3251300</v>
      </c>
      <c r="E88" s="104">
        <f t="shared" si="1"/>
        <v>9476354</v>
      </c>
    </row>
    <row r="89" spans="1:5" ht="30">
      <c r="A89" s="62" t="s">
        <v>176</v>
      </c>
      <c r="B89" s="39">
        <v>5977428</v>
      </c>
      <c r="C89" s="39">
        <v>1532150</v>
      </c>
      <c r="D89" s="39">
        <v>491795.55</v>
      </c>
      <c r="E89" s="104">
        <f t="shared" si="1"/>
        <v>8001373.5499999998</v>
      </c>
    </row>
    <row r="90" spans="1:5">
      <c r="A90" s="62" t="s">
        <v>61</v>
      </c>
      <c r="B90" s="39">
        <v>7963278.3700000001</v>
      </c>
      <c r="C90" s="39">
        <v>1830622.26</v>
      </c>
      <c r="D90" s="39">
        <v>1804335</v>
      </c>
      <c r="E90" s="104">
        <f t="shared" si="1"/>
        <v>11598235.630000001</v>
      </c>
    </row>
    <row r="91" spans="1:5">
      <c r="A91" s="62" t="s">
        <v>62</v>
      </c>
      <c r="B91" s="39">
        <v>21645282</v>
      </c>
      <c r="C91" s="39">
        <v>6548455.8399999999</v>
      </c>
      <c r="D91" s="39">
        <v>10022276.84</v>
      </c>
      <c r="E91" s="104">
        <f t="shared" si="1"/>
        <v>38216014.68</v>
      </c>
    </row>
    <row r="92" spans="1:5" ht="30">
      <c r="A92" s="62" t="s">
        <v>63</v>
      </c>
      <c r="B92" s="39">
        <v>1970900</v>
      </c>
      <c r="C92" s="39">
        <v>3814385.9</v>
      </c>
      <c r="D92" s="39">
        <v>2549930</v>
      </c>
      <c r="E92" s="104">
        <f>B92+C92+D92</f>
        <v>8335215.9000000004</v>
      </c>
    </row>
    <row r="93" spans="1:5">
      <c r="A93" s="30" t="s">
        <v>72</v>
      </c>
      <c r="B93" s="39">
        <v>49500</v>
      </c>
      <c r="C93" s="39">
        <v>241800</v>
      </c>
      <c r="D93" s="39">
        <v>2016800</v>
      </c>
      <c r="E93" s="104">
        <f>B93+C93+D93</f>
        <v>2308100</v>
      </c>
    </row>
    <row r="94" spans="1:5" ht="30">
      <c r="A94" s="62" t="s">
        <v>56</v>
      </c>
      <c r="B94" s="39">
        <v>171883041.59</v>
      </c>
      <c r="C94" s="39">
        <v>160099999.12</v>
      </c>
      <c r="D94" s="39">
        <v>163305172.81</v>
      </c>
      <c r="E94" s="104">
        <f t="shared" si="1"/>
        <v>495288213.52000004</v>
      </c>
    </row>
    <row r="95" spans="1:5" ht="30">
      <c r="A95" s="62" t="s">
        <v>57</v>
      </c>
      <c r="B95" s="39">
        <v>226383084.62</v>
      </c>
      <c r="C95" s="39">
        <v>200304447.63</v>
      </c>
      <c r="D95" s="39">
        <v>209116698.99000001</v>
      </c>
      <c r="E95" s="104">
        <f>B95+C95+D95</f>
        <v>635804231.24000001</v>
      </c>
    </row>
    <row r="96" spans="1:5">
      <c r="A96" s="132" t="s">
        <v>189</v>
      </c>
      <c r="B96" s="132">
        <v>10005135</v>
      </c>
      <c r="C96" s="132">
        <v>2703750.84</v>
      </c>
      <c r="D96" s="132">
        <v>4037535</v>
      </c>
      <c r="E96" s="132">
        <f>SUM(B96:D96)</f>
        <v>16746420.84</v>
      </c>
    </row>
    <row r="97" spans="1:5" ht="15.75" thickBot="1">
      <c r="A97" s="21" t="s">
        <v>31</v>
      </c>
      <c r="B97" s="31">
        <f>SUM(B85:B95)</f>
        <v>452439577.39999998</v>
      </c>
      <c r="C97" s="31">
        <f>SUM(C85:C95)</f>
        <v>389124446.23000002</v>
      </c>
      <c r="D97" s="31">
        <f>SUM(D85:D95)</f>
        <v>411077686.89999998</v>
      </c>
      <c r="E97" s="31">
        <f>SUM(E85:E95)</f>
        <v>1252641710.5300002</v>
      </c>
    </row>
    <row r="98" spans="1:5" ht="15.75" thickTop="1">
      <c r="A98" s="73" t="s">
        <v>222</v>
      </c>
    </row>
    <row r="101" spans="1:5">
      <c r="A101" s="190" t="s">
        <v>32</v>
      </c>
      <c r="B101" s="190"/>
      <c r="C101" s="190"/>
      <c r="D101" s="190"/>
      <c r="E101" s="190"/>
    </row>
    <row r="102" spans="1:5">
      <c r="A102" s="191" t="s">
        <v>90</v>
      </c>
      <c r="B102" s="191"/>
      <c r="C102" s="191"/>
      <c r="D102" s="191"/>
      <c r="E102" s="191"/>
    </row>
    <row r="103" spans="1:5">
      <c r="A103" s="191" t="s">
        <v>50</v>
      </c>
      <c r="B103" s="191"/>
      <c r="C103" s="191"/>
      <c r="D103" s="191"/>
      <c r="E103" s="191"/>
    </row>
    <row r="105" spans="1:5" ht="15.75" thickBot="1">
      <c r="A105" s="19" t="s">
        <v>33</v>
      </c>
      <c r="B105" s="19" t="s">
        <v>103</v>
      </c>
      <c r="C105" s="19" t="s">
        <v>92</v>
      </c>
      <c r="D105" s="19" t="s">
        <v>93</v>
      </c>
      <c r="E105" s="19" t="s">
        <v>94</v>
      </c>
    </row>
    <row r="106" spans="1:5">
      <c r="A106" s="20" t="s">
        <v>64</v>
      </c>
      <c r="B106" s="30">
        <v>245711119.40000001</v>
      </c>
      <c r="C106" s="30">
        <v>232886036.24000001</v>
      </c>
      <c r="D106" s="30">
        <v>233397338.78999999</v>
      </c>
      <c r="E106" s="30">
        <f t="shared" ref="E106:E111" si="2">SUM(B106:D106)</f>
        <v>711994494.42999995</v>
      </c>
    </row>
    <row r="107" spans="1:5">
      <c r="A107" s="20" t="s">
        <v>65</v>
      </c>
      <c r="B107" s="30">
        <v>139905352.59</v>
      </c>
      <c r="C107" s="30">
        <v>142047831.75</v>
      </c>
      <c r="D107" s="30">
        <v>157045012.44</v>
      </c>
      <c r="E107" s="30">
        <f t="shared" si="2"/>
        <v>438998196.78000003</v>
      </c>
    </row>
    <row r="108" spans="1:5">
      <c r="A108" s="20" t="s">
        <v>66</v>
      </c>
      <c r="B108" s="30">
        <v>25505167.98</v>
      </c>
      <c r="C108" s="30">
        <v>10721409.939999999</v>
      </c>
      <c r="D108" s="30">
        <v>11363701.75</v>
      </c>
      <c r="E108" s="30">
        <f t="shared" si="2"/>
        <v>47590279.670000002</v>
      </c>
    </row>
    <row r="109" spans="1:5">
      <c r="A109" s="20" t="s">
        <v>69</v>
      </c>
      <c r="B109" s="30"/>
      <c r="C109" s="30"/>
      <c r="D109" s="30"/>
      <c r="E109" s="30">
        <f t="shared" si="2"/>
        <v>0</v>
      </c>
    </row>
    <row r="110" spans="1:5">
      <c r="A110" s="20" t="s">
        <v>67</v>
      </c>
      <c r="B110" s="30">
        <v>21338348.43</v>
      </c>
      <c r="C110" s="30">
        <v>0</v>
      </c>
      <c r="D110" s="30">
        <v>1604268.94</v>
      </c>
      <c r="E110" s="30">
        <f t="shared" si="2"/>
        <v>22942617.370000001</v>
      </c>
    </row>
    <row r="111" spans="1:5">
      <c r="A111" s="20" t="s">
        <v>190</v>
      </c>
      <c r="B111" s="30">
        <v>19979589</v>
      </c>
      <c r="C111" s="30">
        <v>3469168.3</v>
      </c>
      <c r="D111" s="30">
        <v>7667364.9800000004</v>
      </c>
      <c r="E111" s="30">
        <f t="shared" si="2"/>
        <v>31116122.280000001</v>
      </c>
    </row>
    <row r="112" spans="1:5" ht="15.75" thickBot="1">
      <c r="A112" s="21" t="s">
        <v>31</v>
      </c>
      <c r="B112" s="31">
        <f>SUM(B106:B111)</f>
        <v>452439577.40000004</v>
      </c>
      <c r="C112" s="31">
        <f>SUM(C106:C111)</f>
        <v>389124446.23000002</v>
      </c>
      <c r="D112" s="31">
        <f>SUM(D106:D111)</f>
        <v>411077686.90000004</v>
      </c>
      <c r="E112" s="31">
        <f>SUM(E106:E111)</f>
        <v>1252641710.53</v>
      </c>
    </row>
    <row r="113" spans="1:10" ht="15.75" thickTop="1">
      <c r="A113" s="1" t="s">
        <v>49</v>
      </c>
    </row>
    <row r="116" spans="1:10">
      <c r="A116" s="189" t="s">
        <v>34</v>
      </c>
      <c r="B116" s="189"/>
      <c r="C116" s="189"/>
      <c r="D116" s="189"/>
      <c r="E116" s="189"/>
    </row>
    <row r="117" spans="1:10">
      <c r="A117" s="187" t="s">
        <v>35</v>
      </c>
      <c r="B117" s="187"/>
      <c r="C117" s="187"/>
      <c r="D117" s="187"/>
      <c r="E117" s="187"/>
    </row>
    <row r="118" spans="1:10">
      <c r="A118" s="187" t="s">
        <v>50</v>
      </c>
      <c r="B118" s="187"/>
      <c r="C118" s="187"/>
      <c r="D118" s="187"/>
      <c r="E118" s="187"/>
    </row>
    <row r="120" spans="1:10" ht="15.75" thickBot="1">
      <c r="A120" s="23" t="s">
        <v>33</v>
      </c>
      <c r="B120" s="23" t="s">
        <v>103</v>
      </c>
      <c r="C120" s="23" t="s">
        <v>92</v>
      </c>
      <c r="D120" s="23" t="s">
        <v>93</v>
      </c>
      <c r="E120" s="23" t="s">
        <v>94</v>
      </c>
    </row>
    <row r="121" spans="1:10">
      <c r="A121" s="24" t="s">
        <v>36</v>
      </c>
      <c r="B121" s="25">
        <f>'1T'!E126</f>
        <v>12397900177.58</v>
      </c>
      <c r="C121" s="25">
        <f>+B126</f>
        <v>12748991520.58</v>
      </c>
      <c r="D121" s="25">
        <f>+C126</f>
        <v>13776132565.25</v>
      </c>
      <c r="E121" s="26">
        <f>+B121</f>
        <v>12397900177.58</v>
      </c>
      <c r="G121" s="127"/>
      <c r="H121" s="5"/>
      <c r="I121" s="5"/>
      <c r="J121" s="5"/>
    </row>
    <row r="122" spans="1:10">
      <c r="A122" s="24" t="s">
        <v>51</v>
      </c>
      <c r="B122" s="25">
        <v>802329671.60000002</v>
      </c>
      <c r="C122" s="25">
        <v>1416223814.5999999</v>
      </c>
      <c r="D122" s="25">
        <v>798542483.39999998</v>
      </c>
      <c r="E122" s="26">
        <f>B122+C122+D122</f>
        <v>3017095969.5999999</v>
      </c>
      <c r="G122" s="128"/>
      <c r="H122" s="128"/>
      <c r="I122" s="128"/>
      <c r="J122" s="5"/>
    </row>
    <row r="123" spans="1:10">
      <c r="A123" s="24" t="s">
        <v>52</v>
      </c>
      <c r="B123" s="25">
        <v>1201248.8</v>
      </c>
      <c r="C123" s="25">
        <v>41676.300000000003</v>
      </c>
      <c r="D123" s="25">
        <v>178953.1</v>
      </c>
      <c r="E123" s="26">
        <f>B123+C123+D123</f>
        <v>1421878.2000000002</v>
      </c>
    </row>
    <row r="124" spans="1:10">
      <c r="A124" s="24" t="s">
        <v>53</v>
      </c>
      <c r="B124" s="25">
        <f t="shared" ref="B124:E124" si="3">B121+B122+B123</f>
        <v>13201431097.98</v>
      </c>
      <c r="C124" s="25">
        <f t="shared" si="3"/>
        <v>14165257011.48</v>
      </c>
      <c r="D124" s="25">
        <f t="shared" si="3"/>
        <v>14574854001.75</v>
      </c>
      <c r="E124" s="26">
        <f t="shared" si="3"/>
        <v>15416418025.380001</v>
      </c>
    </row>
    <row r="125" spans="1:10">
      <c r="A125" s="24" t="s">
        <v>54</v>
      </c>
      <c r="B125" s="25">
        <f>+B112</f>
        <v>452439577.40000004</v>
      </c>
      <c r="C125" s="25">
        <f t="shared" ref="C125:E125" si="4">+C112</f>
        <v>389124446.23000002</v>
      </c>
      <c r="D125" s="25">
        <f t="shared" si="4"/>
        <v>411077686.90000004</v>
      </c>
      <c r="E125" s="25">
        <f t="shared" si="4"/>
        <v>1252641710.53</v>
      </c>
    </row>
    <row r="126" spans="1:10">
      <c r="A126" s="24" t="s">
        <v>55</v>
      </c>
      <c r="B126" s="25">
        <f>B124-B125</f>
        <v>12748991520.58</v>
      </c>
      <c r="C126" s="25">
        <f t="shared" ref="C126:E126" si="5">C124-C125</f>
        <v>13776132565.25</v>
      </c>
      <c r="D126" s="25">
        <f t="shared" si="5"/>
        <v>14163776314.85</v>
      </c>
      <c r="E126" s="26">
        <f t="shared" si="5"/>
        <v>14163776314.85</v>
      </c>
    </row>
    <row r="127" spans="1:10" ht="15.75" thickBot="1">
      <c r="A127" s="27"/>
      <c r="B127" s="28"/>
      <c r="C127" s="29"/>
      <c r="D127" s="29"/>
      <c r="E127" s="29"/>
    </row>
    <row r="128" spans="1:10" ht="15.75" thickTop="1">
      <c r="A128" s="1" t="s">
        <v>49</v>
      </c>
      <c r="B128" s="2"/>
      <c r="C128" s="22"/>
      <c r="D128" s="22"/>
      <c r="E128" s="22"/>
    </row>
    <row r="130" spans="1:1">
      <c r="A130" s="126"/>
    </row>
    <row r="131" spans="1:1">
      <c r="A131" s="53" t="s">
        <v>224</v>
      </c>
    </row>
    <row r="132" spans="1:1">
      <c r="A132" s="126"/>
    </row>
  </sheetData>
  <mergeCells count="20">
    <mergeCell ref="A1:G1"/>
    <mergeCell ref="A8:G8"/>
    <mergeCell ref="A9:G9"/>
    <mergeCell ref="A13:A22"/>
    <mergeCell ref="A23:A37"/>
    <mergeCell ref="A50:A54"/>
    <mergeCell ref="A68:A75"/>
    <mergeCell ref="A63:A67"/>
    <mergeCell ref="A45:A49"/>
    <mergeCell ref="A38:A44"/>
    <mergeCell ref="A117:E117"/>
    <mergeCell ref="A118:E118"/>
    <mergeCell ref="A55:A62"/>
    <mergeCell ref="A116:E116"/>
    <mergeCell ref="A80:E80"/>
    <mergeCell ref="A81:E81"/>
    <mergeCell ref="A82:E82"/>
    <mergeCell ref="A101:E101"/>
    <mergeCell ref="A102:E102"/>
    <mergeCell ref="A103:E103"/>
  </mergeCells>
  <pageMargins left="0.7" right="0.7" top="0.75" bottom="0.75" header="0.3" footer="0.3"/>
  <pageSetup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34"/>
  <sheetViews>
    <sheetView topLeftCell="A102" workbookViewId="0">
      <selection activeCell="A134" sqref="A134"/>
    </sheetView>
  </sheetViews>
  <sheetFormatPr baseColWidth="10" defaultColWidth="11.42578125" defaultRowHeight="15"/>
  <cols>
    <col min="1" max="1" width="50.140625" style="53" customWidth="1"/>
    <col min="2" max="2" width="17.7109375" style="53" customWidth="1"/>
    <col min="3" max="4" width="15.28515625" style="53" bestFit="1" customWidth="1"/>
    <col min="5" max="5" width="17.140625" style="53" bestFit="1" customWidth="1"/>
    <col min="6" max="6" width="13.42578125" style="53" customWidth="1"/>
    <col min="7" max="7" width="34" style="53" customWidth="1"/>
    <col min="8" max="8" width="15.28515625" style="53" bestFit="1" customWidth="1"/>
    <col min="9" max="9" width="13.7109375" style="53" bestFit="1" customWidth="1"/>
    <col min="10" max="16384" width="11.42578125" style="53"/>
  </cols>
  <sheetData>
    <row r="1" spans="1:7">
      <c r="A1" s="172" t="s">
        <v>84</v>
      </c>
      <c r="B1" s="172"/>
      <c r="C1" s="172"/>
      <c r="D1" s="172"/>
      <c r="E1" s="172"/>
      <c r="F1" s="172"/>
      <c r="G1" s="172"/>
    </row>
    <row r="2" spans="1:7" s="78" customFormat="1">
      <c r="A2" s="49" t="s">
        <v>0</v>
      </c>
      <c r="B2" s="50" t="s">
        <v>85</v>
      </c>
      <c r="E2" s="73"/>
      <c r="F2" s="73"/>
      <c r="G2" s="73"/>
    </row>
    <row r="3" spans="1:7" s="78" customFormat="1">
      <c r="A3" s="49" t="s">
        <v>1</v>
      </c>
      <c r="B3" s="50" t="s">
        <v>2</v>
      </c>
      <c r="E3" s="73"/>
      <c r="F3" s="73"/>
      <c r="G3" s="73"/>
    </row>
    <row r="4" spans="1:7" s="78" customFormat="1">
      <c r="A4" s="49" t="s">
        <v>3</v>
      </c>
      <c r="B4" s="55" t="s">
        <v>4</v>
      </c>
      <c r="E4" s="73"/>
      <c r="F4" s="73"/>
      <c r="G4" s="73"/>
    </row>
    <row r="5" spans="1:7" s="78" customFormat="1">
      <c r="A5" s="49" t="s">
        <v>86</v>
      </c>
      <c r="B5" s="55" t="s">
        <v>183</v>
      </c>
      <c r="E5" s="73"/>
      <c r="F5" s="73"/>
      <c r="G5" s="73"/>
    </row>
    <row r="6" spans="1:7" s="78" customFormat="1">
      <c r="A6" s="49"/>
      <c r="B6" s="55"/>
      <c r="E6" s="73"/>
      <c r="F6" s="73"/>
      <c r="G6" s="73"/>
    </row>
    <row r="7" spans="1:7">
      <c r="A7" s="79"/>
    </row>
    <row r="8" spans="1:7">
      <c r="A8" s="172" t="s">
        <v>87</v>
      </c>
      <c r="B8" s="172"/>
      <c r="C8" s="172"/>
      <c r="D8" s="172"/>
      <c r="E8" s="172"/>
      <c r="F8" s="172"/>
      <c r="G8" s="172"/>
    </row>
    <row r="9" spans="1:7">
      <c r="A9" s="172" t="s">
        <v>88</v>
      </c>
      <c r="B9" s="172"/>
      <c r="C9" s="172"/>
      <c r="D9" s="172"/>
      <c r="E9" s="172"/>
      <c r="F9" s="172"/>
      <c r="G9" s="172"/>
    </row>
    <row r="10" spans="1:7">
      <c r="A10" s="80"/>
      <c r="B10" s="80"/>
      <c r="C10" s="80"/>
      <c r="D10" s="80"/>
      <c r="E10" s="80"/>
      <c r="F10" s="80"/>
      <c r="G10" s="80"/>
    </row>
    <row r="11" spans="1:7" ht="15.75" thickBot="1">
      <c r="A11" s="57" t="s">
        <v>5</v>
      </c>
      <c r="B11" s="57" t="s">
        <v>179</v>
      </c>
      <c r="C11" s="57" t="s">
        <v>6</v>
      </c>
      <c r="D11" s="57" t="s">
        <v>120</v>
      </c>
      <c r="E11" s="57" t="s">
        <v>121</v>
      </c>
      <c r="F11" s="57" t="s">
        <v>122</v>
      </c>
      <c r="G11" s="57" t="s">
        <v>123</v>
      </c>
    </row>
    <row r="12" spans="1:7" ht="16.5" customHeight="1">
      <c r="A12" s="58"/>
      <c r="B12" s="58"/>
      <c r="C12" s="58"/>
      <c r="D12" s="58"/>
      <c r="E12" s="58"/>
      <c r="F12" s="58"/>
      <c r="G12" s="58"/>
    </row>
    <row r="13" spans="1:7" ht="30">
      <c r="A13" s="197" t="s">
        <v>11</v>
      </c>
      <c r="B13" s="81" t="s">
        <v>12</v>
      </c>
      <c r="C13" s="82" t="s">
        <v>13</v>
      </c>
      <c r="D13" s="82">
        <v>3</v>
      </c>
      <c r="E13" s="82">
        <v>2</v>
      </c>
      <c r="F13" s="82">
        <v>3</v>
      </c>
      <c r="G13" s="82">
        <v>8</v>
      </c>
    </row>
    <row r="14" spans="1:7" ht="30">
      <c r="A14" s="197"/>
      <c r="B14" s="81" t="s">
        <v>15</v>
      </c>
      <c r="C14" s="102" t="s">
        <v>14</v>
      </c>
      <c r="D14" s="102"/>
      <c r="E14" s="102"/>
      <c r="F14" s="102">
        <v>50</v>
      </c>
      <c r="G14" s="102">
        <v>50</v>
      </c>
    </row>
    <row r="15" spans="1:7">
      <c r="A15" s="197"/>
      <c r="B15" s="81" t="s">
        <v>74</v>
      </c>
      <c r="C15" s="102" t="s">
        <v>95</v>
      </c>
      <c r="D15" s="102"/>
      <c r="E15" s="102"/>
      <c r="F15" s="102"/>
      <c r="G15" s="102">
        <f t="shared" ref="G15:G61" si="0">SUM(D15:F15)</f>
        <v>0</v>
      </c>
    </row>
    <row r="16" spans="1:7" ht="45">
      <c r="A16" s="197"/>
      <c r="B16" s="32" t="s">
        <v>156</v>
      </c>
      <c r="C16" s="33" t="s">
        <v>155</v>
      </c>
      <c r="D16" s="82"/>
      <c r="E16" s="82">
        <v>200</v>
      </c>
      <c r="F16" s="82"/>
      <c r="G16" s="102">
        <v>200</v>
      </c>
    </row>
    <row r="17" spans="1:7" ht="30">
      <c r="A17" s="197"/>
      <c r="B17" s="32" t="s">
        <v>168</v>
      </c>
      <c r="C17" s="33" t="s">
        <v>155</v>
      </c>
      <c r="D17" s="102"/>
      <c r="E17" s="102"/>
      <c r="F17" s="102"/>
      <c r="G17" s="102">
        <f t="shared" si="0"/>
        <v>0</v>
      </c>
    </row>
    <row r="18" spans="1:7" ht="30">
      <c r="A18" s="197"/>
      <c r="B18" s="32" t="s">
        <v>169</v>
      </c>
      <c r="C18" s="33" t="s">
        <v>155</v>
      </c>
      <c r="D18" s="102"/>
      <c r="E18" s="102"/>
      <c r="F18" s="102"/>
      <c r="G18" s="102">
        <f t="shared" si="0"/>
        <v>0</v>
      </c>
    </row>
    <row r="19" spans="1:7" ht="30">
      <c r="A19" s="197"/>
      <c r="B19" s="32" t="s">
        <v>170</v>
      </c>
      <c r="C19" s="33" t="s">
        <v>155</v>
      </c>
      <c r="D19" s="102">
        <v>48</v>
      </c>
      <c r="E19" s="102"/>
      <c r="F19" s="102">
        <v>48</v>
      </c>
      <c r="G19" s="102">
        <f t="shared" si="0"/>
        <v>96</v>
      </c>
    </row>
    <row r="20" spans="1:7" ht="30">
      <c r="A20" s="197"/>
      <c r="B20" s="32" t="s">
        <v>171</v>
      </c>
      <c r="C20" s="33" t="s">
        <v>155</v>
      </c>
      <c r="D20" s="102"/>
      <c r="E20" s="102"/>
      <c r="F20" s="102"/>
      <c r="G20" s="102">
        <f t="shared" si="0"/>
        <v>0</v>
      </c>
    </row>
    <row r="21" spans="1:7" ht="30">
      <c r="A21" s="197"/>
      <c r="B21" s="32" t="s">
        <v>172</v>
      </c>
      <c r="C21" s="33" t="s">
        <v>162</v>
      </c>
      <c r="D21" s="102"/>
      <c r="E21" s="102"/>
      <c r="F21" s="102"/>
      <c r="G21" s="102">
        <v>1</v>
      </c>
    </row>
    <row r="22" spans="1:7" ht="15.75" thickBot="1">
      <c r="A22" s="197"/>
      <c r="B22" s="136" t="s">
        <v>191</v>
      </c>
      <c r="C22" s="137" t="s">
        <v>155</v>
      </c>
      <c r="D22" s="102"/>
      <c r="E22" s="102"/>
      <c r="F22" s="102"/>
      <c r="G22" s="102"/>
    </row>
    <row r="23" spans="1:7" ht="45">
      <c r="A23" s="177" t="s">
        <v>108</v>
      </c>
      <c r="B23" s="62" t="s">
        <v>124</v>
      </c>
      <c r="C23" s="82" t="s">
        <v>14</v>
      </c>
      <c r="D23" s="82"/>
      <c r="E23" s="82"/>
      <c r="F23" s="82"/>
      <c r="G23" s="102">
        <f t="shared" si="0"/>
        <v>0</v>
      </c>
    </row>
    <row r="24" spans="1:7" ht="30">
      <c r="A24" s="177"/>
      <c r="B24" s="62" t="s">
        <v>15</v>
      </c>
      <c r="C24" s="82" t="s">
        <v>14</v>
      </c>
      <c r="D24" s="82"/>
      <c r="E24" s="82">
        <v>165</v>
      </c>
      <c r="F24" s="82">
        <v>29</v>
      </c>
      <c r="G24" s="102">
        <v>194</v>
      </c>
    </row>
    <row r="25" spans="1:7" ht="30">
      <c r="A25" s="177"/>
      <c r="B25" s="62" t="s">
        <v>145</v>
      </c>
      <c r="C25" s="102" t="s">
        <v>14</v>
      </c>
      <c r="D25" s="102"/>
      <c r="E25" s="102"/>
      <c r="F25" s="102">
        <v>90</v>
      </c>
      <c r="G25" s="102">
        <v>90</v>
      </c>
    </row>
    <row r="26" spans="1:7" ht="30">
      <c r="A26" s="177"/>
      <c r="B26" s="62" t="s">
        <v>140</v>
      </c>
      <c r="C26" s="82" t="s">
        <v>16</v>
      </c>
      <c r="D26" s="82"/>
      <c r="E26" s="82"/>
      <c r="F26" s="82">
        <v>8</v>
      </c>
      <c r="G26" s="102">
        <v>8</v>
      </c>
    </row>
    <row r="27" spans="1:7" ht="60">
      <c r="A27" s="177"/>
      <c r="B27" s="62" t="s">
        <v>17</v>
      </c>
      <c r="C27" s="82" t="s">
        <v>14</v>
      </c>
      <c r="D27" s="82"/>
      <c r="E27" s="82"/>
      <c r="F27" s="82"/>
      <c r="G27" s="102">
        <v>1089</v>
      </c>
    </row>
    <row r="28" spans="1:7" ht="60">
      <c r="A28" s="177"/>
      <c r="B28" s="62" t="s">
        <v>109</v>
      </c>
      <c r="C28" s="82" t="s">
        <v>14</v>
      </c>
      <c r="D28" s="82"/>
      <c r="E28" s="82"/>
      <c r="F28" s="82">
        <v>1</v>
      </c>
      <c r="G28" s="102">
        <v>1</v>
      </c>
    </row>
    <row r="29" spans="1:7">
      <c r="A29" s="177"/>
      <c r="B29" s="62" t="s">
        <v>157</v>
      </c>
      <c r="C29" s="82" t="s">
        <v>16</v>
      </c>
      <c r="D29" s="82">
        <v>1</v>
      </c>
      <c r="E29" s="82"/>
      <c r="F29" s="82">
        <v>2</v>
      </c>
      <c r="G29" s="102">
        <v>3</v>
      </c>
    </row>
    <row r="30" spans="1:7" ht="75">
      <c r="A30" s="177"/>
      <c r="B30" s="86" t="s">
        <v>142</v>
      </c>
      <c r="C30" s="33" t="s">
        <v>40</v>
      </c>
      <c r="D30" s="102"/>
      <c r="E30" s="102"/>
      <c r="F30" s="102"/>
      <c r="G30" s="102">
        <f t="shared" si="0"/>
        <v>0</v>
      </c>
    </row>
    <row r="31" spans="1:7" ht="45">
      <c r="A31" s="177"/>
      <c r="B31" s="12" t="s">
        <v>143</v>
      </c>
      <c r="C31" s="33" t="s">
        <v>14</v>
      </c>
      <c r="D31" s="102"/>
      <c r="E31" s="102"/>
      <c r="F31" s="102"/>
      <c r="G31" s="102">
        <f t="shared" si="0"/>
        <v>0</v>
      </c>
    </row>
    <row r="32" spans="1:7" ht="60">
      <c r="A32" s="177"/>
      <c r="B32" s="62" t="s">
        <v>158</v>
      </c>
      <c r="C32" s="82" t="s">
        <v>39</v>
      </c>
      <c r="D32" s="82"/>
      <c r="E32" s="82"/>
      <c r="F32" s="82"/>
      <c r="G32" s="102">
        <f>SUM(D32:F32)</f>
        <v>0</v>
      </c>
    </row>
    <row r="33" spans="1:7" ht="45">
      <c r="A33" s="177"/>
      <c r="B33" s="62" t="s">
        <v>159</v>
      </c>
      <c r="C33" s="102" t="s">
        <v>39</v>
      </c>
      <c r="D33" s="102"/>
      <c r="E33" s="102"/>
      <c r="F33" s="102">
        <v>167</v>
      </c>
      <c r="G33" s="102">
        <v>167</v>
      </c>
    </row>
    <row r="34" spans="1:7" ht="30">
      <c r="A34" s="177"/>
      <c r="B34" s="115" t="s">
        <v>160</v>
      </c>
      <c r="C34" s="53" t="s">
        <v>40</v>
      </c>
      <c r="F34" s="53">
        <v>438</v>
      </c>
      <c r="G34" s="102">
        <v>438</v>
      </c>
    </row>
    <row r="35" spans="1:7">
      <c r="A35" s="177"/>
      <c r="B35" s="58" t="s">
        <v>192</v>
      </c>
      <c r="G35" s="102"/>
    </row>
    <row r="36" spans="1:7" ht="45">
      <c r="A36" s="177"/>
      <c r="B36" s="115" t="s">
        <v>217</v>
      </c>
      <c r="C36" s="53" t="s">
        <v>218</v>
      </c>
      <c r="G36" s="102"/>
    </row>
    <row r="37" spans="1:7" ht="30">
      <c r="A37" s="177"/>
      <c r="B37" s="52" t="s">
        <v>219</v>
      </c>
      <c r="C37" s="53" t="s">
        <v>101</v>
      </c>
      <c r="G37" s="102"/>
    </row>
    <row r="38" spans="1:7" ht="30">
      <c r="A38" s="197" t="s">
        <v>18</v>
      </c>
      <c r="B38" s="81" t="s">
        <v>19</v>
      </c>
      <c r="C38" s="82" t="s">
        <v>13</v>
      </c>
      <c r="D38" s="82">
        <v>8</v>
      </c>
      <c r="E38" s="83">
        <v>10</v>
      </c>
      <c r="F38" s="83">
        <v>7</v>
      </c>
      <c r="G38" s="102">
        <v>25</v>
      </c>
    </row>
    <row r="39" spans="1:7" ht="30">
      <c r="A39" s="197"/>
      <c r="B39" s="61" t="s">
        <v>15</v>
      </c>
      <c r="C39" s="60" t="s">
        <v>14</v>
      </c>
      <c r="D39" s="60">
        <v>225</v>
      </c>
      <c r="E39" s="64">
        <v>23</v>
      </c>
      <c r="F39" s="64">
        <v>180</v>
      </c>
      <c r="G39" s="102">
        <v>428</v>
      </c>
    </row>
    <row r="40" spans="1:7" ht="60">
      <c r="A40" s="197"/>
      <c r="B40" s="45" t="s">
        <v>76</v>
      </c>
      <c r="C40" s="46" t="s">
        <v>14</v>
      </c>
      <c r="D40" s="87"/>
      <c r="E40" s="64"/>
      <c r="F40" s="64"/>
      <c r="G40" s="102">
        <f t="shared" si="0"/>
        <v>0</v>
      </c>
    </row>
    <row r="41" spans="1:7">
      <c r="A41" s="197"/>
      <c r="B41" s="45" t="s">
        <v>96</v>
      </c>
      <c r="C41" s="46" t="s">
        <v>97</v>
      </c>
      <c r="G41" s="102">
        <f t="shared" si="0"/>
        <v>0</v>
      </c>
    </row>
    <row r="42" spans="1:7" ht="30">
      <c r="A42" s="197"/>
      <c r="B42" s="117" t="s">
        <v>163</v>
      </c>
      <c r="C42" s="118" t="s">
        <v>164</v>
      </c>
      <c r="G42" s="102"/>
    </row>
    <row r="43" spans="1:7" ht="60">
      <c r="A43" s="197"/>
      <c r="B43" s="117" t="s">
        <v>205</v>
      </c>
      <c r="C43" s="118" t="s">
        <v>165</v>
      </c>
      <c r="F43" s="116">
        <v>1</v>
      </c>
      <c r="G43" s="102">
        <v>1</v>
      </c>
    </row>
    <row r="44" spans="1:7">
      <c r="A44" s="197"/>
      <c r="B44" s="146" t="s">
        <v>193</v>
      </c>
      <c r="C44" s="147" t="s">
        <v>165</v>
      </c>
      <c r="F44" s="116"/>
      <c r="G44" s="102"/>
    </row>
    <row r="45" spans="1:7" ht="45">
      <c r="A45" s="197" t="s">
        <v>20</v>
      </c>
      <c r="B45" s="65" t="s">
        <v>41</v>
      </c>
      <c r="C45" s="101" t="s">
        <v>42</v>
      </c>
      <c r="D45" s="60"/>
      <c r="E45" s="84"/>
      <c r="F45" s="84" t="s">
        <v>207</v>
      </c>
      <c r="G45" s="102">
        <v>5643</v>
      </c>
    </row>
    <row r="46" spans="1:7">
      <c r="A46" s="197"/>
      <c r="B46" s="30" t="s">
        <v>125</v>
      </c>
      <c r="C46" s="84" t="s">
        <v>126</v>
      </c>
      <c r="D46" s="85"/>
      <c r="E46" s="84"/>
      <c r="F46" s="84">
        <v>1</v>
      </c>
      <c r="G46" s="102">
        <v>1</v>
      </c>
    </row>
    <row r="47" spans="1:7">
      <c r="A47" s="197"/>
      <c r="B47" s="30" t="s">
        <v>98</v>
      </c>
      <c r="C47" s="84" t="s">
        <v>99</v>
      </c>
      <c r="D47" s="85"/>
      <c r="E47" s="84"/>
      <c r="F47" s="84">
        <v>1085</v>
      </c>
      <c r="G47" s="102">
        <v>1085</v>
      </c>
    </row>
    <row r="48" spans="1:7" ht="30">
      <c r="A48" s="197"/>
      <c r="B48" s="65" t="s">
        <v>146</v>
      </c>
      <c r="C48" s="66" t="s">
        <v>14</v>
      </c>
      <c r="D48" s="60"/>
      <c r="E48" s="66"/>
      <c r="F48" s="66"/>
      <c r="G48" s="102">
        <v>5475</v>
      </c>
    </row>
    <row r="49" spans="1:7" ht="30">
      <c r="A49" s="197"/>
      <c r="B49" s="36" t="s">
        <v>206</v>
      </c>
      <c r="C49" s="101"/>
      <c r="D49" s="120"/>
      <c r="E49" s="101"/>
      <c r="F49" s="101"/>
      <c r="G49" s="102"/>
    </row>
    <row r="50" spans="1:7" ht="30">
      <c r="A50" s="197" t="s">
        <v>127</v>
      </c>
      <c r="B50" s="65" t="s">
        <v>21</v>
      </c>
      <c r="C50" s="66" t="s">
        <v>22</v>
      </c>
      <c r="D50" s="60">
        <v>12</v>
      </c>
      <c r="E50" s="66">
        <v>15</v>
      </c>
      <c r="F50" s="66">
        <v>15</v>
      </c>
      <c r="G50" s="102">
        <v>42</v>
      </c>
    </row>
    <row r="51" spans="1:7">
      <c r="A51" s="197"/>
      <c r="B51" s="65" t="s">
        <v>23</v>
      </c>
      <c r="C51" s="66" t="s">
        <v>14</v>
      </c>
      <c r="D51" s="60">
        <v>200</v>
      </c>
      <c r="E51" s="66">
        <v>23</v>
      </c>
      <c r="F51" s="66">
        <v>24</v>
      </c>
      <c r="G51" s="102">
        <v>247</v>
      </c>
    </row>
    <row r="52" spans="1:7" ht="30">
      <c r="A52" s="197"/>
      <c r="B52" s="65" t="s">
        <v>128</v>
      </c>
      <c r="C52" s="66" t="s">
        <v>14</v>
      </c>
      <c r="D52" s="60"/>
      <c r="E52" s="66"/>
      <c r="F52" s="66"/>
      <c r="G52" s="102">
        <f t="shared" si="0"/>
        <v>0</v>
      </c>
    </row>
    <row r="53" spans="1:7">
      <c r="A53" s="197"/>
      <c r="B53" s="65" t="s">
        <v>129</v>
      </c>
      <c r="C53" s="63" t="s">
        <v>77</v>
      </c>
      <c r="D53" s="60"/>
      <c r="E53" s="66"/>
      <c r="F53" s="66"/>
      <c r="G53" s="102">
        <f t="shared" si="0"/>
        <v>0</v>
      </c>
    </row>
    <row r="54" spans="1:7" ht="45">
      <c r="A54" s="197"/>
      <c r="B54" s="65" t="s">
        <v>166</v>
      </c>
      <c r="C54" s="63" t="s">
        <v>155</v>
      </c>
      <c r="D54" s="120"/>
      <c r="E54" s="101"/>
      <c r="F54" s="101"/>
      <c r="G54" s="102"/>
    </row>
    <row r="55" spans="1:7" ht="30">
      <c r="A55" s="197" t="s">
        <v>24</v>
      </c>
      <c r="B55" s="65" t="s">
        <v>21</v>
      </c>
      <c r="C55" s="30" t="s">
        <v>13</v>
      </c>
      <c r="D55" s="60">
        <v>12</v>
      </c>
      <c r="E55" s="66">
        <v>11</v>
      </c>
      <c r="F55" s="66">
        <v>13</v>
      </c>
      <c r="G55" s="102">
        <v>36</v>
      </c>
    </row>
    <row r="56" spans="1:7" ht="45">
      <c r="A56" s="197"/>
      <c r="B56" s="65" t="s">
        <v>147</v>
      </c>
      <c r="C56" s="30" t="s">
        <v>14</v>
      </c>
      <c r="D56" s="87"/>
      <c r="E56" s="101"/>
      <c r="F56" s="101">
        <v>1393</v>
      </c>
      <c r="G56" s="102">
        <v>1393</v>
      </c>
    </row>
    <row r="57" spans="1:7" ht="45">
      <c r="A57" s="197"/>
      <c r="B57" s="65" t="s">
        <v>79</v>
      </c>
      <c r="C57" s="84" t="s">
        <v>80</v>
      </c>
      <c r="D57" s="60"/>
      <c r="E57" s="66"/>
      <c r="F57" s="66">
        <v>131</v>
      </c>
      <c r="G57" s="102">
        <v>131</v>
      </c>
    </row>
    <row r="58" spans="1:7" ht="60">
      <c r="A58" s="197"/>
      <c r="B58" s="65" t="s">
        <v>25</v>
      </c>
      <c r="C58" s="84" t="s">
        <v>14</v>
      </c>
      <c r="D58" s="60"/>
      <c r="E58" s="84"/>
      <c r="F58" s="84">
        <v>171</v>
      </c>
      <c r="G58" s="102">
        <v>171</v>
      </c>
    </row>
    <row r="59" spans="1:7" ht="45">
      <c r="A59" s="197"/>
      <c r="B59" s="65" t="s">
        <v>81</v>
      </c>
      <c r="C59" s="84" t="s">
        <v>45</v>
      </c>
      <c r="D59" s="87"/>
      <c r="E59" s="84"/>
      <c r="F59" s="84"/>
      <c r="G59" s="102">
        <f t="shared" si="0"/>
        <v>0</v>
      </c>
    </row>
    <row r="60" spans="1:7" ht="30">
      <c r="A60" s="197"/>
      <c r="B60" s="65" t="s">
        <v>82</v>
      </c>
      <c r="C60" s="84" t="s">
        <v>16</v>
      </c>
      <c r="D60" s="87"/>
      <c r="E60" s="84"/>
      <c r="F60" s="84">
        <v>3</v>
      </c>
      <c r="G60" s="102">
        <v>3</v>
      </c>
    </row>
    <row r="61" spans="1:7">
      <c r="A61" s="197"/>
      <c r="B61" s="65" t="s">
        <v>149</v>
      </c>
      <c r="C61" s="84" t="s">
        <v>14</v>
      </c>
      <c r="D61" s="60"/>
      <c r="E61" s="66"/>
      <c r="F61" s="66"/>
      <c r="G61" s="102">
        <f t="shared" si="0"/>
        <v>0</v>
      </c>
    </row>
    <row r="62" spans="1:7">
      <c r="A62" s="197"/>
      <c r="B62" s="65" t="s">
        <v>148</v>
      </c>
      <c r="C62" s="66" t="s">
        <v>110</v>
      </c>
      <c r="D62" s="60"/>
      <c r="E62" s="84"/>
      <c r="F62" s="84"/>
      <c r="G62" s="102">
        <f>SUM(D62:F62)</f>
        <v>0</v>
      </c>
    </row>
    <row r="63" spans="1:7" ht="75">
      <c r="A63" s="197" t="s">
        <v>89</v>
      </c>
      <c r="B63" s="149" t="s">
        <v>26</v>
      </c>
      <c r="C63" s="150" t="s">
        <v>14</v>
      </c>
      <c r="D63" s="150"/>
      <c r="E63" s="150"/>
      <c r="F63" s="150">
        <v>1951</v>
      </c>
      <c r="G63" s="150">
        <v>1951</v>
      </c>
    </row>
    <row r="64" spans="1:7" ht="30">
      <c r="A64" s="197"/>
      <c r="B64" s="61" t="s">
        <v>27</v>
      </c>
      <c r="C64" s="60" t="s">
        <v>38</v>
      </c>
      <c r="D64" s="60">
        <v>246</v>
      </c>
      <c r="E64" s="60">
        <v>190</v>
      </c>
      <c r="F64" s="60">
        <v>291</v>
      </c>
      <c r="G64" s="60">
        <v>727</v>
      </c>
    </row>
    <row r="65" spans="1:7" ht="30">
      <c r="A65" s="197"/>
      <c r="B65" s="86" t="s">
        <v>28</v>
      </c>
      <c r="C65" s="87" t="s">
        <v>13</v>
      </c>
      <c r="D65" s="87">
        <v>9</v>
      </c>
      <c r="E65" s="87">
        <v>20</v>
      </c>
      <c r="F65" s="87">
        <v>10</v>
      </c>
      <c r="G65" s="87">
        <v>39</v>
      </c>
    </row>
    <row r="66" spans="1:7" ht="60">
      <c r="A66" s="197"/>
      <c r="B66" s="166" t="s">
        <v>130</v>
      </c>
      <c r="C66" s="167" t="s">
        <v>14</v>
      </c>
      <c r="D66" s="60"/>
      <c r="E66" s="60"/>
      <c r="F66" s="60">
        <v>442</v>
      </c>
      <c r="G66" s="60">
        <v>442</v>
      </c>
    </row>
    <row r="67" spans="1:7" ht="45">
      <c r="A67" s="197"/>
      <c r="B67" s="86" t="s">
        <v>203</v>
      </c>
      <c r="C67" s="120" t="s">
        <v>155</v>
      </c>
      <c r="D67" s="120"/>
      <c r="E67" s="120"/>
      <c r="F67" s="120">
        <v>442</v>
      </c>
      <c r="G67" s="120">
        <v>442</v>
      </c>
    </row>
    <row r="68" spans="1:7" ht="30">
      <c r="A68" s="198" t="s">
        <v>29</v>
      </c>
      <c r="B68" s="86" t="s">
        <v>83</v>
      </c>
      <c r="C68" s="87" t="s">
        <v>77</v>
      </c>
      <c r="D68" s="87"/>
      <c r="E68" s="87"/>
      <c r="F68" s="87"/>
      <c r="G68" s="105">
        <f t="shared" ref="G68:G74" si="1">+SUM(D68:F68)</f>
        <v>0</v>
      </c>
    </row>
    <row r="69" spans="1:7" ht="60">
      <c r="A69" s="198"/>
      <c r="B69" s="86" t="s">
        <v>47</v>
      </c>
      <c r="C69" s="87" t="s">
        <v>48</v>
      </c>
      <c r="D69" s="87"/>
      <c r="E69" s="87"/>
      <c r="F69" s="87"/>
      <c r="G69" s="105">
        <f t="shared" si="1"/>
        <v>0</v>
      </c>
    </row>
    <row r="70" spans="1:7" ht="45">
      <c r="A70" s="198"/>
      <c r="B70" s="86" t="s">
        <v>150</v>
      </c>
      <c r="C70" s="87" t="s">
        <v>102</v>
      </c>
      <c r="D70" s="87"/>
      <c r="E70" s="87"/>
      <c r="F70" s="87"/>
      <c r="G70" s="105">
        <f t="shared" si="1"/>
        <v>0</v>
      </c>
    </row>
    <row r="71" spans="1:7" ht="75">
      <c r="A71" s="198"/>
      <c r="B71" s="86" t="s">
        <v>151</v>
      </c>
      <c r="C71" s="87" t="s">
        <v>13</v>
      </c>
      <c r="D71" s="87"/>
      <c r="E71" s="87"/>
      <c r="F71" s="87"/>
      <c r="G71" s="105">
        <f t="shared" si="1"/>
        <v>0</v>
      </c>
    </row>
    <row r="72" spans="1:7" ht="60">
      <c r="A72" s="198"/>
      <c r="B72" s="113" t="s">
        <v>152</v>
      </c>
      <c r="C72" s="114" t="s">
        <v>101</v>
      </c>
      <c r="G72" s="105">
        <f t="shared" si="1"/>
        <v>0</v>
      </c>
    </row>
    <row r="73" spans="1:7" ht="30">
      <c r="A73" s="198"/>
      <c r="B73" s="65" t="s">
        <v>153</v>
      </c>
      <c r="C73" s="66" t="s">
        <v>13</v>
      </c>
      <c r="D73" s="60"/>
      <c r="E73" s="60"/>
      <c r="F73" s="60"/>
      <c r="G73" s="105">
        <f t="shared" si="1"/>
        <v>0</v>
      </c>
    </row>
    <row r="74" spans="1:7" ht="45">
      <c r="A74" s="198"/>
      <c r="B74" s="65" t="s">
        <v>154</v>
      </c>
      <c r="C74" s="66"/>
      <c r="D74" s="60"/>
      <c r="E74" s="60"/>
      <c r="F74" s="60"/>
      <c r="G74" s="105">
        <f t="shared" si="1"/>
        <v>0</v>
      </c>
    </row>
    <row r="75" spans="1:7" ht="30">
      <c r="A75" s="199"/>
      <c r="B75" s="65" t="s">
        <v>167</v>
      </c>
      <c r="C75" s="101" t="s">
        <v>155</v>
      </c>
      <c r="D75" s="120"/>
      <c r="E75" s="120"/>
      <c r="F75" s="120"/>
      <c r="G75" s="120"/>
    </row>
    <row r="76" spans="1:7" ht="15.75" thickBot="1">
      <c r="A76" s="123"/>
      <c r="B76" s="68"/>
      <c r="C76" s="69"/>
      <c r="D76" s="70"/>
      <c r="E76" s="70"/>
      <c r="F76" s="70"/>
      <c r="G76" s="69"/>
    </row>
    <row r="77" spans="1:7" ht="15.75" thickTop="1">
      <c r="A77" s="88" t="s">
        <v>184</v>
      </c>
      <c r="C77" s="88"/>
      <c r="D77" s="88"/>
      <c r="E77" s="88"/>
      <c r="F77" s="88"/>
      <c r="G77" s="88"/>
    </row>
    <row r="80" spans="1:7">
      <c r="A80" s="184" t="s">
        <v>30</v>
      </c>
      <c r="B80" s="184"/>
      <c r="C80" s="184"/>
      <c r="D80" s="184"/>
      <c r="E80" s="184"/>
      <c r="F80" s="90"/>
    </row>
    <row r="81" spans="1:6">
      <c r="A81" s="183" t="s">
        <v>90</v>
      </c>
      <c r="B81" s="183"/>
      <c r="C81" s="183"/>
      <c r="D81" s="183"/>
      <c r="E81" s="183"/>
      <c r="F81" s="89"/>
    </row>
    <row r="82" spans="1:6">
      <c r="A82" s="183" t="s">
        <v>50</v>
      </c>
      <c r="B82" s="183"/>
      <c r="C82" s="183"/>
      <c r="D82" s="183"/>
      <c r="E82" s="183"/>
      <c r="F82" s="91"/>
    </row>
    <row r="83" spans="1:6">
      <c r="A83" s="80"/>
      <c r="B83" s="80"/>
      <c r="C83" s="80"/>
      <c r="D83" s="80"/>
      <c r="E83" s="80"/>
      <c r="F83" s="91"/>
    </row>
    <row r="84" spans="1:6" ht="15.75" thickBot="1">
      <c r="A84" s="72" t="s">
        <v>5</v>
      </c>
      <c r="B84" s="72" t="s">
        <v>131</v>
      </c>
      <c r="C84" s="72" t="s">
        <v>121</v>
      </c>
      <c r="D84" s="72" t="s">
        <v>121</v>
      </c>
      <c r="E84" s="72" t="s">
        <v>106</v>
      </c>
    </row>
    <row r="85" spans="1:6">
      <c r="A85" s="30" t="s">
        <v>111</v>
      </c>
      <c r="B85" s="30">
        <v>3247000</v>
      </c>
      <c r="C85" s="30">
        <v>2262488</v>
      </c>
      <c r="D85" s="30">
        <v>19811138</v>
      </c>
      <c r="E85" s="30">
        <f>B85+C85+D85</f>
        <v>25320626</v>
      </c>
    </row>
    <row r="86" spans="1:6">
      <c r="A86" s="30" t="s">
        <v>173</v>
      </c>
      <c r="B86" s="30">
        <v>25799300.41</v>
      </c>
      <c r="C86" s="30">
        <v>10459311.75</v>
      </c>
      <c r="D86" s="30">
        <v>25935894</v>
      </c>
      <c r="E86" s="30">
        <f>B86+C86+D86</f>
        <v>62194506.159999996</v>
      </c>
    </row>
    <row r="87" spans="1:6">
      <c r="A87" s="62" t="s">
        <v>174</v>
      </c>
      <c r="B87" s="30">
        <v>9419012.6899999995</v>
      </c>
      <c r="C87" s="30">
        <v>11357335</v>
      </c>
      <c r="D87" s="30">
        <v>4842004.4800000004</v>
      </c>
      <c r="E87" s="30">
        <f t="shared" ref="E87:E94" si="2">B87+C87+D87</f>
        <v>25618352.169999998</v>
      </c>
    </row>
    <row r="88" spans="1:6" ht="30">
      <c r="A88" s="62" t="s">
        <v>175</v>
      </c>
      <c r="B88" s="30">
        <v>2834800</v>
      </c>
      <c r="C88" s="30">
        <v>5257600</v>
      </c>
      <c r="D88" s="30">
        <v>1544154.56</v>
      </c>
      <c r="E88" s="30">
        <f t="shared" si="2"/>
        <v>9636554.5600000005</v>
      </c>
    </row>
    <row r="89" spans="1:6" ht="30">
      <c r="A89" s="62" t="s">
        <v>176</v>
      </c>
      <c r="B89" s="30">
        <v>2295900</v>
      </c>
      <c r="C89" s="30">
        <v>1083400</v>
      </c>
      <c r="D89" s="30">
        <v>1718690</v>
      </c>
      <c r="E89" s="30">
        <f t="shared" si="2"/>
        <v>5097990</v>
      </c>
    </row>
    <row r="90" spans="1:6">
      <c r="A90" s="62" t="s">
        <v>177</v>
      </c>
      <c r="B90" s="30">
        <v>4443623</v>
      </c>
      <c r="C90" s="30">
        <v>225119</v>
      </c>
      <c r="D90" s="30">
        <v>203950</v>
      </c>
      <c r="E90" s="30">
        <f t="shared" si="2"/>
        <v>4872692</v>
      </c>
    </row>
    <row r="91" spans="1:6">
      <c r="A91" s="62" t="s">
        <v>178</v>
      </c>
      <c r="B91" s="30">
        <v>11952034.529999999</v>
      </c>
      <c r="C91" s="30">
        <v>8965065</v>
      </c>
      <c r="D91" s="30">
        <v>14686601.279999999</v>
      </c>
      <c r="E91" s="30">
        <f t="shared" si="2"/>
        <v>35603700.810000002</v>
      </c>
    </row>
    <row r="92" spans="1:6">
      <c r="A92" s="62" t="s">
        <v>112</v>
      </c>
      <c r="B92" s="30">
        <v>5424060</v>
      </c>
      <c r="C92" s="30">
        <v>8413700</v>
      </c>
      <c r="D92" s="30">
        <v>5881634.7999999998</v>
      </c>
      <c r="E92" s="30">
        <f>B92+C92+D92</f>
        <v>19719394.800000001</v>
      </c>
    </row>
    <row r="93" spans="1:6" ht="30">
      <c r="A93" s="62" t="s">
        <v>113</v>
      </c>
      <c r="B93" s="30">
        <v>364750</v>
      </c>
      <c r="C93" s="30">
        <v>199000</v>
      </c>
      <c r="D93" s="30">
        <v>0</v>
      </c>
      <c r="E93" s="30">
        <f>B93+C93+D93</f>
        <v>563750</v>
      </c>
    </row>
    <row r="94" spans="1:6">
      <c r="A94" s="62" t="s">
        <v>56</v>
      </c>
      <c r="B94" s="30">
        <v>168801922.77000001</v>
      </c>
      <c r="C94" s="30">
        <v>167145364.56</v>
      </c>
      <c r="D94" s="30">
        <v>183066441.91999999</v>
      </c>
      <c r="E94" s="30">
        <f t="shared" si="2"/>
        <v>519013729.25</v>
      </c>
    </row>
    <row r="95" spans="1:6" ht="30">
      <c r="A95" s="62" t="s">
        <v>57</v>
      </c>
      <c r="B95" s="30">
        <v>189949265.09</v>
      </c>
      <c r="C95" s="30">
        <v>235550577.47</v>
      </c>
      <c r="D95" s="30">
        <v>218875945.06</v>
      </c>
      <c r="E95" s="30">
        <f>B95+C95+D95</f>
        <v>644375787.62</v>
      </c>
    </row>
    <row r="96" spans="1:6">
      <c r="A96" s="132" t="s">
        <v>189</v>
      </c>
      <c r="B96" s="132">
        <v>3451125</v>
      </c>
      <c r="C96" s="132">
        <v>3606030</v>
      </c>
      <c r="D96" s="132">
        <v>3203263.28</v>
      </c>
      <c r="E96" s="132">
        <f>SUM(B96:D96)</f>
        <v>10260418.279999999</v>
      </c>
    </row>
    <row r="97" spans="1:6" ht="15.75" thickBot="1">
      <c r="A97" s="31" t="s">
        <v>31</v>
      </c>
      <c r="B97" s="31">
        <f>SUM(B85:B95)</f>
        <v>424531668.49000001</v>
      </c>
      <c r="C97" s="31">
        <f>SUM(C85:C95)</f>
        <v>450918960.77999997</v>
      </c>
      <c r="D97" s="31">
        <f>SUM(D85:D95)</f>
        <v>476566454.10000002</v>
      </c>
      <c r="E97" s="31">
        <f>SUM(E85:E95)</f>
        <v>1352017083.3699999</v>
      </c>
    </row>
    <row r="98" spans="1:6" ht="15.75" thickTop="1">
      <c r="A98" s="73" t="s">
        <v>222</v>
      </c>
      <c r="B98" s="129"/>
      <c r="C98" s="129"/>
      <c r="D98" s="129"/>
      <c r="E98" s="129"/>
      <c r="F98" s="129"/>
    </row>
    <row r="99" spans="1:6">
      <c r="A99" s="73"/>
      <c r="C99" s="80"/>
      <c r="D99" s="80"/>
      <c r="E99" s="80"/>
      <c r="F99" s="91"/>
    </row>
    <row r="100" spans="1:6">
      <c r="A100" s="80"/>
      <c r="B100" s="80"/>
      <c r="C100" s="80"/>
      <c r="D100" s="80"/>
      <c r="E100" s="80"/>
      <c r="F100" s="91"/>
    </row>
    <row r="101" spans="1:6">
      <c r="A101" s="184" t="s">
        <v>32</v>
      </c>
      <c r="B101" s="184"/>
      <c r="C101" s="184"/>
      <c r="D101" s="184"/>
      <c r="E101" s="184"/>
      <c r="F101" s="91"/>
    </row>
    <row r="102" spans="1:6">
      <c r="A102" s="183" t="s">
        <v>90</v>
      </c>
      <c r="B102" s="183"/>
      <c r="C102" s="183"/>
      <c r="D102" s="183"/>
      <c r="E102" s="183"/>
      <c r="F102" s="90"/>
    </row>
    <row r="103" spans="1:6">
      <c r="A103" s="183" t="s">
        <v>50</v>
      </c>
      <c r="B103" s="183"/>
      <c r="C103" s="183"/>
      <c r="D103" s="183"/>
      <c r="E103" s="183"/>
      <c r="F103" s="74"/>
    </row>
    <row r="104" spans="1:6">
      <c r="A104" s="80"/>
      <c r="B104" s="80"/>
      <c r="C104" s="80"/>
      <c r="D104" s="80"/>
      <c r="E104" s="80"/>
      <c r="F104" s="91"/>
    </row>
    <row r="105" spans="1:6" ht="15.75" thickBot="1">
      <c r="A105" s="72" t="s">
        <v>33</v>
      </c>
      <c r="B105" s="72" t="s">
        <v>131</v>
      </c>
      <c r="C105" s="72" t="s">
        <v>121</v>
      </c>
      <c r="D105" s="72" t="s">
        <v>122</v>
      </c>
      <c r="E105" s="72" t="s">
        <v>106</v>
      </c>
      <c r="F105" s="80"/>
    </row>
    <row r="106" spans="1:6">
      <c r="A106" s="30" t="s">
        <v>114</v>
      </c>
      <c r="B106" s="30">
        <v>238669081.81999999</v>
      </c>
      <c r="C106" s="30">
        <v>231150451.90000001</v>
      </c>
      <c r="D106" s="30">
        <v>261300223.59999999</v>
      </c>
      <c r="E106" s="30">
        <f t="shared" ref="E106:E111" si="3">SUM(B106:D106)</f>
        <v>731119757.32000005</v>
      </c>
    </row>
    <row r="107" spans="1:6">
      <c r="A107" s="30" t="s">
        <v>115</v>
      </c>
      <c r="B107" s="30">
        <v>165938762.06999999</v>
      </c>
      <c r="C107" s="30">
        <v>131299319.84</v>
      </c>
      <c r="D107" s="30">
        <v>165317531.02000001</v>
      </c>
      <c r="E107" s="30">
        <f t="shared" si="3"/>
        <v>462555612.92999995</v>
      </c>
    </row>
    <row r="108" spans="1:6">
      <c r="A108" s="30" t="s">
        <v>116</v>
      </c>
      <c r="B108" s="30">
        <v>13066697.199999999</v>
      </c>
      <c r="C108" s="30">
        <v>9028390.5299999993</v>
      </c>
      <c r="D108" s="30">
        <v>22637856.210000001</v>
      </c>
      <c r="E108" s="30">
        <f t="shared" si="3"/>
        <v>44732943.939999998</v>
      </c>
    </row>
    <row r="109" spans="1:6">
      <c r="A109" s="30" t="s">
        <v>69</v>
      </c>
      <c r="B109" s="30">
        <v>115959.5</v>
      </c>
      <c r="C109" s="30">
        <v>0</v>
      </c>
      <c r="D109" s="30">
        <v>0</v>
      </c>
      <c r="E109" s="30">
        <f t="shared" si="3"/>
        <v>115959.5</v>
      </c>
    </row>
    <row r="110" spans="1:6">
      <c r="A110" s="30" t="s">
        <v>117</v>
      </c>
      <c r="B110" s="30">
        <v>3244388</v>
      </c>
      <c r="C110" s="30">
        <v>74260694.5</v>
      </c>
      <c r="D110" s="30">
        <v>10834585.560000001</v>
      </c>
      <c r="E110" s="30">
        <f t="shared" si="3"/>
        <v>88339668.060000002</v>
      </c>
    </row>
    <row r="111" spans="1:6">
      <c r="A111" s="30" t="s">
        <v>118</v>
      </c>
      <c r="B111" s="30">
        <v>3496779.9</v>
      </c>
      <c r="C111" s="30">
        <v>5180104.01</v>
      </c>
      <c r="D111" s="30">
        <v>16476257.710000001</v>
      </c>
      <c r="E111" s="30">
        <f t="shared" si="3"/>
        <v>25153141.620000001</v>
      </c>
    </row>
    <row r="112" spans="1:6" ht="15.75" thickBot="1">
      <c r="A112" s="31" t="s">
        <v>31</v>
      </c>
      <c r="B112" s="31">
        <f>+SUM(B106:B111)</f>
        <v>424531668.48999995</v>
      </c>
      <c r="C112" s="31">
        <f t="shared" ref="C112:E112" si="4">+SUM(C106:C111)</f>
        <v>450918960.77999997</v>
      </c>
      <c r="D112" s="31">
        <f t="shared" si="4"/>
        <v>476566454.09999996</v>
      </c>
      <c r="E112" s="31">
        <f t="shared" si="4"/>
        <v>1352017083.3699999</v>
      </c>
    </row>
    <row r="113" spans="1:9" ht="15.75" thickTop="1">
      <c r="A113" s="92" t="s">
        <v>49</v>
      </c>
      <c r="B113" s="30"/>
      <c r="C113" s="30"/>
      <c r="D113" s="30"/>
      <c r="E113" s="30"/>
    </row>
    <row r="114" spans="1:9">
      <c r="F114" s="30"/>
    </row>
    <row r="115" spans="1:9">
      <c r="A115" s="74"/>
      <c r="B115" s="74"/>
      <c r="C115" s="74"/>
      <c r="D115" s="74"/>
      <c r="E115" s="74"/>
    </row>
    <row r="116" spans="1:9">
      <c r="A116" s="184" t="s">
        <v>34</v>
      </c>
      <c r="B116" s="184"/>
      <c r="C116" s="184"/>
      <c r="D116" s="184"/>
      <c r="E116" s="184"/>
    </row>
    <row r="117" spans="1:9">
      <c r="A117" s="183" t="s">
        <v>35</v>
      </c>
      <c r="B117" s="183"/>
      <c r="C117" s="183"/>
      <c r="D117" s="183"/>
      <c r="E117" s="183"/>
    </row>
    <row r="118" spans="1:9">
      <c r="A118" s="183" t="s">
        <v>50</v>
      </c>
      <c r="B118" s="183"/>
      <c r="C118" s="183"/>
      <c r="D118" s="183"/>
      <c r="E118" s="183"/>
    </row>
    <row r="119" spans="1:9">
      <c r="A119" s="74"/>
      <c r="B119" s="74"/>
      <c r="C119" s="74"/>
      <c r="D119" s="74"/>
      <c r="E119" s="74"/>
    </row>
    <row r="120" spans="1:9" ht="15.75" thickBot="1">
      <c r="A120" s="72" t="s">
        <v>33</v>
      </c>
      <c r="B120" s="72" t="s">
        <v>131</v>
      </c>
      <c r="C120" s="72" t="s">
        <v>121</v>
      </c>
      <c r="D120" s="72" t="s">
        <v>122</v>
      </c>
      <c r="E120" s="72" t="s">
        <v>106</v>
      </c>
    </row>
    <row r="121" spans="1:9">
      <c r="A121" s="30" t="s">
        <v>36</v>
      </c>
      <c r="B121" s="25">
        <f>'2T'!E126</f>
        <v>14163776314.85</v>
      </c>
      <c r="C121" s="25">
        <f>+B126</f>
        <v>14354726720.209999</v>
      </c>
      <c r="D121" s="25">
        <f>+C126</f>
        <v>14959105724.819998</v>
      </c>
      <c r="E121" s="26">
        <f>+B121</f>
        <v>14163776314.85</v>
      </c>
    </row>
    <row r="122" spans="1:9">
      <c r="A122" s="30" t="s">
        <v>51</v>
      </c>
      <c r="B122" s="25">
        <v>615045813.79999995</v>
      </c>
      <c r="C122" s="25">
        <v>1055265669.5</v>
      </c>
      <c r="D122" s="151">
        <v>6801090394.3400002</v>
      </c>
      <c r="E122" s="26">
        <f>+SUM(B122:D122)</f>
        <v>8471401877.6400003</v>
      </c>
    </row>
    <row r="123" spans="1:9">
      <c r="A123" s="30" t="s">
        <v>52</v>
      </c>
      <c r="B123" s="25">
        <v>436260.05</v>
      </c>
      <c r="C123" s="25">
        <v>32295.89</v>
      </c>
      <c r="D123" s="25">
        <v>14000</v>
      </c>
      <c r="E123" s="26">
        <f>+SUM(B123:D123)</f>
        <v>482555.94</v>
      </c>
      <c r="G123" s="128"/>
      <c r="H123" s="128"/>
      <c r="I123" s="128"/>
    </row>
    <row r="124" spans="1:9">
      <c r="A124" s="30" t="s">
        <v>53</v>
      </c>
      <c r="B124" s="25">
        <f>+B121+B122+B123</f>
        <v>14779258388.699999</v>
      </c>
      <c r="C124" s="25">
        <f t="shared" ref="C124:D124" si="5">+C121+C122+C123</f>
        <v>15410024685.599998</v>
      </c>
      <c r="D124" s="25">
        <f t="shared" si="5"/>
        <v>21760210119.159996</v>
      </c>
      <c r="E124" s="26">
        <f>+E121+E122+E123</f>
        <v>22635660748.43</v>
      </c>
    </row>
    <row r="125" spans="1:9">
      <c r="A125" s="30" t="s">
        <v>54</v>
      </c>
      <c r="B125" s="25">
        <f>B112</f>
        <v>424531668.48999995</v>
      </c>
      <c r="C125" s="25">
        <f t="shared" ref="C125:D125" si="6">C112</f>
        <v>450918960.77999997</v>
      </c>
      <c r="D125" s="25">
        <f t="shared" si="6"/>
        <v>476566454.09999996</v>
      </c>
      <c r="E125" s="26">
        <f>+SUM(B125:D125)</f>
        <v>1352017083.3699999</v>
      </c>
    </row>
    <row r="126" spans="1:9">
      <c r="A126" s="30" t="s">
        <v>55</v>
      </c>
      <c r="B126" s="25">
        <f>+B124-B125</f>
        <v>14354726720.209999</v>
      </c>
      <c r="C126" s="25">
        <f t="shared" ref="C126:D126" si="7">+C124-C125</f>
        <v>14959105724.819998</v>
      </c>
      <c r="D126" s="25">
        <f t="shared" si="7"/>
        <v>21283643665.059998</v>
      </c>
      <c r="E126" s="26">
        <f>+E124-E125</f>
        <v>21283643665.060001</v>
      </c>
    </row>
    <row r="127" spans="1:9" ht="15.75" thickBot="1">
      <c r="A127" s="76"/>
      <c r="B127" s="70"/>
      <c r="C127" s="76"/>
      <c r="D127" s="76"/>
      <c r="E127" s="76"/>
    </row>
    <row r="128" spans="1:9" ht="15.75" thickTop="1">
      <c r="A128" s="73" t="s">
        <v>49</v>
      </c>
      <c r="B128" s="25"/>
      <c r="C128" s="77"/>
      <c r="D128" s="77"/>
      <c r="E128" s="77"/>
    </row>
    <row r="129" spans="1:5" ht="15" customHeight="1">
      <c r="A129" s="200" t="s">
        <v>221</v>
      </c>
      <c r="B129" s="200"/>
      <c r="C129" s="200"/>
      <c r="D129" s="200"/>
      <c r="E129" s="200"/>
    </row>
    <row r="130" spans="1:5">
      <c r="A130" s="200"/>
      <c r="B130" s="200"/>
      <c r="C130" s="200"/>
      <c r="D130" s="200"/>
      <c r="E130" s="200"/>
    </row>
    <row r="131" spans="1:5">
      <c r="A131" s="126"/>
      <c r="D131" s="53">
        <v>5992496386.2399998</v>
      </c>
    </row>
    <row r="132" spans="1:5">
      <c r="A132" s="126"/>
      <c r="D132" s="53">
        <f>D122-D131</f>
        <v>808594008.10000038</v>
      </c>
    </row>
    <row r="133" spans="1:5">
      <c r="A133" s="126"/>
    </row>
    <row r="134" spans="1:5">
      <c r="A134" s="53" t="s">
        <v>224</v>
      </c>
    </row>
  </sheetData>
  <mergeCells count="21">
    <mergeCell ref="A129:E130"/>
    <mergeCell ref="A13:A22"/>
    <mergeCell ref="A38:A44"/>
    <mergeCell ref="A45:A49"/>
    <mergeCell ref="A63:A67"/>
    <mergeCell ref="A118:E118"/>
    <mergeCell ref="A81:E81"/>
    <mergeCell ref="A116:E116"/>
    <mergeCell ref="A117:E117"/>
    <mergeCell ref="A82:E82"/>
    <mergeCell ref="A101:E101"/>
    <mergeCell ref="A102:E102"/>
    <mergeCell ref="A103:E103"/>
    <mergeCell ref="A1:G1"/>
    <mergeCell ref="A8:G8"/>
    <mergeCell ref="A9:G9"/>
    <mergeCell ref="A80:E80"/>
    <mergeCell ref="A55:A62"/>
    <mergeCell ref="A50:A54"/>
    <mergeCell ref="A68:A75"/>
    <mergeCell ref="A23:A37"/>
  </mergeCells>
  <pageMargins left="0.7" right="0.7" top="0.75" bottom="0.75" header="0.3" footer="0.3"/>
  <pageSetup scale="2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4"/>
  <sheetViews>
    <sheetView topLeftCell="A111" workbookViewId="0">
      <selection activeCell="A133" sqref="A133"/>
    </sheetView>
  </sheetViews>
  <sheetFormatPr baseColWidth="10" defaultColWidth="11.42578125" defaultRowHeight="15"/>
  <cols>
    <col min="1" max="1" width="44" style="48" customWidth="1"/>
    <col min="2" max="2" width="26" style="48" customWidth="1"/>
    <col min="3" max="3" width="14.85546875" style="48" customWidth="1"/>
    <col min="4" max="4" width="17.85546875" style="48" bestFit="1" customWidth="1"/>
    <col min="5" max="5" width="16.85546875" style="48" bestFit="1" customWidth="1"/>
    <col min="6" max="6" width="9.42578125" style="48" customWidth="1"/>
    <col min="7" max="7" width="15.140625" style="48" customWidth="1"/>
    <col min="8" max="8" width="15.28515625" style="48" bestFit="1" customWidth="1"/>
    <col min="9" max="9" width="14.140625" style="48" customWidth="1"/>
    <col min="10" max="16384" width="11.42578125" style="48"/>
  </cols>
  <sheetData>
    <row r="1" spans="1:7">
      <c r="A1" s="172" t="s">
        <v>84</v>
      </c>
      <c r="B1" s="172"/>
      <c r="C1" s="172"/>
      <c r="D1" s="172"/>
      <c r="E1" s="172"/>
      <c r="F1" s="172"/>
      <c r="G1" s="172"/>
    </row>
    <row r="2" spans="1:7">
      <c r="A2" s="49" t="s">
        <v>0</v>
      </c>
      <c r="B2" s="50" t="s">
        <v>85</v>
      </c>
      <c r="C2" s="53"/>
      <c r="D2" s="53"/>
      <c r="E2" s="53"/>
      <c r="F2" s="53"/>
      <c r="G2" s="53"/>
    </row>
    <row r="3" spans="1:7">
      <c r="A3" s="49" t="s">
        <v>1</v>
      </c>
      <c r="B3" s="50" t="s">
        <v>2</v>
      </c>
      <c r="C3" s="53"/>
      <c r="D3" s="53"/>
      <c r="E3" s="53"/>
      <c r="F3" s="53"/>
      <c r="G3" s="53"/>
    </row>
    <row r="4" spans="1:7">
      <c r="A4" s="49" t="s">
        <v>3</v>
      </c>
      <c r="B4" s="55" t="s">
        <v>4</v>
      </c>
      <c r="C4" s="53"/>
      <c r="D4" s="53"/>
      <c r="E4" s="53"/>
      <c r="F4" s="53"/>
      <c r="G4" s="53"/>
    </row>
    <row r="5" spans="1:7">
      <c r="A5" s="49" t="s">
        <v>86</v>
      </c>
      <c r="B5" s="55" t="s">
        <v>185</v>
      </c>
      <c r="C5" s="53"/>
      <c r="D5" s="53"/>
      <c r="E5" s="53"/>
      <c r="F5" s="53"/>
      <c r="G5" s="53"/>
    </row>
    <row r="8" spans="1:7">
      <c r="A8" s="172" t="s">
        <v>87</v>
      </c>
      <c r="B8" s="172"/>
      <c r="C8" s="172"/>
      <c r="D8" s="172"/>
      <c r="E8" s="172"/>
      <c r="F8" s="172"/>
      <c r="G8" s="172"/>
    </row>
    <row r="9" spans="1:7">
      <c r="A9" s="172" t="s">
        <v>88</v>
      </c>
      <c r="B9" s="172"/>
      <c r="C9" s="172"/>
      <c r="D9" s="172"/>
      <c r="E9" s="172"/>
      <c r="F9" s="172"/>
      <c r="G9" s="172"/>
    </row>
    <row r="11" spans="1:7" s="94" customFormat="1" ht="15.75" thickBot="1">
      <c r="A11" s="93" t="s">
        <v>5</v>
      </c>
      <c r="B11" s="57" t="s">
        <v>179</v>
      </c>
      <c r="C11" s="93" t="s">
        <v>6</v>
      </c>
      <c r="D11" s="93" t="s">
        <v>136</v>
      </c>
      <c r="E11" s="93" t="s">
        <v>137</v>
      </c>
      <c r="F11" s="93" t="s">
        <v>138</v>
      </c>
      <c r="G11" s="57" t="s">
        <v>132</v>
      </c>
    </row>
    <row r="12" spans="1:7" s="94" customFormat="1" ht="16.5" customHeight="1">
      <c r="A12" s="95"/>
      <c r="B12" s="77"/>
      <c r="C12" s="95"/>
      <c r="D12" s="95"/>
      <c r="E12" s="95"/>
      <c r="F12" s="95"/>
      <c r="G12" s="95"/>
    </row>
    <row r="13" spans="1:7" s="58" customFormat="1" ht="30">
      <c r="A13" s="177" t="s">
        <v>11</v>
      </c>
      <c r="B13" s="81" t="s">
        <v>12</v>
      </c>
      <c r="C13" s="102" t="s">
        <v>13</v>
      </c>
      <c r="D13" s="102">
        <v>13</v>
      </c>
      <c r="E13" s="102">
        <v>19</v>
      </c>
      <c r="F13" s="102">
        <v>3</v>
      </c>
      <c r="G13" s="102">
        <f>+SUM(D13:F13)</f>
        <v>35</v>
      </c>
    </row>
    <row r="14" spans="1:7" s="58" customFormat="1">
      <c r="A14" s="177"/>
      <c r="B14" s="81" t="s">
        <v>15</v>
      </c>
      <c r="C14" s="102" t="s">
        <v>14</v>
      </c>
      <c r="D14" s="102">
        <v>75</v>
      </c>
      <c r="E14" s="102">
        <v>160</v>
      </c>
      <c r="F14" s="102">
        <v>115</v>
      </c>
      <c r="G14" s="102">
        <f t="shared" ref="G14:G75" si="0">+SUM(D14:F14)</f>
        <v>350</v>
      </c>
    </row>
    <row r="15" spans="1:7" s="58" customFormat="1">
      <c r="A15" s="177"/>
      <c r="B15" s="81" t="s">
        <v>74</v>
      </c>
      <c r="C15" s="102" t="s">
        <v>95</v>
      </c>
      <c r="D15" s="102"/>
      <c r="E15" s="102"/>
      <c r="F15" s="102"/>
      <c r="G15" s="102">
        <f t="shared" si="0"/>
        <v>0</v>
      </c>
    </row>
    <row r="16" spans="1:7" s="58" customFormat="1" ht="30">
      <c r="A16" s="177"/>
      <c r="B16" s="32" t="s">
        <v>156</v>
      </c>
      <c r="C16" s="33" t="s">
        <v>155</v>
      </c>
      <c r="D16" s="102"/>
      <c r="E16" s="102"/>
      <c r="F16" s="102"/>
      <c r="G16" s="102">
        <f t="shared" si="0"/>
        <v>0</v>
      </c>
    </row>
    <row r="17" spans="1:13" s="58" customFormat="1">
      <c r="A17" s="177"/>
      <c r="B17" s="32" t="s">
        <v>168</v>
      </c>
      <c r="C17" s="33" t="s">
        <v>155</v>
      </c>
      <c r="D17" s="102">
        <v>52</v>
      </c>
      <c r="E17" s="102">
        <v>55</v>
      </c>
      <c r="F17" s="102"/>
      <c r="G17" s="102">
        <f t="shared" si="0"/>
        <v>107</v>
      </c>
    </row>
    <row r="18" spans="1:13" s="58" customFormat="1">
      <c r="A18" s="177"/>
      <c r="B18" s="32" t="s">
        <v>169</v>
      </c>
      <c r="C18" s="33" t="s">
        <v>155</v>
      </c>
      <c r="D18" s="102"/>
      <c r="E18" s="102"/>
      <c r="F18" s="102"/>
      <c r="G18" s="102">
        <f t="shared" si="0"/>
        <v>0</v>
      </c>
    </row>
    <row r="19" spans="1:13" s="58" customFormat="1" ht="30">
      <c r="A19" s="177"/>
      <c r="B19" s="32" t="s">
        <v>170</v>
      </c>
      <c r="C19" s="33" t="s">
        <v>155</v>
      </c>
      <c r="D19" s="102">
        <v>374</v>
      </c>
      <c r="E19" s="102"/>
      <c r="F19" s="102">
        <v>26</v>
      </c>
      <c r="G19" s="102">
        <f t="shared" si="0"/>
        <v>400</v>
      </c>
    </row>
    <row r="20" spans="1:13" s="58" customFormat="1" ht="30">
      <c r="A20" s="177"/>
      <c r="B20" s="32" t="s">
        <v>171</v>
      </c>
      <c r="C20" s="33" t="s">
        <v>155</v>
      </c>
      <c r="D20" s="102"/>
      <c r="E20" s="102"/>
      <c r="F20" s="102"/>
      <c r="G20" s="102">
        <f t="shared" si="0"/>
        <v>0</v>
      </c>
    </row>
    <row r="21" spans="1:13" s="58" customFormat="1">
      <c r="A21" s="177"/>
      <c r="B21" s="32" t="s">
        <v>172</v>
      </c>
      <c r="C21" s="33" t="s">
        <v>162</v>
      </c>
      <c r="D21" s="102"/>
      <c r="E21" s="102"/>
      <c r="F21" s="102"/>
      <c r="G21" s="102">
        <v>2</v>
      </c>
    </row>
    <row r="22" spans="1:13" s="58" customFormat="1">
      <c r="A22" s="177"/>
      <c r="B22" s="32" t="s">
        <v>209</v>
      </c>
      <c r="C22" s="33" t="s">
        <v>210</v>
      </c>
      <c r="D22" s="102"/>
      <c r="E22" s="102"/>
      <c r="F22" s="102"/>
      <c r="G22" s="102"/>
    </row>
    <row r="23" spans="1:13" s="58" customFormat="1" ht="30">
      <c r="A23" s="181" t="s">
        <v>75</v>
      </c>
      <c r="B23" s="62" t="s">
        <v>124</v>
      </c>
      <c r="C23" s="102" t="s">
        <v>14</v>
      </c>
      <c r="D23" s="102"/>
      <c r="E23" s="102"/>
      <c r="F23" s="102"/>
      <c r="G23" s="102">
        <f t="shared" si="0"/>
        <v>0</v>
      </c>
    </row>
    <row r="24" spans="1:13" s="58" customFormat="1">
      <c r="A24" s="181"/>
      <c r="B24" s="148" t="s">
        <v>27</v>
      </c>
      <c r="C24" s="102" t="s">
        <v>14</v>
      </c>
      <c r="D24" s="102"/>
      <c r="E24" s="102"/>
      <c r="F24" s="101"/>
      <c r="G24" s="102">
        <v>211</v>
      </c>
    </row>
    <row r="25" spans="1:13" s="58" customFormat="1" ht="30">
      <c r="A25" s="181"/>
      <c r="B25" s="62" t="s">
        <v>212</v>
      </c>
      <c r="C25" s="102" t="s">
        <v>14</v>
      </c>
      <c r="D25" s="102"/>
      <c r="E25" s="102"/>
      <c r="F25" s="101"/>
      <c r="G25" s="102">
        <f t="shared" si="0"/>
        <v>0</v>
      </c>
    </row>
    <row r="26" spans="1:13" s="58" customFormat="1" ht="30">
      <c r="A26" s="181"/>
      <c r="B26" s="96" t="s">
        <v>140</v>
      </c>
      <c r="C26" s="102" t="s">
        <v>16</v>
      </c>
      <c r="D26" s="102"/>
      <c r="E26" s="102"/>
      <c r="F26" s="101"/>
      <c r="G26" s="102">
        <v>15</v>
      </c>
    </row>
    <row r="27" spans="1:13" s="58" customFormat="1" ht="30">
      <c r="A27" s="181"/>
      <c r="B27" s="62" t="s">
        <v>17</v>
      </c>
      <c r="C27" s="102" t="s">
        <v>14</v>
      </c>
      <c r="D27" s="102"/>
      <c r="E27" s="102"/>
      <c r="F27" s="102"/>
      <c r="G27" s="102">
        <v>852</v>
      </c>
    </row>
    <row r="28" spans="1:13" s="58" customFormat="1" ht="30">
      <c r="A28" s="181"/>
      <c r="B28" s="62" t="s">
        <v>109</v>
      </c>
      <c r="C28" s="102" t="s">
        <v>39</v>
      </c>
      <c r="D28" s="102"/>
      <c r="E28" s="102"/>
      <c r="F28" s="102"/>
      <c r="G28" s="102">
        <f>SUM(D28:F28)</f>
        <v>0</v>
      </c>
    </row>
    <row r="29" spans="1:13" s="58" customFormat="1">
      <c r="A29" s="181"/>
      <c r="B29" s="96" t="s">
        <v>141</v>
      </c>
      <c r="C29" s="102" t="s">
        <v>16</v>
      </c>
      <c r="D29" s="102">
        <v>1</v>
      </c>
      <c r="E29" s="102">
        <v>2</v>
      </c>
      <c r="F29" s="102">
        <v>2</v>
      </c>
      <c r="G29" s="102">
        <f t="shared" si="0"/>
        <v>5</v>
      </c>
    </row>
    <row r="30" spans="1:13" s="58" customFormat="1">
      <c r="A30" s="181"/>
      <c r="B30" s="63" t="s">
        <v>142</v>
      </c>
      <c r="C30" s="102" t="s">
        <v>40</v>
      </c>
      <c r="D30" s="102"/>
      <c r="E30" s="102"/>
      <c r="F30" s="102"/>
      <c r="G30" s="102">
        <f t="shared" si="0"/>
        <v>0</v>
      </c>
    </row>
    <row r="31" spans="1:13" s="58" customFormat="1" ht="30">
      <c r="A31" s="181"/>
      <c r="B31" s="62" t="s">
        <v>143</v>
      </c>
      <c r="C31" s="102" t="s">
        <v>14</v>
      </c>
      <c r="D31" s="102"/>
      <c r="E31" s="102"/>
      <c r="F31" s="102"/>
      <c r="G31" s="102">
        <f t="shared" si="0"/>
        <v>0</v>
      </c>
    </row>
    <row r="32" spans="1:13" s="58" customFormat="1" ht="30">
      <c r="A32" s="181"/>
      <c r="B32" s="86" t="s">
        <v>144</v>
      </c>
      <c r="C32" s="102" t="s">
        <v>39</v>
      </c>
      <c r="D32" s="102"/>
      <c r="E32" s="102"/>
      <c r="F32" s="102"/>
      <c r="G32" s="102">
        <f t="shared" si="0"/>
        <v>0</v>
      </c>
      <c r="M32" s="102"/>
    </row>
    <row r="33" spans="1:14" s="58" customFormat="1" ht="30">
      <c r="A33" s="181"/>
      <c r="B33" s="62" t="s">
        <v>211</v>
      </c>
      <c r="C33" s="102" t="s">
        <v>39</v>
      </c>
      <c r="D33" s="58">
        <v>31</v>
      </c>
      <c r="E33" s="58">
        <v>50</v>
      </c>
      <c r="F33" s="58">
        <v>8</v>
      </c>
      <c r="G33" s="102">
        <f>+SUM(D33:F33)</f>
        <v>89</v>
      </c>
      <c r="L33" s="102"/>
      <c r="M33" s="102"/>
      <c r="N33" s="102"/>
    </row>
    <row r="34" spans="1:14" s="58" customFormat="1">
      <c r="A34" s="181"/>
      <c r="B34" s="115" t="s">
        <v>160</v>
      </c>
      <c r="C34" s="53" t="s">
        <v>40</v>
      </c>
      <c r="D34" s="102"/>
      <c r="E34" s="102"/>
      <c r="F34" s="102"/>
      <c r="G34" s="102">
        <v>112</v>
      </c>
    </row>
    <row r="35" spans="1:14" s="58" customFormat="1">
      <c r="A35" s="181"/>
      <c r="B35" s="115" t="s">
        <v>192</v>
      </c>
      <c r="C35" s="53"/>
      <c r="D35" s="102"/>
      <c r="E35" s="102"/>
      <c r="F35" s="102"/>
      <c r="G35" s="102"/>
    </row>
    <row r="36" spans="1:14" s="58" customFormat="1" ht="30">
      <c r="A36" s="181"/>
      <c r="B36" s="115" t="s">
        <v>217</v>
      </c>
      <c r="C36" s="53" t="s">
        <v>218</v>
      </c>
      <c r="D36" s="102"/>
      <c r="E36" s="102">
        <v>1</v>
      </c>
      <c r="F36" s="102"/>
      <c r="G36" s="102">
        <f>SUM(D36:F36)</f>
        <v>1</v>
      </c>
    </row>
    <row r="37" spans="1:14" s="58" customFormat="1">
      <c r="A37" s="181"/>
      <c r="B37" s="115" t="s">
        <v>219</v>
      </c>
      <c r="C37" s="53" t="s">
        <v>101</v>
      </c>
      <c r="D37" s="102">
        <v>2</v>
      </c>
      <c r="E37" s="102">
        <v>2</v>
      </c>
      <c r="F37" s="102">
        <v>1</v>
      </c>
      <c r="G37" s="102">
        <f>SUM(D37:F37)</f>
        <v>5</v>
      </c>
    </row>
    <row r="38" spans="1:14" s="58" customFormat="1" ht="15" customHeight="1">
      <c r="A38" s="177" t="s">
        <v>18</v>
      </c>
      <c r="B38" s="97" t="s">
        <v>19</v>
      </c>
      <c r="C38" s="102" t="s">
        <v>13</v>
      </c>
      <c r="D38" s="102">
        <v>12</v>
      </c>
      <c r="E38" s="102">
        <v>5</v>
      </c>
      <c r="F38" s="102">
        <v>9</v>
      </c>
      <c r="G38" s="102">
        <f t="shared" si="0"/>
        <v>26</v>
      </c>
    </row>
    <row r="39" spans="1:14" s="58" customFormat="1">
      <c r="A39" s="177"/>
      <c r="B39" s="98" t="s">
        <v>15</v>
      </c>
      <c r="C39" s="87" t="s">
        <v>14</v>
      </c>
      <c r="D39" s="87">
        <v>9</v>
      </c>
      <c r="E39" s="87">
        <v>9</v>
      </c>
      <c r="F39" s="87">
        <v>5</v>
      </c>
      <c r="G39" s="102">
        <f t="shared" si="0"/>
        <v>23</v>
      </c>
    </row>
    <row r="40" spans="1:14" s="58" customFormat="1" ht="30">
      <c r="A40" s="177"/>
      <c r="B40" s="96" t="s">
        <v>76</v>
      </c>
      <c r="C40" s="87" t="s">
        <v>14</v>
      </c>
      <c r="D40" s="87"/>
      <c r="E40" s="87">
        <v>5</v>
      </c>
      <c r="F40" s="87"/>
      <c r="G40" s="102">
        <f t="shared" si="0"/>
        <v>5</v>
      </c>
    </row>
    <row r="41" spans="1:14" s="58" customFormat="1">
      <c r="A41" s="177"/>
      <c r="B41" s="96" t="s">
        <v>96</v>
      </c>
      <c r="C41" s="87" t="s">
        <v>97</v>
      </c>
      <c r="D41" s="87"/>
      <c r="E41" s="87"/>
      <c r="F41" s="87"/>
      <c r="G41" s="102">
        <f t="shared" si="0"/>
        <v>0</v>
      </c>
    </row>
    <row r="42" spans="1:14" s="58" customFormat="1" ht="30">
      <c r="A42" s="177"/>
      <c r="B42" s="119" t="s">
        <v>163</v>
      </c>
      <c r="C42" s="120" t="s">
        <v>164</v>
      </c>
      <c r="D42" s="120"/>
      <c r="E42" s="120"/>
      <c r="F42" s="120"/>
      <c r="G42" s="102">
        <f t="shared" si="0"/>
        <v>0</v>
      </c>
    </row>
    <row r="43" spans="1:14" s="58" customFormat="1" ht="45">
      <c r="A43" s="177"/>
      <c r="B43" s="152" t="s">
        <v>205</v>
      </c>
      <c r="C43" s="120" t="s">
        <v>165</v>
      </c>
      <c r="D43" s="120"/>
      <c r="E43" s="120">
        <v>1</v>
      </c>
      <c r="F43" s="120"/>
      <c r="G43" s="102">
        <f t="shared" si="0"/>
        <v>1</v>
      </c>
    </row>
    <row r="44" spans="1:14" s="58" customFormat="1">
      <c r="A44" s="177"/>
      <c r="B44" s="152" t="s">
        <v>213</v>
      </c>
      <c r="C44" s="120" t="s">
        <v>165</v>
      </c>
      <c r="D44" s="120"/>
      <c r="E44" s="120"/>
      <c r="F44" s="120"/>
      <c r="G44" s="102"/>
    </row>
    <row r="45" spans="1:14" s="58" customFormat="1" ht="45">
      <c r="A45" s="177" t="s">
        <v>20</v>
      </c>
      <c r="B45" s="99" t="s">
        <v>41</v>
      </c>
      <c r="C45" s="101" t="s">
        <v>42</v>
      </c>
      <c r="D45" s="87"/>
      <c r="E45" s="84"/>
      <c r="F45" s="84"/>
      <c r="G45" s="102">
        <v>2</v>
      </c>
    </row>
    <row r="46" spans="1:14" s="58" customFormat="1" ht="30">
      <c r="A46" s="177"/>
      <c r="B46" s="100" t="s">
        <v>215</v>
      </c>
      <c r="C46" s="101" t="s">
        <v>44</v>
      </c>
      <c r="D46" s="87"/>
      <c r="E46" s="84"/>
      <c r="F46" s="84"/>
      <c r="G46" s="102"/>
    </row>
    <row r="47" spans="1:14" s="58" customFormat="1">
      <c r="A47" s="177"/>
      <c r="B47" s="100" t="s">
        <v>98</v>
      </c>
      <c r="C47" s="101" t="s">
        <v>99</v>
      </c>
      <c r="D47" s="87"/>
      <c r="E47" s="84"/>
      <c r="F47" s="84"/>
      <c r="G47" s="102">
        <f t="shared" si="0"/>
        <v>0</v>
      </c>
    </row>
    <row r="48" spans="1:14" s="58" customFormat="1">
      <c r="A48" s="177"/>
      <c r="B48" s="99" t="s">
        <v>100</v>
      </c>
      <c r="C48" s="101" t="s">
        <v>14</v>
      </c>
      <c r="D48" s="87"/>
      <c r="E48" s="101"/>
      <c r="F48" s="101"/>
      <c r="G48" s="102">
        <v>2877</v>
      </c>
    </row>
    <row r="49" spans="1:7" s="58" customFormat="1" ht="30">
      <c r="A49" s="177"/>
      <c r="B49" s="99" t="s">
        <v>214</v>
      </c>
      <c r="C49" s="101"/>
      <c r="D49" s="120"/>
      <c r="E49" s="101"/>
      <c r="F49" s="101"/>
      <c r="G49" s="102">
        <v>1</v>
      </c>
    </row>
    <row r="50" spans="1:7" s="58" customFormat="1" ht="15" customHeight="1">
      <c r="A50" s="177" t="s">
        <v>37</v>
      </c>
      <c r="B50" s="65" t="s">
        <v>21</v>
      </c>
      <c r="C50" s="101" t="s">
        <v>22</v>
      </c>
      <c r="D50" s="101">
        <v>11</v>
      </c>
      <c r="E50" s="101">
        <v>15</v>
      </c>
      <c r="F50" s="101">
        <v>6</v>
      </c>
      <c r="G50" s="102">
        <f t="shared" si="0"/>
        <v>32</v>
      </c>
    </row>
    <row r="51" spans="1:7" s="58" customFormat="1">
      <c r="A51" s="177"/>
      <c r="B51" s="65" t="s">
        <v>23</v>
      </c>
      <c r="C51" s="101" t="s">
        <v>14</v>
      </c>
      <c r="D51" s="101">
        <v>125</v>
      </c>
      <c r="E51" s="101">
        <v>10</v>
      </c>
      <c r="F51" s="101">
        <v>210</v>
      </c>
      <c r="G51" s="102">
        <f t="shared" si="0"/>
        <v>345</v>
      </c>
    </row>
    <row r="52" spans="1:7" s="58" customFormat="1">
      <c r="A52" s="177"/>
      <c r="B52" s="65" t="s">
        <v>128</v>
      </c>
      <c r="C52" s="101" t="s">
        <v>14</v>
      </c>
      <c r="D52" s="101"/>
      <c r="E52" s="101"/>
      <c r="F52" s="101"/>
      <c r="G52" s="102">
        <f t="shared" si="0"/>
        <v>0</v>
      </c>
    </row>
    <row r="53" spans="1:7" s="58" customFormat="1">
      <c r="A53" s="177"/>
      <c r="B53" s="65" t="s">
        <v>129</v>
      </c>
      <c r="C53" s="63" t="s">
        <v>77</v>
      </c>
      <c r="D53" s="101"/>
      <c r="E53" s="101"/>
      <c r="F53" s="101"/>
      <c r="G53" s="102">
        <v>5</v>
      </c>
    </row>
    <row r="54" spans="1:7" s="58" customFormat="1" ht="30">
      <c r="A54" s="177"/>
      <c r="B54" s="65" t="s">
        <v>166</v>
      </c>
      <c r="C54" s="63" t="s">
        <v>155</v>
      </c>
      <c r="D54" s="101"/>
      <c r="E54" s="101"/>
      <c r="F54" s="101"/>
      <c r="G54" s="102">
        <f t="shared" si="0"/>
        <v>0</v>
      </c>
    </row>
    <row r="55" spans="1:7" s="58" customFormat="1">
      <c r="A55" s="197" t="s">
        <v>24</v>
      </c>
      <c r="B55" s="65" t="s">
        <v>21</v>
      </c>
      <c r="C55" s="84" t="s">
        <v>13</v>
      </c>
      <c r="D55" s="87">
        <v>13</v>
      </c>
      <c r="E55" s="101">
        <v>8</v>
      </c>
      <c r="F55" s="101">
        <v>6</v>
      </c>
      <c r="G55" s="102">
        <f t="shared" si="0"/>
        <v>27</v>
      </c>
    </row>
    <row r="56" spans="1:7" s="58" customFormat="1" ht="45">
      <c r="A56" s="197"/>
      <c r="B56" s="65" t="s">
        <v>78</v>
      </c>
      <c r="C56" s="84" t="s">
        <v>14</v>
      </c>
      <c r="D56" s="87"/>
      <c r="E56" s="101"/>
      <c r="F56" s="101"/>
      <c r="G56" s="102">
        <v>1586</v>
      </c>
    </row>
    <row r="57" spans="1:7" s="58" customFormat="1" ht="30">
      <c r="A57" s="197"/>
      <c r="B57" s="65" t="s">
        <v>79</v>
      </c>
      <c r="C57" s="84" t="s">
        <v>80</v>
      </c>
      <c r="D57" s="87"/>
      <c r="E57" s="101"/>
      <c r="F57" s="101"/>
      <c r="G57" s="102">
        <v>124</v>
      </c>
    </row>
    <row r="58" spans="1:7" s="58" customFormat="1" ht="15" customHeight="1">
      <c r="A58" s="197"/>
      <c r="B58" s="65" t="s">
        <v>25</v>
      </c>
      <c r="C58" s="84" t="s">
        <v>14</v>
      </c>
      <c r="D58" s="87"/>
      <c r="E58" s="84"/>
      <c r="F58" s="84"/>
      <c r="G58" s="102">
        <v>161</v>
      </c>
    </row>
    <row r="59" spans="1:7" s="58" customFormat="1" ht="30">
      <c r="A59" s="197"/>
      <c r="B59" s="65" t="s">
        <v>81</v>
      </c>
      <c r="C59" s="101" t="s">
        <v>45</v>
      </c>
      <c r="D59" s="87"/>
      <c r="E59" s="84"/>
      <c r="F59" s="84"/>
      <c r="G59" s="102">
        <f t="shared" si="0"/>
        <v>0</v>
      </c>
    </row>
    <row r="60" spans="1:7" s="58" customFormat="1">
      <c r="A60" s="197"/>
      <c r="B60" s="86" t="s">
        <v>82</v>
      </c>
      <c r="C60" s="87" t="s">
        <v>16</v>
      </c>
      <c r="D60" s="87"/>
      <c r="E60" s="84"/>
      <c r="F60" s="84"/>
      <c r="G60" s="102">
        <f t="shared" si="0"/>
        <v>0</v>
      </c>
    </row>
    <row r="61" spans="1:7" s="58" customFormat="1">
      <c r="A61" s="197"/>
      <c r="B61" s="65" t="s">
        <v>149</v>
      </c>
      <c r="C61" s="84" t="s">
        <v>14</v>
      </c>
      <c r="D61" s="87">
        <v>84</v>
      </c>
      <c r="E61" s="84"/>
      <c r="F61" s="84">
        <v>50</v>
      </c>
      <c r="G61" s="102">
        <f t="shared" si="0"/>
        <v>134</v>
      </c>
    </row>
    <row r="62" spans="1:7" s="58" customFormat="1">
      <c r="A62" s="197"/>
      <c r="B62" s="58" t="s">
        <v>148</v>
      </c>
      <c r="C62" s="58" t="s">
        <v>110</v>
      </c>
      <c r="D62" s="87"/>
      <c r="E62" s="84"/>
      <c r="F62" s="84"/>
      <c r="G62" s="102">
        <f t="shared" si="0"/>
        <v>0</v>
      </c>
    </row>
    <row r="63" spans="1:7" s="58" customFormat="1" ht="45">
      <c r="A63" s="177" t="s">
        <v>89</v>
      </c>
      <c r="B63" s="149" t="s">
        <v>26</v>
      </c>
      <c r="C63" s="150" t="s">
        <v>14</v>
      </c>
      <c r="D63" s="150"/>
      <c r="E63" s="150"/>
      <c r="F63" s="150"/>
      <c r="G63" s="160">
        <v>2038</v>
      </c>
    </row>
    <row r="64" spans="1:7" s="58" customFormat="1">
      <c r="A64" s="177"/>
      <c r="B64" s="86" t="s">
        <v>27</v>
      </c>
      <c r="C64" s="87" t="s">
        <v>38</v>
      </c>
      <c r="D64" s="87">
        <v>477</v>
      </c>
      <c r="E64" s="87">
        <v>959</v>
      </c>
      <c r="F64" s="87">
        <v>18</v>
      </c>
      <c r="G64" s="102">
        <f>SUM(D64:F64)</f>
        <v>1454</v>
      </c>
    </row>
    <row r="65" spans="1:7" s="58" customFormat="1">
      <c r="A65" s="177"/>
      <c r="B65" s="63" t="s">
        <v>28</v>
      </c>
      <c r="C65" s="86" t="s">
        <v>13</v>
      </c>
      <c r="D65" s="87">
        <v>33</v>
      </c>
      <c r="E65" s="87">
        <v>34</v>
      </c>
      <c r="F65" s="87">
        <v>15</v>
      </c>
      <c r="G65" s="102">
        <f t="shared" si="0"/>
        <v>82</v>
      </c>
    </row>
    <row r="66" spans="1:7" s="58" customFormat="1" ht="45">
      <c r="A66" s="177"/>
      <c r="B66" s="86" t="s">
        <v>46</v>
      </c>
      <c r="C66" s="87" t="s">
        <v>13</v>
      </c>
      <c r="D66" s="87"/>
      <c r="E66" s="87"/>
      <c r="F66" s="87"/>
      <c r="G66" s="102">
        <f t="shared" si="0"/>
        <v>0</v>
      </c>
    </row>
    <row r="67" spans="1:7" s="58" customFormat="1" ht="30">
      <c r="A67" s="177"/>
      <c r="B67" s="86" t="s">
        <v>216</v>
      </c>
      <c r="C67" s="120" t="s">
        <v>155</v>
      </c>
      <c r="D67" s="120"/>
      <c r="E67" s="120"/>
      <c r="F67" s="120"/>
      <c r="G67" s="102">
        <v>1212</v>
      </c>
    </row>
    <row r="68" spans="1:7" s="58" customFormat="1" ht="15" customHeight="1">
      <c r="A68" s="198" t="s">
        <v>29</v>
      </c>
      <c r="B68" s="86" t="s">
        <v>83</v>
      </c>
      <c r="C68" s="87" t="s">
        <v>77</v>
      </c>
      <c r="D68" s="87"/>
      <c r="E68" s="87"/>
      <c r="F68" s="87"/>
      <c r="G68" s="102">
        <v>3</v>
      </c>
    </row>
    <row r="69" spans="1:7" s="58" customFormat="1" ht="29.25" customHeight="1">
      <c r="A69" s="198"/>
      <c r="B69" s="86" t="s">
        <v>47</v>
      </c>
      <c r="C69" s="87" t="s">
        <v>48</v>
      </c>
      <c r="D69" s="87"/>
      <c r="E69" s="87"/>
      <c r="F69" s="87"/>
      <c r="G69" s="102">
        <f t="shared" si="0"/>
        <v>0</v>
      </c>
    </row>
    <row r="70" spans="1:7" s="58" customFormat="1" ht="31.5" customHeight="1">
      <c r="A70" s="198"/>
      <c r="B70" s="86" t="s">
        <v>150</v>
      </c>
      <c r="C70" s="87" t="s">
        <v>102</v>
      </c>
      <c r="D70" s="87">
        <v>1</v>
      </c>
      <c r="E70" s="87">
        <v>1</v>
      </c>
      <c r="F70" s="87">
        <v>1</v>
      </c>
      <c r="G70" s="102">
        <f t="shared" si="0"/>
        <v>3</v>
      </c>
    </row>
    <row r="71" spans="1:7" s="58" customFormat="1" ht="45">
      <c r="A71" s="198"/>
      <c r="B71" s="86" t="s">
        <v>151</v>
      </c>
      <c r="C71" s="87" t="s">
        <v>13</v>
      </c>
      <c r="D71" s="87"/>
      <c r="E71" s="87"/>
      <c r="F71" s="87"/>
      <c r="G71" s="102">
        <v>6</v>
      </c>
    </row>
    <row r="72" spans="1:7" s="58" customFormat="1" ht="30">
      <c r="A72" s="198"/>
      <c r="B72" s="86" t="s">
        <v>152</v>
      </c>
      <c r="C72" s="87" t="s">
        <v>101</v>
      </c>
      <c r="D72" s="87">
        <v>1</v>
      </c>
      <c r="E72" s="87">
        <v>5</v>
      </c>
      <c r="F72" s="87">
        <v>1</v>
      </c>
      <c r="G72" s="102">
        <f t="shared" si="0"/>
        <v>7</v>
      </c>
    </row>
    <row r="73" spans="1:7" s="58" customFormat="1">
      <c r="A73" s="198"/>
      <c r="B73" s="86" t="s">
        <v>153</v>
      </c>
      <c r="C73" s="87" t="s">
        <v>13</v>
      </c>
      <c r="D73" s="87"/>
      <c r="E73" s="87"/>
      <c r="F73" s="87"/>
      <c r="G73" s="102">
        <f t="shared" si="0"/>
        <v>0</v>
      </c>
    </row>
    <row r="74" spans="1:7" s="58" customFormat="1" ht="30">
      <c r="A74" s="198"/>
      <c r="B74" s="86" t="s">
        <v>154</v>
      </c>
      <c r="C74" s="120"/>
      <c r="D74" s="120"/>
      <c r="E74" s="120"/>
      <c r="F74" s="120"/>
      <c r="G74" s="102">
        <f t="shared" si="0"/>
        <v>0</v>
      </c>
    </row>
    <row r="75" spans="1:7" s="58" customFormat="1" ht="30">
      <c r="A75" s="199"/>
      <c r="B75" s="122" t="s">
        <v>167</v>
      </c>
      <c r="C75" s="120" t="s">
        <v>155</v>
      </c>
      <c r="D75" s="87"/>
      <c r="E75" s="87"/>
      <c r="F75" s="87"/>
      <c r="G75" s="102">
        <f t="shared" si="0"/>
        <v>0</v>
      </c>
    </row>
    <row r="76" spans="1:7" ht="15.75" thickBot="1">
      <c r="A76" s="68"/>
      <c r="B76" s="121"/>
      <c r="C76" s="69"/>
      <c r="D76" s="70"/>
      <c r="E76" s="70"/>
      <c r="F76" s="70"/>
      <c r="G76" s="69"/>
    </row>
    <row r="77" spans="1:7" ht="15.75" thickTop="1">
      <c r="A77" s="103" t="s">
        <v>182</v>
      </c>
    </row>
    <row r="78" spans="1:7">
      <c r="A78" s="103"/>
    </row>
    <row r="80" spans="1:7">
      <c r="A80" s="184" t="s">
        <v>30</v>
      </c>
      <c r="B80" s="184"/>
      <c r="C80" s="184"/>
      <c r="D80" s="184"/>
      <c r="E80" s="184"/>
    </row>
    <row r="81" spans="1:5">
      <c r="A81" s="183" t="s">
        <v>90</v>
      </c>
      <c r="B81" s="183"/>
      <c r="C81" s="183"/>
      <c r="D81" s="183"/>
      <c r="E81" s="183"/>
    </row>
    <row r="82" spans="1:5">
      <c r="A82" s="183" t="s">
        <v>50</v>
      </c>
      <c r="B82" s="183"/>
      <c r="C82" s="183"/>
      <c r="D82" s="183"/>
      <c r="E82" s="183"/>
    </row>
    <row r="84" spans="1:5" ht="15.75" thickBot="1">
      <c r="A84" s="72" t="s">
        <v>5</v>
      </c>
      <c r="B84" s="93" t="s">
        <v>136</v>
      </c>
      <c r="C84" s="93" t="s">
        <v>137</v>
      </c>
      <c r="D84" s="93" t="s">
        <v>138</v>
      </c>
      <c r="E84" s="57" t="s">
        <v>132</v>
      </c>
    </row>
    <row r="85" spans="1:5">
      <c r="A85" s="104" t="s">
        <v>58</v>
      </c>
      <c r="B85" s="24">
        <v>7120800</v>
      </c>
      <c r="C85" s="24">
        <v>57505312.549999997</v>
      </c>
      <c r="D85" s="24">
        <v>118348076.31</v>
      </c>
      <c r="E85" s="39">
        <f>B85+C85+D85</f>
        <v>182974188.86000001</v>
      </c>
    </row>
    <row r="86" spans="1:5">
      <c r="A86" s="62" t="s">
        <v>59</v>
      </c>
      <c r="B86" s="24">
        <v>28498754.800000001</v>
      </c>
      <c r="C86" s="24">
        <v>24923346.800000001</v>
      </c>
      <c r="D86" s="24">
        <v>68286136.170000002</v>
      </c>
      <c r="E86" s="104">
        <f>B86+C86+D86</f>
        <v>121708237.77000001</v>
      </c>
    </row>
    <row r="87" spans="1:5" ht="30">
      <c r="A87" s="62" t="s">
        <v>60</v>
      </c>
      <c r="B87" s="24">
        <v>8293512.7999999998</v>
      </c>
      <c r="C87" s="24">
        <v>8559628.1699999999</v>
      </c>
      <c r="D87" s="24">
        <v>27466838.43</v>
      </c>
      <c r="E87" s="104">
        <f t="shared" ref="E87:E94" si="1">B87+C87+D87</f>
        <v>44319979.399999999</v>
      </c>
    </row>
    <row r="88" spans="1:5" ht="30">
      <c r="A88" s="62" t="s">
        <v>70</v>
      </c>
      <c r="B88" s="24">
        <v>9901288.4000000004</v>
      </c>
      <c r="C88" s="24">
        <v>1522662.74</v>
      </c>
      <c r="D88" s="24">
        <v>16476862.6</v>
      </c>
      <c r="E88" s="104">
        <f t="shared" si="1"/>
        <v>27900813.740000002</v>
      </c>
    </row>
    <row r="89" spans="1:5" ht="30">
      <c r="A89" s="62" t="s">
        <v>71</v>
      </c>
      <c r="B89" s="24">
        <v>4687350</v>
      </c>
      <c r="C89" s="24">
        <v>878050</v>
      </c>
      <c r="D89" s="24">
        <v>12906592</v>
      </c>
      <c r="E89" s="104">
        <f t="shared" si="1"/>
        <v>18471992</v>
      </c>
    </row>
    <row r="90" spans="1:5">
      <c r="A90" s="62" t="s">
        <v>61</v>
      </c>
      <c r="B90" s="24">
        <v>4032437</v>
      </c>
      <c r="C90" s="24">
        <v>1080313</v>
      </c>
      <c r="D90" s="24">
        <v>4439851</v>
      </c>
      <c r="E90" s="104">
        <f t="shared" si="1"/>
        <v>9552601</v>
      </c>
    </row>
    <row r="91" spans="1:5">
      <c r="A91" s="62" t="s">
        <v>62</v>
      </c>
      <c r="B91" s="24">
        <v>26443831.32</v>
      </c>
      <c r="C91" s="24">
        <v>19881129</v>
      </c>
      <c r="D91" s="24">
        <v>147258406.83000001</v>
      </c>
      <c r="E91" s="104">
        <f t="shared" si="1"/>
        <v>193583367.15000001</v>
      </c>
    </row>
    <row r="92" spans="1:5" ht="30">
      <c r="A92" s="62" t="s">
        <v>63</v>
      </c>
      <c r="B92" s="24">
        <v>8016164.0999999996</v>
      </c>
      <c r="C92" s="24">
        <v>10245015.800000001</v>
      </c>
      <c r="D92" s="24">
        <v>37500688.159999996</v>
      </c>
      <c r="E92" s="104">
        <f>B92+C92+D92</f>
        <v>55761868.059999995</v>
      </c>
    </row>
    <row r="93" spans="1:5" ht="30">
      <c r="A93" s="62" t="s">
        <v>72</v>
      </c>
      <c r="B93" s="24">
        <v>1054800</v>
      </c>
      <c r="C93" s="24">
        <v>483100</v>
      </c>
      <c r="D93" s="24">
        <v>8486390</v>
      </c>
      <c r="E93" s="104">
        <f>B93+C93+D93</f>
        <v>10024290</v>
      </c>
    </row>
    <row r="94" spans="1:5" ht="30">
      <c r="A94" s="62" t="s">
        <v>56</v>
      </c>
      <c r="B94" s="24">
        <v>170169441.33000001</v>
      </c>
      <c r="C94" s="24">
        <v>201733182.55000001</v>
      </c>
      <c r="D94" s="24">
        <v>330599959.87</v>
      </c>
      <c r="E94" s="104">
        <f t="shared" si="1"/>
        <v>702502583.75</v>
      </c>
    </row>
    <row r="95" spans="1:5" ht="30">
      <c r="A95" s="62" t="s">
        <v>57</v>
      </c>
      <c r="B95" s="24">
        <v>1236214324.3</v>
      </c>
      <c r="C95" s="24">
        <v>217945355.81</v>
      </c>
      <c r="D95" s="24">
        <v>1062882340.79</v>
      </c>
      <c r="E95" s="104">
        <f>B95+C95+D95</f>
        <v>2517042020.8999996</v>
      </c>
    </row>
    <row r="96" spans="1:5">
      <c r="A96" s="132" t="s">
        <v>189</v>
      </c>
      <c r="B96" s="132">
        <v>13374542.65</v>
      </c>
      <c r="C96" s="132">
        <v>4526850</v>
      </c>
      <c r="D96" s="132">
        <v>40776622.969999999</v>
      </c>
      <c r="E96" s="132">
        <f>SUM(B96:D96)</f>
        <v>58678015.619999997</v>
      </c>
    </row>
    <row r="97" spans="1:5" ht="15.75" thickBot="1">
      <c r="A97" s="31" t="s">
        <v>31</v>
      </c>
      <c r="B97" s="31">
        <f>SUM(B85:B95)</f>
        <v>1504432704.05</v>
      </c>
      <c r="C97" s="31">
        <f>SUM(C85:C95)</f>
        <v>544757096.42000008</v>
      </c>
      <c r="D97" s="31">
        <f>SUM(D85:D95)</f>
        <v>1834652142.1599998</v>
      </c>
      <c r="E97" s="31">
        <f>SUM(E85:E95)</f>
        <v>3883841942.6299996</v>
      </c>
    </row>
    <row r="98" spans="1:5" ht="15.75" thickTop="1">
      <c r="A98" s="73" t="s">
        <v>222</v>
      </c>
    </row>
    <row r="101" spans="1:5">
      <c r="A101" s="184" t="s">
        <v>32</v>
      </c>
      <c r="B101" s="184"/>
      <c r="C101" s="184"/>
      <c r="D101" s="184"/>
      <c r="E101" s="184"/>
    </row>
    <row r="102" spans="1:5" ht="15.75" customHeight="1">
      <c r="A102" s="183" t="s">
        <v>90</v>
      </c>
      <c r="B102" s="183"/>
      <c r="C102" s="183"/>
      <c r="D102" s="183"/>
      <c r="E102" s="183"/>
    </row>
    <row r="103" spans="1:5">
      <c r="A103" s="183" t="s">
        <v>50</v>
      </c>
      <c r="B103" s="183"/>
      <c r="C103" s="183"/>
      <c r="D103" s="183"/>
      <c r="E103" s="183"/>
    </row>
    <row r="105" spans="1:5" ht="15.75" thickBot="1">
      <c r="A105" s="72" t="s">
        <v>33</v>
      </c>
      <c r="B105" s="93" t="s">
        <v>136</v>
      </c>
      <c r="C105" s="93" t="s">
        <v>137</v>
      </c>
      <c r="D105" s="93" t="s">
        <v>138</v>
      </c>
      <c r="E105" s="57" t="s">
        <v>132</v>
      </c>
    </row>
    <row r="106" spans="1:5">
      <c r="A106" s="30" t="s">
        <v>64</v>
      </c>
      <c r="B106" s="39">
        <v>246523776.24000001</v>
      </c>
      <c r="C106" s="39">
        <v>264090713.58000001</v>
      </c>
      <c r="D106" s="39">
        <v>457776168.98000002</v>
      </c>
      <c r="E106" s="30">
        <f t="shared" ref="E106:E111" si="2">SUM(B106:D106)</f>
        <v>968390658.80000007</v>
      </c>
    </row>
    <row r="107" spans="1:5">
      <c r="A107" s="30" t="s">
        <v>65</v>
      </c>
      <c r="B107" s="39">
        <v>360343492.92000002</v>
      </c>
      <c r="C107" s="39">
        <v>243266391.62</v>
      </c>
      <c r="D107" s="39">
        <v>845333739.13</v>
      </c>
      <c r="E107" s="30">
        <f t="shared" si="2"/>
        <v>1448943623.6700001</v>
      </c>
    </row>
    <row r="108" spans="1:5">
      <c r="A108" s="30" t="s">
        <v>66</v>
      </c>
      <c r="B108" s="39">
        <v>20987605.18</v>
      </c>
      <c r="C108" s="39">
        <v>10229315.73</v>
      </c>
      <c r="D108" s="39">
        <v>58137555.490000002</v>
      </c>
      <c r="E108" s="30">
        <f t="shared" si="2"/>
        <v>89354476.400000006</v>
      </c>
    </row>
    <row r="109" spans="1:5">
      <c r="A109" s="30" t="s">
        <v>69</v>
      </c>
      <c r="B109" s="39">
        <v>45691.28</v>
      </c>
      <c r="C109" s="39">
        <v>6073.8</v>
      </c>
      <c r="D109" s="39">
        <v>0</v>
      </c>
      <c r="E109" s="30">
        <f t="shared" si="2"/>
        <v>51765.08</v>
      </c>
    </row>
    <row r="110" spans="1:5">
      <c r="A110" s="30" t="s">
        <v>67</v>
      </c>
      <c r="B110" s="39">
        <v>872886647.50999999</v>
      </c>
      <c r="C110" s="39">
        <v>2033042</v>
      </c>
      <c r="D110" s="39">
        <v>452106721.31</v>
      </c>
      <c r="E110" s="30">
        <f t="shared" si="2"/>
        <v>1327026410.8199999</v>
      </c>
    </row>
    <row r="111" spans="1:5">
      <c r="A111" s="30" t="s">
        <v>161</v>
      </c>
      <c r="B111" s="39">
        <v>3645490.92</v>
      </c>
      <c r="C111" s="39">
        <v>25131559.690000001</v>
      </c>
      <c r="D111" s="39">
        <v>21297957.25</v>
      </c>
      <c r="E111" s="30">
        <f t="shared" si="2"/>
        <v>50075007.859999999</v>
      </c>
    </row>
    <row r="112" spans="1:5" ht="15.75" thickBot="1">
      <c r="A112" s="31" t="s">
        <v>31</v>
      </c>
      <c r="B112" s="31">
        <f>SUM(B106:B111)</f>
        <v>1504432704.0500002</v>
      </c>
      <c r="C112" s="31">
        <f>SUM(C106:C111)</f>
        <v>544757096.42000008</v>
      </c>
      <c r="D112" s="31">
        <f>SUM(D106:D111)</f>
        <v>1834652142.1600001</v>
      </c>
      <c r="E112" s="31">
        <f>SUM(E106:E111)</f>
        <v>3883841942.6300006</v>
      </c>
    </row>
    <row r="113" spans="1:9" ht="15.75" thickTop="1">
      <c r="A113" s="73" t="s">
        <v>49</v>
      </c>
    </row>
    <row r="114" spans="1:9">
      <c r="A114" s="73"/>
    </row>
    <row r="115" spans="1:9">
      <c r="A115" s="73"/>
    </row>
    <row r="116" spans="1:9">
      <c r="A116" s="184" t="s">
        <v>34</v>
      </c>
      <c r="B116" s="184"/>
      <c r="C116" s="184"/>
      <c r="D116" s="184"/>
      <c r="E116" s="184"/>
    </row>
    <row r="117" spans="1:9">
      <c r="A117" s="183" t="s">
        <v>35</v>
      </c>
      <c r="B117" s="183"/>
      <c r="C117" s="183"/>
      <c r="D117" s="183"/>
      <c r="E117" s="183"/>
    </row>
    <row r="118" spans="1:9">
      <c r="A118" s="183" t="s">
        <v>50</v>
      </c>
      <c r="B118" s="183"/>
      <c r="C118" s="183"/>
      <c r="D118" s="183"/>
      <c r="E118" s="183"/>
    </row>
    <row r="120" spans="1:9" ht="15.75" thickBot="1">
      <c r="A120" s="72" t="s">
        <v>33</v>
      </c>
      <c r="B120" s="93" t="s">
        <v>136</v>
      </c>
      <c r="C120" s="93" t="s">
        <v>137</v>
      </c>
      <c r="D120" s="93" t="s">
        <v>138</v>
      </c>
      <c r="E120" s="57" t="s">
        <v>132</v>
      </c>
    </row>
    <row r="121" spans="1:9">
      <c r="A121" s="30" t="s">
        <v>36</v>
      </c>
      <c r="B121" s="2">
        <v>21283643665.060001</v>
      </c>
      <c r="C121" s="25">
        <f>+B126</f>
        <v>20583573505.110001</v>
      </c>
      <c r="D121" s="25">
        <f>+C126</f>
        <v>20662711940.389999</v>
      </c>
      <c r="E121" s="151">
        <f>+B121</f>
        <v>21283643665.060001</v>
      </c>
      <c r="G121" s="53"/>
      <c r="H121" s="53"/>
      <c r="I121" s="53"/>
    </row>
    <row r="122" spans="1:9">
      <c r="A122" s="30" t="s">
        <v>51</v>
      </c>
      <c r="B122" s="2">
        <v>796402964.79999995</v>
      </c>
      <c r="C122" s="2">
        <v>623485248</v>
      </c>
      <c r="D122" s="2">
        <v>1364129518.4000001</v>
      </c>
      <c r="E122" s="25">
        <f>+SUM(B122:D122)</f>
        <v>2784017731.1999998</v>
      </c>
      <c r="G122" s="79"/>
      <c r="H122" s="53"/>
      <c r="I122" s="53"/>
    </row>
    <row r="123" spans="1:9">
      <c r="A123" s="30" t="s">
        <v>52</v>
      </c>
      <c r="B123" s="2">
        <v>7959579.2999999998</v>
      </c>
      <c r="C123" s="2">
        <v>410283.7</v>
      </c>
      <c r="D123" s="2">
        <v>6051755.0899999999</v>
      </c>
      <c r="E123" s="25">
        <f>+SUM(B123:D123)</f>
        <v>14421618.09</v>
      </c>
      <c r="G123" s="128"/>
      <c r="H123" s="128"/>
      <c r="I123" s="128"/>
    </row>
    <row r="124" spans="1:9">
      <c r="A124" s="30" t="s">
        <v>53</v>
      </c>
      <c r="B124" s="25">
        <f>+B121+B122+B123</f>
        <v>22088006209.16</v>
      </c>
      <c r="C124" s="25">
        <f t="shared" ref="C124:D124" si="3">+C121+C122+C123</f>
        <v>21207469036.810001</v>
      </c>
      <c r="D124" s="25">
        <f t="shared" si="3"/>
        <v>22032893213.880001</v>
      </c>
      <c r="E124" s="25">
        <f>+E121+E122+E123</f>
        <v>24082083014.350002</v>
      </c>
      <c r="G124" s="53"/>
      <c r="H124" s="53"/>
      <c r="I124" s="53"/>
    </row>
    <row r="125" spans="1:9">
      <c r="A125" s="30" t="s">
        <v>54</v>
      </c>
      <c r="B125" s="25">
        <f>B112</f>
        <v>1504432704.0500002</v>
      </c>
      <c r="C125" s="25">
        <f>C112</f>
        <v>544757096.42000008</v>
      </c>
      <c r="D125" s="25">
        <f>D112</f>
        <v>1834652142.1600001</v>
      </c>
      <c r="E125" s="25">
        <f>+SUM(B125:D125)</f>
        <v>3883841942.6300001</v>
      </c>
      <c r="G125" s="53"/>
      <c r="H125" s="53"/>
      <c r="I125" s="53"/>
    </row>
    <row r="126" spans="1:9">
      <c r="A126" s="30" t="s">
        <v>55</v>
      </c>
      <c r="B126" s="25">
        <f>+B124-B125</f>
        <v>20583573505.110001</v>
      </c>
      <c r="C126" s="25">
        <f t="shared" ref="C126:D126" si="4">+C124-C125</f>
        <v>20662711940.389999</v>
      </c>
      <c r="D126" s="25">
        <f t="shared" si="4"/>
        <v>20198241071.720001</v>
      </c>
      <c r="E126" s="25">
        <f>+E124-E125</f>
        <v>20198241071.720001</v>
      </c>
    </row>
    <row r="127" spans="1:9" ht="15.75" thickBot="1">
      <c r="A127" s="76"/>
      <c r="B127" s="70"/>
      <c r="C127" s="76"/>
      <c r="D127" s="76"/>
      <c r="E127" s="76"/>
    </row>
    <row r="128" spans="1:9" ht="15.75" thickTop="1">
      <c r="A128" s="73" t="s">
        <v>49</v>
      </c>
      <c r="B128" s="25"/>
      <c r="C128" s="77"/>
      <c r="D128" s="77"/>
      <c r="E128" s="77"/>
    </row>
    <row r="129" spans="1:5">
      <c r="A129" s="154"/>
      <c r="B129" s="154"/>
      <c r="C129" s="154"/>
      <c r="D129" s="154"/>
      <c r="E129" s="154"/>
    </row>
    <row r="130" spans="1:5" ht="15.75" customHeight="1">
      <c r="A130" s="154"/>
      <c r="B130" s="154"/>
      <c r="C130" s="154"/>
      <c r="D130" s="154"/>
      <c r="E130" s="154"/>
    </row>
    <row r="131" spans="1:5">
      <c r="A131" s="154"/>
      <c r="B131" s="154"/>
      <c r="C131" s="154"/>
      <c r="D131" s="154"/>
      <c r="E131" s="154"/>
    </row>
    <row r="132" spans="1:5">
      <c r="A132" s="126"/>
    </row>
    <row r="133" spans="1:5">
      <c r="A133" s="53" t="s">
        <v>224</v>
      </c>
    </row>
    <row r="134" spans="1:5">
      <c r="A134" s="153"/>
    </row>
  </sheetData>
  <mergeCells count="20">
    <mergeCell ref="A118:E118"/>
    <mergeCell ref="A68:A75"/>
    <mergeCell ref="A82:E82"/>
    <mergeCell ref="A101:E101"/>
    <mergeCell ref="A102:E102"/>
    <mergeCell ref="A103:E103"/>
    <mergeCell ref="A116:E116"/>
    <mergeCell ref="A117:E117"/>
    <mergeCell ref="A80:E80"/>
    <mergeCell ref="A81:E81"/>
    <mergeCell ref="A45:A49"/>
    <mergeCell ref="A63:A67"/>
    <mergeCell ref="A23:A37"/>
    <mergeCell ref="A1:G1"/>
    <mergeCell ref="A8:G8"/>
    <mergeCell ref="A9:G9"/>
    <mergeCell ref="A13:A22"/>
    <mergeCell ref="A55:A62"/>
    <mergeCell ref="A50:A54"/>
    <mergeCell ref="A38:A44"/>
  </mergeCells>
  <pageMargins left="0.7" right="0.7" top="0.75" bottom="0.75" header="0.3" footer="0.3"/>
  <pageSetup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2"/>
  <sheetViews>
    <sheetView topLeftCell="A100" workbookViewId="0">
      <selection activeCell="A131" sqref="A131"/>
    </sheetView>
  </sheetViews>
  <sheetFormatPr baseColWidth="10" defaultColWidth="11.42578125" defaultRowHeight="15"/>
  <cols>
    <col min="1" max="1" width="44" style="48" customWidth="1"/>
    <col min="2" max="2" width="26" style="48" customWidth="1"/>
    <col min="3" max="3" width="14.85546875" style="48" customWidth="1"/>
    <col min="4" max="4" width="17.85546875" style="48" bestFit="1" customWidth="1"/>
    <col min="5" max="5" width="15.42578125" style="48" bestFit="1" customWidth="1"/>
    <col min="6" max="6" width="11.5703125" style="48" bestFit="1" customWidth="1"/>
    <col min="7" max="7" width="35.140625" style="48" customWidth="1"/>
    <col min="8" max="16384" width="11.42578125" style="48"/>
  </cols>
  <sheetData>
    <row r="1" spans="1:7">
      <c r="A1" s="172" t="s">
        <v>84</v>
      </c>
      <c r="B1" s="172"/>
      <c r="C1" s="172"/>
      <c r="D1" s="172"/>
      <c r="E1" s="172"/>
      <c r="F1" s="172"/>
      <c r="G1" s="172"/>
    </row>
    <row r="2" spans="1:7">
      <c r="A2" s="49" t="s">
        <v>0</v>
      </c>
      <c r="B2" s="50" t="s">
        <v>85</v>
      </c>
      <c r="C2" s="53"/>
      <c r="D2" s="53"/>
      <c r="E2" s="53"/>
      <c r="F2" s="53"/>
      <c r="G2" s="53"/>
    </row>
    <row r="3" spans="1:7">
      <c r="A3" s="49" t="s">
        <v>1</v>
      </c>
      <c r="B3" s="50" t="s">
        <v>2</v>
      </c>
      <c r="C3" s="53"/>
      <c r="D3" s="53"/>
      <c r="E3" s="53"/>
      <c r="F3" s="53"/>
      <c r="G3" s="53"/>
    </row>
    <row r="4" spans="1:7">
      <c r="A4" s="49" t="s">
        <v>3</v>
      </c>
      <c r="B4" s="55" t="s">
        <v>4</v>
      </c>
      <c r="C4" s="53"/>
      <c r="D4" s="53"/>
      <c r="E4" s="53"/>
      <c r="F4" s="53"/>
      <c r="G4" s="53"/>
    </row>
    <row r="5" spans="1:7">
      <c r="A5" s="49" t="s">
        <v>86</v>
      </c>
      <c r="B5" s="55" t="s">
        <v>186</v>
      </c>
      <c r="C5" s="53"/>
      <c r="D5" s="53"/>
      <c r="E5" s="53"/>
      <c r="F5" s="53"/>
      <c r="G5" s="53"/>
    </row>
    <row r="8" spans="1:7">
      <c r="A8" s="172" t="s">
        <v>87</v>
      </c>
      <c r="B8" s="172"/>
      <c r="C8" s="172"/>
      <c r="D8" s="172"/>
      <c r="E8" s="172"/>
      <c r="F8" s="172"/>
      <c r="G8" s="172"/>
    </row>
    <row r="9" spans="1:7">
      <c r="A9" s="172" t="s">
        <v>88</v>
      </c>
      <c r="B9" s="172"/>
      <c r="C9" s="172"/>
      <c r="D9" s="172"/>
      <c r="E9" s="172"/>
      <c r="F9" s="172"/>
      <c r="G9" s="172"/>
    </row>
    <row r="11" spans="1:7" s="94" customFormat="1" ht="15.75" thickBot="1">
      <c r="A11" s="93" t="s">
        <v>5</v>
      </c>
      <c r="B11" s="57" t="s">
        <v>179</v>
      </c>
      <c r="C11" s="93" t="s">
        <v>6</v>
      </c>
      <c r="D11" s="93" t="s">
        <v>10</v>
      </c>
      <c r="E11" s="93" t="s">
        <v>94</v>
      </c>
      <c r="F11" s="93" t="s">
        <v>105</v>
      </c>
    </row>
    <row r="12" spans="1:7" s="94" customFormat="1">
      <c r="A12" s="95"/>
      <c r="B12" s="77"/>
      <c r="C12" s="95"/>
      <c r="D12" s="95"/>
      <c r="E12" s="95"/>
      <c r="F12" s="95"/>
    </row>
    <row r="13" spans="1:7" s="58" customFormat="1" ht="30" customHeight="1">
      <c r="A13" s="197" t="s">
        <v>11</v>
      </c>
      <c r="B13" s="81" t="s">
        <v>12</v>
      </c>
      <c r="C13" s="102" t="s">
        <v>13</v>
      </c>
      <c r="D13" s="82">
        <f>+'1T'!G13</f>
        <v>11</v>
      </c>
      <c r="E13" s="82">
        <f>+'2T'!G13</f>
        <v>44</v>
      </c>
      <c r="F13" s="82">
        <f>SUM(D13:E13)</f>
        <v>55</v>
      </c>
    </row>
    <row r="14" spans="1:7" s="58" customFormat="1" ht="22.5" customHeight="1">
      <c r="A14" s="197"/>
      <c r="B14" s="81" t="s">
        <v>15</v>
      </c>
      <c r="C14" s="102" t="s">
        <v>14</v>
      </c>
      <c r="D14" s="102">
        <f>+'1T'!G14</f>
        <v>83</v>
      </c>
      <c r="E14" s="102">
        <f>+'2T'!G14</f>
        <v>250</v>
      </c>
      <c r="F14" s="102">
        <f t="shared" ref="F14:F75" si="0">SUM(D14:E14)</f>
        <v>333</v>
      </c>
    </row>
    <row r="15" spans="1:7" s="58" customFormat="1" ht="22.5" customHeight="1">
      <c r="A15" s="197"/>
      <c r="B15" s="81" t="s">
        <v>74</v>
      </c>
      <c r="C15" s="102" t="s">
        <v>95</v>
      </c>
      <c r="D15" s="102">
        <f>+'1T'!G15</f>
        <v>0</v>
      </c>
      <c r="E15" s="102">
        <f>+'2T'!G15</f>
        <v>0</v>
      </c>
      <c r="F15" s="102">
        <f t="shared" si="0"/>
        <v>0</v>
      </c>
    </row>
    <row r="16" spans="1:7" s="58" customFormat="1" ht="30">
      <c r="A16" s="197"/>
      <c r="B16" s="32" t="s">
        <v>156</v>
      </c>
      <c r="C16" s="33" t="s">
        <v>155</v>
      </c>
      <c r="D16" s="102">
        <f>+'1T'!G16</f>
        <v>0</v>
      </c>
      <c r="E16" s="102">
        <f>+'2T'!G16</f>
        <v>0</v>
      </c>
      <c r="F16" s="102">
        <f t="shared" si="0"/>
        <v>0</v>
      </c>
    </row>
    <row r="17" spans="1:6" s="58" customFormat="1">
      <c r="A17" s="197"/>
      <c r="B17" s="32" t="s">
        <v>168</v>
      </c>
      <c r="C17" s="33" t="s">
        <v>155</v>
      </c>
      <c r="D17" s="102">
        <f>+'1T'!G17</f>
        <v>0</v>
      </c>
      <c r="E17" s="102">
        <f>+'2T'!G17</f>
        <v>0</v>
      </c>
      <c r="F17" s="102">
        <f t="shared" si="0"/>
        <v>0</v>
      </c>
    </row>
    <row r="18" spans="1:6" s="58" customFormat="1">
      <c r="A18" s="197"/>
      <c r="B18" s="32" t="s">
        <v>169</v>
      </c>
      <c r="C18" s="33" t="s">
        <v>155</v>
      </c>
      <c r="D18" s="102">
        <f>+'1T'!G18</f>
        <v>0</v>
      </c>
      <c r="E18" s="102">
        <f>+'2T'!G18</f>
        <v>0</v>
      </c>
      <c r="F18" s="102">
        <f t="shared" si="0"/>
        <v>0</v>
      </c>
    </row>
    <row r="19" spans="1:6" s="58" customFormat="1" ht="30">
      <c r="A19" s="197"/>
      <c r="B19" s="32" t="s">
        <v>170</v>
      </c>
      <c r="C19" s="33" t="s">
        <v>155</v>
      </c>
      <c r="D19" s="102">
        <f>+'1T'!G19</f>
        <v>0</v>
      </c>
      <c r="E19" s="102">
        <f>+'2T'!G19</f>
        <v>0</v>
      </c>
      <c r="F19" s="102">
        <f t="shared" si="0"/>
        <v>0</v>
      </c>
    </row>
    <row r="20" spans="1:6" s="58" customFormat="1" ht="30">
      <c r="A20" s="197"/>
      <c r="B20" s="32" t="s">
        <v>171</v>
      </c>
      <c r="C20" s="33" t="s">
        <v>155</v>
      </c>
      <c r="D20" s="102">
        <f>+'1T'!G20</f>
        <v>0</v>
      </c>
      <c r="E20" s="102">
        <f>+'2T'!G20</f>
        <v>0</v>
      </c>
      <c r="F20" s="102">
        <f t="shared" si="0"/>
        <v>0</v>
      </c>
    </row>
    <row r="21" spans="1:6" s="58" customFormat="1">
      <c r="A21" s="197"/>
      <c r="B21" s="32" t="s">
        <v>172</v>
      </c>
      <c r="C21" s="33" t="s">
        <v>162</v>
      </c>
      <c r="D21" s="102">
        <f>+'1T'!G21</f>
        <v>0</v>
      </c>
      <c r="E21" s="102">
        <f>+'2T'!G21</f>
        <v>0</v>
      </c>
      <c r="F21" s="102">
        <f t="shared" si="0"/>
        <v>0</v>
      </c>
    </row>
    <row r="22" spans="1:6" s="58" customFormat="1" ht="15.75" thickBot="1">
      <c r="A22" s="197"/>
      <c r="B22" s="136" t="s">
        <v>191</v>
      </c>
      <c r="C22" s="137" t="s">
        <v>155</v>
      </c>
      <c r="D22" s="102">
        <f>+'1T'!G22</f>
        <v>10</v>
      </c>
      <c r="E22" s="102">
        <f>+'2T'!G22</f>
        <v>0</v>
      </c>
      <c r="F22" s="102">
        <f t="shared" si="0"/>
        <v>10</v>
      </c>
    </row>
    <row r="23" spans="1:6" s="58" customFormat="1" ht="30">
      <c r="A23" s="181" t="s">
        <v>75</v>
      </c>
      <c r="B23" s="62" t="s">
        <v>124</v>
      </c>
      <c r="C23" s="102" t="s">
        <v>14</v>
      </c>
      <c r="D23" s="102">
        <f>+'1T'!G23</f>
        <v>0</v>
      </c>
      <c r="E23" s="102">
        <f>+'2T'!G23</f>
        <v>0</v>
      </c>
      <c r="F23" s="102">
        <f t="shared" si="0"/>
        <v>0</v>
      </c>
    </row>
    <row r="24" spans="1:6" s="58" customFormat="1" ht="27.75" customHeight="1">
      <c r="A24" s="181"/>
      <c r="B24" s="96" t="s">
        <v>15</v>
      </c>
      <c r="C24" s="102" t="s">
        <v>14</v>
      </c>
      <c r="D24" s="102">
        <f>+'1T'!G24</f>
        <v>0</v>
      </c>
      <c r="E24" s="102">
        <f>+'2T'!G24</f>
        <v>0</v>
      </c>
      <c r="F24" s="102">
        <f t="shared" si="0"/>
        <v>0</v>
      </c>
    </row>
    <row r="25" spans="1:6" s="58" customFormat="1" ht="31.5" customHeight="1">
      <c r="A25" s="181"/>
      <c r="B25" s="12" t="s">
        <v>139</v>
      </c>
      <c r="C25" s="102" t="s">
        <v>14</v>
      </c>
      <c r="D25" s="102">
        <f>+'1T'!G25</f>
        <v>1</v>
      </c>
      <c r="E25" s="102">
        <f>+'2T'!G25</f>
        <v>1100</v>
      </c>
      <c r="F25" s="102">
        <f t="shared" si="0"/>
        <v>1101</v>
      </c>
    </row>
    <row r="26" spans="1:6" s="58" customFormat="1" ht="33.75" customHeight="1">
      <c r="A26" s="181"/>
      <c r="B26" s="96" t="s">
        <v>140</v>
      </c>
      <c r="C26" s="102" t="s">
        <v>16</v>
      </c>
      <c r="D26" s="102">
        <f>+'1T'!G26</f>
        <v>2</v>
      </c>
      <c r="E26" s="102">
        <f>+'2T'!G26</f>
        <v>6</v>
      </c>
      <c r="F26" s="102">
        <f t="shared" si="0"/>
        <v>8</v>
      </c>
    </row>
    <row r="27" spans="1:6" s="58" customFormat="1" ht="30">
      <c r="A27" s="181"/>
      <c r="B27" s="62" t="s">
        <v>17</v>
      </c>
      <c r="C27" s="102" t="s">
        <v>14</v>
      </c>
      <c r="D27" s="102">
        <f>+'1T'!G27</f>
        <v>1103</v>
      </c>
      <c r="E27" s="102">
        <f>+'2T'!G27</f>
        <v>1040</v>
      </c>
      <c r="F27" s="102">
        <f t="shared" si="0"/>
        <v>2143</v>
      </c>
    </row>
    <row r="28" spans="1:6" s="58" customFormat="1" ht="30">
      <c r="A28" s="181"/>
      <c r="B28" s="62" t="s">
        <v>109</v>
      </c>
      <c r="C28" s="102" t="s">
        <v>39</v>
      </c>
      <c r="D28" s="102">
        <f>+'1T'!G28</f>
        <v>0</v>
      </c>
      <c r="E28" s="102">
        <f>+'2T'!G28</f>
        <v>0</v>
      </c>
      <c r="F28" s="102">
        <f t="shared" si="0"/>
        <v>0</v>
      </c>
    </row>
    <row r="29" spans="1:6" s="58" customFormat="1" ht="20.25" customHeight="1">
      <c r="A29" s="181"/>
      <c r="B29" s="96" t="s">
        <v>141</v>
      </c>
      <c r="C29" s="102" t="s">
        <v>16</v>
      </c>
      <c r="D29" s="102">
        <f>+'1T'!G29</f>
        <v>2</v>
      </c>
      <c r="E29" s="102">
        <f>+'2T'!G29</f>
        <v>1</v>
      </c>
      <c r="F29" s="102">
        <f t="shared" si="0"/>
        <v>3</v>
      </c>
    </row>
    <row r="30" spans="1:6" s="58" customFormat="1" ht="30" customHeight="1">
      <c r="A30" s="181"/>
      <c r="B30" s="63" t="s">
        <v>142</v>
      </c>
      <c r="C30" s="102" t="s">
        <v>40</v>
      </c>
      <c r="D30" s="102">
        <f>+'1T'!G30</f>
        <v>0</v>
      </c>
      <c r="E30" s="102">
        <f>+'2T'!G30</f>
        <v>0</v>
      </c>
      <c r="F30" s="102">
        <f t="shared" si="0"/>
        <v>0</v>
      </c>
    </row>
    <row r="31" spans="1:6" s="58" customFormat="1" ht="15" customHeight="1">
      <c r="A31" s="181"/>
      <c r="B31" s="12" t="s">
        <v>143</v>
      </c>
      <c r="C31" s="102" t="s">
        <v>14</v>
      </c>
      <c r="D31" s="102">
        <f>+'1T'!G31</f>
        <v>0</v>
      </c>
      <c r="E31" s="102">
        <f>+'2T'!G31</f>
        <v>0</v>
      </c>
      <c r="F31" s="102">
        <f t="shared" si="0"/>
        <v>0</v>
      </c>
    </row>
    <row r="32" spans="1:6" s="58" customFormat="1" ht="15" customHeight="1">
      <c r="A32" s="181"/>
      <c r="B32" s="12" t="s">
        <v>144</v>
      </c>
      <c r="C32" s="102" t="s">
        <v>39</v>
      </c>
      <c r="D32" s="102">
        <f>+'1T'!G32</f>
        <v>5</v>
      </c>
      <c r="E32" s="102">
        <f>+'2T'!G32</f>
        <v>0</v>
      </c>
      <c r="F32" s="102">
        <f t="shared" si="0"/>
        <v>5</v>
      </c>
    </row>
    <row r="33" spans="1:6" s="58" customFormat="1" ht="15" customHeight="1">
      <c r="A33" s="181"/>
      <c r="B33" s="62" t="s">
        <v>159</v>
      </c>
      <c r="C33" s="102" t="s">
        <v>39</v>
      </c>
      <c r="D33" s="102">
        <f>+'1T'!G33</f>
        <v>69</v>
      </c>
      <c r="E33" s="102">
        <f>+'2T'!G33</f>
        <v>61</v>
      </c>
      <c r="F33" s="102">
        <f t="shared" si="0"/>
        <v>130</v>
      </c>
    </row>
    <row r="34" spans="1:6" s="58" customFormat="1">
      <c r="A34" s="181"/>
      <c r="B34" s="115" t="s">
        <v>160</v>
      </c>
      <c r="C34" s="53" t="s">
        <v>40</v>
      </c>
      <c r="D34" s="102">
        <f>+'1T'!G34</f>
        <v>64</v>
      </c>
      <c r="E34" s="102">
        <f>+'2T'!G34</f>
        <v>5</v>
      </c>
      <c r="F34" s="102">
        <f t="shared" si="0"/>
        <v>69</v>
      </c>
    </row>
    <row r="35" spans="1:6" s="58" customFormat="1">
      <c r="A35" s="181"/>
      <c r="B35" s="58" t="s">
        <v>192</v>
      </c>
      <c r="C35" s="53"/>
      <c r="D35" s="102">
        <f>+'1T'!G37</f>
        <v>0</v>
      </c>
      <c r="E35" s="102">
        <f>+'2T'!G35</f>
        <v>0</v>
      </c>
      <c r="F35" s="102">
        <f t="shared" si="0"/>
        <v>0</v>
      </c>
    </row>
    <row r="36" spans="1:6" s="58" customFormat="1" ht="30">
      <c r="A36" s="181"/>
      <c r="B36" s="115" t="s">
        <v>217</v>
      </c>
      <c r="C36" s="53" t="s">
        <v>218</v>
      </c>
      <c r="D36" s="102"/>
      <c r="E36" s="102"/>
      <c r="F36" s="102"/>
    </row>
    <row r="37" spans="1:6" s="58" customFormat="1">
      <c r="A37" s="181"/>
      <c r="B37" s="115" t="s">
        <v>219</v>
      </c>
      <c r="C37" s="53" t="s">
        <v>101</v>
      </c>
      <c r="D37" s="102"/>
      <c r="E37" s="102"/>
      <c r="F37" s="102"/>
    </row>
    <row r="38" spans="1:6" s="58" customFormat="1" ht="31.5" customHeight="1">
      <c r="A38" s="197" t="s">
        <v>18</v>
      </c>
      <c r="B38" s="157" t="s">
        <v>19</v>
      </c>
      <c r="C38" s="102" t="s">
        <v>13</v>
      </c>
      <c r="D38" s="102">
        <f>+'1T'!G38</f>
        <v>2</v>
      </c>
      <c r="E38" s="102">
        <f>+'2T'!G38</f>
        <v>50</v>
      </c>
      <c r="F38" s="102">
        <f t="shared" si="0"/>
        <v>52</v>
      </c>
    </row>
    <row r="39" spans="1:6" s="58" customFormat="1" ht="18" customHeight="1">
      <c r="A39" s="197"/>
      <c r="B39" s="98" t="s">
        <v>15</v>
      </c>
      <c r="C39" s="87" t="s">
        <v>14</v>
      </c>
      <c r="D39" s="102">
        <f>+'1T'!G39</f>
        <v>0</v>
      </c>
      <c r="E39" s="102">
        <f>+'2T'!G39</f>
        <v>0</v>
      </c>
      <c r="F39" s="102">
        <f t="shared" si="0"/>
        <v>0</v>
      </c>
    </row>
    <row r="40" spans="1:6" s="58" customFormat="1" ht="30">
      <c r="A40" s="197"/>
      <c r="B40" s="96" t="s">
        <v>76</v>
      </c>
      <c r="C40" s="87" t="s">
        <v>14</v>
      </c>
      <c r="D40" s="102">
        <f>+'1T'!G40</f>
        <v>0</v>
      </c>
      <c r="E40" s="102">
        <f>+'2T'!G40</f>
        <v>0</v>
      </c>
      <c r="F40" s="102">
        <f t="shared" si="0"/>
        <v>0</v>
      </c>
    </row>
    <row r="41" spans="1:6" s="58" customFormat="1" ht="30.75" customHeight="1">
      <c r="A41" s="197"/>
      <c r="B41" s="96" t="s">
        <v>96</v>
      </c>
      <c r="C41" s="87" t="s">
        <v>97</v>
      </c>
      <c r="D41" s="102">
        <f>+'1T'!G41</f>
        <v>0</v>
      </c>
      <c r="E41" s="102">
        <f>+'2T'!G41</f>
        <v>0</v>
      </c>
      <c r="F41" s="102">
        <f t="shared" si="0"/>
        <v>0</v>
      </c>
    </row>
    <row r="42" spans="1:6" s="58" customFormat="1" ht="30">
      <c r="A42" s="197"/>
      <c r="B42" s="119" t="s">
        <v>163</v>
      </c>
      <c r="C42" s="120" t="s">
        <v>164</v>
      </c>
      <c r="D42" s="102">
        <f>+'1T'!G42</f>
        <v>0</v>
      </c>
      <c r="E42" s="102">
        <f>+'2T'!G42</f>
        <v>0</v>
      </c>
      <c r="F42" s="102">
        <f t="shared" si="0"/>
        <v>0</v>
      </c>
    </row>
    <row r="43" spans="1:6" s="58" customFormat="1" ht="45">
      <c r="A43" s="197"/>
      <c r="B43" s="119" t="s">
        <v>205</v>
      </c>
      <c r="C43" s="120" t="s">
        <v>165</v>
      </c>
      <c r="D43" s="102">
        <f>+'1T'!G43</f>
        <v>0</v>
      </c>
      <c r="E43" s="102">
        <f>+'2T'!G43</f>
        <v>0</v>
      </c>
      <c r="F43" s="102">
        <f t="shared" si="0"/>
        <v>0</v>
      </c>
    </row>
    <row r="44" spans="1:6" s="58" customFormat="1">
      <c r="A44" s="197"/>
      <c r="B44" s="146" t="s">
        <v>193</v>
      </c>
      <c r="C44" s="147" t="s">
        <v>165</v>
      </c>
      <c r="D44" s="102">
        <f>+'1T'!G44</f>
        <v>2</v>
      </c>
      <c r="E44" s="102">
        <f>+'2T'!G44</f>
        <v>0</v>
      </c>
      <c r="F44" s="102">
        <f t="shared" si="0"/>
        <v>2</v>
      </c>
    </row>
    <row r="45" spans="1:6" s="58" customFormat="1" ht="45">
      <c r="A45" s="197" t="s">
        <v>20</v>
      </c>
      <c r="B45" s="99" t="s">
        <v>41</v>
      </c>
      <c r="C45" s="101" t="s">
        <v>42</v>
      </c>
      <c r="D45" s="102">
        <f>+'1T'!G45</f>
        <v>0</v>
      </c>
      <c r="E45" s="102">
        <f>+'2T'!G45</f>
        <v>0</v>
      </c>
      <c r="F45" s="102">
        <f t="shared" si="0"/>
        <v>0</v>
      </c>
    </row>
    <row r="46" spans="1:6" s="58" customFormat="1" ht="21.75" customHeight="1">
      <c r="A46" s="197"/>
      <c r="B46" s="100" t="s">
        <v>43</v>
      </c>
      <c r="C46" s="101" t="s">
        <v>44</v>
      </c>
      <c r="D46" s="102">
        <f>+'1T'!G46</f>
        <v>1</v>
      </c>
      <c r="E46" s="102">
        <f>+'2T'!G46</f>
        <v>0</v>
      </c>
      <c r="F46" s="102">
        <f t="shared" si="0"/>
        <v>1</v>
      </c>
    </row>
    <row r="47" spans="1:6" s="58" customFormat="1" ht="23.25" customHeight="1">
      <c r="A47" s="197"/>
      <c r="B47" s="100" t="s">
        <v>98</v>
      </c>
      <c r="C47" s="101" t="s">
        <v>99</v>
      </c>
      <c r="D47" s="102">
        <f>+'1T'!G47</f>
        <v>0</v>
      </c>
      <c r="E47" s="102">
        <f>+'2T'!G47</f>
        <v>1</v>
      </c>
      <c r="F47" s="102">
        <f t="shared" si="0"/>
        <v>1</v>
      </c>
    </row>
    <row r="48" spans="1:6" s="58" customFormat="1">
      <c r="A48" s="197"/>
      <c r="B48" s="99" t="s">
        <v>100</v>
      </c>
      <c r="C48" s="101" t="s">
        <v>14</v>
      </c>
      <c r="D48" s="102">
        <f>+'1T'!G48</f>
        <v>3326</v>
      </c>
      <c r="E48" s="102">
        <f>+'2T'!G48</f>
        <v>4674</v>
      </c>
      <c r="F48" s="102">
        <f t="shared" si="0"/>
        <v>8000</v>
      </c>
    </row>
    <row r="49" spans="1:6" s="58" customFormat="1" ht="30">
      <c r="A49" s="197"/>
      <c r="B49" s="36" t="s">
        <v>206</v>
      </c>
      <c r="C49" s="101"/>
      <c r="D49" s="102">
        <f>+'1T'!G49</f>
        <v>1</v>
      </c>
      <c r="E49" s="102">
        <f>+'2T'!G49</f>
        <v>1</v>
      </c>
      <c r="F49" s="102">
        <f t="shared" si="0"/>
        <v>2</v>
      </c>
    </row>
    <row r="50" spans="1:6" s="58" customFormat="1" ht="18" customHeight="1">
      <c r="A50" s="177" t="s">
        <v>208</v>
      </c>
      <c r="B50" s="65" t="s">
        <v>21</v>
      </c>
      <c r="C50" s="101" t="s">
        <v>22</v>
      </c>
      <c r="D50" s="102">
        <f>+'1T'!G50</f>
        <v>3</v>
      </c>
      <c r="E50" s="102">
        <f>+'2T'!G50</f>
        <v>4</v>
      </c>
      <c r="F50" s="102">
        <f t="shared" si="0"/>
        <v>7</v>
      </c>
    </row>
    <row r="51" spans="1:6" s="58" customFormat="1">
      <c r="A51" s="177"/>
      <c r="B51" s="65" t="s">
        <v>23</v>
      </c>
      <c r="C51" s="101" t="s">
        <v>14</v>
      </c>
      <c r="D51" s="102">
        <f>+'1T'!G51</f>
        <v>48</v>
      </c>
      <c r="E51" s="102">
        <f>+'2T'!G51</f>
        <v>95</v>
      </c>
      <c r="F51" s="102">
        <f t="shared" si="0"/>
        <v>143</v>
      </c>
    </row>
    <row r="52" spans="1:6" s="58" customFormat="1" ht="45" customHeight="1">
      <c r="A52" s="177"/>
      <c r="B52" s="65" t="s">
        <v>128</v>
      </c>
      <c r="C52" s="101" t="s">
        <v>14</v>
      </c>
      <c r="D52" s="102">
        <f>+'1T'!G52</f>
        <v>0</v>
      </c>
      <c r="E52" s="102">
        <f>+'2T'!G52</f>
        <v>0</v>
      </c>
      <c r="F52" s="102">
        <f t="shared" si="0"/>
        <v>0</v>
      </c>
    </row>
    <row r="53" spans="1:6" s="58" customFormat="1" ht="32.25" customHeight="1">
      <c r="A53" s="177"/>
      <c r="B53" s="65" t="s">
        <v>129</v>
      </c>
      <c r="C53" s="63" t="s">
        <v>77</v>
      </c>
      <c r="D53" s="102">
        <f>+'1T'!G53</f>
        <v>0</v>
      </c>
      <c r="E53" s="102">
        <f>+'2T'!G53</f>
        <v>0</v>
      </c>
      <c r="F53" s="102">
        <f t="shared" si="0"/>
        <v>0</v>
      </c>
    </row>
    <row r="54" spans="1:6" s="58" customFormat="1" ht="32.25" customHeight="1">
      <c r="A54" s="177"/>
      <c r="B54" s="65" t="s">
        <v>166</v>
      </c>
      <c r="C54" s="63" t="s">
        <v>155</v>
      </c>
      <c r="D54" s="102">
        <f>+'1T'!G54</f>
        <v>0</v>
      </c>
      <c r="E54" s="102">
        <f>+'2T'!G54</f>
        <v>0</v>
      </c>
      <c r="F54" s="102">
        <f t="shared" si="0"/>
        <v>0</v>
      </c>
    </row>
    <row r="55" spans="1:6" s="58" customFormat="1" ht="45" customHeight="1">
      <c r="A55" s="197" t="s">
        <v>24</v>
      </c>
      <c r="B55" s="65" t="s">
        <v>21</v>
      </c>
      <c r="C55" s="84" t="s">
        <v>13</v>
      </c>
      <c r="D55" s="102">
        <f>+'1T'!G55</f>
        <v>244</v>
      </c>
      <c r="E55" s="102">
        <f>+'2T'!G55</f>
        <v>27</v>
      </c>
      <c r="F55" s="102">
        <f t="shared" si="0"/>
        <v>271</v>
      </c>
    </row>
    <row r="56" spans="1:6" s="58" customFormat="1" ht="27.75" customHeight="1">
      <c r="A56" s="197"/>
      <c r="B56" s="65" t="s">
        <v>78</v>
      </c>
      <c r="C56" s="84" t="s">
        <v>14</v>
      </c>
      <c r="D56" s="102">
        <f>+'1T'!G56</f>
        <v>1663</v>
      </c>
      <c r="E56" s="102">
        <f>+'2T'!G56</f>
        <v>1687</v>
      </c>
      <c r="F56" s="102">
        <f t="shared" si="0"/>
        <v>3350</v>
      </c>
    </row>
    <row r="57" spans="1:6" s="58" customFormat="1" ht="30">
      <c r="A57" s="197"/>
      <c r="B57" s="65" t="s">
        <v>79</v>
      </c>
      <c r="C57" s="84" t="s">
        <v>80</v>
      </c>
      <c r="D57" s="102">
        <f>+'1T'!G57</f>
        <v>28</v>
      </c>
      <c r="E57" s="102">
        <f>+'2T'!G57</f>
        <v>218</v>
      </c>
      <c r="F57" s="102">
        <f t="shared" si="0"/>
        <v>246</v>
      </c>
    </row>
    <row r="58" spans="1:6" s="58" customFormat="1" ht="45">
      <c r="A58" s="197"/>
      <c r="B58" s="65" t="s">
        <v>25</v>
      </c>
      <c r="C58" s="84" t="s">
        <v>14</v>
      </c>
      <c r="D58" s="102" t="str">
        <f>+'1T'!G58</f>
        <v>75 mujeres y 124 niños y niñas</v>
      </c>
      <c r="E58" s="102" t="str">
        <f>+'2T'!G58</f>
        <v>137 mujeres 105 niños y niñas</v>
      </c>
      <c r="F58" s="102">
        <f t="shared" si="0"/>
        <v>0</v>
      </c>
    </row>
    <row r="59" spans="1:6" s="58" customFormat="1" ht="30">
      <c r="A59" s="197"/>
      <c r="B59" s="65" t="s">
        <v>81</v>
      </c>
      <c r="C59" s="101" t="s">
        <v>45</v>
      </c>
      <c r="D59" s="102">
        <f>+'1T'!G59</f>
        <v>0</v>
      </c>
      <c r="E59" s="102">
        <f>+'2T'!G59</f>
        <v>0</v>
      </c>
      <c r="F59" s="102">
        <f t="shared" si="0"/>
        <v>0</v>
      </c>
    </row>
    <row r="60" spans="1:6" s="58" customFormat="1">
      <c r="A60" s="197"/>
      <c r="B60" s="86" t="s">
        <v>82</v>
      </c>
      <c r="C60" s="87" t="s">
        <v>16</v>
      </c>
      <c r="D60" s="102">
        <f>+'1T'!G60</f>
        <v>0</v>
      </c>
      <c r="E60" s="102">
        <f>+'2T'!G60</f>
        <v>1</v>
      </c>
      <c r="F60" s="102">
        <f t="shared" si="0"/>
        <v>1</v>
      </c>
    </row>
    <row r="61" spans="1:6" s="58" customFormat="1">
      <c r="A61" s="197"/>
      <c r="B61" s="65" t="s">
        <v>149</v>
      </c>
      <c r="C61" s="84" t="s">
        <v>14</v>
      </c>
      <c r="D61" s="102" t="str">
        <f>+'1T'!G61</f>
        <v>60 personas</v>
      </c>
      <c r="E61" s="102">
        <f>+'2T'!G61</f>
        <v>0</v>
      </c>
      <c r="F61" s="102">
        <f t="shared" si="0"/>
        <v>0</v>
      </c>
    </row>
    <row r="62" spans="1:6" s="58" customFormat="1">
      <c r="A62" s="197"/>
      <c r="B62" s="58" t="s">
        <v>148</v>
      </c>
      <c r="C62" s="58" t="s">
        <v>110</v>
      </c>
      <c r="D62" s="102">
        <f>+'1T'!G62</f>
        <v>0</v>
      </c>
      <c r="E62" s="102">
        <f>+'2T'!G62</f>
        <v>0</v>
      </c>
      <c r="F62" s="102">
        <f t="shared" si="0"/>
        <v>0</v>
      </c>
    </row>
    <row r="63" spans="1:6" s="58" customFormat="1" ht="45">
      <c r="A63" s="197" t="s">
        <v>89</v>
      </c>
      <c r="B63" s="149" t="s">
        <v>26</v>
      </c>
      <c r="C63" s="150" t="s">
        <v>14</v>
      </c>
      <c r="D63" s="160">
        <f>+'1T'!G63</f>
        <v>1360</v>
      </c>
      <c r="E63" s="160">
        <f>+'2T'!G63</f>
        <v>1025</v>
      </c>
      <c r="F63" s="160">
        <f t="shared" si="0"/>
        <v>2385</v>
      </c>
    </row>
    <row r="64" spans="1:6" s="58" customFormat="1" ht="30">
      <c r="A64" s="197"/>
      <c r="B64" s="86" t="s">
        <v>27</v>
      </c>
      <c r="C64" s="87" t="s">
        <v>38</v>
      </c>
      <c r="D64" s="102" t="str">
        <f>+'1T'!G64</f>
        <v>202 personas y 6 programas</v>
      </c>
      <c r="E64" s="102">
        <f>+'2T'!G64</f>
        <v>403</v>
      </c>
      <c r="F64" s="102">
        <f t="shared" si="0"/>
        <v>403</v>
      </c>
    </row>
    <row r="65" spans="1:6" s="58" customFormat="1">
      <c r="A65" s="197"/>
      <c r="B65" s="63" t="s">
        <v>28</v>
      </c>
      <c r="C65" s="86" t="s">
        <v>13</v>
      </c>
      <c r="D65" s="102">
        <f>+'1T'!G65</f>
        <v>10</v>
      </c>
      <c r="E65" s="102">
        <f>+'2T'!G65</f>
        <v>7</v>
      </c>
      <c r="F65" s="102">
        <f t="shared" si="0"/>
        <v>17</v>
      </c>
    </row>
    <row r="66" spans="1:6" s="58" customFormat="1" ht="45">
      <c r="A66" s="197"/>
      <c r="B66" s="86" t="s">
        <v>46</v>
      </c>
      <c r="C66" s="87" t="s">
        <v>13</v>
      </c>
      <c r="D66" s="102">
        <f>+'1T'!G66</f>
        <v>0</v>
      </c>
      <c r="E66" s="102">
        <f>+'2T'!G66</f>
        <v>0</v>
      </c>
      <c r="F66" s="102">
        <f t="shared" si="0"/>
        <v>0</v>
      </c>
    </row>
    <row r="67" spans="1:6" s="58" customFormat="1" ht="30">
      <c r="A67" s="197"/>
      <c r="B67" s="86" t="s">
        <v>203</v>
      </c>
      <c r="C67" s="120" t="s">
        <v>155</v>
      </c>
      <c r="D67" s="102">
        <f>+'1T'!G67</f>
        <v>731</v>
      </c>
      <c r="E67" s="102">
        <f>+'2T'!G67</f>
        <v>106</v>
      </c>
      <c r="F67" s="102">
        <f t="shared" si="0"/>
        <v>837</v>
      </c>
    </row>
    <row r="68" spans="1:6" s="58" customFormat="1" ht="15" customHeight="1">
      <c r="A68" s="201" t="s">
        <v>29</v>
      </c>
      <c r="B68" s="86" t="s">
        <v>83</v>
      </c>
      <c r="C68" s="87" t="s">
        <v>77</v>
      </c>
      <c r="D68" s="102">
        <f>+'1T'!G68</f>
        <v>1</v>
      </c>
      <c r="E68" s="102">
        <f>+'2T'!G68</f>
        <v>0</v>
      </c>
      <c r="F68" s="102">
        <f t="shared" si="0"/>
        <v>1</v>
      </c>
    </row>
    <row r="69" spans="1:6" s="58" customFormat="1" ht="14.25" customHeight="1">
      <c r="A69" s="201"/>
      <c r="B69" s="86" t="s">
        <v>47</v>
      </c>
      <c r="C69" s="87" t="s">
        <v>48</v>
      </c>
      <c r="D69" s="102">
        <f>+'1T'!G69</f>
        <v>0</v>
      </c>
      <c r="E69" s="102">
        <f>+'2T'!G69</f>
        <v>0</v>
      </c>
      <c r="F69" s="102">
        <f t="shared" si="0"/>
        <v>0</v>
      </c>
    </row>
    <row r="70" spans="1:6" s="58" customFormat="1" ht="30">
      <c r="A70" s="201"/>
      <c r="B70" s="86" t="s">
        <v>150</v>
      </c>
      <c r="C70" s="87" t="s">
        <v>102</v>
      </c>
      <c r="D70" s="102">
        <f>+'1T'!G70</f>
        <v>4</v>
      </c>
      <c r="E70" s="102">
        <f>+'2T'!G70</f>
        <v>0</v>
      </c>
      <c r="F70" s="102">
        <f t="shared" si="0"/>
        <v>4</v>
      </c>
    </row>
    <row r="71" spans="1:6" s="58" customFormat="1" ht="15" customHeight="1">
      <c r="A71" s="201"/>
      <c r="B71" s="86" t="s">
        <v>151</v>
      </c>
      <c r="C71" s="87" t="s">
        <v>13</v>
      </c>
      <c r="D71" s="102">
        <f>+'1T'!G71</f>
        <v>5</v>
      </c>
      <c r="E71" s="102">
        <f>+'2T'!G71</f>
        <v>0</v>
      </c>
      <c r="F71" s="102">
        <f t="shared" si="0"/>
        <v>5</v>
      </c>
    </row>
    <row r="72" spans="1:6" s="58" customFormat="1" ht="30">
      <c r="A72" s="201"/>
      <c r="B72" s="86" t="s">
        <v>152</v>
      </c>
      <c r="C72" s="87" t="s">
        <v>101</v>
      </c>
      <c r="D72" s="102">
        <f>+'1T'!G72</f>
        <v>1</v>
      </c>
      <c r="E72" s="102">
        <f>+'2T'!G72</f>
        <v>0</v>
      </c>
      <c r="F72" s="102">
        <f t="shared" si="0"/>
        <v>1</v>
      </c>
    </row>
    <row r="73" spans="1:6" s="58" customFormat="1">
      <c r="A73" s="201"/>
      <c r="B73" s="86" t="s">
        <v>153</v>
      </c>
      <c r="C73" s="87" t="s">
        <v>13</v>
      </c>
      <c r="D73" s="102">
        <f>+'1T'!G73</f>
        <v>0</v>
      </c>
      <c r="E73" s="102">
        <f>+'2T'!G73</f>
        <v>0</v>
      </c>
      <c r="F73" s="102">
        <f t="shared" si="0"/>
        <v>0</v>
      </c>
    </row>
    <row r="74" spans="1:6" s="58" customFormat="1" ht="30">
      <c r="A74" s="201"/>
      <c r="B74" s="86" t="s">
        <v>154</v>
      </c>
      <c r="C74" s="87"/>
      <c r="D74" s="102">
        <f>+'1T'!G74</f>
        <v>0</v>
      </c>
      <c r="E74" s="102">
        <f>+'2T'!G74</f>
        <v>0</v>
      </c>
      <c r="F74" s="102">
        <f t="shared" si="0"/>
        <v>0</v>
      </c>
    </row>
    <row r="75" spans="1:6" s="58" customFormat="1" ht="30">
      <c r="A75" s="202"/>
      <c r="B75" s="86" t="s">
        <v>167</v>
      </c>
      <c r="C75" s="120" t="s">
        <v>155</v>
      </c>
      <c r="D75" s="102">
        <f>+'1T'!G75</f>
        <v>0</v>
      </c>
      <c r="E75" s="102">
        <f>+'2T'!G75</f>
        <v>0</v>
      </c>
      <c r="F75" s="102">
        <f t="shared" si="0"/>
        <v>0</v>
      </c>
    </row>
    <row r="76" spans="1:6" ht="15.75" thickBot="1">
      <c r="A76" s="121"/>
      <c r="B76" s="68"/>
      <c r="C76" s="69"/>
      <c r="D76" s="70"/>
      <c r="E76" s="70"/>
      <c r="F76" s="70"/>
    </row>
    <row r="77" spans="1:6" ht="15.75" thickTop="1">
      <c r="A77" s="103" t="s">
        <v>182</v>
      </c>
    </row>
    <row r="80" spans="1:6">
      <c r="A80" s="184" t="s">
        <v>30</v>
      </c>
      <c r="B80" s="184"/>
      <c r="C80" s="184"/>
      <c r="D80" s="184"/>
      <c r="E80" s="184"/>
    </row>
    <row r="81" spans="1:5">
      <c r="A81" s="183" t="s">
        <v>90</v>
      </c>
      <c r="B81" s="183"/>
      <c r="C81" s="183"/>
      <c r="D81" s="183"/>
      <c r="E81" s="183"/>
    </row>
    <row r="82" spans="1:5">
      <c r="A82" s="183" t="s">
        <v>50</v>
      </c>
      <c r="B82" s="183"/>
      <c r="C82" s="183"/>
      <c r="D82" s="183"/>
      <c r="E82" s="183"/>
    </row>
    <row r="84" spans="1:5" ht="15.75" thickBot="1">
      <c r="A84" s="72" t="s">
        <v>5</v>
      </c>
      <c r="B84" s="93" t="s">
        <v>10</v>
      </c>
      <c r="C84" s="93" t="s">
        <v>94</v>
      </c>
      <c r="D84" s="93" t="s">
        <v>105</v>
      </c>
    </row>
    <row r="85" spans="1:5">
      <c r="A85" s="104" t="s">
        <v>58</v>
      </c>
      <c r="B85" s="104">
        <f>+'1T'!E85</f>
        <v>13061559.719999999</v>
      </c>
      <c r="C85" s="104">
        <f>+'2T'!E85</f>
        <v>2540853.4500000002</v>
      </c>
      <c r="D85" s="104">
        <f>SUM(B85:C85)</f>
        <v>15602413.169999998</v>
      </c>
    </row>
    <row r="86" spans="1:5">
      <c r="A86" s="62" t="s">
        <v>59</v>
      </c>
      <c r="B86" s="104">
        <f>+'1T'!E86</f>
        <v>15516708.09</v>
      </c>
      <c r="C86" s="104">
        <f>+'2T'!E86</f>
        <v>34349588.560000002</v>
      </c>
      <c r="D86" s="104">
        <f t="shared" ref="D86:D95" si="1">SUM(B86:C86)</f>
        <v>49866296.650000006</v>
      </c>
    </row>
    <row r="87" spans="1:5" ht="30">
      <c r="A87" s="62" t="s">
        <v>60</v>
      </c>
      <c r="B87" s="104">
        <f>+'1T'!E87</f>
        <v>17115317.899999999</v>
      </c>
      <c r="C87" s="104">
        <f>+'2T'!E87</f>
        <v>6723530</v>
      </c>
      <c r="D87" s="104">
        <f t="shared" si="1"/>
        <v>23838847.899999999</v>
      </c>
    </row>
    <row r="88" spans="1:5" ht="30">
      <c r="A88" s="62" t="s">
        <v>70</v>
      </c>
      <c r="B88" s="104">
        <f>+'1T'!E88</f>
        <v>11875329.1</v>
      </c>
      <c r="C88" s="104">
        <f>+'2T'!E88</f>
        <v>9476354</v>
      </c>
      <c r="D88" s="104">
        <f t="shared" si="1"/>
        <v>21351683.100000001</v>
      </c>
    </row>
    <row r="89" spans="1:5" ht="30">
      <c r="A89" s="62" t="s">
        <v>71</v>
      </c>
      <c r="B89" s="104">
        <f>+'1T'!E89</f>
        <v>1197330</v>
      </c>
      <c r="C89" s="104">
        <f>+'2T'!E89</f>
        <v>8001373.5499999998</v>
      </c>
      <c r="D89" s="104">
        <f t="shared" si="1"/>
        <v>9198703.5500000007</v>
      </c>
    </row>
    <row r="90" spans="1:5">
      <c r="A90" s="62" t="s">
        <v>61</v>
      </c>
      <c r="B90" s="104">
        <f>+'1T'!E90</f>
        <v>2701843.97</v>
      </c>
      <c r="C90" s="104">
        <f>+'2T'!E90</f>
        <v>11598235.630000001</v>
      </c>
      <c r="D90" s="104">
        <f t="shared" si="1"/>
        <v>14300079.600000001</v>
      </c>
    </row>
    <row r="91" spans="1:5">
      <c r="A91" s="62" t="s">
        <v>62</v>
      </c>
      <c r="B91" s="104">
        <f>+'1T'!E91</f>
        <v>15332848.040000001</v>
      </c>
      <c r="C91" s="104">
        <f>+'2T'!E91</f>
        <v>38216014.68</v>
      </c>
      <c r="D91" s="104">
        <f t="shared" si="1"/>
        <v>53548862.719999999</v>
      </c>
    </row>
    <row r="92" spans="1:5" ht="30">
      <c r="A92" s="62" t="s">
        <v>63</v>
      </c>
      <c r="B92" s="104">
        <f>+'1T'!E92</f>
        <v>7785852</v>
      </c>
      <c r="C92" s="104">
        <f>+'2T'!E92</f>
        <v>8335215.9000000004</v>
      </c>
      <c r="D92" s="104">
        <f t="shared" si="1"/>
        <v>16121067.9</v>
      </c>
    </row>
    <row r="93" spans="1:5" ht="30">
      <c r="A93" s="62" t="s">
        <v>72</v>
      </c>
      <c r="B93" s="104">
        <f>+'1T'!E93</f>
        <v>7336737</v>
      </c>
      <c r="C93" s="104">
        <f>+'2T'!E93</f>
        <v>2308100</v>
      </c>
      <c r="D93" s="104">
        <f t="shared" si="1"/>
        <v>9644837</v>
      </c>
    </row>
    <row r="94" spans="1:5" ht="30">
      <c r="A94" s="62" t="s">
        <v>56</v>
      </c>
      <c r="B94" s="104">
        <f>+'1T'!E94</f>
        <v>611636106.42999995</v>
      </c>
      <c r="C94" s="104">
        <f>+'2T'!E94</f>
        <v>495288213.52000004</v>
      </c>
      <c r="D94" s="104">
        <f t="shared" si="1"/>
        <v>1106924319.95</v>
      </c>
    </row>
    <row r="95" spans="1:5" ht="30">
      <c r="A95" s="62" t="s">
        <v>57</v>
      </c>
      <c r="B95" s="104">
        <f>+'1T'!E95</f>
        <v>681287157.42999995</v>
      </c>
      <c r="C95" s="104">
        <f>+'2T'!E95</f>
        <v>635804231.24000001</v>
      </c>
      <c r="D95" s="104">
        <f t="shared" si="1"/>
        <v>1317091388.6700001</v>
      </c>
    </row>
    <row r="96" spans="1:5">
      <c r="A96" s="169" t="s">
        <v>189</v>
      </c>
      <c r="B96" s="170">
        <f>+'1T'!E96</f>
        <v>7056261.1400000006</v>
      </c>
      <c r="C96" s="170">
        <f>+'2T'!E96</f>
        <v>16746420.84</v>
      </c>
      <c r="D96" s="170">
        <f t="shared" ref="D96" si="2">SUM(B96:C96)</f>
        <v>23802681.98</v>
      </c>
    </row>
    <row r="97" spans="1:5" ht="15.75" thickBot="1">
      <c r="A97" s="31" t="s">
        <v>31</v>
      </c>
      <c r="B97" s="31">
        <f>SUM(B85:B95)</f>
        <v>1384846789.6799998</v>
      </c>
      <c r="C97" s="31">
        <f>SUM(C85:C95)</f>
        <v>1252641710.5300002</v>
      </c>
      <c r="D97" s="31">
        <f>SUM(D85:D95)</f>
        <v>2637488500.21</v>
      </c>
    </row>
    <row r="98" spans="1:5" ht="15.75" thickTop="1">
      <c r="A98" s="73" t="s">
        <v>222</v>
      </c>
    </row>
    <row r="101" spans="1:5">
      <c r="A101" s="184" t="s">
        <v>32</v>
      </c>
      <c r="B101" s="184"/>
      <c r="C101" s="184"/>
      <c r="D101" s="184"/>
      <c r="E101" s="184"/>
    </row>
    <row r="102" spans="1:5">
      <c r="A102" s="183" t="s">
        <v>90</v>
      </c>
      <c r="B102" s="183"/>
      <c r="C102" s="183"/>
      <c r="D102" s="183"/>
      <c r="E102" s="183"/>
    </row>
    <row r="103" spans="1:5">
      <c r="A103" s="183" t="s">
        <v>50</v>
      </c>
      <c r="B103" s="183"/>
      <c r="C103" s="183"/>
      <c r="D103" s="183"/>
      <c r="E103" s="183"/>
    </row>
    <row r="105" spans="1:5" ht="15.75" thickBot="1">
      <c r="A105" s="72" t="s">
        <v>33</v>
      </c>
      <c r="B105" s="93" t="s">
        <v>10</v>
      </c>
      <c r="C105" s="93" t="s">
        <v>94</v>
      </c>
      <c r="D105" s="93" t="s">
        <v>105</v>
      </c>
    </row>
    <row r="106" spans="1:5">
      <c r="A106" s="30" t="s">
        <v>64</v>
      </c>
      <c r="B106" s="30">
        <f>+'1T'!E106</f>
        <v>888957056.75</v>
      </c>
      <c r="C106" s="30">
        <f>+'2T'!E106</f>
        <v>711994494.42999995</v>
      </c>
      <c r="D106" s="30">
        <f>SUM(B106:C106)</f>
        <v>1600951551.1799998</v>
      </c>
    </row>
    <row r="107" spans="1:5">
      <c r="A107" s="30" t="s">
        <v>65</v>
      </c>
      <c r="B107" s="30">
        <f>+'1T'!E107</f>
        <v>293694374.38999999</v>
      </c>
      <c r="C107" s="30">
        <f>+'2T'!E107</f>
        <v>438998196.78000003</v>
      </c>
      <c r="D107" s="30">
        <f t="shared" ref="D107:D111" si="3">SUM(B107:C107)</f>
        <v>732692571.17000008</v>
      </c>
    </row>
    <row r="108" spans="1:5">
      <c r="A108" s="30" t="s">
        <v>66</v>
      </c>
      <c r="B108" s="30">
        <f>+'1T'!E108</f>
        <v>26914225.450000003</v>
      </c>
      <c r="C108" s="30">
        <f>+'2T'!E108</f>
        <v>47590279.670000002</v>
      </c>
      <c r="D108" s="30">
        <f t="shared" si="3"/>
        <v>74504505.120000005</v>
      </c>
    </row>
    <row r="109" spans="1:5">
      <c r="A109" s="30" t="s">
        <v>69</v>
      </c>
      <c r="B109" s="30">
        <f>+'1T'!E109</f>
        <v>0</v>
      </c>
      <c r="C109" s="30">
        <f>+'2T'!E109</f>
        <v>0</v>
      </c>
      <c r="D109" s="30">
        <f t="shared" si="3"/>
        <v>0</v>
      </c>
    </row>
    <row r="110" spans="1:5">
      <c r="A110" s="30" t="s">
        <v>67</v>
      </c>
      <c r="B110" s="30">
        <f>+'1T'!E110</f>
        <v>14209248.82</v>
      </c>
      <c r="C110" s="30">
        <f>+'2T'!E110</f>
        <v>22942617.370000001</v>
      </c>
      <c r="D110" s="30">
        <f t="shared" si="3"/>
        <v>37151866.189999998</v>
      </c>
    </row>
    <row r="111" spans="1:5">
      <c r="A111" s="30" t="s">
        <v>68</v>
      </c>
      <c r="B111" s="30">
        <f>+'1T'!E111</f>
        <v>161071884.27000001</v>
      </c>
      <c r="C111" s="30">
        <f>+'2T'!E111</f>
        <v>31116122.280000001</v>
      </c>
      <c r="D111" s="30">
        <f t="shared" si="3"/>
        <v>192188006.55000001</v>
      </c>
    </row>
    <row r="112" spans="1:5" ht="15.75" thickBot="1">
      <c r="A112" s="31" t="s">
        <v>31</v>
      </c>
      <c r="B112" s="31">
        <f>SUM(B106:B111)</f>
        <v>1384846789.6799998</v>
      </c>
      <c r="C112" s="31">
        <f>SUM(C106:C111)</f>
        <v>1252641710.53</v>
      </c>
      <c r="D112" s="31">
        <f>SUM(D106:D111)</f>
        <v>2637488500.21</v>
      </c>
    </row>
    <row r="113" spans="1:5" ht="15.75" thickTop="1">
      <c r="A113" s="73" t="s">
        <v>49</v>
      </c>
    </row>
    <row r="116" spans="1:5">
      <c r="A116" s="184" t="s">
        <v>34</v>
      </c>
      <c r="B116" s="184"/>
      <c r="C116" s="184"/>
      <c r="D116" s="184"/>
      <c r="E116" s="184"/>
    </row>
    <row r="117" spans="1:5">
      <c r="A117" s="183" t="s">
        <v>35</v>
      </c>
      <c r="B117" s="183"/>
      <c r="C117" s="183"/>
      <c r="D117" s="183"/>
      <c r="E117" s="183"/>
    </row>
    <row r="118" spans="1:5">
      <c r="A118" s="183" t="s">
        <v>50</v>
      </c>
      <c r="B118" s="183"/>
      <c r="C118" s="183"/>
      <c r="D118" s="183"/>
      <c r="E118" s="183"/>
    </row>
    <row r="120" spans="1:5" ht="15.75" thickBot="1">
      <c r="A120" s="72" t="s">
        <v>33</v>
      </c>
      <c r="B120" s="93" t="s">
        <v>10</v>
      </c>
      <c r="C120" s="93" t="s">
        <v>94</v>
      </c>
      <c r="D120" s="93" t="s">
        <v>105</v>
      </c>
    </row>
    <row r="121" spans="1:5">
      <c r="A121" s="30" t="s">
        <v>36</v>
      </c>
      <c r="B121" s="25">
        <f>+'1T'!E121</f>
        <v>10917748992.25</v>
      </c>
      <c r="C121" s="25">
        <f>+'2T'!E121</f>
        <v>12397900177.58</v>
      </c>
      <c r="D121" s="25">
        <f>B121</f>
        <v>10917748992.25</v>
      </c>
    </row>
    <row r="122" spans="1:5">
      <c r="A122" s="30" t="s">
        <v>51</v>
      </c>
      <c r="B122" s="25">
        <f>+'1T'!E122</f>
        <v>2863782688.75</v>
      </c>
      <c r="C122" s="25">
        <f>+'2T'!E122</f>
        <v>3017095969.5999999</v>
      </c>
      <c r="D122" s="25">
        <f>SUM(B122:C122)</f>
        <v>5880878658.3500004</v>
      </c>
    </row>
    <row r="123" spans="1:5">
      <c r="A123" s="30" t="s">
        <v>52</v>
      </c>
      <c r="B123" s="25">
        <f>+'1T'!E123</f>
        <v>1215286.26</v>
      </c>
      <c r="C123" s="25">
        <f>+'2T'!E123</f>
        <v>1421878.2000000002</v>
      </c>
      <c r="D123" s="25">
        <f>SUM(B123:C123)</f>
        <v>2637164.46</v>
      </c>
    </row>
    <row r="124" spans="1:5">
      <c r="A124" s="30" t="s">
        <v>53</v>
      </c>
      <c r="B124" s="25">
        <f>+'1T'!E124</f>
        <v>13782746967.26</v>
      </c>
      <c r="C124" s="25">
        <f>+'2T'!E124</f>
        <v>15416418025.380001</v>
      </c>
      <c r="D124" s="25">
        <f>SUM(D121:D123)</f>
        <v>16801264815.059999</v>
      </c>
    </row>
    <row r="125" spans="1:5">
      <c r="A125" s="30" t="s">
        <v>54</v>
      </c>
      <c r="B125" s="25">
        <f>+'1T'!E125</f>
        <v>1384846789.6799998</v>
      </c>
      <c r="C125" s="25">
        <f>+'2T'!E125</f>
        <v>1252641710.53</v>
      </c>
      <c r="D125" s="25">
        <f>SUM(B125:C125)</f>
        <v>2637488500.21</v>
      </c>
    </row>
    <row r="126" spans="1:5">
      <c r="A126" s="30" t="s">
        <v>55</v>
      </c>
      <c r="B126" s="25">
        <f>+'1T'!E126</f>
        <v>12397900177.58</v>
      </c>
      <c r="C126" s="25">
        <f>+'2T'!E126</f>
        <v>14163776314.85</v>
      </c>
      <c r="D126" s="25">
        <f>+D124-D125</f>
        <v>14163776314.849998</v>
      </c>
    </row>
    <row r="127" spans="1:5" ht="15.75" thickBot="1">
      <c r="A127" s="76"/>
      <c r="B127" s="70"/>
      <c r="C127" s="76"/>
      <c r="D127" s="76"/>
    </row>
    <row r="128" spans="1:5" ht="15.75" thickTop="1">
      <c r="A128" s="73" t="s">
        <v>49</v>
      </c>
      <c r="B128" s="25"/>
      <c r="C128" s="77"/>
      <c r="D128" s="77"/>
      <c r="E128" s="77"/>
    </row>
    <row r="130" spans="1:1">
      <c r="A130" s="126"/>
    </row>
    <row r="131" spans="1:1">
      <c r="A131" s="53" t="s">
        <v>224</v>
      </c>
    </row>
    <row r="132" spans="1:1">
      <c r="A132" s="126"/>
    </row>
  </sheetData>
  <mergeCells count="20">
    <mergeCell ref="A1:G1"/>
    <mergeCell ref="A8:G8"/>
    <mergeCell ref="A9:G9"/>
    <mergeCell ref="A13:A22"/>
    <mergeCell ref="A23:A37"/>
    <mergeCell ref="A117:E117"/>
    <mergeCell ref="A118:E118"/>
    <mergeCell ref="A116:E116"/>
    <mergeCell ref="A80:E80"/>
    <mergeCell ref="A81:E81"/>
    <mergeCell ref="A82:E82"/>
    <mergeCell ref="A101:E101"/>
    <mergeCell ref="A102:E102"/>
    <mergeCell ref="A103:E103"/>
    <mergeCell ref="A68:A75"/>
    <mergeCell ref="A55:A62"/>
    <mergeCell ref="A50:A54"/>
    <mergeCell ref="A38:A44"/>
    <mergeCell ref="A45:A49"/>
    <mergeCell ref="A63:A67"/>
  </mergeCells>
  <pageMargins left="0.7" right="0.7" top="0.75" bottom="0.75" header="0.3" footer="0.3"/>
  <ignoredErrors>
    <ignoredError sqref="D1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G134"/>
  <sheetViews>
    <sheetView topLeftCell="A115" workbookViewId="0">
      <selection activeCell="A131" sqref="A131"/>
    </sheetView>
  </sheetViews>
  <sheetFormatPr baseColWidth="10" defaultColWidth="11.42578125" defaultRowHeight="15"/>
  <cols>
    <col min="1" max="1" width="36.28515625" style="53" customWidth="1"/>
    <col min="2" max="2" width="23.28515625" style="53" customWidth="1"/>
    <col min="3" max="3" width="20.7109375" style="53" customWidth="1"/>
    <col min="4" max="4" width="17" style="53" bestFit="1" customWidth="1"/>
    <col min="5" max="5" width="17.85546875" style="53" bestFit="1" customWidth="1"/>
    <col min="6" max="6" width="17.7109375" style="53" bestFit="1" customWidth="1"/>
    <col min="7" max="7" width="16.42578125" style="53" bestFit="1" customWidth="1"/>
    <col min="8" max="16384" width="11.42578125" style="53"/>
  </cols>
  <sheetData>
    <row r="1" spans="1:7">
      <c r="A1" s="172" t="s">
        <v>84</v>
      </c>
      <c r="B1" s="172"/>
      <c r="C1" s="172"/>
      <c r="D1" s="172"/>
      <c r="E1" s="172"/>
      <c r="F1" s="172"/>
      <c r="G1" s="172"/>
    </row>
    <row r="2" spans="1:7">
      <c r="A2" s="80"/>
      <c r="B2" s="108" t="s">
        <v>0</v>
      </c>
      <c r="C2" s="50" t="s">
        <v>85</v>
      </c>
      <c r="D2" s="80"/>
      <c r="E2" s="80"/>
      <c r="F2" s="80"/>
      <c r="G2" s="80"/>
    </row>
    <row r="3" spans="1:7">
      <c r="A3" s="80"/>
      <c r="B3" s="108" t="s">
        <v>1</v>
      </c>
      <c r="C3" s="50" t="s">
        <v>2</v>
      </c>
      <c r="D3" s="80"/>
      <c r="E3" s="80"/>
      <c r="F3" s="80"/>
      <c r="G3" s="80"/>
    </row>
    <row r="4" spans="1:7">
      <c r="A4" s="80"/>
      <c r="B4" s="108" t="s">
        <v>3</v>
      </c>
      <c r="C4" s="109" t="s">
        <v>4</v>
      </c>
      <c r="D4" s="80"/>
      <c r="E4" s="80"/>
      <c r="F4" s="80"/>
      <c r="G4" s="80"/>
    </row>
    <row r="5" spans="1:7">
      <c r="A5" s="80"/>
      <c r="B5" s="108" t="s">
        <v>86</v>
      </c>
      <c r="C5" s="109" t="s">
        <v>187</v>
      </c>
      <c r="D5" s="80"/>
      <c r="E5" s="80"/>
      <c r="F5" s="80"/>
      <c r="G5" s="80"/>
    </row>
    <row r="6" spans="1:7">
      <c r="A6" s="80"/>
      <c r="B6" s="108"/>
      <c r="C6" s="109"/>
      <c r="D6" s="80"/>
      <c r="E6" s="80"/>
      <c r="F6" s="80"/>
      <c r="G6" s="80"/>
    </row>
    <row r="7" spans="1:7">
      <c r="A7" s="80"/>
      <c r="B7" s="108"/>
      <c r="C7" s="109"/>
      <c r="D7" s="80"/>
      <c r="E7" s="80"/>
      <c r="F7" s="80"/>
      <c r="G7" s="80"/>
    </row>
    <row r="8" spans="1:7">
      <c r="A8" s="172" t="s">
        <v>87</v>
      </c>
      <c r="B8" s="172"/>
      <c r="C8" s="172"/>
      <c r="D8" s="172"/>
      <c r="E8" s="172"/>
      <c r="F8" s="172"/>
      <c r="G8" s="172"/>
    </row>
    <row r="9" spans="1:7">
      <c r="A9" s="172" t="s">
        <v>88</v>
      </c>
      <c r="B9" s="172"/>
      <c r="C9" s="172"/>
      <c r="D9" s="172"/>
      <c r="E9" s="172"/>
      <c r="F9" s="172"/>
      <c r="G9" s="172"/>
    </row>
    <row r="10" spans="1:7">
      <c r="A10" s="56"/>
      <c r="B10" s="56"/>
      <c r="C10" s="56"/>
      <c r="D10" s="56"/>
      <c r="E10" s="56"/>
      <c r="F10" s="56"/>
      <c r="G10" s="56"/>
    </row>
    <row r="11" spans="1:7" ht="15.75" thickBot="1">
      <c r="A11" s="57" t="s">
        <v>5</v>
      </c>
      <c r="B11" s="57" t="s">
        <v>179</v>
      </c>
      <c r="C11" s="57" t="s">
        <v>6</v>
      </c>
      <c r="D11" s="57" t="s">
        <v>10</v>
      </c>
      <c r="E11" s="57" t="s">
        <v>94</v>
      </c>
      <c r="F11" s="57" t="s">
        <v>106</v>
      </c>
      <c r="G11" s="57" t="s">
        <v>107</v>
      </c>
    </row>
    <row r="12" spans="1:7">
      <c r="A12" s="95"/>
      <c r="B12" s="77"/>
      <c r="C12" s="95"/>
      <c r="D12" s="112"/>
      <c r="E12" s="112"/>
      <c r="F12" s="112"/>
      <c r="G12" s="112"/>
    </row>
    <row r="13" spans="1:7" ht="30">
      <c r="A13" s="197" t="s">
        <v>11</v>
      </c>
      <c r="B13" s="81" t="s">
        <v>12</v>
      </c>
      <c r="C13" s="102" t="s">
        <v>13</v>
      </c>
      <c r="D13" s="102">
        <f>+'1T'!G13</f>
        <v>11</v>
      </c>
      <c r="E13" s="102">
        <f>+'2T'!G13</f>
        <v>44</v>
      </c>
      <c r="F13" s="102">
        <f>+'3T'!G13</f>
        <v>8</v>
      </c>
      <c r="G13" s="102">
        <f t="shared" ref="G13:G75" si="0">SUM(D13:F13)</f>
        <v>63</v>
      </c>
    </row>
    <row r="14" spans="1:7" ht="30">
      <c r="A14" s="197"/>
      <c r="B14" s="81" t="s">
        <v>15</v>
      </c>
      <c r="C14" s="102" t="s">
        <v>14</v>
      </c>
      <c r="D14" s="102">
        <f>+'1T'!G14</f>
        <v>83</v>
      </c>
      <c r="E14" s="102">
        <f>+'2T'!G14</f>
        <v>250</v>
      </c>
      <c r="F14" s="102">
        <f>+'3T'!G14</f>
        <v>50</v>
      </c>
      <c r="G14" s="102">
        <f t="shared" si="0"/>
        <v>383</v>
      </c>
    </row>
    <row r="15" spans="1:7">
      <c r="A15" s="197"/>
      <c r="B15" s="81" t="s">
        <v>74</v>
      </c>
      <c r="C15" s="102" t="s">
        <v>95</v>
      </c>
      <c r="D15" s="102">
        <f>+'1T'!G15</f>
        <v>0</v>
      </c>
      <c r="E15" s="102">
        <f>+'2T'!G15</f>
        <v>0</v>
      </c>
      <c r="F15" s="102">
        <f>+'3T'!G15</f>
        <v>0</v>
      </c>
      <c r="G15" s="102">
        <f t="shared" si="0"/>
        <v>0</v>
      </c>
    </row>
    <row r="16" spans="1:7" ht="30">
      <c r="A16" s="197"/>
      <c r="B16" s="32" t="s">
        <v>156</v>
      </c>
      <c r="C16" s="33" t="s">
        <v>155</v>
      </c>
      <c r="D16" s="102">
        <f>+'1T'!G16</f>
        <v>0</v>
      </c>
      <c r="E16" s="102">
        <f>+'2T'!G16</f>
        <v>0</v>
      </c>
      <c r="F16" s="102">
        <f>+'3T'!G16</f>
        <v>200</v>
      </c>
      <c r="G16" s="102">
        <f t="shared" si="0"/>
        <v>200</v>
      </c>
    </row>
    <row r="17" spans="1:7">
      <c r="A17" s="197"/>
      <c r="B17" s="32" t="s">
        <v>168</v>
      </c>
      <c r="C17" s="33" t="s">
        <v>155</v>
      </c>
      <c r="D17" s="102">
        <f>+'1T'!G17</f>
        <v>0</v>
      </c>
      <c r="E17" s="102">
        <f>+'2T'!G17</f>
        <v>0</v>
      </c>
      <c r="F17" s="102">
        <f>+'3T'!G17</f>
        <v>0</v>
      </c>
      <c r="G17" s="102">
        <f t="shared" si="0"/>
        <v>0</v>
      </c>
    </row>
    <row r="18" spans="1:7">
      <c r="A18" s="197"/>
      <c r="B18" s="32" t="s">
        <v>169</v>
      </c>
      <c r="C18" s="33" t="s">
        <v>155</v>
      </c>
      <c r="D18" s="102">
        <f>+'1T'!G18</f>
        <v>0</v>
      </c>
      <c r="E18" s="102">
        <f>+'2T'!G18</f>
        <v>0</v>
      </c>
      <c r="F18" s="102">
        <f>+'3T'!G18</f>
        <v>0</v>
      </c>
      <c r="G18" s="102">
        <f t="shared" si="0"/>
        <v>0</v>
      </c>
    </row>
    <row r="19" spans="1:7" ht="30">
      <c r="A19" s="197"/>
      <c r="B19" s="32" t="s">
        <v>170</v>
      </c>
      <c r="C19" s="33" t="s">
        <v>155</v>
      </c>
      <c r="D19" s="102">
        <f>+'1T'!G19</f>
        <v>0</v>
      </c>
      <c r="E19" s="102">
        <f>+'2T'!G19</f>
        <v>0</v>
      </c>
      <c r="F19" s="102">
        <f>+'3T'!G19</f>
        <v>96</v>
      </c>
      <c r="G19" s="102">
        <f t="shared" si="0"/>
        <v>96</v>
      </c>
    </row>
    <row r="20" spans="1:7" ht="30">
      <c r="A20" s="197"/>
      <c r="B20" s="32" t="s">
        <v>171</v>
      </c>
      <c r="C20" s="33" t="s">
        <v>155</v>
      </c>
      <c r="D20" s="102">
        <f>+'1T'!G20</f>
        <v>0</v>
      </c>
      <c r="E20" s="102">
        <f>+'2T'!G20</f>
        <v>0</v>
      </c>
      <c r="F20" s="102">
        <f>+'3T'!G20</f>
        <v>0</v>
      </c>
      <c r="G20" s="102">
        <f t="shared" si="0"/>
        <v>0</v>
      </c>
    </row>
    <row r="21" spans="1:7" ht="30">
      <c r="A21" s="197"/>
      <c r="B21" s="32" t="s">
        <v>172</v>
      </c>
      <c r="C21" s="33" t="s">
        <v>162</v>
      </c>
      <c r="D21" s="102">
        <f>+'1T'!G21</f>
        <v>0</v>
      </c>
      <c r="E21" s="102">
        <f>+'2T'!G21</f>
        <v>0</v>
      </c>
      <c r="F21" s="102">
        <f>+'3T'!G21</f>
        <v>1</v>
      </c>
      <c r="G21" s="102">
        <f t="shared" si="0"/>
        <v>1</v>
      </c>
    </row>
    <row r="22" spans="1:7" ht="15.75" thickBot="1">
      <c r="A22" s="197"/>
      <c r="B22" s="136" t="s">
        <v>191</v>
      </c>
      <c r="C22" s="137" t="s">
        <v>155</v>
      </c>
      <c r="D22" s="102">
        <f>+'1T'!G22</f>
        <v>10</v>
      </c>
      <c r="E22" s="102">
        <f>+'2T'!G22</f>
        <v>0</v>
      </c>
      <c r="F22" s="102">
        <f>+'3T'!G22</f>
        <v>0</v>
      </c>
      <c r="G22" s="102">
        <f t="shared" si="0"/>
        <v>10</v>
      </c>
    </row>
    <row r="23" spans="1:7" ht="30">
      <c r="A23" s="181" t="s">
        <v>75</v>
      </c>
      <c r="B23" s="62" t="s">
        <v>124</v>
      </c>
      <c r="C23" s="102" t="s">
        <v>14</v>
      </c>
      <c r="D23" s="102">
        <f>+'1T'!G23</f>
        <v>0</v>
      </c>
      <c r="E23" s="102">
        <f>+'2T'!G23</f>
        <v>0</v>
      </c>
      <c r="F23" s="102">
        <f>+'3T'!G23</f>
        <v>0</v>
      </c>
      <c r="G23" s="102">
        <f t="shared" si="0"/>
        <v>0</v>
      </c>
    </row>
    <row r="24" spans="1:7" ht="30">
      <c r="A24" s="181"/>
      <c r="B24" s="96" t="s">
        <v>15</v>
      </c>
      <c r="C24" s="102" t="s">
        <v>14</v>
      </c>
      <c r="D24" s="102">
        <f>+'1T'!G24</f>
        <v>0</v>
      </c>
      <c r="E24" s="102">
        <f>+'2T'!G24</f>
        <v>0</v>
      </c>
      <c r="F24" s="102">
        <f>+'3T'!G24</f>
        <v>194</v>
      </c>
      <c r="G24" s="102">
        <f t="shared" si="0"/>
        <v>194</v>
      </c>
    </row>
    <row r="25" spans="1:7" ht="30">
      <c r="A25" s="181"/>
      <c r="B25" s="62" t="s">
        <v>139</v>
      </c>
      <c r="C25" s="102" t="s">
        <v>14</v>
      </c>
      <c r="D25" s="102">
        <f>+'1T'!G25</f>
        <v>1</v>
      </c>
      <c r="E25" s="102">
        <f>+'2T'!G25</f>
        <v>1100</v>
      </c>
      <c r="F25" s="102">
        <f>+'3T'!G25</f>
        <v>90</v>
      </c>
      <c r="G25" s="102">
        <f t="shared" si="0"/>
        <v>1191</v>
      </c>
    </row>
    <row r="26" spans="1:7" ht="30">
      <c r="A26" s="181"/>
      <c r="B26" s="96" t="s">
        <v>140</v>
      </c>
      <c r="C26" s="102" t="s">
        <v>16</v>
      </c>
      <c r="D26" s="102">
        <f>+'1T'!G26</f>
        <v>2</v>
      </c>
      <c r="E26" s="102">
        <f>+'2T'!G26</f>
        <v>6</v>
      </c>
      <c r="F26" s="102">
        <f>+'3T'!G26</f>
        <v>8</v>
      </c>
      <c r="G26" s="102">
        <f t="shared" si="0"/>
        <v>16</v>
      </c>
    </row>
    <row r="27" spans="1:7" ht="45">
      <c r="A27" s="181"/>
      <c r="B27" s="62" t="s">
        <v>17</v>
      </c>
      <c r="C27" s="102" t="s">
        <v>14</v>
      </c>
      <c r="D27" s="102">
        <f>+'1T'!G27</f>
        <v>1103</v>
      </c>
      <c r="E27" s="102">
        <f>+'2T'!G27</f>
        <v>1040</v>
      </c>
      <c r="F27" s="102">
        <f>+'3T'!G27</f>
        <v>1089</v>
      </c>
      <c r="G27" s="102">
        <f t="shared" si="0"/>
        <v>3232</v>
      </c>
    </row>
    <row r="28" spans="1:7" ht="45">
      <c r="A28" s="181"/>
      <c r="B28" s="62" t="s">
        <v>109</v>
      </c>
      <c r="C28" s="102" t="s">
        <v>39</v>
      </c>
      <c r="D28" s="102">
        <f>+'1T'!G28</f>
        <v>0</v>
      </c>
      <c r="E28" s="102">
        <f>+'2T'!G28</f>
        <v>0</v>
      </c>
      <c r="F28" s="102">
        <f>+'3T'!G28</f>
        <v>1</v>
      </c>
      <c r="G28" s="102">
        <f t="shared" si="0"/>
        <v>1</v>
      </c>
    </row>
    <row r="29" spans="1:7">
      <c r="A29" s="181"/>
      <c r="B29" s="96" t="s">
        <v>141</v>
      </c>
      <c r="C29" s="102" t="s">
        <v>16</v>
      </c>
      <c r="D29" s="102">
        <f>+'1T'!G29</f>
        <v>2</v>
      </c>
      <c r="E29" s="102">
        <f>+'2T'!G29</f>
        <v>1</v>
      </c>
      <c r="F29" s="102">
        <f>+'3T'!G29</f>
        <v>3</v>
      </c>
      <c r="G29" s="102">
        <f t="shared" si="0"/>
        <v>6</v>
      </c>
    </row>
    <row r="30" spans="1:7">
      <c r="A30" s="181"/>
      <c r="B30" s="63" t="s">
        <v>142</v>
      </c>
      <c r="C30" s="102" t="s">
        <v>40</v>
      </c>
      <c r="D30" s="102">
        <f>+'1T'!G30</f>
        <v>0</v>
      </c>
      <c r="E30" s="102">
        <f>+'2T'!G30</f>
        <v>0</v>
      </c>
      <c r="F30" s="102">
        <f>+'3T'!G30</f>
        <v>0</v>
      </c>
      <c r="G30" s="102">
        <f t="shared" si="0"/>
        <v>0</v>
      </c>
    </row>
    <row r="31" spans="1:7" ht="15" customHeight="1">
      <c r="A31" s="181"/>
      <c r="B31" s="62" t="s">
        <v>143</v>
      </c>
      <c r="C31" s="102" t="s">
        <v>14</v>
      </c>
      <c r="D31" s="102">
        <f>+'1T'!G31</f>
        <v>0</v>
      </c>
      <c r="E31" s="102">
        <f>+'2T'!G31</f>
        <v>0</v>
      </c>
      <c r="F31" s="102">
        <f>+'3T'!G31</f>
        <v>0</v>
      </c>
      <c r="G31" s="102">
        <f t="shared" si="0"/>
        <v>0</v>
      </c>
    </row>
    <row r="32" spans="1:7" ht="15" customHeight="1">
      <c r="A32" s="181"/>
      <c r="B32" s="62" t="s">
        <v>144</v>
      </c>
      <c r="C32" s="102" t="s">
        <v>39</v>
      </c>
      <c r="D32" s="102">
        <f>+'1T'!G32</f>
        <v>5</v>
      </c>
      <c r="E32" s="102">
        <f>+'2T'!G32</f>
        <v>0</v>
      </c>
      <c r="F32" s="102">
        <f>+'3T'!G32</f>
        <v>0</v>
      </c>
      <c r="G32" s="102">
        <f t="shared" si="0"/>
        <v>5</v>
      </c>
    </row>
    <row r="33" spans="1:7" ht="15" customHeight="1">
      <c r="A33" s="181"/>
      <c r="B33" s="62" t="s">
        <v>159</v>
      </c>
      <c r="C33" s="102" t="s">
        <v>39</v>
      </c>
      <c r="D33" s="102">
        <f>+'1T'!G33</f>
        <v>69</v>
      </c>
      <c r="E33" s="102">
        <f>+'2T'!G33</f>
        <v>61</v>
      </c>
      <c r="F33" s="102">
        <f>+'3T'!G33</f>
        <v>167</v>
      </c>
      <c r="G33" s="102">
        <f t="shared" si="0"/>
        <v>297</v>
      </c>
    </row>
    <row r="34" spans="1:7">
      <c r="A34" s="181"/>
      <c r="B34" s="115" t="s">
        <v>160</v>
      </c>
      <c r="C34" s="53" t="s">
        <v>40</v>
      </c>
      <c r="D34" s="102">
        <f>+'1T'!G34</f>
        <v>64</v>
      </c>
      <c r="E34" s="102">
        <f>+'2T'!G34</f>
        <v>5</v>
      </c>
      <c r="F34" s="102">
        <f>+'3T'!G34</f>
        <v>438</v>
      </c>
      <c r="G34" s="102">
        <f t="shared" si="0"/>
        <v>507</v>
      </c>
    </row>
    <row r="35" spans="1:7">
      <c r="A35" s="181"/>
      <c r="B35" s="58" t="s">
        <v>192</v>
      </c>
      <c r="D35" s="102">
        <f>+'1T'!G37</f>
        <v>0</v>
      </c>
      <c r="E35" s="102">
        <f>+'2T'!G35</f>
        <v>0</v>
      </c>
      <c r="F35" s="102">
        <f>+'3T'!G35</f>
        <v>0</v>
      </c>
      <c r="G35" s="102">
        <f t="shared" si="0"/>
        <v>0</v>
      </c>
    </row>
    <row r="36" spans="1:7" ht="30">
      <c r="A36" s="181"/>
      <c r="B36" s="115" t="s">
        <v>217</v>
      </c>
      <c r="C36" s="53" t="s">
        <v>218</v>
      </c>
      <c r="D36" s="102"/>
      <c r="E36" s="102"/>
      <c r="F36" s="102"/>
      <c r="G36" s="102"/>
    </row>
    <row r="37" spans="1:7">
      <c r="A37" s="181"/>
      <c r="B37" s="115" t="s">
        <v>219</v>
      </c>
      <c r="C37" s="53" t="s">
        <v>101</v>
      </c>
      <c r="D37" s="102"/>
      <c r="E37" s="102"/>
      <c r="F37" s="102"/>
      <c r="G37" s="102"/>
    </row>
    <row r="38" spans="1:7" ht="15" customHeight="1">
      <c r="A38" s="197" t="s">
        <v>18</v>
      </c>
      <c r="B38" s="157" t="s">
        <v>19</v>
      </c>
      <c r="C38" s="102" t="s">
        <v>13</v>
      </c>
      <c r="D38" s="102">
        <f>+'1T'!G38</f>
        <v>2</v>
      </c>
      <c r="E38" s="102">
        <f>+'2T'!G38</f>
        <v>50</v>
      </c>
      <c r="F38" s="102">
        <f>+'3T'!G38</f>
        <v>25</v>
      </c>
      <c r="G38" s="102">
        <f t="shared" si="0"/>
        <v>77</v>
      </c>
    </row>
    <row r="39" spans="1:7">
      <c r="A39" s="197"/>
      <c r="B39" s="98" t="s">
        <v>15</v>
      </c>
      <c r="C39" s="87" t="s">
        <v>14</v>
      </c>
      <c r="D39" s="102">
        <f>+'1T'!G39</f>
        <v>0</v>
      </c>
      <c r="E39" s="102">
        <f>+'2T'!G39</f>
        <v>0</v>
      </c>
      <c r="F39" s="102">
        <f>+'3T'!G39</f>
        <v>428</v>
      </c>
      <c r="G39" s="102">
        <f t="shared" si="0"/>
        <v>428</v>
      </c>
    </row>
    <row r="40" spans="1:7" ht="30">
      <c r="A40" s="197"/>
      <c r="B40" s="96" t="s">
        <v>76</v>
      </c>
      <c r="C40" s="87" t="s">
        <v>14</v>
      </c>
      <c r="D40" s="102">
        <f>+'1T'!G40</f>
        <v>0</v>
      </c>
      <c r="E40" s="102">
        <f>+'2T'!G40</f>
        <v>0</v>
      </c>
      <c r="F40" s="102">
        <f>+'3T'!G40</f>
        <v>0</v>
      </c>
      <c r="G40" s="102">
        <f t="shared" si="0"/>
        <v>0</v>
      </c>
    </row>
    <row r="41" spans="1:7">
      <c r="A41" s="197"/>
      <c r="B41" s="96" t="s">
        <v>96</v>
      </c>
      <c r="C41" s="87" t="s">
        <v>97</v>
      </c>
      <c r="D41" s="102">
        <f>+'1T'!G41</f>
        <v>0</v>
      </c>
      <c r="E41" s="102">
        <f>+'2T'!G41</f>
        <v>0</v>
      </c>
      <c r="F41" s="102">
        <f>+'3T'!G41</f>
        <v>0</v>
      </c>
      <c r="G41" s="102">
        <f t="shared" si="0"/>
        <v>0</v>
      </c>
    </row>
    <row r="42" spans="1:7" ht="30">
      <c r="A42" s="197"/>
      <c r="B42" s="119" t="s">
        <v>163</v>
      </c>
      <c r="C42" s="120" t="s">
        <v>164</v>
      </c>
      <c r="D42" s="102">
        <f>+'1T'!G42</f>
        <v>0</v>
      </c>
      <c r="E42" s="102">
        <f>+'2T'!G42</f>
        <v>0</v>
      </c>
      <c r="F42" s="102">
        <f>+'3T'!G42</f>
        <v>0</v>
      </c>
      <c r="G42" s="102">
        <f t="shared" si="0"/>
        <v>0</v>
      </c>
    </row>
    <row r="43" spans="1:7" ht="45">
      <c r="A43" s="197"/>
      <c r="B43" s="119" t="s">
        <v>205</v>
      </c>
      <c r="C43" s="120" t="s">
        <v>165</v>
      </c>
      <c r="D43" s="102">
        <f>+'1T'!G43</f>
        <v>0</v>
      </c>
      <c r="E43" s="102">
        <f>+'2T'!G43</f>
        <v>0</v>
      </c>
      <c r="F43" s="102">
        <f>+'3T'!G43</f>
        <v>1</v>
      </c>
      <c r="G43" s="102">
        <f t="shared" si="0"/>
        <v>1</v>
      </c>
    </row>
    <row r="44" spans="1:7">
      <c r="A44" s="197"/>
      <c r="B44" s="146" t="s">
        <v>193</v>
      </c>
      <c r="C44" s="147" t="s">
        <v>165</v>
      </c>
      <c r="D44" s="102">
        <f>+'1T'!G44</f>
        <v>2</v>
      </c>
      <c r="E44" s="102">
        <f>+'2T'!G44</f>
        <v>0</v>
      </c>
      <c r="F44" s="102">
        <f>+'3T'!G44</f>
        <v>0</v>
      </c>
      <c r="G44" s="102">
        <f t="shared" si="0"/>
        <v>2</v>
      </c>
    </row>
    <row r="45" spans="1:7" ht="30">
      <c r="A45" s="197" t="s">
        <v>20</v>
      </c>
      <c r="B45" s="99" t="s">
        <v>41</v>
      </c>
      <c r="C45" s="101" t="s">
        <v>42</v>
      </c>
      <c r="D45" s="102">
        <f>+'1T'!G45</f>
        <v>0</v>
      </c>
      <c r="E45" s="102">
        <f>+'2T'!G45</f>
        <v>0</v>
      </c>
      <c r="F45" s="102">
        <f>+'3T'!G45</f>
        <v>5643</v>
      </c>
      <c r="G45" s="102">
        <f t="shared" si="0"/>
        <v>5643</v>
      </c>
    </row>
    <row r="46" spans="1:7" ht="30">
      <c r="A46" s="197"/>
      <c r="B46" s="100" t="s">
        <v>43</v>
      </c>
      <c r="C46" s="101" t="s">
        <v>44</v>
      </c>
      <c r="D46" s="102">
        <f>+'1T'!G46</f>
        <v>1</v>
      </c>
      <c r="E46" s="102">
        <f>+'2T'!G46</f>
        <v>0</v>
      </c>
      <c r="F46" s="102">
        <f>+'3T'!G46</f>
        <v>1</v>
      </c>
      <c r="G46" s="102">
        <f t="shared" si="0"/>
        <v>2</v>
      </c>
    </row>
    <row r="47" spans="1:7" ht="15" customHeight="1">
      <c r="A47" s="197"/>
      <c r="B47" s="100" t="s">
        <v>98</v>
      </c>
      <c r="C47" s="101" t="s">
        <v>99</v>
      </c>
      <c r="D47" s="102">
        <f>+'1T'!G47</f>
        <v>0</v>
      </c>
      <c r="E47" s="102">
        <f>+'2T'!G47</f>
        <v>1</v>
      </c>
      <c r="F47" s="102">
        <f>+'3T'!G47</f>
        <v>1085</v>
      </c>
      <c r="G47" s="102">
        <f t="shared" si="0"/>
        <v>1086</v>
      </c>
    </row>
    <row r="48" spans="1:7" ht="30">
      <c r="A48" s="197"/>
      <c r="B48" s="99" t="s">
        <v>100</v>
      </c>
      <c r="C48" s="101" t="s">
        <v>14</v>
      </c>
      <c r="D48" s="102">
        <f>+'1T'!G48</f>
        <v>3326</v>
      </c>
      <c r="E48" s="102">
        <f>+'2T'!G48</f>
        <v>4674</v>
      </c>
      <c r="F48" s="102">
        <f>+'3T'!G48</f>
        <v>5475</v>
      </c>
      <c r="G48" s="102">
        <f t="shared" si="0"/>
        <v>13475</v>
      </c>
    </row>
    <row r="49" spans="1:7" ht="30">
      <c r="A49" s="197"/>
      <c r="B49" s="36" t="s">
        <v>206</v>
      </c>
      <c r="C49" s="101"/>
      <c r="D49" s="102">
        <f>+'1T'!G49</f>
        <v>1</v>
      </c>
      <c r="E49" s="102">
        <f>+'2T'!G49</f>
        <v>1</v>
      </c>
      <c r="F49" s="102">
        <f>+'3T'!G49</f>
        <v>0</v>
      </c>
      <c r="G49" s="102">
        <f t="shared" si="0"/>
        <v>2</v>
      </c>
    </row>
    <row r="50" spans="1:7" ht="15" customHeight="1">
      <c r="A50" s="177" t="s">
        <v>37</v>
      </c>
      <c r="B50" s="65" t="s">
        <v>21</v>
      </c>
      <c r="C50" s="101" t="s">
        <v>22</v>
      </c>
      <c r="D50" s="102">
        <f>+'1T'!G50</f>
        <v>3</v>
      </c>
      <c r="E50" s="102">
        <f>+'2T'!G50</f>
        <v>4</v>
      </c>
      <c r="F50" s="102">
        <f>+'3T'!G50</f>
        <v>42</v>
      </c>
      <c r="G50" s="102">
        <f t="shared" si="0"/>
        <v>49</v>
      </c>
    </row>
    <row r="51" spans="1:7">
      <c r="A51" s="177"/>
      <c r="B51" s="65" t="s">
        <v>23</v>
      </c>
      <c r="C51" s="101" t="s">
        <v>14</v>
      </c>
      <c r="D51" s="102">
        <f>+'1T'!G51</f>
        <v>48</v>
      </c>
      <c r="E51" s="102">
        <f>+'2T'!G51</f>
        <v>95</v>
      </c>
      <c r="F51" s="102">
        <f>+'3T'!G51</f>
        <v>247</v>
      </c>
      <c r="G51" s="102">
        <f t="shared" si="0"/>
        <v>390</v>
      </c>
    </row>
    <row r="52" spans="1:7" ht="30">
      <c r="A52" s="177"/>
      <c r="B52" s="65" t="s">
        <v>128</v>
      </c>
      <c r="C52" s="101" t="s">
        <v>14</v>
      </c>
      <c r="D52" s="102">
        <f>+'1T'!G52</f>
        <v>0</v>
      </c>
      <c r="E52" s="102">
        <f>+'2T'!G52</f>
        <v>0</v>
      </c>
      <c r="F52" s="102">
        <f>+'3T'!G52</f>
        <v>0</v>
      </c>
      <c r="G52" s="102">
        <f t="shared" si="0"/>
        <v>0</v>
      </c>
    </row>
    <row r="53" spans="1:7">
      <c r="A53" s="177"/>
      <c r="B53" s="65" t="s">
        <v>129</v>
      </c>
      <c r="C53" s="63" t="s">
        <v>77</v>
      </c>
      <c r="D53" s="102">
        <f>+'1T'!G53</f>
        <v>0</v>
      </c>
      <c r="E53" s="102">
        <f>+'2T'!G53</f>
        <v>0</v>
      </c>
      <c r="F53" s="102">
        <f>+'3T'!G53</f>
        <v>0</v>
      </c>
      <c r="G53" s="102">
        <f t="shared" si="0"/>
        <v>0</v>
      </c>
    </row>
    <row r="54" spans="1:7" ht="30">
      <c r="A54" s="177"/>
      <c r="B54" s="65" t="s">
        <v>166</v>
      </c>
      <c r="C54" s="63" t="s">
        <v>155</v>
      </c>
      <c r="D54" s="102">
        <f>+'1T'!G54</f>
        <v>0</v>
      </c>
      <c r="E54" s="102">
        <f>+'2T'!G54</f>
        <v>0</v>
      </c>
      <c r="F54" s="102">
        <f>+'3T'!G54</f>
        <v>0</v>
      </c>
      <c r="G54" s="102">
        <f t="shared" si="0"/>
        <v>0</v>
      </c>
    </row>
    <row r="55" spans="1:7">
      <c r="A55" s="197" t="s">
        <v>24</v>
      </c>
      <c r="B55" s="65" t="s">
        <v>21</v>
      </c>
      <c r="C55" s="84" t="s">
        <v>13</v>
      </c>
      <c r="D55" s="102">
        <f>+'1T'!G55</f>
        <v>244</v>
      </c>
      <c r="E55" s="102">
        <f>+'2T'!G55</f>
        <v>27</v>
      </c>
      <c r="F55" s="102">
        <f>+'3T'!G55</f>
        <v>36</v>
      </c>
      <c r="G55" s="102">
        <f t="shared" si="0"/>
        <v>307</v>
      </c>
    </row>
    <row r="56" spans="1:7" ht="45">
      <c r="A56" s="197"/>
      <c r="B56" s="65" t="s">
        <v>78</v>
      </c>
      <c r="C56" s="84" t="s">
        <v>14</v>
      </c>
      <c r="D56" s="102">
        <f>+'1T'!G56</f>
        <v>1663</v>
      </c>
      <c r="E56" s="102">
        <f>+'2T'!G56</f>
        <v>1687</v>
      </c>
      <c r="F56" s="102">
        <f>+'3T'!G56</f>
        <v>1393</v>
      </c>
      <c r="G56" s="102">
        <f t="shared" si="0"/>
        <v>4743</v>
      </c>
    </row>
    <row r="57" spans="1:7" ht="30">
      <c r="A57" s="197"/>
      <c r="B57" s="65" t="s">
        <v>79</v>
      </c>
      <c r="C57" s="84" t="s">
        <v>80</v>
      </c>
      <c r="D57" s="102">
        <f>+'1T'!G57</f>
        <v>28</v>
      </c>
      <c r="E57" s="102">
        <f>+'2T'!G57</f>
        <v>218</v>
      </c>
      <c r="F57" s="102">
        <f>+'3T'!G57</f>
        <v>131</v>
      </c>
      <c r="G57" s="102">
        <f t="shared" si="0"/>
        <v>377</v>
      </c>
    </row>
    <row r="58" spans="1:7" ht="45">
      <c r="A58" s="197"/>
      <c r="B58" s="65" t="s">
        <v>25</v>
      </c>
      <c r="C58" s="84" t="s">
        <v>14</v>
      </c>
      <c r="D58" s="102" t="str">
        <f>+'1T'!G58</f>
        <v>75 mujeres y 124 niños y niñas</v>
      </c>
      <c r="E58" s="102" t="str">
        <f>+'2T'!G58</f>
        <v>137 mujeres 105 niños y niñas</v>
      </c>
      <c r="F58" s="102">
        <f>+'3T'!G58</f>
        <v>171</v>
      </c>
      <c r="G58" s="102">
        <f t="shared" si="0"/>
        <v>171</v>
      </c>
    </row>
    <row r="59" spans="1:7" ht="30">
      <c r="A59" s="197"/>
      <c r="B59" s="65" t="s">
        <v>81</v>
      </c>
      <c r="C59" s="101" t="s">
        <v>45</v>
      </c>
      <c r="D59" s="102">
        <f>+'1T'!G59</f>
        <v>0</v>
      </c>
      <c r="E59" s="102">
        <f>+'2T'!G59</f>
        <v>0</v>
      </c>
      <c r="F59" s="102">
        <f>+'3T'!G59</f>
        <v>0</v>
      </c>
      <c r="G59" s="102">
        <f t="shared" si="0"/>
        <v>0</v>
      </c>
    </row>
    <row r="60" spans="1:7" ht="30">
      <c r="A60" s="197"/>
      <c r="B60" s="86" t="s">
        <v>82</v>
      </c>
      <c r="C60" s="87" t="s">
        <v>16</v>
      </c>
      <c r="D60" s="102">
        <f>+'1T'!G60</f>
        <v>0</v>
      </c>
      <c r="E60" s="102">
        <f>+'2T'!G60</f>
        <v>1</v>
      </c>
      <c r="F60" s="102">
        <f>+'3T'!G60</f>
        <v>3</v>
      </c>
      <c r="G60" s="102">
        <f t="shared" si="0"/>
        <v>4</v>
      </c>
    </row>
    <row r="61" spans="1:7">
      <c r="A61" s="197"/>
      <c r="B61" s="65" t="s">
        <v>149</v>
      </c>
      <c r="C61" s="84" t="s">
        <v>14</v>
      </c>
      <c r="D61" s="102" t="str">
        <f>+'1T'!G61</f>
        <v>60 personas</v>
      </c>
      <c r="E61" s="102">
        <f>+'2T'!G61</f>
        <v>0</v>
      </c>
      <c r="F61" s="102">
        <f>+'3T'!G61</f>
        <v>0</v>
      </c>
      <c r="G61" s="102">
        <f t="shared" si="0"/>
        <v>0</v>
      </c>
    </row>
    <row r="62" spans="1:7">
      <c r="A62" s="197"/>
      <c r="B62" s="58" t="s">
        <v>148</v>
      </c>
      <c r="C62" s="58" t="s">
        <v>110</v>
      </c>
      <c r="D62" s="102">
        <f>+'1T'!G62</f>
        <v>0</v>
      </c>
      <c r="E62" s="102">
        <f>+'2T'!G62</f>
        <v>0</v>
      </c>
      <c r="F62" s="102">
        <f>+'3T'!G62</f>
        <v>0</v>
      </c>
      <c r="G62" s="102">
        <f t="shared" si="0"/>
        <v>0</v>
      </c>
    </row>
    <row r="63" spans="1:7" ht="45">
      <c r="A63" s="197" t="s">
        <v>89</v>
      </c>
      <c r="B63" s="168" t="s">
        <v>26</v>
      </c>
      <c r="C63" s="164" t="s">
        <v>14</v>
      </c>
      <c r="D63" s="165">
        <f>+'1T'!G63</f>
        <v>1360</v>
      </c>
      <c r="E63" s="165">
        <f>+'2T'!G63</f>
        <v>1025</v>
      </c>
      <c r="F63" s="165">
        <f>+'3T'!G63</f>
        <v>1951</v>
      </c>
      <c r="G63" s="165">
        <f t="shared" si="0"/>
        <v>4336</v>
      </c>
    </row>
    <row r="64" spans="1:7" ht="30">
      <c r="A64" s="197"/>
      <c r="B64" s="86" t="s">
        <v>27</v>
      </c>
      <c r="C64" s="87" t="s">
        <v>38</v>
      </c>
      <c r="D64" s="102" t="str">
        <f>+'1T'!G64</f>
        <v>202 personas y 6 programas</v>
      </c>
      <c r="E64" s="102">
        <f>+'2T'!G64</f>
        <v>403</v>
      </c>
      <c r="F64" s="102">
        <f>+'3T'!G64</f>
        <v>727</v>
      </c>
      <c r="G64" s="102">
        <f t="shared" si="0"/>
        <v>1130</v>
      </c>
    </row>
    <row r="65" spans="1:7">
      <c r="A65" s="197"/>
      <c r="B65" s="63" t="s">
        <v>28</v>
      </c>
      <c r="C65" s="86" t="s">
        <v>13</v>
      </c>
      <c r="D65" s="102">
        <f>+'1T'!G65</f>
        <v>10</v>
      </c>
      <c r="E65" s="102">
        <f>+'2T'!G65</f>
        <v>7</v>
      </c>
      <c r="F65" s="102">
        <f>+'3T'!G65</f>
        <v>39</v>
      </c>
      <c r="G65" s="102">
        <f t="shared" si="0"/>
        <v>56</v>
      </c>
    </row>
    <row r="66" spans="1:7" ht="45">
      <c r="A66" s="197"/>
      <c r="B66" s="86" t="s">
        <v>46</v>
      </c>
      <c r="C66" s="87" t="s">
        <v>13</v>
      </c>
      <c r="D66" s="102">
        <f>+'1T'!G66</f>
        <v>0</v>
      </c>
      <c r="E66" s="102">
        <f>+'2T'!G66</f>
        <v>0</v>
      </c>
      <c r="F66" s="102">
        <f>+'3T'!G66</f>
        <v>442</v>
      </c>
      <c r="G66" s="102">
        <f t="shared" si="0"/>
        <v>442</v>
      </c>
    </row>
    <row r="67" spans="1:7" ht="30">
      <c r="A67" s="197"/>
      <c r="B67" s="86" t="s">
        <v>203</v>
      </c>
      <c r="C67" s="120" t="s">
        <v>155</v>
      </c>
      <c r="D67" s="102">
        <f>+'1T'!G67</f>
        <v>731</v>
      </c>
      <c r="E67" s="102">
        <f>+'2T'!G67</f>
        <v>106</v>
      </c>
      <c r="F67" s="102">
        <f>+'3T'!G67</f>
        <v>442</v>
      </c>
      <c r="G67" s="102">
        <f t="shared" si="0"/>
        <v>1279</v>
      </c>
    </row>
    <row r="68" spans="1:7" ht="30">
      <c r="A68" s="198" t="s">
        <v>29</v>
      </c>
      <c r="B68" s="86" t="s">
        <v>83</v>
      </c>
      <c r="C68" s="87" t="s">
        <v>77</v>
      </c>
      <c r="D68" s="102">
        <f>+'1T'!G68</f>
        <v>1</v>
      </c>
      <c r="E68" s="102">
        <f>+'2T'!G68</f>
        <v>0</v>
      </c>
      <c r="F68" s="102">
        <f>+'3T'!G68</f>
        <v>0</v>
      </c>
      <c r="G68" s="102">
        <f t="shared" si="0"/>
        <v>1</v>
      </c>
    </row>
    <row r="69" spans="1:7" ht="45">
      <c r="A69" s="198"/>
      <c r="B69" s="86" t="s">
        <v>47</v>
      </c>
      <c r="C69" s="87" t="s">
        <v>48</v>
      </c>
      <c r="D69" s="102">
        <f>+'1T'!G69</f>
        <v>0</v>
      </c>
      <c r="E69" s="102">
        <f>+'2T'!G69</f>
        <v>0</v>
      </c>
      <c r="F69" s="102">
        <f>+'3T'!G69</f>
        <v>0</v>
      </c>
      <c r="G69" s="102">
        <f t="shared" si="0"/>
        <v>0</v>
      </c>
    </row>
    <row r="70" spans="1:7" ht="45">
      <c r="A70" s="198"/>
      <c r="B70" s="86" t="s">
        <v>150</v>
      </c>
      <c r="C70" s="87" t="s">
        <v>102</v>
      </c>
      <c r="D70" s="102">
        <f>+'1T'!G70</f>
        <v>4</v>
      </c>
      <c r="E70" s="102">
        <f>+'2T'!G70</f>
        <v>0</v>
      </c>
      <c r="F70" s="102">
        <f>+'3T'!G70</f>
        <v>0</v>
      </c>
      <c r="G70" s="102">
        <f t="shared" si="0"/>
        <v>4</v>
      </c>
    </row>
    <row r="71" spans="1:7" ht="60">
      <c r="A71" s="198"/>
      <c r="B71" s="86" t="s">
        <v>151</v>
      </c>
      <c r="C71" s="87" t="s">
        <v>13</v>
      </c>
      <c r="D71" s="102">
        <f>+'1T'!G71</f>
        <v>5</v>
      </c>
      <c r="E71" s="102">
        <f>+'2T'!G71</f>
        <v>0</v>
      </c>
      <c r="F71" s="102">
        <f>+'3T'!G71</f>
        <v>0</v>
      </c>
      <c r="G71" s="102">
        <f t="shared" si="0"/>
        <v>5</v>
      </c>
    </row>
    <row r="72" spans="1:7" ht="45">
      <c r="A72" s="198"/>
      <c r="B72" s="86" t="s">
        <v>152</v>
      </c>
      <c r="C72" s="87" t="s">
        <v>101</v>
      </c>
      <c r="D72" s="102">
        <f>+'1T'!G72</f>
        <v>1</v>
      </c>
      <c r="E72" s="102">
        <f>+'2T'!G72</f>
        <v>0</v>
      </c>
      <c r="F72" s="102">
        <f>+'3T'!G72</f>
        <v>0</v>
      </c>
      <c r="G72" s="102">
        <f t="shared" si="0"/>
        <v>1</v>
      </c>
    </row>
    <row r="73" spans="1:7">
      <c r="A73" s="198"/>
      <c r="B73" s="86" t="s">
        <v>153</v>
      </c>
      <c r="C73" s="87" t="s">
        <v>13</v>
      </c>
      <c r="D73" s="102">
        <f>+'1T'!G73</f>
        <v>0</v>
      </c>
      <c r="E73" s="102">
        <f>+'2T'!G73</f>
        <v>0</v>
      </c>
      <c r="F73" s="102">
        <f>+'3T'!G73</f>
        <v>0</v>
      </c>
      <c r="G73" s="102">
        <f t="shared" si="0"/>
        <v>0</v>
      </c>
    </row>
    <row r="74" spans="1:7" ht="30">
      <c r="A74" s="198"/>
      <c r="B74" s="86" t="s">
        <v>154</v>
      </c>
      <c r="C74" s="87"/>
      <c r="D74" s="102">
        <f>+'1T'!G74</f>
        <v>0</v>
      </c>
      <c r="E74" s="102">
        <f>+'2T'!G74</f>
        <v>0</v>
      </c>
      <c r="F74" s="102">
        <f>+'3T'!G74</f>
        <v>0</v>
      </c>
      <c r="G74" s="102">
        <f t="shared" si="0"/>
        <v>0</v>
      </c>
    </row>
    <row r="75" spans="1:7" ht="30">
      <c r="A75" s="199"/>
      <c r="B75" s="86" t="s">
        <v>167</v>
      </c>
      <c r="C75" s="120" t="s">
        <v>155</v>
      </c>
      <c r="D75" s="102">
        <f>+'1T'!G75</f>
        <v>0</v>
      </c>
      <c r="E75" s="102">
        <f>+'2T'!G75</f>
        <v>0</v>
      </c>
      <c r="F75" s="102">
        <f>+'3T'!G75</f>
        <v>0</v>
      </c>
      <c r="G75" s="102">
        <f t="shared" si="0"/>
        <v>0</v>
      </c>
    </row>
    <row r="76" spans="1:7" ht="15.75" thickBot="1">
      <c r="A76" s="123"/>
      <c r="B76" s="68"/>
      <c r="C76" s="69"/>
      <c r="D76" s="70"/>
      <c r="E76" s="70"/>
      <c r="F76" s="70"/>
      <c r="G76" s="70"/>
    </row>
    <row r="77" spans="1:7" ht="15.75" thickTop="1">
      <c r="A77" s="110" t="s">
        <v>188</v>
      </c>
      <c r="C77" s="111"/>
      <c r="D77" s="111"/>
      <c r="E77" s="111"/>
      <c r="F77" s="111"/>
      <c r="G77" s="111"/>
    </row>
    <row r="80" spans="1:7">
      <c r="A80" s="184" t="s">
        <v>30</v>
      </c>
      <c r="B80" s="184"/>
      <c r="C80" s="184"/>
      <c r="D80" s="184"/>
      <c r="E80" s="184"/>
      <c r="F80" s="184"/>
    </row>
    <row r="81" spans="1:6">
      <c r="A81" s="183" t="s">
        <v>90</v>
      </c>
      <c r="B81" s="183"/>
      <c r="C81" s="183"/>
      <c r="D81" s="183"/>
      <c r="E81" s="183"/>
      <c r="F81" s="183"/>
    </row>
    <row r="82" spans="1:6">
      <c r="A82" s="183" t="s">
        <v>50</v>
      </c>
      <c r="B82" s="183"/>
      <c r="C82" s="183"/>
      <c r="D82" s="183"/>
      <c r="E82" s="183"/>
      <c r="F82" s="183"/>
    </row>
    <row r="83" spans="1:6">
      <c r="A83" s="80"/>
      <c r="B83" s="80"/>
      <c r="C83" s="80"/>
      <c r="D83" s="80"/>
      <c r="E83" s="80"/>
      <c r="F83" s="91"/>
    </row>
    <row r="84" spans="1:6" ht="15.75" thickBot="1">
      <c r="A84" s="72" t="s">
        <v>5</v>
      </c>
      <c r="B84" s="72" t="s">
        <v>10</v>
      </c>
      <c r="C84" s="72" t="s">
        <v>94</v>
      </c>
      <c r="D84" s="72" t="s">
        <v>106</v>
      </c>
      <c r="E84" s="72" t="s">
        <v>107</v>
      </c>
    </row>
    <row r="85" spans="1:6">
      <c r="A85" s="104" t="s">
        <v>58</v>
      </c>
      <c r="B85" s="30">
        <f>+'1T'!E85</f>
        <v>13061559.719999999</v>
      </c>
      <c r="C85" s="30">
        <f>+'2T'!E85</f>
        <v>2540853.4500000002</v>
      </c>
      <c r="D85" s="30">
        <f>+'3T'!E85</f>
        <v>25320626</v>
      </c>
      <c r="E85" s="30">
        <f t="shared" ref="E85:E95" si="1">SUM(B85:D85)</f>
        <v>40923039.170000002</v>
      </c>
    </row>
    <row r="86" spans="1:6">
      <c r="A86" s="62" t="s">
        <v>59</v>
      </c>
      <c r="B86" s="30">
        <f>+'1T'!E86</f>
        <v>15516708.09</v>
      </c>
      <c r="C86" s="30">
        <f>+'2T'!E86</f>
        <v>34349588.560000002</v>
      </c>
      <c r="D86" s="30">
        <f>+'3T'!E86</f>
        <v>62194506.159999996</v>
      </c>
      <c r="E86" s="30">
        <f t="shared" si="1"/>
        <v>112060802.81</v>
      </c>
    </row>
    <row r="87" spans="1:6" ht="30">
      <c r="A87" s="62" t="s">
        <v>60</v>
      </c>
      <c r="B87" s="30">
        <f>+'1T'!E87</f>
        <v>17115317.899999999</v>
      </c>
      <c r="C87" s="30">
        <f>+'2T'!E87</f>
        <v>6723530</v>
      </c>
      <c r="D87" s="30">
        <f>+'3T'!E87</f>
        <v>25618352.169999998</v>
      </c>
      <c r="E87" s="30">
        <f t="shared" si="1"/>
        <v>49457200.069999993</v>
      </c>
    </row>
    <row r="88" spans="1:6" ht="30">
      <c r="A88" s="62" t="s">
        <v>70</v>
      </c>
      <c r="B88" s="30">
        <f>+'1T'!E88</f>
        <v>11875329.1</v>
      </c>
      <c r="C88" s="30">
        <f>+'2T'!E88</f>
        <v>9476354</v>
      </c>
      <c r="D88" s="30">
        <f>+'3T'!E88</f>
        <v>9636554.5600000005</v>
      </c>
      <c r="E88" s="30">
        <f t="shared" si="1"/>
        <v>30988237.660000004</v>
      </c>
    </row>
    <row r="89" spans="1:6" ht="30">
      <c r="A89" s="62" t="s">
        <v>71</v>
      </c>
      <c r="B89" s="30">
        <f>+'1T'!E89</f>
        <v>1197330</v>
      </c>
      <c r="C89" s="30">
        <f>+'2T'!E89</f>
        <v>8001373.5499999998</v>
      </c>
      <c r="D89" s="30">
        <f>+'3T'!E89</f>
        <v>5097990</v>
      </c>
      <c r="E89" s="30">
        <f t="shared" si="1"/>
        <v>14296693.550000001</v>
      </c>
    </row>
    <row r="90" spans="1:6" ht="30">
      <c r="A90" s="62" t="s">
        <v>61</v>
      </c>
      <c r="B90" s="30">
        <f>+'1T'!E90</f>
        <v>2701843.97</v>
      </c>
      <c r="C90" s="30">
        <f>+'2T'!E90</f>
        <v>11598235.630000001</v>
      </c>
      <c r="D90" s="30">
        <f>+'3T'!E90</f>
        <v>4872692</v>
      </c>
      <c r="E90" s="30">
        <f t="shared" si="1"/>
        <v>19172771.600000001</v>
      </c>
    </row>
    <row r="91" spans="1:6">
      <c r="A91" s="62" t="s">
        <v>62</v>
      </c>
      <c r="B91" s="30">
        <f>+'1T'!E91</f>
        <v>15332848.040000001</v>
      </c>
      <c r="C91" s="30">
        <f>+'2T'!E91</f>
        <v>38216014.68</v>
      </c>
      <c r="D91" s="30">
        <f>+'3T'!E91</f>
        <v>35603700.810000002</v>
      </c>
      <c r="E91" s="30">
        <f t="shared" si="1"/>
        <v>89152563.530000001</v>
      </c>
    </row>
    <row r="92" spans="1:6" ht="30">
      <c r="A92" s="62" t="s">
        <v>63</v>
      </c>
      <c r="B92" s="30">
        <f>+'1T'!E92</f>
        <v>7785852</v>
      </c>
      <c r="C92" s="30">
        <f>+'2T'!E92</f>
        <v>8335215.9000000004</v>
      </c>
      <c r="D92" s="30">
        <f>+'3T'!E92</f>
        <v>19719394.800000001</v>
      </c>
      <c r="E92" s="30">
        <f t="shared" si="1"/>
        <v>35840462.700000003</v>
      </c>
    </row>
    <row r="93" spans="1:6" ht="30">
      <c r="A93" s="62" t="s">
        <v>72</v>
      </c>
      <c r="B93" s="30">
        <f>+'1T'!E93</f>
        <v>7336737</v>
      </c>
      <c r="C93" s="30">
        <f>+'2T'!E93</f>
        <v>2308100</v>
      </c>
      <c r="D93" s="30">
        <f>+'3T'!E93</f>
        <v>563750</v>
      </c>
      <c r="E93" s="30">
        <f t="shared" si="1"/>
        <v>10208587</v>
      </c>
    </row>
    <row r="94" spans="1:6" ht="30">
      <c r="A94" s="62" t="s">
        <v>56</v>
      </c>
      <c r="B94" s="30">
        <f>+'1T'!E94</f>
        <v>611636106.42999995</v>
      </c>
      <c r="C94" s="30">
        <f>+'2T'!E94</f>
        <v>495288213.52000004</v>
      </c>
      <c r="D94" s="30">
        <f>+'3T'!E94</f>
        <v>519013729.25</v>
      </c>
      <c r="E94" s="30">
        <f t="shared" si="1"/>
        <v>1625938049.2</v>
      </c>
    </row>
    <row r="95" spans="1:6" ht="30">
      <c r="A95" s="62" t="s">
        <v>57</v>
      </c>
      <c r="B95" s="30">
        <f>+'1T'!E95</f>
        <v>681287157.42999995</v>
      </c>
      <c r="C95" s="30">
        <f>+'2T'!E95</f>
        <v>635804231.24000001</v>
      </c>
      <c r="D95" s="30">
        <f>+'3T'!E95</f>
        <v>644375787.62</v>
      </c>
      <c r="E95" s="30">
        <f t="shared" si="1"/>
        <v>1961467176.29</v>
      </c>
    </row>
    <row r="96" spans="1:6">
      <c r="A96" s="169" t="s">
        <v>189</v>
      </c>
      <c r="B96" s="170">
        <f>+'1T'!E96</f>
        <v>7056261.1400000006</v>
      </c>
      <c r="C96" s="170">
        <f>+'2T'!E96</f>
        <v>16746420.84</v>
      </c>
      <c r="D96" s="170">
        <f>+'3T'!E96</f>
        <v>10260418.279999999</v>
      </c>
      <c r="E96" s="170">
        <f t="shared" ref="E96" si="2">SUM(B96:D96)</f>
        <v>34063100.259999998</v>
      </c>
    </row>
    <row r="97" spans="1:6" ht="15.75" thickBot="1">
      <c r="A97" s="31" t="s">
        <v>31</v>
      </c>
      <c r="B97" s="31">
        <f>+SUM(B85:B95)</f>
        <v>1384846789.6799998</v>
      </c>
      <c r="C97" s="31">
        <f t="shared" ref="C97:E97" si="3">+SUM(C85:C95)</f>
        <v>1252641710.5300002</v>
      </c>
      <c r="D97" s="31">
        <f>+SUM(D85:D95)</f>
        <v>1352017083.3699999</v>
      </c>
      <c r="E97" s="31">
        <f t="shared" si="3"/>
        <v>3989505583.5799999</v>
      </c>
    </row>
    <row r="98" spans="1:6" ht="15.75" thickTop="1">
      <c r="A98" s="73" t="s">
        <v>222</v>
      </c>
      <c r="B98" s="158"/>
      <c r="C98" s="158"/>
      <c r="D98" s="158"/>
      <c r="E98" s="158"/>
      <c r="F98" s="158"/>
    </row>
    <row r="99" spans="1:6">
      <c r="A99" s="203"/>
      <c r="B99" s="204"/>
      <c r="C99" s="204"/>
      <c r="D99" s="204"/>
      <c r="E99" s="204"/>
      <c r="F99" s="204"/>
    </row>
    <row r="101" spans="1:6">
      <c r="A101" s="184" t="s">
        <v>32</v>
      </c>
      <c r="B101" s="184"/>
      <c r="C101" s="184"/>
      <c r="D101" s="184"/>
      <c r="E101" s="184"/>
      <c r="F101" s="184"/>
    </row>
    <row r="102" spans="1:6">
      <c r="A102" s="183" t="s">
        <v>90</v>
      </c>
      <c r="B102" s="183"/>
      <c r="C102" s="183"/>
      <c r="D102" s="183"/>
      <c r="E102" s="183"/>
      <c r="F102" s="183"/>
    </row>
    <row r="103" spans="1:6">
      <c r="A103" s="183" t="s">
        <v>50</v>
      </c>
      <c r="B103" s="183"/>
      <c r="C103" s="183"/>
      <c r="D103" s="183"/>
      <c r="E103" s="183"/>
      <c r="F103" s="183"/>
    </row>
    <row r="104" spans="1:6">
      <c r="A104" s="80"/>
      <c r="B104" s="80"/>
      <c r="C104" s="80"/>
      <c r="D104" s="80"/>
      <c r="E104" s="80"/>
      <c r="F104" s="80"/>
    </row>
    <row r="105" spans="1:6" ht="15.75" thickBot="1">
      <c r="A105" s="72" t="s">
        <v>33</v>
      </c>
      <c r="B105" s="72" t="s">
        <v>10</v>
      </c>
      <c r="C105" s="72" t="s">
        <v>94</v>
      </c>
      <c r="D105" s="72" t="s">
        <v>106</v>
      </c>
      <c r="E105" s="72" t="s">
        <v>107</v>
      </c>
    </row>
    <row r="106" spans="1:6">
      <c r="A106" s="30" t="s">
        <v>64</v>
      </c>
      <c r="B106" s="30">
        <f>+'1T'!E106</f>
        <v>888957056.75</v>
      </c>
      <c r="C106" s="30">
        <f>+'2T'!E106</f>
        <v>711994494.42999995</v>
      </c>
      <c r="D106" s="30">
        <f>+'3T'!E106</f>
        <v>731119757.32000005</v>
      </c>
      <c r="E106" s="30">
        <f t="shared" ref="E106:E112" si="4">SUM(B106:D106)</f>
        <v>2332071308.5</v>
      </c>
    </row>
    <row r="107" spans="1:6">
      <c r="A107" s="30" t="s">
        <v>65</v>
      </c>
      <c r="B107" s="30">
        <f>+'1T'!E107</f>
        <v>293694374.38999999</v>
      </c>
      <c r="C107" s="30">
        <f>+'2T'!E107</f>
        <v>438998196.78000003</v>
      </c>
      <c r="D107" s="30">
        <f>+'3T'!E107</f>
        <v>462555612.92999995</v>
      </c>
      <c r="E107" s="30">
        <f t="shared" si="4"/>
        <v>1195248184.0999999</v>
      </c>
    </row>
    <row r="108" spans="1:6">
      <c r="A108" s="30" t="s">
        <v>66</v>
      </c>
      <c r="B108" s="30">
        <f>+'1T'!E108</f>
        <v>26914225.450000003</v>
      </c>
      <c r="C108" s="30">
        <f>+'2T'!E108</f>
        <v>47590279.670000002</v>
      </c>
      <c r="D108" s="30">
        <f>+'3T'!E108</f>
        <v>44732943.939999998</v>
      </c>
      <c r="E108" s="30">
        <f t="shared" si="4"/>
        <v>119237449.06</v>
      </c>
    </row>
    <row r="109" spans="1:6">
      <c r="A109" s="30" t="s">
        <v>69</v>
      </c>
      <c r="B109" s="30">
        <f>+'1T'!E109</f>
        <v>0</v>
      </c>
      <c r="C109" s="30">
        <f>+'2T'!E109</f>
        <v>0</v>
      </c>
      <c r="D109" s="30">
        <f>+'3T'!E109</f>
        <v>115959.5</v>
      </c>
      <c r="E109" s="30">
        <f t="shared" si="4"/>
        <v>115959.5</v>
      </c>
    </row>
    <row r="110" spans="1:6">
      <c r="A110" s="30" t="s">
        <v>67</v>
      </c>
      <c r="B110" s="30">
        <f>+'1T'!E110</f>
        <v>14209248.82</v>
      </c>
      <c r="C110" s="30">
        <f>+'2T'!E110</f>
        <v>22942617.370000001</v>
      </c>
      <c r="D110" s="30">
        <f>+'3T'!E110</f>
        <v>88339668.060000002</v>
      </c>
      <c r="E110" s="30">
        <f t="shared" si="4"/>
        <v>125491534.25</v>
      </c>
    </row>
    <row r="111" spans="1:6">
      <c r="A111" s="30" t="s">
        <v>68</v>
      </c>
      <c r="B111" s="30">
        <f>+'1T'!E111</f>
        <v>161071884.27000001</v>
      </c>
      <c r="C111" s="30">
        <f>+'2T'!E111</f>
        <v>31116122.280000001</v>
      </c>
      <c r="D111" s="30">
        <f>+'3T'!E111</f>
        <v>25153141.620000001</v>
      </c>
      <c r="E111" s="30">
        <f t="shared" si="4"/>
        <v>217341148.17000002</v>
      </c>
    </row>
    <row r="112" spans="1:6" ht="15.75" thickBot="1">
      <c r="A112" s="31" t="s">
        <v>31</v>
      </c>
      <c r="B112" s="31">
        <f>+SUM(B106:B111)</f>
        <v>1384846789.6799998</v>
      </c>
      <c r="C112" s="31">
        <f t="shared" ref="C112:D112" si="5">+SUM(C106:C111)</f>
        <v>1252641710.53</v>
      </c>
      <c r="D112" s="31">
        <f t="shared" si="5"/>
        <v>1352017083.3699999</v>
      </c>
      <c r="E112" s="31">
        <f t="shared" si="4"/>
        <v>3989505583.5799999</v>
      </c>
    </row>
    <row r="113" spans="1:6" ht="15.75" thickTop="1">
      <c r="A113" s="92" t="s">
        <v>49</v>
      </c>
      <c r="B113" s="30"/>
      <c r="C113" s="30"/>
      <c r="D113" s="30"/>
      <c r="E113" s="30"/>
      <c r="F113" s="30"/>
    </row>
    <row r="116" spans="1:6">
      <c r="A116" s="184" t="s">
        <v>34</v>
      </c>
      <c r="B116" s="184"/>
      <c r="C116" s="184"/>
      <c r="D116" s="184"/>
      <c r="E116" s="184"/>
    </row>
    <row r="117" spans="1:6">
      <c r="A117" s="183" t="s">
        <v>35</v>
      </c>
      <c r="B117" s="183"/>
      <c r="C117" s="183"/>
      <c r="D117" s="183"/>
      <c r="E117" s="183"/>
    </row>
    <row r="118" spans="1:6">
      <c r="A118" s="183" t="s">
        <v>50</v>
      </c>
      <c r="B118" s="183"/>
      <c r="C118" s="183"/>
      <c r="D118" s="183"/>
      <c r="E118" s="183"/>
    </row>
    <row r="119" spans="1:6">
      <c r="A119" s="80"/>
      <c r="B119" s="80"/>
      <c r="C119" s="80"/>
      <c r="D119" s="80"/>
    </row>
    <row r="120" spans="1:6" ht="15.75" thickBot="1">
      <c r="A120" s="72" t="s">
        <v>33</v>
      </c>
      <c r="B120" s="72" t="s">
        <v>119</v>
      </c>
      <c r="C120" s="72" t="s">
        <v>94</v>
      </c>
      <c r="D120" s="72" t="s">
        <v>106</v>
      </c>
      <c r="E120" s="72" t="s">
        <v>107</v>
      </c>
    </row>
    <row r="121" spans="1:6">
      <c r="A121" s="30" t="s">
        <v>36</v>
      </c>
      <c r="B121" s="25">
        <f>+'1T'!E121</f>
        <v>10917748992.25</v>
      </c>
      <c r="C121" s="25">
        <f>+'2T'!E121</f>
        <v>12397900177.58</v>
      </c>
      <c r="D121" s="25">
        <f>+'3T'!E121</f>
        <v>14163776314.85</v>
      </c>
      <c r="E121" s="25">
        <f>B121</f>
        <v>10917748992.25</v>
      </c>
    </row>
    <row r="122" spans="1:6">
      <c r="A122" s="30" t="s">
        <v>51</v>
      </c>
      <c r="B122" s="25">
        <f>+'1T'!E122</f>
        <v>2863782688.75</v>
      </c>
      <c r="C122" s="25">
        <f>+'2T'!E122</f>
        <v>3017095969.5999999</v>
      </c>
      <c r="D122" s="25">
        <f>+'3T'!E122</f>
        <v>8471401877.6400003</v>
      </c>
      <c r="E122" s="25">
        <f>B122+C122+D122</f>
        <v>14352280535.990002</v>
      </c>
    </row>
    <row r="123" spans="1:6">
      <c r="A123" s="30" t="s">
        <v>52</v>
      </c>
      <c r="B123" s="25">
        <f>+'1T'!E123</f>
        <v>1215286.26</v>
      </c>
      <c r="C123" s="25">
        <f>+'2T'!E123</f>
        <v>1421878.2000000002</v>
      </c>
      <c r="D123" s="25">
        <f>+'3T'!E123</f>
        <v>482555.94</v>
      </c>
      <c r="E123" s="25">
        <f>B123+C123+D123</f>
        <v>3119720.4</v>
      </c>
    </row>
    <row r="124" spans="1:6">
      <c r="A124" s="30" t="s">
        <v>53</v>
      </c>
      <c r="B124" s="25">
        <f>+'1T'!E124</f>
        <v>13782746967.26</v>
      </c>
      <c r="C124" s="25">
        <f>+'2T'!E124</f>
        <v>15416418025.380001</v>
      </c>
      <c r="D124" s="25">
        <f>+'3T'!E124</f>
        <v>22635660748.43</v>
      </c>
      <c r="E124" s="25">
        <f t="shared" ref="E124" si="6">E121+E122+E123</f>
        <v>25273149248.640003</v>
      </c>
    </row>
    <row r="125" spans="1:6">
      <c r="A125" s="30" t="s">
        <v>54</v>
      </c>
      <c r="B125" s="25">
        <f>+'1T'!E125</f>
        <v>1384846789.6799998</v>
      </c>
      <c r="C125" s="25">
        <f>+'2T'!E125</f>
        <v>1252641710.53</v>
      </c>
      <c r="D125" s="25">
        <f>+'3T'!E125</f>
        <v>1352017083.3699999</v>
      </c>
      <c r="E125" s="25">
        <f>B125+C125+D125</f>
        <v>3989505583.5799999</v>
      </c>
    </row>
    <row r="126" spans="1:6">
      <c r="A126" s="30" t="s">
        <v>55</v>
      </c>
      <c r="B126" s="25">
        <f>+'1T'!E126</f>
        <v>12397900177.58</v>
      </c>
      <c r="C126" s="25">
        <f>+'2T'!E126</f>
        <v>14163776314.85</v>
      </c>
      <c r="D126" s="25">
        <f>+'3T'!E126</f>
        <v>21283643665.060001</v>
      </c>
      <c r="E126" s="25">
        <f t="shared" ref="E126" si="7">E124-E125</f>
        <v>21283643665.060005</v>
      </c>
    </row>
    <row r="127" spans="1:6" ht="15.75" thickBot="1">
      <c r="A127" s="76"/>
      <c r="B127" s="70"/>
      <c r="C127" s="76"/>
      <c r="D127" s="76"/>
      <c r="E127" s="76"/>
    </row>
    <row r="128" spans="1:6" ht="15.75" thickTop="1">
      <c r="A128" s="73" t="s">
        <v>49</v>
      </c>
      <c r="B128" s="25"/>
      <c r="C128" s="77"/>
      <c r="D128" s="77"/>
    </row>
    <row r="131" spans="1:1">
      <c r="A131" s="53" t="s">
        <v>224</v>
      </c>
    </row>
    <row r="132" spans="1:1">
      <c r="A132" s="126"/>
    </row>
    <row r="133" spans="1:1">
      <c r="A133" s="126"/>
    </row>
    <row r="134" spans="1:1">
      <c r="A134" s="126"/>
    </row>
  </sheetData>
  <mergeCells count="21">
    <mergeCell ref="A63:A67"/>
    <mergeCell ref="A55:A62"/>
    <mergeCell ref="A80:F80"/>
    <mergeCell ref="A1:G1"/>
    <mergeCell ref="A8:G8"/>
    <mergeCell ref="A9:G9"/>
    <mergeCell ref="A50:A54"/>
    <mergeCell ref="A68:A75"/>
    <mergeCell ref="A13:A22"/>
    <mergeCell ref="A38:A44"/>
    <mergeCell ref="A45:A49"/>
    <mergeCell ref="A23:A37"/>
    <mergeCell ref="A116:E116"/>
    <mergeCell ref="A117:E117"/>
    <mergeCell ref="A118:E118"/>
    <mergeCell ref="A81:F81"/>
    <mergeCell ref="A82:F82"/>
    <mergeCell ref="A101:F101"/>
    <mergeCell ref="A102:F102"/>
    <mergeCell ref="A103:F103"/>
    <mergeCell ref="A99:F99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34"/>
  <sheetViews>
    <sheetView tabSelected="1" zoomScaleNormal="100" workbookViewId="0">
      <selection sqref="A1:G1"/>
    </sheetView>
  </sheetViews>
  <sheetFormatPr baseColWidth="10" defaultColWidth="11.42578125" defaultRowHeight="15"/>
  <cols>
    <col min="1" max="1" width="36.28515625" style="53" customWidth="1"/>
    <col min="2" max="2" width="25.28515625" style="53" customWidth="1"/>
    <col min="3" max="3" width="20.7109375" style="53" customWidth="1"/>
    <col min="4" max="4" width="16.85546875" style="53" bestFit="1" customWidth="1"/>
    <col min="5" max="5" width="17.28515625" style="53" bestFit="1" customWidth="1"/>
    <col min="6" max="6" width="17.7109375" style="53" bestFit="1" customWidth="1"/>
    <col min="7" max="7" width="16.28515625" style="53" bestFit="1" customWidth="1"/>
    <col min="8" max="16384" width="11.42578125" style="53"/>
  </cols>
  <sheetData>
    <row r="1" spans="1:8">
      <c r="A1" s="172" t="s">
        <v>84</v>
      </c>
      <c r="B1" s="172"/>
      <c r="C1" s="172"/>
      <c r="D1" s="172"/>
      <c r="E1" s="172"/>
      <c r="F1" s="172"/>
      <c r="G1" s="172"/>
    </row>
    <row r="2" spans="1:8">
      <c r="A2" s="80"/>
      <c r="B2" s="108" t="s">
        <v>0</v>
      </c>
      <c r="C2" s="50" t="s">
        <v>85</v>
      </c>
      <c r="D2" s="80"/>
      <c r="E2" s="80"/>
      <c r="F2" s="80"/>
      <c r="G2" s="80"/>
    </row>
    <row r="3" spans="1:8">
      <c r="A3" s="80"/>
      <c r="B3" s="108" t="s">
        <v>1</v>
      </c>
      <c r="C3" s="50" t="s">
        <v>2</v>
      </c>
      <c r="D3" s="80"/>
      <c r="E3" s="80"/>
      <c r="F3" s="80"/>
      <c r="G3" s="80"/>
    </row>
    <row r="4" spans="1:8">
      <c r="A4" s="80"/>
      <c r="B4" s="108" t="s">
        <v>3</v>
      </c>
      <c r="C4" s="109" t="s">
        <v>4</v>
      </c>
      <c r="D4" s="80"/>
      <c r="E4" s="80"/>
      <c r="F4" s="80"/>
      <c r="G4" s="80"/>
    </row>
    <row r="5" spans="1:8">
      <c r="A5" s="80"/>
      <c r="B5" s="108" t="s">
        <v>86</v>
      </c>
      <c r="C5" s="125">
        <v>2013</v>
      </c>
      <c r="D5" s="80"/>
      <c r="E5" s="80"/>
      <c r="F5" s="80"/>
      <c r="G5" s="80"/>
    </row>
    <row r="6" spans="1:8">
      <c r="A6" s="80"/>
      <c r="B6" s="108"/>
      <c r="C6" s="109"/>
      <c r="D6" s="80"/>
      <c r="E6" s="80"/>
      <c r="F6" s="80"/>
      <c r="G6" s="80"/>
    </row>
    <row r="7" spans="1:8">
      <c r="A7" s="80"/>
      <c r="B7" s="108"/>
      <c r="C7" s="109"/>
      <c r="D7" s="80"/>
      <c r="E7" s="80"/>
      <c r="F7" s="80"/>
      <c r="G7" s="80"/>
    </row>
    <row r="8" spans="1:8">
      <c r="A8" s="172" t="s">
        <v>87</v>
      </c>
      <c r="B8" s="172"/>
      <c r="C8" s="172"/>
      <c r="D8" s="172"/>
      <c r="E8" s="172"/>
      <c r="F8" s="172"/>
      <c r="G8" s="172"/>
    </row>
    <row r="9" spans="1:8">
      <c r="A9" s="172" t="s">
        <v>88</v>
      </c>
      <c r="B9" s="172"/>
      <c r="C9" s="172"/>
      <c r="D9" s="172"/>
      <c r="E9" s="172"/>
      <c r="F9" s="172"/>
      <c r="G9" s="172"/>
    </row>
    <row r="10" spans="1:8">
      <c r="A10" s="56"/>
      <c r="B10" s="56"/>
      <c r="C10" s="56"/>
      <c r="D10" s="56"/>
      <c r="E10" s="56"/>
      <c r="F10" s="56"/>
      <c r="G10" s="56"/>
    </row>
    <row r="11" spans="1:8" ht="15.75" thickBot="1">
      <c r="A11" s="57" t="s">
        <v>5</v>
      </c>
      <c r="B11" s="57" t="s">
        <v>179</v>
      </c>
      <c r="C11" s="57" t="s">
        <v>6</v>
      </c>
      <c r="D11" s="57" t="s">
        <v>10</v>
      </c>
      <c r="E11" s="57" t="s">
        <v>94</v>
      </c>
      <c r="F11" s="57" t="s">
        <v>106</v>
      </c>
      <c r="G11" s="57" t="s">
        <v>132</v>
      </c>
      <c r="H11" s="57" t="s">
        <v>133</v>
      </c>
    </row>
    <row r="12" spans="1:8">
      <c r="A12" s="95"/>
      <c r="B12" s="77"/>
      <c r="C12" s="95"/>
      <c r="D12" s="71"/>
      <c r="E12" s="71"/>
      <c r="F12" s="71"/>
      <c r="G12" s="71"/>
      <c r="H12" s="71"/>
    </row>
    <row r="13" spans="1:8" ht="30">
      <c r="A13" s="177" t="s">
        <v>11</v>
      </c>
      <c r="B13" s="81" t="s">
        <v>12</v>
      </c>
      <c r="C13" s="102" t="s">
        <v>13</v>
      </c>
      <c r="D13" s="102">
        <f>+'1T'!G13</f>
        <v>11</v>
      </c>
      <c r="E13" s="102">
        <f>+'2T'!G13</f>
        <v>44</v>
      </c>
      <c r="F13" s="102">
        <f>+'3T'!G13</f>
        <v>8</v>
      </c>
      <c r="G13" s="102">
        <f>+'4T'!G13</f>
        <v>35</v>
      </c>
      <c r="H13" s="102">
        <f>SUM(D13:G13)</f>
        <v>98</v>
      </c>
    </row>
    <row r="14" spans="1:8" ht="30">
      <c r="A14" s="177"/>
      <c r="B14" s="81" t="s">
        <v>15</v>
      </c>
      <c r="C14" s="102" t="s">
        <v>14</v>
      </c>
      <c r="D14" s="102">
        <f>+'1T'!G14</f>
        <v>83</v>
      </c>
      <c r="E14" s="102">
        <f>+'2T'!G14</f>
        <v>250</v>
      </c>
      <c r="F14" s="102">
        <f>+'3T'!G14</f>
        <v>50</v>
      </c>
      <c r="G14" s="102">
        <f>+'4T'!G14</f>
        <v>350</v>
      </c>
      <c r="H14" s="102">
        <f t="shared" ref="H14:H75" si="0">SUM(D14:G14)</f>
        <v>733</v>
      </c>
    </row>
    <row r="15" spans="1:8">
      <c r="A15" s="177"/>
      <c r="B15" s="81" t="s">
        <v>74</v>
      </c>
      <c r="C15" s="102" t="s">
        <v>95</v>
      </c>
      <c r="D15" s="102">
        <f>+'1T'!G15</f>
        <v>0</v>
      </c>
      <c r="E15" s="102">
        <f>+'2T'!G15</f>
        <v>0</v>
      </c>
      <c r="F15" s="102">
        <f>+'3T'!G15</f>
        <v>0</v>
      </c>
      <c r="G15" s="102">
        <f>+'4T'!G15</f>
        <v>0</v>
      </c>
      <c r="H15" s="102">
        <f t="shared" si="0"/>
        <v>0</v>
      </c>
    </row>
    <row r="16" spans="1:8" ht="30">
      <c r="A16" s="177"/>
      <c r="B16" s="32" t="s">
        <v>156</v>
      </c>
      <c r="C16" s="33" t="s">
        <v>155</v>
      </c>
      <c r="D16" s="102">
        <f>+'1T'!G16</f>
        <v>0</v>
      </c>
      <c r="E16" s="102">
        <f>+'2T'!G16</f>
        <v>0</v>
      </c>
      <c r="F16" s="102">
        <f>+'3T'!G16</f>
        <v>200</v>
      </c>
      <c r="G16" s="102">
        <f>+'4T'!G16</f>
        <v>0</v>
      </c>
      <c r="H16" s="102">
        <f t="shared" si="0"/>
        <v>200</v>
      </c>
    </row>
    <row r="17" spans="1:8">
      <c r="A17" s="177"/>
      <c r="B17" s="32" t="s">
        <v>168</v>
      </c>
      <c r="C17" s="33" t="s">
        <v>155</v>
      </c>
      <c r="D17" s="102">
        <f>+'1T'!G17</f>
        <v>0</v>
      </c>
      <c r="E17" s="102">
        <f>+'2T'!G17</f>
        <v>0</v>
      </c>
      <c r="F17" s="102">
        <f>+'3T'!G17</f>
        <v>0</v>
      </c>
      <c r="G17" s="102">
        <f>+'4T'!G17</f>
        <v>107</v>
      </c>
      <c r="H17" s="102">
        <f t="shared" si="0"/>
        <v>107</v>
      </c>
    </row>
    <row r="18" spans="1:8">
      <c r="A18" s="177"/>
      <c r="B18" s="32" t="s">
        <v>169</v>
      </c>
      <c r="C18" s="33" t="s">
        <v>155</v>
      </c>
      <c r="D18" s="102">
        <f>+'1T'!G18</f>
        <v>0</v>
      </c>
      <c r="E18" s="102">
        <f>+'2T'!G18</f>
        <v>0</v>
      </c>
      <c r="F18" s="102">
        <f>+'3T'!G18</f>
        <v>0</v>
      </c>
      <c r="G18" s="102">
        <f>+'4T'!G18</f>
        <v>0</v>
      </c>
      <c r="H18" s="102">
        <f t="shared" si="0"/>
        <v>0</v>
      </c>
    </row>
    <row r="19" spans="1:8" ht="30">
      <c r="A19" s="177"/>
      <c r="B19" s="32" t="s">
        <v>170</v>
      </c>
      <c r="C19" s="33" t="s">
        <v>155</v>
      </c>
      <c r="D19" s="102">
        <f>+'1T'!G19</f>
        <v>0</v>
      </c>
      <c r="E19" s="102">
        <f>+'2T'!G19</f>
        <v>0</v>
      </c>
      <c r="F19" s="102">
        <f>+'3T'!G19</f>
        <v>96</v>
      </c>
      <c r="G19" s="102">
        <f>+'4T'!G19</f>
        <v>400</v>
      </c>
      <c r="H19" s="102">
        <f t="shared" si="0"/>
        <v>496</v>
      </c>
    </row>
    <row r="20" spans="1:8" ht="30">
      <c r="A20" s="177"/>
      <c r="B20" s="32" t="s">
        <v>171</v>
      </c>
      <c r="C20" s="33" t="s">
        <v>155</v>
      </c>
      <c r="D20" s="102">
        <f>+'1T'!G20</f>
        <v>0</v>
      </c>
      <c r="E20" s="102">
        <f>+'2T'!G20</f>
        <v>0</v>
      </c>
      <c r="F20" s="102">
        <f>+'3T'!G20</f>
        <v>0</v>
      </c>
      <c r="G20" s="102">
        <f>+'4T'!G20</f>
        <v>0</v>
      </c>
      <c r="H20" s="102">
        <f t="shared" si="0"/>
        <v>0</v>
      </c>
    </row>
    <row r="21" spans="1:8">
      <c r="A21" s="177"/>
      <c r="B21" s="32" t="s">
        <v>172</v>
      </c>
      <c r="C21" s="33" t="s">
        <v>162</v>
      </c>
      <c r="D21" s="102">
        <f>+'1T'!G21</f>
        <v>0</v>
      </c>
      <c r="E21" s="102">
        <f>+'2T'!G21</f>
        <v>0</v>
      </c>
      <c r="F21" s="102">
        <f>+'3T'!G21</f>
        <v>1</v>
      </c>
      <c r="G21" s="102">
        <f>+'4T'!G21</f>
        <v>2</v>
      </c>
      <c r="H21" s="102">
        <f t="shared" si="0"/>
        <v>3</v>
      </c>
    </row>
    <row r="22" spans="1:8">
      <c r="A22" s="177"/>
      <c r="B22" s="32" t="s">
        <v>191</v>
      </c>
      <c r="C22" s="33" t="s">
        <v>155</v>
      </c>
      <c r="D22" s="102">
        <f>+'1T'!G22</f>
        <v>10</v>
      </c>
      <c r="E22" s="102">
        <f>+'2T'!G22</f>
        <v>0</v>
      </c>
      <c r="F22" s="102">
        <f>+'3T'!G22</f>
        <v>0</v>
      </c>
      <c r="G22" s="102">
        <f>+'4T'!G22</f>
        <v>0</v>
      </c>
      <c r="H22" s="102">
        <f t="shared" ref="H22" si="1">SUM(D22:G22)</f>
        <v>10</v>
      </c>
    </row>
    <row r="23" spans="1:8" ht="30">
      <c r="A23" s="181" t="s">
        <v>75</v>
      </c>
      <c r="B23" s="62" t="s">
        <v>124</v>
      </c>
      <c r="C23" s="102" t="s">
        <v>14</v>
      </c>
      <c r="D23" s="102">
        <f>+'1T'!G23</f>
        <v>0</v>
      </c>
      <c r="E23" s="102">
        <f>+'2T'!G23</f>
        <v>0</v>
      </c>
      <c r="F23" s="102">
        <f>+'3T'!G23</f>
        <v>0</v>
      </c>
      <c r="G23" s="102">
        <f>+'4T'!G23</f>
        <v>0</v>
      </c>
      <c r="H23" s="102">
        <f t="shared" si="0"/>
        <v>0</v>
      </c>
    </row>
    <row r="24" spans="1:8" ht="30">
      <c r="A24" s="181"/>
      <c r="B24" s="96" t="s">
        <v>15</v>
      </c>
      <c r="C24" s="102" t="s">
        <v>14</v>
      </c>
      <c r="D24" s="102">
        <f>+'1T'!G24</f>
        <v>0</v>
      </c>
      <c r="E24" s="102">
        <f>+'2T'!G24</f>
        <v>0</v>
      </c>
      <c r="F24" s="102">
        <f>+'3T'!G24</f>
        <v>194</v>
      </c>
      <c r="G24" s="102">
        <f>+'4T'!G24</f>
        <v>211</v>
      </c>
      <c r="H24" s="102">
        <f t="shared" si="0"/>
        <v>405</v>
      </c>
    </row>
    <row r="25" spans="1:8" ht="30">
      <c r="A25" s="181"/>
      <c r="B25" s="62" t="s">
        <v>139</v>
      </c>
      <c r="C25" s="102" t="s">
        <v>14</v>
      </c>
      <c r="D25" s="102">
        <f>+'1T'!G25</f>
        <v>1</v>
      </c>
      <c r="E25" s="102">
        <f>+'2T'!G25</f>
        <v>1100</v>
      </c>
      <c r="F25" s="102">
        <f>+'3T'!G25</f>
        <v>90</v>
      </c>
      <c r="G25" s="102">
        <f>+'4T'!G25</f>
        <v>0</v>
      </c>
      <c r="H25" s="102">
        <f t="shared" si="0"/>
        <v>1191</v>
      </c>
    </row>
    <row r="26" spans="1:8" ht="30">
      <c r="A26" s="181"/>
      <c r="B26" s="96" t="s">
        <v>140</v>
      </c>
      <c r="C26" s="102" t="s">
        <v>16</v>
      </c>
      <c r="D26" s="102">
        <f>+'1T'!G26</f>
        <v>2</v>
      </c>
      <c r="E26" s="102">
        <f>+'2T'!G26</f>
        <v>6</v>
      </c>
      <c r="F26" s="102">
        <f>+'3T'!G26</f>
        <v>8</v>
      </c>
      <c r="G26" s="102">
        <f>+'4T'!G26</f>
        <v>15</v>
      </c>
      <c r="H26" s="102">
        <f t="shared" si="0"/>
        <v>31</v>
      </c>
    </row>
    <row r="27" spans="1:8" ht="45">
      <c r="A27" s="181"/>
      <c r="B27" s="62" t="s">
        <v>17</v>
      </c>
      <c r="C27" s="102" t="s">
        <v>14</v>
      </c>
      <c r="D27" s="102">
        <f>+'1T'!G27</f>
        <v>1103</v>
      </c>
      <c r="E27" s="102">
        <f>+'2T'!G27</f>
        <v>1040</v>
      </c>
      <c r="F27" s="102">
        <f>+'3T'!G27</f>
        <v>1089</v>
      </c>
      <c r="G27" s="102">
        <f>+'4T'!G27</f>
        <v>852</v>
      </c>
      <c r="H27" s="102">
        <f t="shared" si="0"/>
        <v>4084</v>
      </c>
    </row>
    <row r="28" spans="1:8" ht="30">
      <c r="A28" s="181"/>
      <c r="B28" s="62" t="s">
        <v>109</v>
      </c>
      <c r="C28" s="102" t="s">
        <v>39</v>
      </c>
      <c r="D28" s="102">
        <f>+'1T'!G28</f>
        <v>0</v>
      </c>
      <c r="E28" s="102">
        <f>+'2T'!G28</f>
        <v>0</v>
      </c>
      <c r="F28" s="102">
        <f>+'3T'!G28</f>
        <v>1</v>
      </c>
      <c r="G28" s="102">
        <f>+'4T'!G28</f>
        <v>0</v>
      </c>
      <c r="H28" s="102">
        <f t="shared" si="0"/>
        <v>1</v>
      </c>
    </row>
    <row r="29" spans="1:8">
      <c r="A29" s="181"/>
      <c r="B29" s="96" t="s">
        <v>141</v>
      </c>
      <c r="C29" s="102" t="s">
        <v>16</v>
      </c>
      <c r="D29" s="102">
        <f>+'1T'!G29</f>
        <v>2</v>
      </c>
      <c r="E29" s="102">
        <f>+'2T'!G29</f>
        <v>1</v>
      </c>
      <c r="F29" s="102">
        <f>+'3T'!G29</f>
        <v>3</v>
      </c>
      <c r="G29" s="102">
        <f>+'4T'!G29</f>
        <v>5</v>
      </c>
      <c r="H29" s="102">
        <f t="shared" si="0"/>
        <v>11</v>
      </c>
    </row>
    <row r="30" spans="1:8">
      <c r="A30" s="181"/>
      <c r="B30" s="63" t="s">
        <v>142</v>
      </c>
      <c r="C30" s="102" t="s">
        <v>40</v>
      </c>
      <c r="D30" s="102">
        <f>+'1T'!G30</f>
        <v>0</v>
      </c>
      <c r="E30" s="102">
        <f>+'2T'!G30</f>
        <v>0</v>
      </c>
      <c r="F30" s="102">
        <f>+'3T'!G30</f>
        <v>0</v>
      </c>
      <c r="G30" s="102">
        <f>+'4T'!G30</f>
        <v>0</v>
      </c>
      <c r="H30" s="102">
        <f t="shared" si="0"/>
        <v>0</v>
      </c>
    </row>
    <row r="31" spans="1:8" ht="30">
      <c r="A31" s="181"/>
      <c r="B31" s="62" t="s">
        <v>143</v>
      </c>
      <c r="C31" s="102" t="s">
        <v>14</v>
      </c>
      <c r="D31" s="102">
        <f>+'1T'!G31</f>
        <v>0</v>
      </c>
      <c r="E31" s="102">
        <f>+'2T'!G31</f>
        <v>0</v>
      </c>
      <c r="F31" s="102">
        <f>+'3T'!G31</f>
        <v>0</v>
      </c>
      <c r="G31" s="102">
        <f>+'4T'!G31</f>
        <v>0</v>
      </c>
      <c r="H31" s="102">
        <f t="shared" si="0"/>
        <v>0</v>
      </c>
    </row>
    <row r="32" spans="1:8" ht="30">
      <c r="A32" s="181"/>
      <c r="B32" s="62" t="s">
        <v>144</v>
      </c>
      <c r="C32" s="102" t="s">
        <v>39</v>
      </c>
      <c r="D32" s="102">
        <f>+'1T'!G32</f>
        <v>5</v>
      </c>
      <c r="E32" s="102">
        <f>+'2T'!G32</f>
        <v>0</v>
      </c>
      <c r="F32" s="102">
        <f>+'3T'!G32</f>
        <v>0</v>
      </c>
      <c r="G32" s="102">
        <f>+'4T'!G32</f>
        <v>0</v>
      </c>
      <c r="H32" s="102">
        <f t="shared" si="0"/>
        <v>5</v>
      </c>
    </row>
    <row r="33" spans="1:8" ht="30">
      <c r="A33" s="181"/>
      <c r="B33" s="62" t="s">
        <v>159</v>
      </c>
      <c r="C33" s="102" t="s">
        <v>39</v>
      </c>
      <c r="D33" s="102">
        <f>+'1T'!G33</f>
        <v>69</v>
      </c>
      <c r="E33" s="102">
        <f>+'2T'!G33</f>
        <v>61</v>
      </c>
      <c r="F33" s="102">
        <f>+'3T'!G33</f>
        <v>167</v>
      </c>
      <c r="G33" s="102">
        <f>+'4T'!G33</f>
        <v>89</v>
      </c>
      <c r="H33" s="102">
        <f t="shared" si="0"/>
        <v>386</v>
      </c>
    </row>
    <row r="34" spans="1:8">
      <c r="A34" s="181"/>
      <c r="B34" s="115" t="s">
        <v>160</v>
      </c>
      <c r="C34" s="116" t="s">
        <v>40</v>
      </c>
      <c r="D34" s="102">
        <f>+'1T'!G34</f>
        <v>64</v>
      </c>
      <c r="E34" s="102">
        <f>+'2T'!G34</f>
        <v>5</v>
      </c>
      <c r="F34" s="102">
        <f>+'3T'!G34</f>
        <v>438</v>
      </c>
      <c r="G34" s="102">
        <f>+'4T'!G34</f>
        <v>112</v>
      </c>
      <c r="H34" s="102">
        <f t="shared" si="0"/>
        <v>619</v>
      </c>
    </row>
    <row r="35" spans="1:8">
      <c r="A35" s="181"/>
      <c r="B35" s="115" t="s">
        <v>192</v>
      </c>
      <c r="C35" s="116"/>
      <c r="D35" s="102">
        <f>+'1T'!G35</f>
        <v>2</v>
      </c>
      <c r="E35" s="102">
        <f>+'2T'!G35</f>
        <v>0</v>
      </c>
      <c r="F35" s="102">
        <f>+'3T'!G35</f>
        <v>0</v>
      </c>
      <c r="G35" s="102">
        <f>+'4T'!G35</f>
        <v>0</v>
      </c>
      <c r="H35" s="102">
        <f t="shared" ref="H35" si="2">SUM(D35:G35)</f>
        <v>2</v>
      </c>
    </row>
    <row r="36" spans="1:8" ht="30">
      <c r="A36" s="181"/>
      <c r="B36" s="115" t="s">
        <v>217</v>
      </c>
      <c r="C36" s="116" t="s">
        <v>218</v>
      </c>
      <c r="D36" s="102"/>
      <c r="E36" s="102"/>
      <c r="F36" s="102"/>
      <c r="G36" s="102"/>
      <c r="H36" s="102"/>
    </row>
    <row r="37" spans="1:8">
      <c r="A37" s="181"/>
      <c r="B37" s="115" t="s">
        <v>219</v>
      </c>
      <c r="C37" s="116" t="s">
        <v>101</v>
      </c>
      <c r="D37" s="102"/>
      <c r="E37" s="102"/>
      <c r="F37" s="102"/>
      <c r="G37" s="102"/>
      <c r="H37" s="102"/>
    </row>
    <row r="38" spans="1:8" ht="15" customHeight="1">
      <c r="A38" s="177" t="s">
        <v>18</v>
      </c>
      <c r="B38" s="97" t="s">
        <v>19</v>
      </c>
      <c r="C38" s="102" t="s">
        <v>13</v>
      </c>
      <c r="D38" s="102">
        <f>+'1T'!G38</f>
        <v>2</v>
      </c>
      <c r="E38" s="102">
        <f>+'2T'!G38</f>
        <v>50</v>
      </c>
      <c r="F38" s="102">
        <f>+'3T'!G38</f>
        <v>25</v>
      </c>
      <c r="G38" s="102">
        <f>+'4T'!G38</f>
        <v>26</v>
      </c>
      <c r="H38" s="102">
        <f t="shared" si="0"/>
        <v>103</v>
      </c>
    </row>
    <row r="39" spans="1:8">
      <c r="A39" s="177"/>
      <c r="B39" s="98" t="s">
        <v>15</v>
      </c>
      <c r="C39" s="87" t="s">
        <v>14</v>
      </c>
      <c r="D39" s="102">
        <f>+'1T'!G39</f>
        <v>0</v>
      </c>
      <c r="E39" s="102">
        <f>+'2T'!G39</f>
        <v>0</v>
      </c>
      <c r="F39" s="102">
        <f>+'3T'!G39</f>
        <v>428</v>
      </c>
      <c r="G39" s="102">
        <f>+'4T'!G39</f>
        <v>23</v>
      </c>
      <c r="H39" s="102">
        <f t="shared" si="0"/>
        <v>451</v>
      </c>
    </row>
    <row r="40" spans="1:8" ht="30">
      <c r="A40" s="177"/>
      <c r="B40" s="96" t="s">
        <v>76</v>
      </c>
      <c r="C40" s="87" t="s">
        <v>14</v>
      </c>
      <c r="D40" s="102">
        <f>+'1T'!G40</f>
        <v>0</v>
      </c>
      <c r="E40" s="102">
        <f>+'2T'!G40</f>
        <v>0</v>
      </c>
      <c r="F40" s="102">
        <f>+'3T'!G40</f>
        <v>0</v>
      </c>
      <c r="G40" s="102">
        <f>+'4T'!G40</f>
        <v>5</v>
      </c>
      <c r="H40" s="102">
        <f t="shared" si="0"/>
        <v>5</v>
      </c>
    </row>
    <row r="41" spans="1:8">
      <c r="A41" s="177"/>
      <c r="B41" s="96" t="s">
        <v>96</v>
      </c>
      <c r="C41" s="87" t="s">
        <v>97</v>
      </c>
      <c r="D41" s="102">
        <f>+'1T'!G41</f>
        <v>0</v>
      </c>
      <c r="E41" s="102">
        <f>+'2T'!G41</f>
        <v>0</v>
      </c>
      <c r="F41" s="102">
        <f>+'3T'!G41</f>
        <v>0</v>
      </c>
      <c r="G41" s="102">
        <f>+'4T'!G41</f>
        <v>0</v>
      </c>
      <c r="H41" s="102">
        <f t="shared" si="0"/>
        <v>0</v>
      </c>
    </row>
    <row r="42" spans="1:8" ht="30">
      <c r="A42" s="177"/>
      <c r="B42" s="119" t="s">
        <v>163</v>
      </c>
      <c r="C42" s="120" t="s">
        <v>164</v>
      </c>
      <c r="D42" s="102">
        <f>+'1T'!G42</f>
        <v>0</v>
      </c>
      <c r="E42" s="102">
        <f>+'2T'!G42</f>
        <v>0</v>
      </c>
      <c r="F42" s="102">
        <f>+'3T'!G42</f>
        <v>0</v>
      </c>
      <c r="G42" s="102">
        <f>+'4T'!G42</f>
        <v>0</v>
      </c>
      <c r="H42" s="102">
        <f t="shared" si="0"/>
        <v>0</v>
      </c>
    </row>
    <row r="43" spans="1:8" ht="45">
      <c r="A43" s="177"/>
      <c r="B43" s="159" t="s">
        <v>205</v>
      </c>
      <c r="C43" s="120" t="s">
        <v>165</v>
      </c>
      <c r="D43" s="102">
        <f>+'1T'!G43</f>
        <v>0</v>
      </c>
      <c r="E43" s="102">
        <f>+'2T'!G43</f>
        <v>0</v>
      </c>
      <c r="F43" s="102">
        <f>+'3T'!G43</f>
        <v>1</v>
      </c>
      <c r="G43" s="102">
        <f>+'4T'!G43</f>
        <v>1</v>
      </c>
      <c r="H43" s="102">
        <f t="shared" si="0"/>
        <v>2</v>
      </c>
    </row>
    <row r="44" spans="1:8">
      <c r="A44" s="177"/>
      <c r="B44" s="159" t="s">
        <v>193</v>
      </c>
      <c r="C44" s="120" t="s">
        <v>13</v>
      </c>
      <c r="D44" s="102">
        <f>+'1T'!G44</f>
        <v>2</v>
      </c>
      <c r="E44" s="102">
        <f>+'2T'!G44</f>
        <v>0</v>
      </c>
      <c r="F44" s="102">
        <f>+'3T'!G44</f>
        <v>0</v>
      </c>
      <c r="G44" s="102">
        <f>+'4T'!G44</f>
        <v>0</v>
      </c>
      <c r="H44" s="102">
        <f t="shared" ref="H44" si="3">SUM(D44:G44)</f>
        <v>2</v>
      </c>
    </row>
    <row r="45" spans="1:8" ht="30">
      <c r="A45" s="177" t="s">
        <v>20</v>
      </c>
      <c r="B45" s="99" t="s">
        <v>41</v>
      </c>
      <c r="C45" s="101" t="s">
        <v>42</v>
      </c>
      <c r="D45" s="102">
        <f>+'1T'!G45</f>
        <v>0</v>
      </c>
      <c r="E45" s="102">
        <f>+'2T'!G45</f>
        <v>0</v>
      </c>
      <c r="F45" s="102">
        <f>+'3T'!G45</f>
        <v>5643</v>
      </c>
      <c r="G45" s="102">
        <f>+'4T'!G45</f>
        <v>2</v>
      </c>
      <c r="H45" s="102">
        <f t="shared" si="0"/>
        <v>5645</v>
      </c>
    </row>
    <row r="46" spans="1:8" ht="15" customHeight="1">
      <c r="A46" s="177"/>
      <c r="B46" s="100" t="s">
        <v>43</v>
      </c>
      <c r="C46" s="101" t="s">
        <v>44</v>
      </c>
      <c r="D46" s="102">
        <f>+'1T'!G46</f>
        <v>1</v>
      </c>
      <c r="E46" s="102">
        <f>+'2T'!G46</f>
        <v>0</v>
      </c>
      <c r="F46" s="102">
        <f>+'3T'!G46</f>
        <v>1</v>
      </c>
      <c r="G46" s="102">
        <f>+'4T'!G46</f>
        <v>0</v>
      </c>
      <c r="H46" s="102">
        <f t="shared" si="0"/>
        <v>2</v>
      </c>
    </row>
    <row r="47" spans="1:8">
      <c r="A47" s="177"/>
      <c r="B47" s="100" t="s">
        <v>98</v>
      </c>
      <c r="C47" s="101" t="s">
        <v>99</v>
      </c>
      <c r="D47" s="102">
        <f>+'1T'!G47</f>
        <v>0</v>
      </c>
      <c r="E47" s="102">
        <f>+'2T'!G47</f>
        <v>1</v>
      </c>
      <c r="F47" s="102">
        <f>+'3T'!G47</f>
        <v>1085</v>
      </c>
      <c r="G47" s="102">
        <f>+'4T'!G47</f>
        <v>0</v>
      </c>
      <c r="H47" s="102">
        <f t="shared" si="0"/>
        <v>1086</v>
      </c>
    </row>
    <row r="48" spans="1:8">
      <c r="A48" s="177"/>
      <c r="B48" s="99" t="s">
        <v>100</v>
      </c>
      <c r="C48" s="101" t="s">
        <v>14</v>
      </c>
      <c r="D48" s="102">
        <f>+'1T'!G48</f>
        <v>3326</v>
      </c>
      <c r="E48" s="102">
        <f>+'2T'!G48</f>
        <v>4674</v>
      </c>
      <c r="F48" s="102">
        <f>+'3T'!G48</f>
        <v>5475</v>
      </c>
      <c r="G48" s="102">
        <f>+'4T'!G48</f>
        <v>2877</v>
      </c>
      <c r="H48" s="102">
        <f t="shared" si="0"/>
        <v>16352</v>
      </c>
    </row>
    <row r="49" spans="1:8" ht="30">
      <c r="A49" s="177"/>
      <c r="B49" s="99" t="s">
        <v>194</v>
      </c>
      <c r="C49" s="101" t="s">
        <v>16</v>
      </c>
      <c r="D49" s="102">
        <f>+'1T'!G49</f>
        <v>1</v>
      </c>
      <c r="E49" s="102">
        <f>+'2T'!G49</f>
        <v>1</v>
      </c>
      <c r="F49" s="102">
        <f>+'3T'!G49</f>
        <v>0</v>
      </c>
      <c r="G49" s="102">
        <f>+'4T'!G49</f>
        <v>1</v>
      </c>
      <c r="H49" s="102">
        <f t="shared" ref="H49" si="4">SUM(D49:G49)</f>
        <v>3</v>
      </c>
    </row>
    <row r="50" spans="1:8" ht="15" customHeight="1">
      <c r="A50" s="177" t="s">
        <v>37</v>
      </c>
      <c r="B50" s="65" t="s">
        <v>21</v>
      </c>
      <c r="C50" s="101" t="s">
        <v>22</v>
      </c>
      <c r="D50" s="102">
        <f>+'1T'!G50</f>
        <v>3</v>
      </c>
      <c r="E50" s="102">
        <f>+'2T'!G50</f>
        <v>4</v>
      </c>
      <c r="F50" s="102">
        <f>+'3T'!G50</f>
        <v>42</v>
      </c>
      <c r="G50" s="102">
        <f>+'4T'!G50</f>
        <v>32</v>
      </c>
      <c r="H50" s="102">
        <f t="shared" si="0"/>
        <v>81</v>
      </c>
    </row>
    <row r="51" spans="1:8">
      <c r="A51" s="177"/>
      <c r="B51" s="65" t="s">
        <v>23</v>
      </c>
      <c r="C51" s="101" t="s">
        <v>14</v>
      </c>
      <c r="D51" s="102">
        <f>+'1T'!G51</f>
        <v>48</v>
      </c>
      <c r="E51" s="102">
        <f>+'2T'!G51</f>
        <v>95</v>
      </c>
      <c r="F51" s="102">
        <f>+'3T'!G51</f>
        <v>247</v>
      </c>
      <c r="G51" s="102">
        <f>+'4T'!G51</f>
        <v>345</v>
      </c>
      <c r="H51" s="102">
        <f t="shared" si="0"/>
        <v>735</v>
      </c>
    </row>
    <row r="52" spans="1:8">
      <c r="A52" s="177"/>
      <c r="B52" s="65" t="s">
        <v>128</v>
      </c>
      <c r="C52" s="101" t="s">
        <v>14</v>
      </c>
      <c r="D52" s="102">
        <f>+'1T'!G52</f>
        <v>0</v>
      </c>
      <c r="E52" s="102">
        <f>+'2T'!G52</f>
        <v>0</v>
      </c>
      <c r="F52" s="102">
        <f>+'3T'!G52</f>
        <v>0</v>
      </c>
      <c r="G52" s="102">
        <f>+'4T'!G52</f>
        <v>0</v>
      </c>
      <c r="H52" s="102">
        <f t="shared" si="0"/>
        <v>0</v>
      </c>
    </row>
    <row r="53" spans="1:8" ht="15" customHeight="1">
      <c r="A53" s="177"/>
      <c r="B53" s="65" t="s">
        <v>129</v>
      </c>
      <c r="C53" s="64" t="s">
        <v>77</v>
      </c>
      <c r="D53" s="102">
        <f>+'1T'!G53</f>
        <v>0</v>
      </c>
      <c r="E53" s="102">
        <f>+'2T'!G53</f>
        <v>0</v>
      </c>
      <c r="F53" s="102">
        <f>+'3T'!G53</f>
        <v>0</v>
      </c>
      <c r="G53" s="102">
        <f>+'4T'!G53</f>
        <v>5</v>
      </c>
      <c r="H53" s="102">
        <f t="shared" si="0"/>
        <v>5</v>
      </c>
    </row>
    <row r="54" spans="1:8" ht="15" customHeight="1">
      <c r="A54" s="177"/>
      <c r="B54" s="65" t="s">
        <v>166</v>
      </c>
      <c r="C54" s="64" t="s">
        <v>155</v>
      </c>
      <c r="D54" s="102">
        <f>+'1T'!G54</f>
        <v>0</v>
      </c>
      <c r="E54" s="102">
        <f>+'2T'!G54</f>
        <v>0</v>
      </c>
      <c r="F54" s="102">
        <f>+'3T'!G54</f>
        <v>0</v>
      </c>
      <c r="G54" s="102">
        <f>+'4T'!G54</f>
        <v>0</v>
      </c>
      <c r="H54" s="102">
        <f t="shared" si="0"/>
        <v>0</v>
      </c>
    </row>
    <row r="55" spans="1:8">
      <c r="A55" s="205" t="s">
        <v>24</v>
      </c>
      <c r="B55" s="65" t="s">
        <v>21</v>
      </c>
      <c r="C55" s="84" t="s">
        <v>13</v>
      </c>
      <c r="D55" s="102">
        <f>+'1T'!G55</f>
        <v>244</v>
      </c>
      <c r="E55" s="102">
        <f>+'2T'!G55</f>
        <v>27</v>
      </c>
      <c r="F55" s="102">
        <f>+'3T'!G55</f>
        <v>36</v>
      </c>
      <c r="G55" s="102">
        <f>+'4T'!G55</f>
        <v>27</v>
      </c>
      <c r="H55" s="102">
        <f t="shared" si="0"/>
        <v>334</v>
      </c>
    </row>
    <row r="56" spans="1:8" ht="45">
      <c r="A56" s="205"/>
      <c r="B56" s="65" t="s">
        <v>78</v>
      </c>
      <c r="C56" s="84" t="s">
        <v>14</v>
      </c>
      <c r="D56" s="102">
        <f>+'1T'!G56</f>
        <v>1663</v>
      </c>
      <c r="E56" s="102">
        <f>+'2T'!G56</f>
        <v>1687</v>
      </c>
      <c r="F56" s="102">
        <f>+'3T'!G56</f>
        <v>1393</v>
      </c>
      <c r="G56" s="102">
        <f>+'4T'!G56</f>
        <v>1586</v>
      </c>
      <c r="H56" s="102">
        <f t="shared" si="0"/>
        <v>6329</v>
      </c>
    </row>
    <row r="57" spans="1:8" ht="30">
      <c r="A57" s="205"/>
      <c r="B57" s="65" t="s">
        <v>79</v>
      </c>
      <c r="C57" s="84" t="s">
        <v>80</v>
      </c>
      <c r="D57" s="102">
        <f>+'1T'!G57</f>
        <v>28</v>
      </c>
      <c r="E57" s="102">
        <f>+'2T'!G57</f>
        <v>218</v>
      </c>
      <c r="F57" s="102">
        <f>+'3T'!G57</f>
        <v>131</v>
      </c>
      <c r="G57" s="102">
        <f>+'4T'!G57</f>
        <v>124</v>
      </c>
      <c r="H57" s="102">
        <f t="shared" si="0"/>
        <v>501</v>
      </c>
    </row>
    <row r="58" spans="1:8" ht="45">
      <c r="A58" s="205"/>
      <c r="B58" s="65" t="s">
        <v>25</v>
      </c>
      <c r="C58" s="84" t="s">
        <v>14</v>
      </c>
      <c r="D58" s="102" t="str">
        <f>+'1T'!G58</f>
        <v>75 mujeres y 124 niños y niñas</v>
      </c>
      <c r="E58" s="102" t="str">
        <f>+'2T'!G58</f>
        <v>137 mujeres 105 niños y niñas</v>
      </c>
      <c r="F58" s="102">
        <f>+'3T'!G58</f>
        <v>171</v>
      </c>
      <c r="G58" s="102">
        <f>+'4T'!G58</f>
        <v>161</v>
      </c>
      <c r="H58" s="102">
        <f t="shared" si="0"/>
        <v>332</v>
      </c>
    </row>
    <row r="59" spans="1:8" ht="30">
      <c r="A59" s="205"/>
      <c r="B59" s="65" t="s">
        <v>81</v>
      </c>
      <c r="C59" s="101" t="s">
        <v>45</v>
      </c>
      <c r="D59" s="102">
        <f>+'1T'!G59</f>
        <v>0</v>
      </c>
      <c r="E59" s="102">
        <f>+'2T'!G59</f>
        <v>0</v>
      </c>
      <c r="F59" s="102">
        <f>+'3T'!G59</f>
        <v>0</v>
      </c>
      <c r="G59" s="102">
        <f>+'4T'!G59</f>
        <v>0</v>
      </c>
      <c r="H59" s="102">
        <f t="shared" si="0"/>
        <v>0</v>
      </c>
    </row>
    <row r="60" spans="1:8">
      <c r="A60" s="205"/>
      <c r="B60" s="86" t="s">
        <v>82</v>
      </c>
      <c r="C60" s="87" t="s">
        <v>16</v>
      </c>
      <c r="D60" s="102">
        <f>+'1T'!G60</f>
        <v>0</v>
      </c>
      <c r="E60" s="102">
        <f>+'2T'!G60</f>
        <v>1</v>
      </c>
      <c r="F60" s="102">
        <f>+'3T'!G60</f>
        <v>3</v>
      </c>
      <c r="G60" s="102">
        <f>+'4T'!G60</f>
        <v>0</v>
      </c>
      <c r="H60" s="102">
        <f t="shared" si="0"/>
        <v>4</v>
      </c>
    </row>
    <row r="61" spans="1:8">
      <c r="A61" s="205"/>
      <c r="B61" s="65" t="s">
        <v>149</v>
      </c>
      <c r="C61" s="84" t="s">
        <v>14</v>
      </c>
      <c r="D61" s="102" t="str">
        <f>+'1T'!G61</f>
        <v>60 personas</v>
      </c>
      <c r="E61" s="102">
        <f>+'2T'!G61</f>
        <v>0</v>
      </c>
      <c r="F61" s="102">
        <f>+'3T'!G61</f>
        <v>0</v>
      </c>
      <c r="G61" s="102">
        <f>+'4T'!G61</f>
        <v>134</v>
      </c>
      <c r="H61" s="102">
        <f t="shared" si="0"/>
        <v>134</v>
      </c>
    </row>
    <row r="62" spans="1:8">
      <c r="A62" s="205"/>
      <c r="B62" s="58" t="s">
        <v>148</v>
      </c>
      <c r="C62" s="58" t="s">
        <v>110</v>
      </c>
      <c r="D62" s="102">
        <f>+'1T'!G62</f>
        <v>0</v>
      </c>
      <c r="E62" s="102">
        <f>+'2T'!G62</f>
        <v>0</v>
      </c>
      <c r="F62" s="102">
        <f>+'3T'!G62</f>
        <v>0</v>
      </c>
      <c r="G62" s="102">
        <f>+'4T'!G62</f>
        <v>0</v>
      </c>
      <c r="H62" s="102">
        <f t="shared" si="0"/>
        <v>0</v>
      </c>
    </row>
    <row r="63" spans="1:8" ht="45">
      <c r="A63" s="177" t="s">
        <v>89</v>
      </c>
      <c r="B63" s="149" t="s">
        <v>26</v>
      </c>
      <c r="C63" s="150" t="s">
        <v>14</v>
      </c>
      <c r="D63" s="160">
        <f>+'1T'!G63</f>
        <v>1360</v>
      </c>
      <c r="E63" s="160">
        <f>+'2T'!G63</f>
        <v>1025</v>
      </c>
      <c r="F63" s="160">
        <f>+'3T'!G63</f>
        <v>1951</v>
      </c>
      <c r="G63" s="160">
        <f>+'4T'!G63</f>
        <v>2038</v>
      </c>
      <c r="H63" s="160">
        <f t="shared" si="0"/>
        <v>6374</v>
      </c>
    </row>
    <row r="64" spans="1:8" ht="30">
      <c r="A64" s="177"/>
      <c r="B64" s="86" t="s">
        <v>27</v>
      </c>
      <c r="C64" s="87" t="s">
        <v>38</v>
      </c>
      <c r="D64" s="102" t="str">
        <f>+'1T'!G64</f>
        <v>202 personas y 6 programas</v>
      </c>
      <c r="E64" s="102">
        <f>+'2T'!G64</f>
        <v>403</v>
      </c>
      <c r="F64" s="102">
        <f>+'3T'!G64</f>
        <v>727</v>
      </c>
      <c r="G64" s="102">
        <f>+'4T'!G64</f>
        <v>1454</v>
      </c>
      <c r="H64" s="102">
        <f t="shared" si="0"/>
        <v>2584</v>
      </c>
    </row>
    <row r="65" spans="1:8">
      <c r="A65" s="177"/>
      <c r="B65" s="63" t="s">
        <v>28</v>
      </c>
      <c r="C65" s="86" t="s">
        <v>13</v>
      </c>
      <c r="D65" s="102">
        <f>+'1T'!G65</f>
        <v>10</v>
      </c>
      <c r="E65" s="102">
        <f>+'2T'!G65</f>
        <v>7</v>
      </c>
      <c r="F65" s="102">
        <f>+'3T'!G65</f>
        <v>39</v>
      </c>
      <c r="G65" s="102">
        <f>+'4T'!G65</f>
        <v>82</v>
      </c>
      <c r="H65" s="102">
        <f t="shared" si="0"/>
        <v>138</v>
      </c>
    </row>
    <row r="66" spans="1:8" ht="45">
      <c r="A66" s="177"/>
      <c r="B66" s="86" t="s">
        <v>46</v>
      </c>
      <c r="C66" s="87" t="s">
        <v>13</v>
      </c>
      <c r="D66" s="102">
        <f>+'1T'!G66</f>
        <v>0</v>
      </c>
      <c r="E66" s="102">
        <f>+'2T'!G66</f>
        <v>0</v>
      </c>
      <c r="F66" s="102">
        <f>+'3T'!G66</f>
        <v>442</v>
      </c>
      <c r="G66" s="102">
        <f>+'4T'!G66</f>
        <v>0</v>
      </c>
      <c r="H66" s="102">
        <f t="shared" si="0"/>
        <v>442</v>
      </c>
    </row>
    <row r="67" spans="1:8" ht="30">
      <c r="A67" s="177"/>
      <c r="B67" s="86" t="s">
        <v>216</v>
      </c>
      <c r="C67" s="120" t="s">
        <v>155</v>
      </c>
      <c r="D67" s="102">
        <f>+'1T'!G67</f>
        <v>731</v>
      </c>
      <c r="E67" s="102">
        <f>+'2T'!G67</f>
        <v>106</v>
      </c>
      <c r="F67" s="102">
        <f>+'3T'!G67</f>
        <v>442</v>
      </c>
      <c r="G67" s="102">
        <f>+'4T'!G67</f>
        <v>1212</v>
      </c>
      <c r="H67" s="102">
        <f t="shared" ref="H67" si="5">SUM(D67:G67)</f>
        <v>2491</v>
      </c>
    </row>
    <row r="68" spans="1:8" ht="30" customHeight="1">
      <c r="A68" s="198" t="s">
        <v>29</v>
      </c>
      <c r="B68" s="86" t="s">
        <v>83</v>
      </c>
      <c r="C68" s="87" t="s">
        <v>77</v>
      </c>
      <c r="D68" s="102">
        <f>+'1T'!G68</f>
        <v>1</v>
      </c>
      <c r="E68" s="102">
        <f>+'2T'!G68</f>
        <v>0</v>
      </c>
      <c r="F68" s="102">
        <f>+'3T'!G68</f>
        <v>0</v>
      </c>
      <c r="G68" s="102">
        <f>+'4T'!G68</f>
        <v>3</v>
      </c>
      <c r="H68" s="102">
        <f t="shared" si="0"/>
        <v>4</v>
      </c>
    </row>
    <row r="69" spans="1:8" ht="30">
      <c r="A69" s="198"/>
      <c r="B69" s="86" t="s">
        <v>47</v>
      </c>
      <c r="C69" s="87" t="s">
        <v>48</v>
      </c>
      <c r="D69" s="102">
        <f>+'1T'!G69</f>
        <v>0</v>
      </c>
      <c r="E69" s="102">
        <f>+'2T'!G69</f>
        <v>0</v>
      </c>
      <c r="F69" s="102">
        <f>+'3T'!G69</f>
        <v>0</v>
      </c>
      <c r="G69" s="102">
        <f>+'4T'!G69</f>
        <v>0</v>
      </c>
      <c r="H69" s="102">
        <f t="shared" si="0"/>
        <v>0</v>
      </c>
    </row>
    <row r="70" spans="1:8" ht="30">
      <c r="A70" s="198"/>
      <c r="B70" s="86" t="s">
        <v>150</v>
      </c>
      <c r="C70" s="87" t="s">
        <v>102</v>
      </c>
      <c r="D70" s="102">
        <f>+'1T'!G70</f>
        <v>4</v>
      </c>
      <c r="E70" s="102">
        <f>+'2T'!G70</f>
        <v>0</v>
      </c>
      <c r="F70" s="102">
        <f>+'3T'!G70</f>
        <v>0</v>
      </c>
      <c r="G70" s="102">
        <f>+'4T'!G70</f>
        <v>3</v>
      </c>
      <c r="H70" s="102">
        <f t="shared" si="0"/>
        <v>7</v>
      </c>
    </row>
    <row r="71" spans="1:8" ht="45">
      <c r="A71" s="198"/>
      <c r="B71" s="86" t="s">
        <v>151</v>
      </c>
      <c r="C71" s="87" t="s">
        <v>13</v>
      </c>
      <c r="D71" s="102">
        <f>+'1T'!G71</f>
        <v>5</v>
      </c>
      <c r="E71" s="102">
        <f>+'2T'!G71</f>
        <v>0</v>
      </c>
      <c r="F71" s="102">
        <f>+'3T'!G71</f>
        <v>0</v>
      </c>
      <c r="G71" s="102">
        <f>+'4T'!G71</f>
        <v>6</v>
      </c>
      <c r="H71" s="102">
        <f t="shared" si="0"/>
        <v>11</v>
      </c>
    </row>
    <row r="72" spans="1:8" ht="30">
      <c r="A72" s="198"/>
      <c r="B72" s="86" t="s">
        <v>152</v>
      </c>
      <c r="C72" s="87" t="s">
        <v>101</v>
      </c>
      <c r="D72" s="102">
        <f>+'1T'!G72</f>
        <v>1</v>
      </c>
      <c r="E72" s="102">
        <f>+'2T'!G72</f>
        <v>0</v>
      </c>
      <c r="F72" s="102">
        <f>+'3T'!G72</f>
        <v>0</v>
      </c>
      <c r="G72" s="102">
        <f>+'4T'!G72</f>
        <v>7</v>
      </c>
      <c r="H72" s="102">
        <f t="shared" si="0"/>
        <v>8</v>
      </c>
    </row>
    <row r="73" spans="1:8">
      <c r="A73" s="198"/>
      <c r="B73" s="86" t="s">
        <v>153</v>
      </c>
      <c r="C73" s="87" t="s">
        <v>13</v>
      </c>
      <c r="D73" s="102">
        <f>+'1T'!G73</f>
        <v>0</v>
      </c>
      <c r="E73" s="102">
        <f>+'2T'!G73</f>
        <v>0</v>
      </c>
      <c r="F73" s="102">
        <f>+'3T'!G73</f>
        <v>0</v>
      </c>
      <c r="G73" s="102">
        <f>+'4T'!G73</f>
        <v>0</v>
      </c>
      <c r="H73" s="102">
        <f t="shared" si="0"/>
        <v>0</v>
      </c>
    </row>
    <row r="74" spans="1:8" ht="30">
      <c r="A74" s="198"/>
      <c r="B74" s="86" t="s">
        <v>154</v>
      </c>
      <c r="C74" s="87"/>
      <c r="D74" s="102">
        <f>+'1T'!G74</f>
        <v>0</v>
      </c>
      <c r="E74" s="102">
        <f>+'2T'!G74</f>
        <v>0</v>
      </c>
      <c r="F74" s="102">
        <f>+'3T'!G74</f>
        <v>0</v>
      </c>
      <c r="G74" s="102">
        <f>+'4T'!G74</f>
        <v>0</v>
      </c>
      <c r="H74" s="102">
        <f t="shared" si="0"/>
        <v>0</v>
      </c>
    </row>
    <row r="75" spans="1:8" ht="30">
      <c r="A75" s="199"/>
      <c r="B75" s="86" t="s">
        <v>167</v>
      </c>
      <c r="C75" s="120" t="s">
        <v>155</v>
      </c>
      <c r="D75" s="102">
        <f>+'1T'!G75</f>
        <v>0</v>
      </c>
      <c r="E75" s="102">
        <f>+'2T'!G75</f>
        <v>0</v>
      </c>
      <c r="F75" s="102">
        <f>+'3T'!G75</f>
        <v>0</v>
      </c>
      <c r="G75" s="102">
        <f>+'4T'!G75</f>
        <v>0</v>
      </c>
      <c r="H75" s="102">
        <f t="shared" si="0"/>
        <v>0</v>
      </c>
    </row>
    <row r="76" spans="1:8" ht="15.75" thickBot="1">
      <c r="A76" s="123"/>
      <c r="B76" s="68"/>
      <c r="C76" s="69"/>
      <c r="D76" s="70"/>
      <c r="E76" s="70"/>
      <c r="F76" s="70"/>
      <c r="G76" s="70"/>
      <c r="H76" s="70"/>
    </row>
    <row r="77" spans="1:8" ht="15.75" thickTop="1">
      <c r="A77" s="110" t="s">
        <v>135</v>
      </c>
      <c r="C77" s="111"/>
      <c r="D77" s="111"/>
      <c r="E77" s="111"/>
      <c r="F77" s="111"/>
      <c r="G77" s="111"/>
    </row>
    <row r="80" spans="1:8">
      <c r="A80" s="184" t="s">
        <v>30</v>
      </c>
      <c r="B80" s="184"/>
      <c r="C80" s="184"/>
      <c r="D80" s="184"/>
      <c r="E80" s="184"/>
      <c r="F80" s="184"/>
    </row>
    <row r="81" spans="1:8">
      <c r="A81" s="183" t="s">
        <v>90</v>
      </c>
      <c r="B81" s="183"/>
      <c r="C81" s="183"/>
      <c r="D81" s="183"/>
      <c r="E81" s="183"/>
      <c r="F81" s="183"/>
    </row>
    <row r="82" spans="1:8">
      <c r="A82" s="183" t="s">
        <v>50</v>
      </c>
      <c r="B82" s="183"/>
      <c r="C82" s="183"/>
      <c r="D82" s="183"/>
      <c r="E82" s="183"/>
      <c r="F82" s="183"/>
    </row>
    <row r="83" spans="1:8">
      <c r="A83" s="80"/>
      <c r="B83" s="80"/>
      <c r="C83" s="80"/>
      <c r="D83" s="80"/>
      <c r="E83" s="80"/>
      <c r="F83" s="91"/>
    </row>
    <row r="84" spans="1:8" ht="15.75" thickBot="1">
      <c r="A84" s="72" t="s">
        <v>5</v>
      </c>
      <c r="B84" s="72" t="s">
        <v>10</v>
      </c>
      <c r="C84" s="72" t="s">
        <v>94</v>
      </c>
      <c r="D84" s="72" t="s">
        <v>106</v>
      </c>
      <c r="E84" s="72" t="s">
        <v>132</v>
      </c>
      <c r="F84" s="72" t="s">
        <v>133</v>
      </c>
    </row>
    <row r="85" spans="1:8">
      <c r="A85" s="104" t="s">
        <v>58</v>
      </c>
      <c r="B85" s="30">
        <f>+'1T'!E85</f>
        <v>13061559.719999999</v>
      </c>
      <c r="C85" s="30">
        <f>+'2T'!E85</f>
        <v>2540853.4500000002</v>
      </c>
      <c r="D85" s="30">
        <f>+'3T'!E85</f>
        <v>25320626</v>
      </c>
      <c r="E85" s="30">
        <f>+'4T'!E85</f>
        <v>182974188.86000001</v>
      </c>
      <c r="F85" s="30">
        <f>SUM(B85:E85)</f>
        <v>223897228.03000003</v>
      </c>
    </row>
    <row r="86" spans="1:8">
      <c r="A86" s="62" t="s">
        <v>59</v>
      </c>
      <c r="B86" s="30">
        <f>+'1T'!E86</f>
        <v>15516708.09</v>
      </c>
      <c r="C86" s="30">
        <f>+'2T'!E86</f>
        <v>34349588.560000002</v>
      </c>
      <c r="D86" s="30">
        <f>+'3T'!E86</f>
        <v>62194506.159999996</v>
      </c>
      <c r="E86" s="30">
        <f>+'4T'!E86</f>
        <v>121708237.77000001</v>
      </c>
      <c r="F86" s="30">
        <f t="shared" ref="F86:F95" si="6">SUM(B86:E86)</f>
        <v>233769040.58000001</v>
      </c>
    </row>
    <row r="87" spans="1:8" ht="30">
      <c r="A87" s="62" t="s">
        <v>60</v>
      </c>
      <c r="B87" s="30">
        <f>+'1T'!E87</f>
        <v>17115317.899999999</v>
      </c>
      <c r="C87" s="30">
        <f>+'2T'!E87</f>
        <v>6723530</v>
      </c>
      <c r="D87" s="30">
        <f>+'3T'!E87</f>
        <v>25618352.169999998</v>
      </c>
      <c r="E87" s="30">
        <f>+'4T'!E87</f>
        <v>44319979.399999999</v>
      </c>
      <c r="F87" s="30">
        <f t="shared" si="6"/>
        <v>93777179.469999999</v>
      </c>
    </row>
    <row r="88" spans="1:8" ht="30">
      <c r="A88" s="62" t="s">
        <v>70</v>
      </c>
      <c r="B88" s="30">
        <f>+'1T'!E88</f>
        <v>11875329.1</v>
      </c>
      <c r="C88" s="30">
        <f>+'2T'!E88</f>
        <v>9476354</v>
      </c>
      <c r="D88" s="30">
        <f>+'3T'!E88</f>
        <v>9636554.5600000005</v>
      </c>
      <c r="E88" s="30">
        <f>+'4T'!E88</f>
        <v>27900813.740000002</v>
      </c>
      <c r="F88" s="30">
        <f t="shared" si="6"/>
        <v>58889051.400000006</v>
      </c>
    </row>
    <row r="89" spans="1:8" ht="30">
      <c r="A89" s="62" t="s">
        <v>71</v>
      </c>
      <c r="B89" s="30">
        <f>+'1T'!E89</f>
        <v>1197330</v>
      </c>
      <c r="C89" s="30">
        <f>+'2T'!E89</f>
        <v>8001373.5499999998</v>
      </c>
      <c r="D89" s="30">
        <f>+'3T'!E89</f>
        <v>5097990</v>
      </c>
      <c r="E89" s="30">
        <f>+'4T'!E89</f>
        <v>18471992</v>
      </c>
      <c r="F89" s="30">
        <f t="shared" si="6"/>
        <v>32768685.550000001</v>
      </c>
    </row>
    <row r="90" spans="1:8" ht="30">
      <c r="A90" s="62" t="s">
        <v>61</v>
      </c>
      <c r="B90" s="30">
        <f>+'1T'!E90</f>
        <v>2701843.97</v>
      </c>
      <c r="C90" s="30">
        <f>+'2T'!E90</f>
        <v>11598235.630000001</v>
      </c>
      <c r="D90" s="30">
        <f>+'3T'!E90</f>
        <v>4872692</v>
      </c>
      <c r="E90" s="30">
        <f>+'4T'!E90</f>
        <v>9552601</v>
      </c>
      <c r="F90" s="30">
        <f t="shared" si="6"/>
        <v>28725372.600000001</v>
      </c>
    </row>
    <row r="91" spans="1:8">
      <c r="A91" s="62" t="s">
        <v>62</v>
      </c>
      <c r="B91" s="30">
        <f>+'1T'!E91</f>
        <v>15332848.040000001</v>
      </c>
      <c r="C91" s="30">
        <f>+'2T'!E91</f>
        <v>38216014.68</v>
      </c>
      <c r="D91" s="30">
        <f>+'3T'!E91</f>
        <v>35603700.810000002</v>
      </c>
      <c r="E91" s="30">
        <f>+'4T'!E91</f>
        <v>193583367.15000001</v>
      </c>
      <c r="F91" s="30">
        <f t="shared" si="6"/>
        <v>282735930.68000001</v>
      </c>
    </row>
    <row r="92" spans="1:8" ht="30">
      <c r="A92" s="62" t="s">
        <v>63</v>
      </c>
      <c r="B92" s="30">
        <f>+'1T'!E92</f>
        <v>7785852</v>
      </c>
      <c r="C92" s="30">
        <f>+'2T'!E92</f>
        <v>8335215.9000000004</v>
      </c>
      <c r="D92" s="30">
        <f>+'3T'!E92</f>
        <v>19719394.800000001</v>
      </c>
      <c r="E92" s="30">
        <f>+'4T'!E92</f>
        <v>55761868.059999995</v>
      </c>
      <c r="F92" s="30">
        <f t="shared" si="6"/>
        <v>91602330.75999999</v>
      </c>
    </row>
    <row r="93" spans="1:8" ht="30">
      <c r="A93" s="62" t="s">
        <v>72</v>
      </c>
      <c r="B93" s="30">
        <f>+'1T'!E93</f>
        <v>7336737</v>
      </c>
      <c r="C93" s="30">
        <f>+'2T'!E93</f>
        <v>2308100</v>
      </c>
      <c r="D93" s="30">
        <f>+'3T'!E93</f>
        <v>563750</v>
      </c>
      <c r="E93" s="30">
        <f>+'4T'!E93</f>
        <v>10024290</v>
      </c>
      <c r="F93" s="30">
        <f t="shared" si="6"/>
        <v>20232877</v>
      </c>
    </row>
    <row r="94" spans="1:8" ht="30">
      <c r="A94" s="62" t="s">
        <v>56</v>
      </c>
      <c r="B94" s="30">
        <f>+'1T'!E94</f>
        <v>611636106.42999995</v>
      </c>
      <c r="C94" s="30">
        <f>+'2T'!E94</f>
        <v>495288213.52000004</v>
      </c>
      <c r="D94" s="30">
        <f>+'3T'!E94</f>
        <v>519013729.25</v>
      </c>
      <c r="E94" s="30">
        <f>+'4T'!E94</f>
        <v>702502583.75</v>
      </c>
      <c r="F94" s="30">
        <f t="shared" si="6"/>
        <v>2328440632.9499998</v>
      </c>
    </row>
    <row r="95" spans="1:8" ht="30">
      <c r="A95" s="62" t="s">
        <v>57</v>
      </c>
      <c r="B95" s="30">
        <f>+'1T'!E95</f>
        <v>681287157.42999995</v>
      </c>
      <c r="C95" s="30">
        <f>+'2T'!E95</f>
        <v>635804231.24000001</v>
      </c>
      <c r="D95" s="30">
        <f>+'3T'!E95</f>
        <v>644375787.62</v>
      </c>
      <c r="E95" s="30">
        <f>+'4T'!E95</f>
        <v>2517042020.8999996</v>
      </c>
      <c r="F95" s="30">
        <f t="shared" si="6"/>
        <v>4478509197.1899996</v>
      </c>
    </row>
    <row r="96" spans="1:8">
      <c r="A96" s="169" t="s">
        <v>189</v>
      </c>
      <c r="B96" s="170">
        <f>+'1T'!E96</f>
        <v>7056261.1400000006</v>
      </c>
      <c r="C96" s="170">
        <f>+'2T'!E96</f>
        <v>16746420.84</v>
      </c>
      <c r="D96" s="170">
        <f>+'3T'!E96</f>
        <v>10260418.279999999</v>
      </c>
      <c r="E96" s="170">
        <f>+'4T'!E96</f>
        <v>58678015.619999997</v>
      </c>
      <c r="F96" s="170">
        <f t="shared" ref="F96" si="7">SUM(B96:E96)</f>
        <v>92741115.879999995</v>
      </c>
      <c r="H96" s="171">
        <f>F96/F97</f>
        <v>1.1779121342131696E-2</v>
      </c>
    </row>
    <row r="97" spans="1:6" ht="15.75" thickBot="1">
      <c r="A97" s="31" t="s">
        <v>31</v>
      </c>
      <c r="B97" s="31">
        <f>SUM(B85:B95)</f>
        <v>1384846789.6799998</v>
      </c>
      <c r="C97" s="31">
        <f t="shared" ref="C97:F97" si="8">SUM(C85:C95)</f>
        <v>1252641710.5300002</v>
      </c>
      <c r="D97" s="31">
        <f t="shared" si="8"/>
        <v>1352017083.3699999</v>
      </c>
      <c r="E97" s="31">
        <f t="shared" si="8"/>
        <v>3883841942.6299996</v>
      </c>
      <c r="F97" s="31">
        <f t="shared" si="8"/>
        <v>7873347526.2099991</v>
      </c>
    </row>
    <row r="98" spans="1:6" ht="15.75" thickTop="1">
      <c r="A98" s="73" t="s">
        <v>225</v>
      </c>
      <c r="B98" s="161"/>
      <c r="C98" s="161"/>
      <c r="D98" s="161"/>
      <c r="E98" s="161"/>
      <c r="F98" s="161"/>
    </row>
    <row r="99" spans="1:6">
      <c r="A99" s="73"/>
      <c r="C99" s="80"/>
      <c r="D99" s="80"/>
      <c r="E99" s="80"/>
      <c r="F99" s="91"/>
    </row>
    <row r="101" spans="1:6">
      <c r="A101" s="184" t="s">
        <v>32</v>
      </c>
      <c r="B101" s="184"/>
      <c r="C101" s="184"/>
      <c r="D101" s="184"/>
      <c r="E101" s="184"/>
      <c r="F101" s="184"/>
    </row>
    <row r="102" spans="1:6">
      <c r="A102" s="183" t="s">
        <v>90</v>
      </c>
      <c r="B102" s="183"/>
      <c r="C102" s="183"/>
      <c r="D102" s="183"/>
      <c r="E102" s="183"/>
      <c r="F102" s="183"/>
    </row>
    <row r="103" spans="1:6">
      <c r="A103" s="183" t="s">
        <v>50</v>
      </c>
      <c r="B103" s="183"/>
      <c r="C103" s="183"/>
      <c r="D103" s="183"/>
      <c r="E103" s="183"/>
      <c r="F103" s="183"/>
    </row>
    <row r="104" spans="1:6">
      <c r="A104" s="80"/>
      <c r="B104" s="80"/>
      <c r="C104" s="80"/>
      <c r="D104" s="80"/>
      <c r="E104" s="80"/>
      <c r="F104" s="80"/>
    </row>
    <row r="105" spans="1:6" ht="15.75" thickBot="1">
      <c r="A105" s="72" t="s">
        <v>33</v>
      </c>
      <c r="B105" s="72" t="s">
        <v>10</v>
      </c>
      <c r="C105" s="72" t="s">
        <v>94</v>
      </c>
      <c r="D105" s="72" t="s">
        <v>106</v>
      </c>
      <c r="E105" s="72" t="s">
        <v>132</v>
      </c>
      <c r="F105" s="72" t="s">
        <v>133</v>
      </c>
    </row>
    <row r="106" spans="1:6">
      <c r="A106" s="30" t="s">
        <v>64</v>
      </c>
      <c r="B106" s="30">
        <f>+'1T'!E106</f>
        <v>888957056.75</v>
      </c>
      <c r="C106" s="30">
        <f>+'2T'!E106</f>
        <v>711994494.42999995</v>
      </c>
      <c r="D106" s="30">
        <f>+'3T'!E106</f>
        <v>731119757.32000005</v>
      </c>
      <c r="E106" s="30">
        <f>+'4T'!E106</f>
        <v>968390658.80000007</v>
      </c>
      <c r="F106" s="30">
        <f>SUM(B106:E106)</f>
        <v>3300461967.3000002</v>
      </c>
    </row>
    <row r="107" spans="1:6">
      <c r="A107" s="30" t="s">
        <v>65</v>
      </c>
      <c r="B107" s="30">
        <f>+'1T'!E107</f>
        <v>293694374.38999999</v>
      </c>
      <c r="C107" s="30">
        <f>+'2T'!E107</f>
        <v>438998196.78000003</v>
      </c>
      <c r="D107" s="30">
        <f>+'3T'!E107</f>
        <v>462555612.92999995</v>
      </c>
      <c r="E107" s="30">
        <f>+'4T'!E107</f>
        <v>1448943623.6700001</v>
      </c>
      <c r="F107" s="30">
        <f t="shared" ref="F107:F110" si="9">SUM(B107:E107)</f>
        <v>2644191807.77</v>
      </c>
    </row>
    <row r="108" spans="1:6">
      <c r="A108" s="30" t="s">
        <v>66</v>
      </c>
      <c r="B108" s="30">
        <f>+'1T'!E108</f>
        <v>26914225.450000003</v>
      </c>
      <c r="C108" s="30">
        <f>+'2T'!E108</f>
        <v>47590279.670000002</v>
      </c>
      <c r="D108" s="30">
        <f>+'3T'!E108</f>
        <v>44732943.939999998</v>
      </c>
      <c r="E108" s="30">
        <f>+'4T'!E108</f>
        <v>89354476.400000006</v>
      </c>
      <c r="F108" s="30">
        <f t="shared" si="9"/>
        <v>208591925.46000001</v>
      </c>
    </row>
    <row r="109" spans="1:6">
      <c r="A109" s="30" t="s">
        <v>69</v>
      </c>
      <c r="B109" s="30">
        <f>+'1T'!E109</f>
        <v>0</v>
      </c>
      <c r="C109" s="30">
        <f>+'2T'!E109</f>
        <v>0</v>
      </c>
      <c r="D109" s="30">
        <f>+'3T'!E109</f>
        <v>115959.5</v>
      </c>
      <c r="E109" s="30">
        <f>+'4T'!E109</f>
        <v>51765.08</v>
      </c>
      <c r="F109" s="30">
        <f t="shared" si="9"/>
        <v>167724.58000000002</v>
      </c>
    </row>
    <row r="110" spans="1:6">
      <c r="A110" s="30" t="s">
        <v>67</v>
      </c>
      <c r="B110" s="30">
        <f>+'1T'!E110</f>
        <v>14209248.82</v>
      </c>
      <c r="C110" s="30">
        <f>+'2T'!E110</f>
        <v>22942617.370000001</v>
      </c>
      <c r="D110" s="30">
        <f>+'3T'!E110</f>
        <v>88339668.060000002</v>
      </c>
      <c r="E110" s="30">
        <f>+'4T'!E110</f>
        <v>1327026410.8199999</v>
      </c>
      <c r="F110" s="30">
        <f t="shared" si="9"/>
        <v>1452517945.0699999</v>
      </c>
    </row>
    <row r="111" spans="1:6">
      <c r="A111" s="30" t="s">
        <v>68</v>
      </c>
      <c r="B111" s="30">
        <f>+'1T'!E111</f>
        <v>161071884.27000001</v>
      </c>
      <c r="C111" s="30">
        <f>+'2T'!E111</f>
        <v>31116122.280000001</v>
      </c>
      <c r="D111" s="30">
        <f>+'3T'!E111</f>
        <v>25153141.620000001</v>
      </c>
      <c r="E111" s="30">
        <f>+'4T'!E111</f>
        <v>50075007.859999999</v>
      </c>
      <c r="F111" s="30">
        <f>SUM(B111:E111)</f>
        <v>267416156.03000003</v>
      </c>
    </row>
    <row r="112" spans="1:6" ht="15.75" thickBot="1">
      <c r="A112" s="31" t="s">
        <v>31</v>
      </c>
      <c r="B112" s="31">
        <f>SUM(B106:B111)</f>
        <v>1384846789.6799998</v>
      </c>
      <c r="C112" s="31">
        <f t="shared" ref="C112:F112" si="10">SUM(C106:C111)</f>
        <v>1252641710.53</v>
      </c>
      <c r="D112" s="31">
        <f>SUM(D106:D111)</f>
        <v>1352017083.3699999</v>
      </c>
      <c r="E112" s="31">
        <f t="shared" si="10"/>
        <v>3883841942.6300006</v>
      </c>
      <c r="F112" s="31">
        <f t="shared" si="10"/>
        <v>7873347526.2099991</v>
      </c>
    </row>
    <row r="113" spans="1:7" ht="15.75" thickTop="1">
      <c r="A113" s="92" t="s">
        <v>49</v>
      </c>
      <c r="B113" s="30"/>
      <c r="C113" s="30"/>
      <c r="D113" s="30"/>
      <c r="E113" s="30"/>
      <c r="F113" s="30"/>
    </row>
    <row r="116" spans="1:7">
      <c r="A116" s="184" t="s">
        <v>34</v>
      </c>
      <c r="B116" s="184"/>
      <c r="C116" s="184"/>
      <c r="D116" s="184"/>
      <c r="E116" s="184"/>
      <c r="F116" s="184"/>
    </row>
    <row r="117" spans="1:7">
      <c r="A117" s="183" t="s">
        <v>35</v>
      </c>
      <c r="B117" s="183"/>
      <c r="C117" s="183"/>
      <c r="D117" s="183"/>
      <c r="E117" s="183"/>
      <c r="F117" s="183"/>
    </row>
    <row r="118" spans="1:7">
      <c r="A118" s="183" t="s">
        <v>50</v>
      </c>
      <c r="B118" s="183"/>
      <c r="C118" s="183"/>
      <c r="D118" s="183"/>
      <c r="E118" s="183"/>
      <c r="F118" s="183"/>
    </row>
    <row r="119" spans="1:7">
      <c r="A119" s="80"/>
      <c r="B119" s="80"/>
      <c r="C119" s="80"/>
      <c r="D119" s="80"/>
    </row>
    <row r="120" spans="1:7" ht="15.75" thickBot="1">
      <c r="A120" s="72" t="s">
        <v>33</v>
      </c>
      <c r="B120" s="72" t="s">
        <v>119</v>
      </c>
      <c r="C120" s="72" t="s">
        <v>94</v>
      </c>
      <c r="D120" s="72" t="s">
        <v>106</v>
      </c>
      <c r="E120" s="72" t="s">
        <v>132</v>
      </c>
      <c r="F120" s="72" t="s">
        <v>134</v>
      </c>
    </row>
    <row r="121" spans="1:7">
      <c r="A121" s="30" t="s">
        <v>36</v>
      </c>
      <c r="B121" s="25">
        <f>+'1T'!E121</f>
        <v>10917748992.25</v>
      </c>
      <c r="C121" s="25">
        <f>+'2T'!E121</f>
        <v>12397900177.58</v>
      </c>
      <c r="D121" s="25">
        <f>+'3T'!E121</f>
        <v>14163776314.85</v>
      </c>
      <c r="E121" s="25">
        <f>+'4T'!E121</f>
        <v>21283643665.060001</v>
      </c>
      <c r="F121" s="25">
        <f>B121</f>
        <v>10917748992.25</v>
      </c>
    </row>
    <row r="122" spans="1:7">
      <c r="A122" s="30" t="s">
        <v>51</v>
      </c>
      <c r="B122" s="25">
        <f>+'1T'!E122</f>
        <v>2863782688.75</v>
      </c>
      <c r="C122" s="25">
        <f>+'2T'!E122</f>
        <v>3017095969.5999999</v>
      </c>
      <c r="D122" s="25">
        <f>+'3T'!E122</f>
        <v>8471401877.6400003</v>
      </c>
      <c r="E122" s="25">
        <f>+'4T'!E122</f>
        <v>2784017731.1999998</v>
      </c>
      <c r="F122" s="25">
        <f>SUM(B122:E122)</f>
        <v>17136298267.190002</v>
      </c>
      <c r="G122" s="53">
        <f>F122-'3T'!D131</f>
        <v>11143801880.950003</v>
      </c>
    </row>
    <row r="123" spans="1:7">
      <c r="A123" s="30" t="s">
        <v>52</v>
      </c>
      <c r="B123" s="25">
        <f>+'1T'!E123</f>
        <v>1215286.26</v>
      </c>
      <c r="C123" s="25">
        <f>+'2T'!E123</f>
        <v>1421878.2000000002</v>
      </c>
      <c r="D123" s="25">
        <f>+'3T'!E123</f>
        <v>482555.94</v>
      </c>
      <c r="E123" s="25">
        <f>+'4T'!E123</f>
        <v>14421618.09</v>
      </c>
      <c r="F123" s="25">
        <f>SUM(B123:E123)</f>
        <v>17541338.489999998</v>
      </c>
    </row>
    <row r="124" spans="1:7">
      <c r="A124" s="30" t="s">
        <v>53</v>
      </c>
      <c r="B124" s="25">
        <f>+'1T'!E124</f>
        <v>13782746967.26</v>
      </c>
      <c r="C124" s="25">
        <f>+'2T'!E124</f>
        <v>15416418025.380001</v>
      </c>
      <c r="D124" s="25">
        <f>+'3T'!E124</f>
        <v>22635660748.43</v>
      </c>
      <c r="E124" s="25">
        <f>+'4T'!E124</f>
        <v>24082083014.350002</v>
      </c>
      <c r="F124" s="25">
        <f t="shared" ref="F124" si="11">F121+F122+F123</f>
        <v>28071588597.930004</v>
      </c>
    </row>
    <row r="125" spans="1:7">
      <c r="A125" s="30" t="s">
        <v>54</v>
      </c>
      <c r="B125" s="25">
        <f>+'1T'!E125</f>
        <v>1384846789.6799998</v>
      </c>
      <c r="C125" s="25">
        <f>+'2T'!E125</f>
        <v>1252641710.53</v>
      </c>
      <c r="D125" s="25">
        <f>+'3T'!E125</f>
        <v>1352017083.3699999</v>
      </c>
      <c r="E125" s="25">
        <f>+'4T'!E125</f>
        <v>3883841942.6300001</v>
      </c>
      <c r="F125" s="25">
        <f>SUM(B125:E125)</f>
        <v>7873347526.21</v>
      </c>
    </row>
    <row r="126" spans="1:7">
      <c r="A126" s="30" t="s">
        <v>55</v>
      </c>
      <c r="B126" s="25">
        <f>+'1T'!E126</f>
        <v>12397900177.58</v>
      </c>
      <c r="C126" s="25">
        <f>+'2T'!E126</f>
        <v>14163776314.85</v>
      </c>
      <c r="D126" s="25">
        <f>+'3T'!E126</f>
        <v>21283643665.060001</v>
      </c>
      <c r="E126" s="25">
        <f>+'4T'!E126</f>
        <v>20198241071.720001</v>
      </c>
      <c r="F126" s="25">
        <f t="shared" ref="F126" si="12">F124-F125</f>
        <v>20198241071.720005</v>
      </c>
    </row>
    <row r="127" spans="1:7" ht="15.75" thickBot="1">
      <c r="A127" s="76"/>
      <c r="B127" s="70"/>
      <c r="C127" s="76"/>
      <c r="D127" s="76"/>
      <c r="E127" s="76"/>
      <c r="F127" s="76"/>
    </row>
    <row r="128" spans="1:7" ht="15.75" thickTop="1">
      <c r="A128" s="73" t="s">
        <v>49</v>
      </c>
      <c r="B128" s="25"/>
      <c r="C128" s="77"/>
      <c r="D128" s="77"/>
    </row>
    <row r="131" spans="1:1">
      <c r="A131" s="53" t="s">
        <v>224</v>
      </c>
    </row>
    <row r="132" spans="1:1">
      <c r="A132" s="126"/>
    </row>
    <row r="133" spans="1:1">
      <c r="A133" s="126"/>
    </row>
    <row r="134" spans="1:1">
      <c r="A134" s="126"/>
    </row>
  </sheetData>
  <mergeCells count="20">
    <mergeCell ref="A116:F116"/>
    <mergeCell ref="A117:F117"/>
    <mergeCell ref="A118:F118"/>
    <mergeCell ref="A55:A62"/>
    <mergeCell ref="A81:F81"/>
    <mergeCell ref="A82:F82"/>
    <mergeCell ref="A101:F101"/>
    <mergeCell ref="A102:F102"/>
    <mergeCell ref="A103:F103"/>
    <mergeCell ref="A80:F80"/>
    <mergeCell ref="A68:A75"/>
    <mergeCell ref="A63:A67"/>
    <mergeCell ref="A1:G1"/>
    <mergeCell ref="A8:G8"/>
    <mergeCell ref="A9:G9"/>
    <mergeCell ref="A23:A37"/>
    <mergeCell ref="A13:A22"/>
    <mergeCell ref="A38:A44"/>
    <mergeCell ref="A50:A54"/>
    <mergeCell ref="A45:A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 Mata</cp:lastModifiedBy>
  <cp:lastPrinted>2014-09-01T19:49:34Z</cp:lastPrinted>
  <dcterms:created xsi:type="dcterms:W3CDTF">2012-02-27T21:52:45Z</dcterms:created>
  <dcterms:modified xsi:type="dcterms:W3CDTF">2014-09-01T21:44:50Z</dcterms:modified>
</cp:coreProperties>
</file>