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75" yWindow="75" windowWidth="15165" windowHeight="12585" activeTab="6"/>
  </bookViews>
  <sheets>
    <sheet name="IT" sheetId="1" r:id="rId1"/>
    <sheet name="2T" sheetId="3" r:id="rId2"/>
    <sheet name="3T" sheetId="4" r:id="rId3"/>
    <sheet name="4T" sheetId="8" r:id="rId4"/>
    <sheet name="Semestral" sheetId="5" r:id="rId5"/>
    <sheet name=" 3T Acumulado" sheetId="6" r:id="rId6"/>
    <sheet name="Anual" sheetId="7" r:id="rId7"/>
  </sheets>
  <calcPr calcId="124519"/>
</workbook>
</file>

<file path=xl/calcChain.xml><?xml version="1.0" encoding="utf-8"?>
<calcChain xmlns="http://schemas.openxmlformats.org/spreadsheetml/2006/main">
  <c r="E38" i="8"/>
  <c r="E65" l="1"/>
  <c r="C48"/>
  <c r="D48"/>
  <c r="B48"/>
  <c r="C34"/>
  <c r="C38" s="1"/>
  <c r="D34"/>
  <c r="D38" s="1"/>
  <c r="B34"/>
  <c r="B38" s="1"/>
  <c r="E33"/>
  <c r="D32"/>
  <c r="C32"/>
  <c r="B32"/>
  <c r="D31"/>
  <c r="C31"/>
  <c r="E31" s="1"/>
  <c r="B31"/>
  <c r="F31" s="1"/>
  <c r="E32" l="1"/>
  <c r="F32"/>
  <c r="C48" i="4" l="1"/>
  <c r="D48"/>
  <c r="B48"/>
  <c r="C34" l="1"/>
  <c r="D34"/>
  <c r="B34"/>
  <c r="F37" i="3" l="1"/>
  <c r="D13" i="4" l="1"/>
  <c r="E13"/>
  <c r="C13"/>
  <c r="E65" i="1" l="1"/>
  <c r="E64"/>
  <c r="B66"/>
  <c r="E66" l="1"/>
  <c r="E35"/>
  <c r="E36"/>
  <c r="E37"/>
  <c r="C34"/>
  <c r="D34"/>
  <c r="B34"/>
  <c r="F37"/>
  <c r="C48" i="3" l="1"/>
  <c r="D48"/>
  <c r="B48"/>
  <c r="C34"/>
  <c r="C38" s="1"/>
  <c r="D34"/>
  <c r="D38" s="1"/>
  <c r="B34"/>
  <c r="B38" s="1"/>
  <c r="E37"/>
  <c r="E65"/>
  <c r="E34" i="8" l="1"/>
  <c r="E35"/>
  <c r="E36"/>
  <c r="E37"/>
  <c r="E30"/>
  <c r="E32" i="7"/>
  <c r="E31"/>
  <c r="C31" i="4"/>
  <c r="D31"/>
  <c r="C32"/>
  <c r="D32"/>
  <c r="B32"/>
  <c r="B31"/>
  <c r="C32" i="3"/>
  <c r="D32"/>
  <c r="B32"/>
  <c r="C31"/>
  <c r="D31"/>
  <c r="B31"/>
  <c r="C32" i="1"/>
  <c r="D32"/>
  <c r="B32"/>
  <c r="C31"/>
  <c r="D31"/>
  <c r="B31"/>
  <c r="H31" i="8" l="1"/>
  <c r="I31" s="1"/>
  <c r="H32"/>
  <c r="I32" s="1"/>
  <c r="E32" i="3"/>
  <c r="C32" i="6" s="1"/>
  <c r="E32" i="4"/>
  <c r="D32" i="6" s="1"/>
  <c r="E31" i="4"/>
  <c r="D31" i="7" s="1"/>
  <c r="E31" i="3"/>
  <c r="C31" i="6" s="1"/>
  <c r="F32" i="3"/>
  <c r="F31" i="1"/>
  <c r="F32"/>
  <c r="E32"/>
  <c r="B32" i="5" s="1"/>
  <c r="F32" i="4"/>
  <c r="F31"/>
  <c r="E31" i="1"/>
  <c r="B31" i="5" s="1"/>
  <c r="F31" i="3"/>
  <c r="C32" i="5"/>
  <c r="C32" i="7"/>
  <c r="E65"/>
  <c r="E33"/>
  <c r="E34"/>
  <c r="E35"/>
  <c r="E36"/>
  <c r="E30"/>
  <c r="E38" s="1"/>
  <c r="D32" i="5" l="1"/>
  <c r="E32" s="1"/>
  <c r="D32" i="7"/>
  <c r="C31" i="5"/>
  <c r="D31" s="1"/>
  <c r="E31" s="1"/>
  <c r="C31" i="7"/>
  <c r="D31" i="6"/>
  <c r="C38" i="4"/>
  <c r="D38"/>
  <c r="B38"/>
  <c r="B65" i="7" l="1"/>
  <c r="D37"/>
  <c r="C37"/>
  <c r="B37"/>
  <c r="B36"/>
  <c r="B35"/>
  <c r="B32"/>
  <c r="F32" s="1"/>
  <c r="G32" s="1"/>
  <c r="B31"/>
  <c r="F31" s="1"/>
  <c r="G31" s="1"/>
  <c r="F30" i="3"/>
  <c r="F33" i="1"/>
  <c r="F34"/>
  <c r="F35"/>
  <c r="F36"/>
  <c r="F30"/>
  <c r="E49"/>
  <c r="B49" i="7" s="1"/>
  <c r="E50" i="1"/>
  <c r="B50" i="7" s="1"/>
  <c r="E51" i="1"/>
  <c r="B51" i="7" s="1"/>
  <c r="E52" i="1"/>
  <c r="B52" i="7" s="1"/>
  <c r="E53" i="1"/>
  <c r="B53" i="7" s="1"/>
  <c r="F54"/>
  <c r="D54" i="8"/>
  <c r="D67" s="1"/>
  <c r="B54"/>
  <c r="B67" s="1"/>
  <c r="E53"/>
  <c r="E53" i="7" s="1"/>
  <c r="E52" i="8"/>
  <c r="E52" i="7" s="1"/>
  <c r="E51" i="8"/>
  <c r="E51" i="7" s="1"/>
  <c r="E50" i="8"/>
  <c r="E50" i="7" s="1"/>
  <c r="E49" i="8"/>
  <c r="C54"/>
  <c r="C67" s="1"/>
  <c r="F37"/>
  <c r="F36"/>
  <c r="F35"/>
  <c r="F34"/>
  <c r="F33"/>
  <c r="F30"/>
  <c r="G16"/>
  <c r="F16"/>
  <c r="F16" i="7" s="1"/>
  <c r="F15" i="8"/>
  <c r="F15" i="7" s="1"/>
  <c r="G15" i="8"/>
  <c r="G14"/>
  <c r="F14"/>
  <c r="F14" i="7" s="1"/>
  <c r="E18" i="8"/>
  <c r="F37" i="7" l="1"/>
  <c r="G37" s="1"/>
  <c r="F38" i="8"/>
  <c r="E67"/>
  <c r="E67" i="7" s="1"/>
  <c r="E54" i="8"/>
  <c r="E49" i="7"/>
  <c r="C18" i="8"/>
  <c r="E48"/>
  <c r="E48" i="7" s="1"/>
  <c r="D18" i="8"/>
  <c r="G18" l="1"/>
  <c r="G13"/>
  <c r="F13"/>
  <c r="B65" i="6"/>
  <c r="B49"/>
  <c r="B50"/>
  <c r="B51"/>
  <c r="B52"/>
  <c r="B53"/>
  <c r="D37"/>
  <c r="C37"/>
  <c r="B31"/>
  <c r="B32"/>
  <c r="E32" s="1"/>
  <c r="F32" s="1"/>
  <c r="B35"/>
  <c r="B36"/>
  <c r="B37"/>
  <c r="B65" i="5"/>
  <c r="B52"/>
  <c r="B53"/>
  <c r="B49"/>
  <c r="B50"/>
  <c r="B51"/>
  <c r="B35"/>
  <c r="B36"/>
  <c r="E65" i="4"/>
  <c r="D65" i="7" s="1"/>
  <c r="E53" i="4"/>
  <c r="D53" i="7" s="1"/>
  <c r="E52" i="4"/>
  <c r="D52" i="7" s="1"/>
  <c r="E51" i="4"/>
  <c r="D51" i="7" s="1"/>
  <c r="E50" i="4"/>
  <c r="D50" i="7" s="1"/>
  <c r="E49" i="4"/>
  <c r="D54"/>
  <c r="D67" s="1"/>
  <c r="C54"/>
  <c r="C67" s="1"/>
  <c r="B54"/>
  <c r="B67" s="1"/>
  <c r="F36"/>
  <c r="E36"/>
  <c r="D36" i="7" s="1"/>
  <c r="F35" i="4"/>
  <c r="E35"/>
  <c r="D35" i="7" s="1"/>
  <c r="E34" i="4"/>
  <c r="D34" i="7" s="1"/>
  <c r="F33" i="4"/>
  <c r="E33"/>
  <c r="D33" i="7" s="1"/>
  <c r="F30" i="4"/>
  <c r="E30"/>
  <c r="G16"/>
  <c r="F16"/>
  <c r="E16" i="7" s="1"/>
  <c r="G15" i="4"/>
  <c r="F15"/>
  <c r="E15" i="7" s="1"/>
  <c r="G14" i="4"/>
  <c r="F14"/>
  <c r="E14" i="7" s="1"/>
  <c r="E18" i="4"/>
  <c r="F13"/>
  <c r="C18"/>
  <c r="E37" i="6" l="1"/>
  <c r="F37" s="1"/>
  <c r="E67" i="4"/>
  <c r="D67" i="7" s="1"/>
  <c r="D30"/>
  <c r="D38" s="1"/>
  <c r="E38" i="4"/>
  <c r="E16" i="6"/>
  <c r="F18" i="4"/>
  <c r="E13" i="7"/>
  <c r="E18" s="1"/>
  <c r="E13" i="6"/>
  <c r="E15"/>
  <c r="E14"/>
  <c r="E31"/>
  <c r="F31" s="1"/>
  <c r="F18" i="8"/>
  <c r="F13" i="7"/>
  <c r="F18" s="1"/>
  <c r="D52" i="6"/>
  <c r="D34"/>
  <c r="D36"/>
  <c r="D35"/>
  <c r="D33"/>
  <c r="D30"/>
  <c r="D53"/>
  <c r="D51"/>
  <c r="D50"/>
  <c r="E54" i="4"/>
  <c r="D49" i="7"/>
  <c r="D49" i="6"/>
  <c r="D65"/>
  <c r="G13" i="4"/>
  <c r="D18"/>
  <c r="G18" s="1"/>
  <c r="F34"/>
  <c r="F38"/>
  <c r="E48"/>
  <c r="E18" i="6" l="1"/>
  <c r="D38"/>
  <c r="D67"/>
  <c r="D48" i="7"/>
  <c r="D48" i="6"/>
  <c r="D54" s="1"/>
  <c r="F16" i="3"/>
  <c r="F14"/>
  <c r="F15"/>
  <c r="F13"/>
  <c r="D13" i="7" l="1"/>
  <c r="D13" i="6"/>
  <c r="D18" s="1"/>
  <c r="D13" i="5"/>
  <c r="D14" i="7"/>
  <c r="D14" i="5"/>
  <c r="D14" i="6"/>
  <c r="D15" i="7"/>
  <c r="D15" i="6"/>
  <c r="D15" i="5"/>
  <c r="D16" i="7"/>
  <c r="D16" i="5"/>
  <c r="D16" i="6"/>
  <c r="E53" i="3"/>
  <c r="E52"/>
  <c r="E51"/>
  <c r="E50"/>
  <c r="E49"/>
  <c r="D54"/>
  <c r="D67" s="1"/>
  <c r="C54"/>
  <c r="C67" s="1"/>
  <c r="B54"/>
  <c r="B67" s="1"/>
  <c r="F36"/>
  <c r="E36"/>
  <c r="F35"/>
  <c r="E35"/>
  <c r="F33"/>
  <c r="E33"/>
  <c r="E30"/>
  <c r="G16"/>
  <c r="G15"/>
  <c r="G14"/>
  <c r="E18"/>
  <c r="D18"/>
  <c r="C18"/>
  <c r="G15" i="1"/>
  <c r="G14"/>
  <c r="D18" i="7" l="1"/>
  <c r="D18" i="5"/>
  <c r="E67" i="3"/>
  <c r="C67" i="6" s="1"/>
  <c r="C52" i="7"/>
  <c r="F52" s="1"/>
  <c r="C52" i="6"/>
  <c r="E52" s="1"/>
  <c r="C52" i="5"/>
  <c r="D52" s="1"/>
  <c r="C53" i="7"/>
  <c r="F53" s="1"/>
  <c r="C53" i="6"/>
  <c r="E53" s="1"/>
  <c r="C53" i="5"/>
  <c r="D53" s="1"/>
  <c r="C51" i="7"/>
  <c r="F51" s="1"/>
  <c r="C51" i="6"/>
  <c r="E51" s="1"/>
  <c r="C51" i="5"/>
  <c r="D51" s="1"/>
  <c r="C50" i="7"/>
  <c r="F50" s="1"/>
  <c r="C50" i="5"/>
  <c r="D50" s="1"/>
  <c r="C50" i="6"/>
  <c r="E50" s="1"/>
  <c r="E48" i="3"/>
  <c r="C49" i="7"/>
  <c r="F49" s="1"/>
  <c r="C49" i="5"/>
  <c r="D49" s="1"/>
  <c r="C49" i="6"/>
  <c r="E49" s="1"/>
  <c r="C36" i="7"/>
  <c r="F36" s="1"/>
  <c r="G36" s="1"/>
  <c r="C36" i="5"/>
  <c r="D36" s="1"/>
  <c r="E36" s="1"/>
  <c r="C36" i="6"/>
  <c r="E36" s="1"/>
  <c r="F36" s="1"/>
  <c r="C35" i="7"/>
  <c r="F35" s="1"/>
  <c r="G35" s="1"/>
  <c r="C35" i="6"/>
  <c r="E35" s="1"/>
  <c r="F35" s="1"/>
  <c r="C35" i="5"/>
  <c r="D35" s="1"/>
  <c r="E35" s="1"/>
  <c r="C33" i="7"/>
  <c r="C33" i="6"/>
  <c r="C33" i="5"/>
  <c r="C30" i="7"/>
  <c r="C30" i="5"/>
  <c r="C30" i="6"/>
  <c r="C65" i="7"/>
  <c r="F65" s="1"/>
  <c r="C65" i="5"/>
  <c r="D65" s="1"/>
  <c r="C65" i="6"/>
  <c r="E65" s="1"/>
  <c r="G18" i="3"/>
  <c r="F18"/>
  <c r="F34"/>
  <c r="F38" s="1"/>
  <c r="E54"/>
  <c r="G13"/>
  <c r="E34"/>
  <c r="E38" s="1"/>
  <c r="C38" i="7" l="1"/>
  <c r="C67"/>
  <c r="C67" i="5"/>
  <c r="C48" i="7"/>
  <c r="C48" i="6"/>
  <c r="C54" s="1"/>
  <c r="C48" i="5"/>
  <c r="C54" s="1"/>
  <c r="C34" i="7"/>
  <c r="C34" i="6"/>
  <c r="C38" s="1"/>
  <c r="C34" i="5"/>
  <c r="C38" s="1"/>
  <c r="E30" i="1"/>
  <c r="F16"/>
  <c r="F14"/>
  <c r="F13"/>
  <c r="B64" i="7" l="1"/>
  <c r="F64" s="1"/>
  <c r="F66" s="1"/>
  <c r="B64" i="6"/>
  <c r="E64" s="1"/>
  <c r="E66" s="1"/>
  <c r="B64" i="5"/>
  <c r="D64" s="1"/>
  <c r="D66" s="1"/>
  <c r="B30" i="7"/>
  <c r="B30" i="5"/>
  <c r="B30" i="6"/>
  <c r="C14" i="7"/>
  <c r="G14" s="1"/>
  <c r="H14" s="1"/>
  <c r="C14" i="6"/>
  <c r="F14" s="1"/>
  <c r="G14" s="1"/>
  <c r="C14" i="5"/>
  <c r="E14" s="1"/>
  <c r="F14" s="1"/>
  <c r="C13" i="7"/>
  <c r="C13" i="5"/>
  <c r="C13" i="6"/>
  <c r="C16" i="7"/>
  <c r="G16" s="1"/>
  <c r="H16" s="1"/>
  <c r="C16" i="6"/>
  <c r="F16" s="1"/>
  <c r="G16" s="1"/>
  <c r="C16" i="5"/>
  <c r="E16" s="1"/>
  <c r="F16" s="1"/>
  <c r="F15" i="1"/>
  <c r="C48"/>
  <c r="C54" s="1"/>
  <c r="C67" s="1"/>
  <c r="D48"/>
  <c r="D54" s="1"/>
  <c r="D67" s="1"/>
  <c r="B48"/>
  <c r="E33"/>
  <c r="B38"/>
  <c r="C18" i="5" l="1"/>
  <c r="G13" i="7"/>
  <c r="H13" s="1"/>
  <c r="C18"/>
  <c r="G18" s="1"/>
  <c r="H18" s="1"/>
  <c r="F30"/>
  <c r="G30" s="1"/>
  <c r="C18" i="6"/>
  <c r="B66" i="7"/>
  <c r="B66" i="6"/>
  <c r="B66" i="5"/>
  <c r="B54" i="1"/>
  <c r="E48"/>
  <c r="B33" i="7"/>
  <c r="F33" s="1"/>
  <c r="G33" s="1"/>
  <c r="B33" i="6"/>
  <c r="E33" s="1"/>
  <c r="F33" s="1"/>
  <c r="B33" i="5"/>
  <c r="D33" s="1"/>
  <c r="E33" s="1"/>
  <c r="D30"/>
  <c r="E30" i="6"/>
  <c r="F13"/>
  <c r="G13" s="1"/>
  <c r="C15" i="7"/>
  <c r="G15" s="1"/>
  <c r="H15" s="1"/>
  <c r="C15" i="5"/>
  <c r="E15" s="1"/>
  <c r="F15" s="1"/>
  <c r="C15" i="6"/>
  <c r="F15" s="1"/>
  <c r="G15" s="1"/>
  <c r="E13" i="5"/>
  <c r="F13" s="1"/>
  <c r="E34" i="1"/>
  <c r="G16"/>
  <c r="G13"/>
  <c r="D18"/>
  <c r="E18"/>
  <c r="F18"/>
  <c r="C18"/>
  <c r="E18" i="5" l="1"/>
  <c r="F18" s="1"/>
  <c r="B38"/>
  <c r="F30" i="6"/>
  <c r="E30" i="5"/>
  <c r="E54" i="1"/>
  <c r="B67"/>
  <c r="B48" i="7"/>
  <c r="F48" s="1"/>
  <c r="B48" i="6"/>
  <c r="B54" s="1"/>
  <c r="B48" i="5"/>
  <c r="B34" i="7"/>
  <c r="B34" i="6"/>
  <c r="B38" s="1"/>
  <c r="B34" i="5"/>
  <c r="D34" s="1"/>
  <c r="E34" s="1"/>
  <c r="E38" i="1"/>
  <c r="F18" i="6"/>
  <c r="G18" s="1"/>
  <c r="G18" i="1"/>
  <c r="C38"/>
  <c r="D38"/>
  <c r="F34" i="7" l="1"/>
  <c r="G34" s="1"/>
  <c r="B38"/>
  <c r="F38" s="1"/>
  <c r="G38" s="1"/>
  <c r="D48" i="5"/>
  <c r="D54" s="1"/>
  <c r="B54"/>
  <c r="E38"/>
  <c r="D38"/>
  <c r="E67" i="1"/>
  <c r="B68"/>
  <c r="C64" s="1"/>
  <c r="C66" s="1"/>
  <c r="C68" s="1"/>
  <c r="D64" s="1"/>
  <c r="D66" s="1"/>
  <c r="D68" s="1"/>
  <c r="E34" i="6"/>
  <c r="E48"/>
  <c r="E54" s="1"/>
  <c r="F38" i="1"/>
  <c r="F34" i="6" l="1"/>
  <c r="F38" s="1"/>
  <c r="E38"/>
  <c r="E68" i="1"/>
  <c r="B64" i="3" s="1"/>
  <c r="B67" i="7"/>
  <c r="F67" s="1"/>
  <c r="F68" s="1"/>
  <c r="B67" i="6"/>
  <c r="E67" s="1"/>
  <c r="E68" s="1"/>
  <c r="B67" i="5"/>
  <c r="D67" s="1"/>
  <c r="D68" s="1"/>
  <c r="B66" i="3" l="1"/>
  <c r="B68" s="1"/>
  <c r="C64" s="1"/>
  <c r="C66" s="1"/>
  <c r="C68" s="1"/>
  <c r="D64" s="1"/>
  <c r="D66" s="1"/>
  <c r="D68" s="1"/>
  <c r="E64"/>
  <c r="B68" i="7"/>
  <c r="B68" i="5"/>
  <c r="B68" i="6"/>
  <c r="E66" i="3" l="1"/>
  <c r="C64" i="6"/>
  <c r="C64" i="5"/>
  <c r="C64" i="7"/>
  <c r="E68" i="3" l="1"/>
  <c r="C66" i="6"/>
  <c r="C66" i="7"/>
  <c r="C66" i="5"/>
  <c r="B64" i="4" l="1"/>
  <c r="C68" i="7"/>
  <c r="C68" i="6"/>
  <c r="C68" i="5"/>
  <c r="B66" i="4" l="1"/>
  <c r="B68" s="1"/>
  <c r="C64" s="1"/>
  <c r="C66" s="1"/>
  <c r="C68" s="1"/>
  <c r="D64" s="1"/>
  <c r="D66" s="1"/>
  <c r="D68" s="1"/>
  <c r="E64"/>
  <c r="D64" i="6" l="1"/>
  <c r="D64" i="7"/>
  <c r="E66" i="4"/>
  <c r="D66" i="6" l="1"/>
  <c r="D66" i="7"/>
  <c r="E68" i="4"/>
  <c r="B64" i="8" s="1"/>
  <c r="E64" l="1"/>
  <c r="B66"/>
  <c r="B68" s="1"/>
  <c r="C64" s="1"/>
  <c r="C66" s="1"/>
  <c r="C68" s="1"/>
  <c r="D64" s="1"/>
  <c r="D66" s="1"/>
  <c r="D68" s="1"/>
  <c r="D68" i="6"/>
  <c r="D68" i="7"/>
  <c r="E66" i="8" l="1"/>
  <c r="E64" i="7"/>
  <c r="E68" i="8" l="1"/>
  <c r="E68" i="7" s="1"/>
  <c r="E66"/>
</calcChain>
</file>

<file path=xl/sharedStrings.xml><?xml version="1.0" encoding="utf-8"?>
<sst xmlns="http://schemas.openxmlformats.org/spreadsheetml/2006/main" count="560" uniqueCount="104">
  <si>
    <t xml:space="preserve">Programa: </t>
  </si>
  <si>
    <t>Institución:</t>
  </si>
  <si>
    <t>Unidad</t>
  </si>
  <si>
    <t>Enero</t>
  </si>
  <si>
    <t>Febrero</t>
  </si>
  <si>
    <t>Marzo</t>
  </si>
  <si>
    <t>I Trimestre</t>
  </si>
  <si>
    <t>Personas</t>
  </si>
  <si>
    <t>Cuadro 1</t>
  </si>
  <si>
    <t>Reporte de gastos efectivos financiados por el Fondo de Desarrollo Social y Asignaciones Familiares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</si>
  <si>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</si>
  <si>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</si>
  <si>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</si>
  <si>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</si>
  <si>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</si>
  <si>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</si>
  <si>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</si>
  <si>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</si>
  <si>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</si>
  <si>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</si>
  <si>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</si>
  <si>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Cuadro 4</t>
  </si>
  <si>
    <t>FODESAF</t>
  </si>
  <si>
    <t>Caja Costarricense de Seguro Social (CCSS)</t>
  </si>
  <si>
    <t xml:space="preserve">Régimen no Contributivo de Pensiones </t>
  </si>
  <si>
    <t>Gerencia de Pensiones, Departamento del Régimen No Contributivo</t>
  </si>
  <si>
    <t>Pensiones ordinarias para adultos mayores (65 o más años)</t>
  </si>
  <si>
    <t>Pensiones ordinarias para otros beneficiarios</t>
  </si>
  <si>
    <t>1. Pensiones ordinarias para adultos mayores y otros beneficiarios</t>
  </si>
  <si>
    <t>3. Gastos generales</t>
  </si>
  <si>
    <t>Servicios Médicos</t>
  </si>
  <si>
    <t>Servicios Administrativos</t>
  </si>
  <si>
    <t>Pensiones Ordinadrias</t>
  </si>
  <si>
    <t>Décimo Tercer Mes</t>
  </si>
  <si>
    <t xml:space="preserve">6.03. Prestaciones </t>
  </si>
  <si>
    <t>6.01.03. Transferencias corrientes al SP- IDNE (cuota SEM)</t>
  </si>
  <si>
    <t>1.04. Servicios diversos (servicios administrativos)</t>
  </si>
  <si>
    <t>Período:</t>
  </si>
  <si>
    <r>
      <t>I Trimestre</t>
    </r>
    <r>
      <rPr>
        <sz val="11"/>
        <color theme="1"/>
        <rFont val="Calibri"/>
        <family val="2"/>
      </rPr>
      <t>¹</t>
    </r>
  </si>
  <si>
    <r>
      <t>Promedio</t>
    </r>
    <r>
      <rPr>
        <sz val="11"/>
        <color theme="1"/>
        <rFont val="Calibri"/>
        <family val="2"/>
      </rPr>
      <t>²</t>
    </r>
  </si>
  <si>
    <t>1\ Corresponde al total de subsidios del trimestre</t>
  </si>
  <si>
    <t>2\ Corresponde al total de beneficiarios atendidos en el trimestre en promedio</t>
  </si>
  <si>
    <t>Unidad: Colones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</si>
  <si>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</si>
  <si>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Abril</t>
  </si>
  <si>
    <t>Mayo</t>
  </si>
  <si>
    <t>Junio</t>
  </si>
  <si>
    <r>
      <t>II Trimestre</t>
    </r>
    <r>
      <rPr>
        <sz val="11"/>
        <color theme="1"/>
        <rFont val="Calibri"/>
        <family val="2"/>
      </rPr>
      <t>¹</t>
    </r>
  </si>
  <si>
    <t>II Trimestre</t>
  </si>
  <si>
    <t>Promedio Mensual</t>
  </si>
  <si>
    <t>Julio</t>
  </si>
  <si>
    <t>Agosto</t>
  </si>
  <si>
    <t>Septiembre</t>
  </si>
  <si>
    <r>
      <t>III Trimestre</t>
    </r>
    <r>
      <rPr>
        <sz val="11"/>
        <color theme="1"/>
        <rFont val="Calibri"/>
        <family val="2"/>
      </rPr>
      <t>¹</t>
    </r>
  </si>
  <si>
    <t>III Trimestre</t>
  </si>
  <si>
    <t>Pensiones Ordinarias</t>
  </si>
  <si>
    <r>
      <t>Semestral</t>
    </r>
    <r>
      <rPr>
        <b/>
        <sz val="11"/>
        <color theme="1"/>
        <rFont val="Calibri"/>
        <family val="2"/>
      </rPr>
      <t>¹</t>
    </r>
  </si>
  <si>
    <r>
      <t>Promedio</t>
    </r>
    <r>
      <rPr>
        <b/>
        <sz val="11"/>
        <color theme="1"/>
        <rFont val="Calibri"/>
        <family val="2"/>
      </rPr>
      <t>²</t>
    </r>
  </si>
  <si>
    <t>1\ Corresponde al total de subsidios del semestre</t>
  </si>
  <si>
    <t>Semestral</t>
  </si>
  <si>
    <t>I trimestre</t>
  </si>
  <si>
    <t xml:space="preserve">1. Saldo en caja inicial  (5 t-1) </t>
  </si>
  <si>
    <r>
      <t>Acumulado</t>
    </r>
    <r>
      <rPr>
        <b/>
        <sz val="11"/>
        <color theme="1"/>
        <rFont val="Calibri"/>
        <family val="2"/>
      </rPr>
      <t>¹</t>
    </r>
  </si>
  <si>
    <t>1\ Corresponde al total de subsidios hasta el tercer trimestre</t>
  </si>
  <si>
    <t>2\ Corresponde al total de beneficiarios atendidos hasta el tercer trimestre en promedio</t>
  </si>
  <si>
    <t>Acumulado</t>
  </si>
  <si>
    <t xml:space="preserve">     Décimo Tercer Mes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</si>
  <si>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Área Régimen No Contributivo</t>
    </r>
  </si>
  <si>
    <t>2\ Corresponde al total de beneficiarios atendidos en el semestre en promedio</t>
  </si>
  <si>
    <t>Octubre</t>
  </si>
  <si>
    <t>Noviembre</t>
  </si>
  <si>
    <t>Diciembre</t>
  </si>
  <si>
    <r>
      <t>IV Trimestre</t>
    </r>
    <r>
      <rPr>
        <sz val="11"/>
        <color theme="1"/>
        <rFont val="Calibri"/>
        <family val="2"/>
      </rPr>
      <t>¹</t>
    </r>
  </si>
  <si>
    <t>IV Trimestre</t>
  </si>
  <si>
    <t xml:space="preserve">      Décimo tercer mes</t>
  </si>
  <si>
    <r>
      <t>Anual</t>
    </r>
    <r>
      <rPr>
        <sz val="11"/>
        <color theme="1"/>
        <rFont val="Calibri"/>
        <family val="2"/>
      </rPr>
      <t>¹</t>
    </r>
  </si>
  <si>
    <t>1\ Corresponde al total de subsidios del año</t>
  </si>
  <si>
    <t>2\ Corresponde al total de beneficiarios atendidos en el año en promedio</t>
  </si>
  <si>
    <t>Anual</t>
  </si>
  <si>
    <t xml:space="preserve">      Décimo Tercer Mes</t>
  </si>
  <si>
    <t>* Corresponde al concepto "Transf. Ley Protec. Trab. 77", de los periodos 2009-2011 el cual está Incorporado en el presupuesto 2012.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</si>
  <si>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>t-1)*</t>
    </r>
  </si>
  <si>
    <t>Beneficio</t>
  </si>
  <si>
    <t>2. Pensiones especiales</t>
  </si>
  <si>
    <t>Pensiones Especiales</t>
  </si>
  <si>
    <t>Primer Trimestre 2013</t>
  </si>
  <si>
    <t>Fuente: Informe de Ejecución Presupuestaria RNC.</t>
  </si>
  <si>
    <r>
      <t xml:space="preserve">Fuente:  </t>
    </r>
    <r>
      <rPr>
        <sz val="11"/>
        <color theme="1"/>
        <rFont val="Calibri"/>
        <family val="2"/>
        <scheme val="minor"/>
      </rPr>
      <t xml:space="preserve">Informe de Ejecución Presupuestaria RNC </t>
    </r>
  </si>
  <si>
    <t>Segundo Trimestre 2013</t>
  </si>
  <si>
    <r>
      <rPr>
        <b/>
        <sz val="11"/>
        <color indexed="8"/>
        <rFont val="Calibri"/>
        <family val="2"/>
      </rPr>
      <t xml:space="preserve">Fuente: </t>
    </r>
    <r>
      <rPr>
        <sz val="11"/>
        <color theme="1"/>
        <rFont val="Calibri"/>
        <family val="2"/>
        <scheme val="minor"/>
      </rPr>
      <t xml:space="preserve"> Informe de Ejecución Presupuestaria RNC</t>
    </r>
  </si>
  <si>
    <t>Fuente:  Informe de Ejecución Presupuestaria RNC</t>
  </si>
  <si>
    <t>Tercer Trimestre 2013</t>
  </si>
  <si>
    <t xml:space="preserve">Fuente:  Informe de Ejecución Presupuestaria RNC </t>
  </si>
  <si>
    <t>Cuarto Trimestre 2013</t>
  </si>
  <si>
    <t>Primer Semestre 2013</t>
  </si>
  <si>
    <t>Tercer Trimestre Acumulado 2013</t>
  </si>
  <si>
    <t>Fuente: Informe de Ejecución Presupuestaria RNC .** La subdivisión de las pensiones ordinarias es calculada por el IICE</t>
  </si>
  <si>
    <t>Fecha de actualización: 10/07/2013</t>
  </si>
  <si>
    <t>Fecha de actualización: 09/08/2013</t>
  </si>
  <si>
    <t>Fecha de actualización: 03/12/2013</t>
  </si>
  <si>
    <r>
      <rPr>
        <b/>
        <sz val="11"/>
        <color indexed="8"/>
        <rFont val="Calibri"/>
        <family val="2"/>
      </rPr>
      <t>Fuente:</t>
    </r>
    <r>
      <rPr>
        <sz val="11"/>
        <color theme="1"/>
        <rFont val="Calibri"/>
        <family val="2"/>
        <scheme val="minor"/>
      </rPr>
      <t xml:space="preserve">  Informe de liquidación presupuestaria 2013, CCSS.</t>
    </r>
  </si>
  <si>
    <t>Fecha de actualización: 24/02/2014</t>
  </si>
  <si>
    <t>aguinaldo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</si>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</sst>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FF0000"/>
      <name val="Times New Roman"/>
      <family val="1"/>
    </font>
    <font>
      <sz val="10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8">
    <xf numFmtId="0" fontId="0" fillId="0" borderId="0" xfId="0"/>
    <xf numFmtId="164" fontId="0" fillId="0" borderId="0" xfId="1" applyNumberFormat="1" applyFont="1"/>
    <xf numFmtId="164" fontId="0" fillId="2" borderId="0" xfId="1" applyNumberFormat="1" applyFont="1" applyFill="1"/>
    <xf numFmtId="164" fontId="0" fillId="0" borderId="0" xfId="1" applyNumberFormat="1" applyFont="1" applyBorder="1"/>
    <xf numFmtId="164" fontId="2" fillId="0" borderId="0" xfId="1" applyNumberFormat="1" applyFont="1" applyBorder="1"/>
    <xf numFmtId="164" fontId="0" fillId="0" borderId="2" xfId="1" applyNumberFormat="1" applyFont="1" applyBorder="1"/>
    <xf numFmtId="164" fontId="6" fillId="0" borderId="0" xfId="1" applyNumberFormat="1" applyFont="1" applyAlignment="1">
      <alignment horizontal="center"/>
    </xf>
    <xf numFmtId="164" fontId="0" fillId="0" borderId="2" xfId="1" applyNumberFormat="1" applyFont="1" applyFill="1" applyBorder="1"/>
    <xf numFmtId="164" fontId="0" fillId="0" borderId="1" xfId="1" applyNumberFormat="1" applyFont="1" applyBorder="1" applyAlignment="1">
      <alignment horizontal="center"/>
    </xf>
    <xf numFmtId="0" fontId="0" fillId="0" borderId="4" xfId="0" applyFont="1" applyFill="1" applyBorder="1"/>
    <xf numFmtId="164" fontId="0" fillId="2" borderId="0" xfId="1" applyNumberFormat="1" applyFont="1" applyFill="1" applyBorder="1"/>
    <xf numFmtId="164" fontId="0" fillId="2" borderId="0" xfId="1" applyNumberFormat="1" applyFont="1" applyFill="1" applyBorder="1" applyAlignment="1">
      <alignment horizontal="left" indent="3"/>
    </xf>
    <xf numFmtId="164" fontId="1" fillId="0" borderId="0" xfId="1" applyNumberFormat="1" applyFont="1"/>
    <xf numFmtId="164" fontId="4" fillId="0" borderId="0" xfId="1" applyNumberFormat="1" applyFont="1" applyFill="1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left"/>
    </xf>
    <xf numFmtId="164" fontId="4" fillId="0" borderId="0" xfId="1" applyNumberFormat="1" applyFont="1"/>
    <xf numFmtId="164" fontId="1" fillId="0" borderId="0" xfId="1" applyNumberFormat="1" applyFont="1" applyFill="1" applyAlignment="1">
      <alignment horizontal="right"/>
    </xf>
    <xf numFmtId="164" fontId="1" fillId="0" borderId="0" xfId="1" applyNumberFormat="1" applyFont="1" applyAlignment="1"/>
    <xf numFmtId="164" fontId="0" fillId="0" borderId="1" xfId="1" applyNumberFormat="1" applyFont="1" applyFill="1" applyBorder="1" applyAlignment="1">
      <alignment horizontal="center"/>
    </xf>
    <xf numFmtId="164" fontId="0" fillId="0" borderId="0" xfId="1" applyNumberFormat="1" applyFont="1" applyFill="1"/>
    <xf numFmtId="164" fontId="0" fillId="0" borderId="0" xfId="1" applyNumberFormat="1" applyFont="1" applyBorder="1" applyAlignment="1">
      <alignment horizontal="left"/>
    </xf>
    <xf numFmtId="164" fontId="7" fillId="0" borderId="0" xfId="1" applyNumberFormat="1" applyFont="1" applyFill="1"/>
    <xf numFmtId="164" fontId="8" fillId="0" borderId="0" xfId="1" applyNumberFormat="1" applyFont="1" applyFill="1"/>
    <xf numFmtId="164" fontId="6" fillId="2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 indent="2"/>
    </xf>
    <xf numFmtId="164" fontId="0" fillId="0" borderId="0" xfId="1" applyNumberFormat="1" applyFont="1" applyFill="1" applyBorder="1"/>
    <xf numFmtId="164" fontId="9" fillId="0" borderId="0" xfId="1" applyNumberFormat="1" applyFont="1" applyFill="1" applyBorder="1"/>
    <xf numFmtId="164" fontId="1" fillId="0" borderId="0" xfId="1" applyNumberFormat="1" applyFont="1" applyFill="1"/>
    <xf numFmtId="164" fontId="4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164" fontId="4" fillId="0" borderId="5" xfId="1" applyNumberFormat="1" applyFont="1" applyBorder="1"/>
    <xf numFmtId="164" fontId="4" fillId="0" borderId="2" xfId="1" applyNumberFormat="1" applyFont="1" applyBorder="1"/>
    <xf numFmtId="164" fontId="4" fillId="0" borderId="2" xfId="1" applyNumberFormat="1" applyFont="1" applyBorder="1" applyAlignment="1">
      <alignment horizontal="center"/>
    </xf>
    <xf numFmtId="164" fontId="0" fillId="0" borderId="4" xfId="1" applyNumberFormat="1" applyFont="1" applyBorder="1"/>
    <xf numFmtId="164" fontId="0" fillId="2" borderId="4" xfId="1" applyNumberFormat="1" applyFont="1" applyFill="1" applyBorder="1" applyAlignment="1">
      <alignment horizontal="left" indent="3"/>
    </xf>
    <xf numFmtId="164" fontId="12" fillId="0" borderId="0" xfId="1" applyNumberFormat="1" applyFont="1" applyFill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0" xfId="1" applyNumberFormat="1" applyFont="1" applyFill="1" applyAlignment="1"/>
    <xf numFmtId="164" fontId="13" fillId="0" borderId="0" xfId="1" applyNumberFormat="1" applyFont="1"/>
    <xf numFmtId="164" fontId="0" fillId="0" borderId="3" xfId="1" applyNumberFormat="1" applyFont="1" applyFill="1" applyBorder="1" applyAlignment="1">
      <alignment horizontal="center"/>
    </xf>
    <xf numFmtId="164" fontId="0" fillId="0" borderId="4" xfId="1" applyNumberFormat="1" applyFont="1" applyFill="1" applyBorder="1"/>
    <xf numFmtId="164" fontId="0" fillId="0" borderId="4" xfId="1" applyNumberFormat="1" applyFont="1" applyBorder="1" applyAlignment="1">
      <alignment horizontal="left"/>
    </xf>
    <xf numFmtId="164" fontId="0" fillId="0" borderId="4" xfId="1" applyNumberFormat="1" applyFont="1" applyFill="1" applyBorder="1" applyAlignment="1">
      <alignment horizontal="left" indent="2"/>
    </xf>
    <xf numFmtId="164" fontId="0" fillId="0" borderId="5" xfId="1" applyNumberFormat="1" applyFont="1" applyFill="1" applyBorder="1"/>
    <xf numFmtId="164" fontId="0" fillId="0" borderId="5" xfId="1" applyNumberFormat="1" applyFont="1" applyBorder="1"/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left"/>
    </xf>
    <xf numFmtId="0" fontId="0" fillId="0" borderId="0" xfId="0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4" fontId="11" fillId="0" borderId="0" xfId="1" applyNumberFormat="1" applyFont="1" applyFill="1"/>
    <xf numFmtId="164" fontId="3" fillId="0" borderId="0" xfId="1" applyNumberFormat="1" applyFont="1" applyFill="1"/>
    <xf numFmtId="39" fontId="0" fillId="0" borderId="0" xfId="1" applyNumberFormat="1" applyFont="1" applyFill="1"/>
    <xf numFmtId="0" fontId="0" fillId="0" borderId="0" xfId="0" applyFont="1" applyFill="1"/>
    <xf numFmtId="4" fontId="0" fillId="0" borderId="0" xfId="0" applyNumberFormat="1" applyFont="1" applyFill="1"/>
    <xf numFmtId="164" fontId="0" fillId="0" borderId="4" xfId="1" applyNumberFormat="1" applyFont="1" applyBorder="1" applyAlignment="1">
      <alignment horizontal="left" indent="2"/>
    </xf>
    <xf numFmtId="164" fontId="2" fillId="0" borderId="0" xfId="1" applyNumberFormat="1" applyFont="1"/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Border="1" applyAlignment="1">
      <alignment vertical="top" wrapText="1"/>
    </xf>
    <xf numFmtId="164" fontId="4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4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zoomScale="80" zoomScaleNormal="80" workbookViewId="0">
      <selection activeCell="E65" sqref="E65"/>
    </sheetView>
  </sheetViews>
  <sheetFormatPr baseColWidth="10" defaultColWidth="11.5703125" defaultRowHeight="15" customHeight="1"/>
  <cols>
    <col min="1" max="1" width="59.42578125" style="28" customWidth="1"/>
    <col min="2" max="2" width="16.7109375" style="12" bestFit="1" customWidth="1"/>
    <col min="3" max="4" width="17.7109375" style="12" bestFit="1" customWidth="1"/>
    <col min="5" max="5" width="18.5703125" style="12" bestFit="1" customWidth="1"/>
    <col min="6" max="6" width="19" style="12" customWidth="1"/>
    <col min="7" max="16384" width="11.5703125" style="12"/>
  </cols>
  <sheetData>
    <row r="1" spans="1:7" ht="15" customHeight="1">
      <c r="A1" s="63" t="s">
        <v>22</v>
      </c>
      <c r="B1" s="63"/>
      <c r="C1" s="63"/>
      <c r="D1" s="63"/>
      <c r="E1" s="63"/>
      <c r="F1" s="63"/>
      <c r="G1" s="63"/>
    </row>
    <row r="2" spans="1:7" ht="15" customHeight="1">
      <c r="A2" s="13" t="s">
        <v>0</v>
      </c>
      <c r="B2" s="64" t="s">
        <v>24</v>
      </c>
      <c r="C2" s="64"/>
      <c r="D2" s="64"/>
      <c r="E2" s="1"/>
      <c r="F2" s="1"/>
      <c r="G2" s="1"/>
    </row>
    <row r="3" spans="1:7" ht="15" customHeight="1">
      <c r="A3" s="13" t="s">
        <v>1</v>
      </c>
      <c r="B3" s="14" t="s">
        <v>23</v>
      </c>
      <c r="C3" s="14"/>
      <c r="D3" s="14"/>
      <c r="E3" s="1"/>
      <c r="F3" s="1"/>
      <c r="G3" s="1"/>
    </row>
    <row r="4" spans="1:7" ht="15" customHeight="1">
      <c r="A4" s="13" t="s">
        <v>11</v>
      </c>
      <c r="B4" s="14" t="s">
        <v>25</v>
      </c>
      <c r="C4" s="14"/>
      <c r="D4" s="14"/>
      <c r="E4" s="1"/>
      <c r="F4" s="1"/>
      <c r="G4" s="1"/>
    </row>
    <row r="5" spans="1:7" ht="15" customHeight="1">
      <c r="A5" s="13" t="s">
        <v>37</v>
      </c>
      <c r="B5" s="15" t="s">
        <v>85</v>
      </c>
      <c r="C5" s="16"/>
      <c r="D5" s="16"/>
      <c r="E5" s="1"/>
      <c r="F5" s="1"/>
      <c r="G5" s="1"/>
    </row>
    <row r="6" spans="1:7" ht="15" customHeight="1">
      <c r="A6" s="17"/>
      <c r="B6" s="18"/>
      <c r="C6" s="18"/>
      <c r="D6" s="18"/>
    </row>
    <row r="7" spans="1:7" ht="15" customHeight="1">
      <c r="A7" s="17"/>
      <c r="B7" s="18"/>
      <c r="C7" s="18"/>
      <c r="D7" s="18"/>
    </row>
    <row r="8" spans="1:7" ht="15" customHeight="1">
      <c r="A8" s="63" t="s">
        <v>8</v>
      </c>
      <c r="B8" s="63"/>
      <c r="C8" s="63"/>
      <c r="D8" s="63"/>
      <c r="E8" s="63"/>
      <c r="F8" s="63"/>
      <c r="G8" s="63"/>
    </row>
    <row r="9" spans="1:7" ht="15" customHeight="1">
      <c r="A9" s="63" t="s">
        <v>12</v>
      </c>
      <c r="B9" s="63"/>
      <c r="C9" s="63"/>
      <c r="D9" s="63"/>
      <c r="E9" s="63"/>
      <c r="F9" s="63"/>
      <c r="G9" s="63"/>
    </row>
    <row r="11" spans="1:7" ht="15" customHeight="1" thickBot="1">
      <c r="A11" s="54" t="s">
        <v>82</v>
      </c>
      <c r="B11" s="8" t="s">
        <v>2</v>
      </c>
      <c r="C11" s="8" t="s">
        <v>3</v>
      </c>
      <c r="D11" s="8" t="s">
        <v>4</v>
      </c>
      <c r="E11" s="8" t="s">
        <v>5</v>
      </c>
      <c r="F11" s="8" t="s">
        <v>38</v>
      </c>
      <c r="G11" s="8" t="s">
        <v>39</v>
      </c>
    </row>
    <row r="12" spans="1:7" ht="15" customHeight="1">
      <c r="A12" s="20"/>
      <c r="B12" s="1"/>
      <c r="C12" s="1"/>
      <c r="D12" s="1"/>
      <c r="E12" s="1"/>
      <c r="F12" s="1"/>
      <c r="G12" s="1"/>
    </row>
    <row r="13" spans="1:7" ht="15" customHeight="1">
      <c r="A13" s="21" t="s">
        <v>28</v>
      </c>
      <c r="B13" s="1" t="s">
        <v>7</v>
      </c>
      <c r="C13" s="1">
        <v>93010</v>
      </c>
      <c r="D13" s="1">
        <v>93384</v>
      </c>
      <c r="E13" s="1">
        <v>93550</v>
      </c>
      <c r="F13" s="1">
        <f>SUM(C13:E13)</f>
        <v>279944</v>
      </c>
      <c r="G13" s="1">
        <f>AVERAGE(C13:E13)</f>
        <v>93314.666666666672</v>
      </c>
    </row>
    <row r="14" spans="1:7" s="22" customFormat="1" ht="15" customHeight="1">
      <c r="A14" s="11" t="s">
        <v>26</v>
      </c>
      <c r="B14" s="2" t="s">
        <v>7</v>
      </c>
      <c r="C14" s="2">
        <v>66620</v>
      </c>
      <c r="D14" s="2">
        <v>66925</v>
      </c>
      <c r="E14" s="2">
        <v>67034</v>
      </c>
      <c r="F14" s="2">
        <f t="shared" ref="F14:F15" si="0">SUM(C14:E14)</f>
        <v>200579</v>
      </c>
      <c r="G14" s="2">
        <f>+AVERAGE(C14:E14)</f>
        <v>66859.666666666672</v>
      </c>
    </row>
    <row r="15" spans="1:7" s="22" customFormat="1" ht="15" customHeight="1">
      <c r="A15" s="11" t="s">
        <v>27</v>
      </c>
      <c r="B15" s="2" t="s">
        <v>7</v>
      </c>
      <c r="C15" s="2">
        <v>26390</v>
      </c>
      <c r="D15" s="2">
        <v>26459</v>
      </c>
      <c r="E15" s="2">
        <v>26516</v>
      </c>
      <c r="F15" s="2">
        <f t="shared" si="0"/>
        <v>79365</v>
      </c>
      <c r="G15" s="2">
        <f>+AVERAGE(C15:E15)</f>
        <v>26455</v>
      </c>
    </row>
    <row r="16" spans="1:7" ht="15" customHeight="1">
      <c r="A16" s="44" t="s">
        <v>83</v>
      </c>
      <c r="B16" s="1" t="s">
        <v>7</v>
      </c>
      <c r="C16" s="1">
        <v>3126</v>
      </c>
      <c r="D16" s="1">
        <v>3144</v>
      </c>
      <c r="E16" s="1">
        <v>3156</v>
      </c>
      <c r="F16" s="1">
        <f>SUM(C16:E16)</f>
        <v>9426</v>
      </c>
      <c r="G16" s="1">
        <f>AVERAGE(C16:E16)</f>
        <v>3142</v>
      </c>
    </row>
    <row r="17" spans="1:7" ht="15" customHeight="1">
      <c r="A17" s="20"/>
      <c r="B17" s="1"/>
      <c r="C17" s="1"/>
      <c r="D17" s="1"/>
      <c r="E17" s="1"/>
      <c r="F17" s="1"/>
      <c r="G17" s="1"/>
    </row>
    <row r="18" spans="1:7" ht="15" customHeight="1" thickBot="1">
      <c r="A18" s="7" t="s">
        <v>13</v>
      </c>
      <c r="B18" s="5"/>
      <c r="C18" s="5">
        <f>C13+C16</f>
        <v>96136</v>
      </c>
      <c r="D18" s="5">
        <f t="shared" ref="D18:F18" si="1">D13+D16</f>
        <v>96528</v>
      </c>
      <c r="E18" s="5">
        <f t="shared" si="1"/>
        <v>96706</v>
      </c>
      <c r="F18" s="5">
        <f t="shared" si="1"/>
        <v>289370</v>
      </c>
      <c r="G18" s="5">
        <f>AVERAGE(C18:E18)</f>
        <v>96456.666666666672</v>
      </c>
    </row>
    <row r="19" spans="1:7" ht="15" customHeight="1" thickTop="1">
      <c r="A19" s="1" t="s">
        <v>67</v>
      </c>
      <c r="B19" s="1"/>
      <c r="C19" s="1"/>
      <c r="D19" s="1"/>
      <c r="E19" s="1"/>
      <c r="F19" s="1"/>
      <c r="G19" s="1"/>
    </row>
    <row r="20" spans="1:7" ht="15" customHeight="1">
      <c r="A20" s="37" t="s">
        <v>40</v>
      </c>
      <c r="B20" s="1"/>
      <c r="C20" s="1"/>
      <c r="D20" s="1"/>
      <c r="E20" s="1"/>
      <c r="F20" s="1"/>
      <c r="G20" s="1"/>
    </row>
    <row r="21" spans="1:7" ht="15" customHeight="1">
      <c r="A21" s="37" t="s">
        <v>41</v>
      </c>
      <c r="B21" s="1"/>
      <c r="C21" s="1"/>
      <c r="D21" s="1"/>
      <c r="E21" s="1"/>
      <c r="F21" s="1"/>
      <c r="G21" s="1"/>
    </row>
    <row r="22" spans="1:7" ht="15" customHeight="1">
      <c r="A22" s="23"/>
      <c r="B22" s="1"/>
      <c r="C22" s="1"/>
      <c r="D22" s="1"/>
      <c r="E22" s="1"/>
      <c r="F22" s="1"/>
      <c r="G22" s="1"/>
    </row>
    <row r="24" spans="1:7" ht="15" customHeight="1">
      <c r="A24" s="65" t="s">
        <v>14</v>
      </c>
      <c r="B24" s="65"/>
      <c r="C24" s="65"/>
      <c r="D24" s="65"/>
      <c r="E24" s="65"/>
    </row>
    <row r="25" spans="1:7" ht="15" customHeight="1">
      <c r="A25" s="63" t="s">
        <v>9</v>
      </c>
      <c r="B25" s="63"/>
      <c r="C25" s="63"/>
      <c r="D25" s="63"/>
      <c r="E25" s="63"/>
    </row>
    <row r="26" spans="1:7" ht="15" customHeight="1">
      <c r="A26" s="63" t="s">
        <v>42</v>
      </c>
      <c r="B26" s="63"/>
      <c r="C26" s="63"/>
      <c r="D26" s="63"/>
      <c r="E26" s="63"/>
    </row>
    <row r="28" spans="1:7" ht="15" customHeight="1" thickBot="1">
      <c r="A28" s="54" t="s">
        <v>82</v>
      </c>
      <c r="B28" s="8" t="s">
        <v>3</v>
      </c>
      <c r="C28" s="8" t="s">
        <v>4</v>
      </c>
      <c r="D28" s="8" t="s">
        <v>5</v>
      </c>
      <c r="E28" s="8" t="s">
        <v>6</v>
      </c>
      <c r="F28" s="8" t="s">
        <v>49</v>
      </c>
    </row>
    <row r="29" spans="1:7" ht="15" customHeight="1">
      <c r="A29" s="20"/>
      <c r="B29" s="1"/>
      <c r="C29" s="1"/>
      <c r="D29" s="1"/>
      <c r="E29" s="1"/>
      <c r="F29" s="1"/>
    </row>
    <row r="30" spans="1:7" ht="15" customHeight="1">
      <c r="A30" s="21" t="s">
        <v>28</v>
      </c>
      <c r="B30" s="3">
        <v>1282222571.2399998</v>
      </c>
      <c r="C30" s="3">
        <v>4858986517.5699987</v>
      </c>
      <c r="D30" s="3">
        <v>11802758060.84</v>
      </c>
      <c r="E30" s="1">
        <f>SUM(B30:D30)</f>
        <v>17943967149.649998</v>
      </c>
      <c r="F30" s="1">
        <f>AVERAGE(B30:D30)</f>
        <v>5981322383.2166662</v>
      </c>
    </row>
    <row r="31" spans="1:7" ht="15" customHeight="1">
      <c r="A31" s="11" t="s">
        <v>26</v>
      </c>
      <c r="B31" s="24">
        <f>(C14/C13)*B30</f>
        <v>918413801.69883657</v>
      </c>
      <c r="C31" s="24">
        <f t="shared" ref="C31:D31" si="2">(D14/D13)*C30</f>
        <v>3482263264.460423</v>
      </c>
      <c r="D31" s="24">
        <f t="shared" si="2"/>
        <v>8457360597.0106745</v>
      </c>
      <c r="E31" s="24">
        <f t="shared" ref="E31:E32" si="3">SUM(B31:D31)</f>
        <v>12858037663.169933</v>
      </c>
      <c r="F31" s="24">
        <f t="shared" ref="F31:F32" si="4">AVERAGE(B31:D31)</f>
        <v>4286012554.3899779</v>
      </c>
    </row>
    <row r="32" spans="1:7" ht="15" customHeight="1">
      <c r="A32" s="11" t="s">
        <v>27</v>
      </c>
      <c r="B32" s="24">
        <f>(C15/C13)*B30</f>
        <v>363808769.54116327</v>
      </c>
      <c r="C32" s="24">
        <f t="shared" ref="C32:D32" si="5">(D15/D13)*C30</f>
        <v>1376723253.1095753</v>
      </c>
      <c r="D32" s="24">
        <f t="shared" si="5"/>
        <v>3345397463.8293262</v>
      </c>
      <c r="E32" s="24">
        <f t="shared" si="3"/>
        <v>5085929486.4800644</v>
      </c>
      <c r="F32" s="24">
        <f t="shared" si="4"/>
        <v>1695309828.8266881</v>
      </c>
    </row>
    <row r="33" spans="1:6" ht="15" customHeight="1">
      <c r="A33" s="44" t="s">
        <v>83</v>
      </c>
      <c r="B33" s="3">
        <v>700455094.45000005</v>
      </c>
      <c r="C33" s="3">
        <v>703519600.9000001</v>
      </c>
      <c r="D33" s="3">
        <v>704596802.29999995</v>
      </c>
      <c r="E33" s="1">
        <f>SUM(B33:D33)</f>
        <v>2108571497.6500001</v>
      </c>
      <c r="F33" s="1">
        <f t="shared" ref="F33:F37" si="6">AVERAGE(B33:D33)</f>
        <v>702857165.88333333</v>
      </c>
    </row>
    <row r="34" spans="1:6" ht="15" customHeight="1">
      <c r="A34" s="20" t="s">
        <v>29</v>
      </c>
      <c r="B34" s="1">
        <f>SUM(B35:B37)</f>
        <v>289966776.83999997</v>
      </c>
      <c r="C34" s="1">
        <f t="shared" ref="C34:D34" si="7">SUM(C35:C37)</f>
        <v>1302943204.78</v>
      </c>
      <c r="D34" s="1">
        <f t="shared" si="7"/>
        <v>1471448938.3799999</v>
      </c>
      <c r="E34" s="1">
        <f>SUM(B34:D34)</f>
        <v>3064358920</v>
      </c>
      <c r="F34" s="1">
        <f t="shared" si="6"/>
        <v>1021452973.3333334</v>
      </c>
    </row>
    <row r="35" spans="1:6" ht="15" customHeight="1">
      <c r="A35" s="25" t="s">
        <v>30</v>
      </c>
      <c r="B35" s="1">
        <v>3883443.5</v>
      </c>
      <c r="C35" s="1">
        <v>1016859871.4400001</v>
      </c>
      <c r="D35" s="1">
        <v>1021115605.0599999</v>
      </c>
      <c r="E35" s="1">
        <f t="shared" ref="E35:E37" si="8">SUM(B35:D35)</f>
        <v>2041858920</v>
      </c>
      <c r="F35" s="1">
        <f t="shared" si="6"/>
        <v>680619640</v>
      </c>
    </row>
    <row r="36" spans="1:6" ht="15" customHeight="1">
      <c r="A36" s="25" t="s">
        <v>31</v>
      </c>
      <c r="B36" s="1">
        <v>286083333.33999997</v>
      </c>
      <c r="C36" s="1">
        <v>286083333.33999997</v>
      </c>
      <c r="D36" s="1">
        <v>450333333.31999999</v>
      </c>
      <c r="E36" s="1">
        <f t="shared" si="8"/>
        <v>1022500000</v>
      </c>
      <c r="F36" s="1">
        <f t="shared" si="6"/>
        <v>340833333.33333331</v>
      </c>
    </row>
    <row r="37" spans="1:6" ht="15" customHeight="1">
      <c r="A37" s="9" t="s">
        <v>74</v>
      </c>
      <c r="B37" s="1">
        <v>0</v>
      </c>
      <c r="C37" s="1">
        <v>0</v>
      </c>
      <c r="D37" s="1">
        <v>0</v>
      </c>
      <c r="E37" s="1">
        <f t="shared" si="8"/>
        <v>0</v>
      </c>
      <c r="F37" s="1">
        <f t="shared" si="6"/>
        <v>0</v>
      </c>
    </row>
    <row r="38" spans="1:6" ht="15" customHeight="1" thickBot="1">
      <c r="A38" s="7" t="s">
        <v>13</v>
      </c>
      <c r="B38" s="5">
        <f>SUM(B34,B33,B30)</f>
        <v>2272644442.5299997</v>
      </c>
      <c r="C38" s="5">
        <f t="shared" ref="C38:D38" si="9">SUM(C34,C33,C30)</f>
        <v>6865449323.249999</v>
      </c>
      <c r="D38" s="5">
        <f t="shared" si="9"/>
        <v>13978803801.52</v>
      </c>
      <c r="E38" s="5">
        <f>SUM(E34,E33,E30)</f>
        <v>23116897567.299995</v>
      </c>
      <c r="F38" s="5">
        <f t="shared" ref="F38" si="10">AVERAGE(B38:D38)</f>
        <v>7705632522.4333334</v>
      </c>
    </row>
    <row r="39" spans="1:6" ht="15" customHeight="1" thickTop="1">
      <c r="A39" s="20" t="s">
        <v>96</v>
      </c>
      <c r="B39" s="1"/>
      <c r="C39" s="1"/>
      <c r="D39" s="1"/>
      <c r="E39" s="1"/>
    </row>
    <row r="40" spans="1:6" ht="15" customHeight="1">
      <c r="A40" s="20"/>
      <c r="B40" s="1"/>
      <c r="C40" s="1"/>
      <c r="D40" s="1"/>
      <c r="E40" s="1"/>
    </row>
    <row r="41" spans="1:6" ht="15" customHeight="1">
      <c r="A41" s="20"/>
      <c r="B41" s="1"/>
      <c r="C41" s="1"/>
      <c r="D41" s="1"/>
      <c r="E41" s="1"/>
    </row>
    <row r="42" spans="1:6" ht="15" customHeight="1">
      <c r="A42" s="63" t="s">
        <v>15</v>
      </c>
      <c r="B42" s="63"/>
      <c r="C42" s="63"/>
      <c r="D42" s="63"/>
      <c r="E42" s="63"/>
    </row>
    <row r="43" spans="1:6" ht="15" customHeight="1">
      <c r="A43" s="63" t="s">
        <v>9</v>
      </c>
      <c r="B43" s="63"/>
      <c r="C43" s="63"/>
      <c r="D43" s="63"/>
      <c r="E43" s="63"/>
    </row>
    <row r="44" spans="1:6" ht="15" customHeight="1">
      <c r="A44" s="63" t="s">
        <v>42</v>
      </c>
      <c r="B44" s="63"/>
      <c r="C44" s="63"/>
      <c r="D44" s="63"/>
      <c r="E44" s="63"/>
    </row>
    <row r="46" spans="1:6" ht="15" customHeight="1" thickBot="1">
      <c r="A46" s="19" t="s">
        <v>10</v>
      </c>
      <c r="B46" s="8" t="s">
        <v>3</v>
      </c>
      <c r="C46" s="8" t="s">
        <v>4</v>
      </c>
      <c r="D46" s="8" t="s">
        <v>5</v>
      </c>
      <c r="E46" s="8" t="s">
        <v>6</v>
      </c>
    </row>
    <row r="47" spans="1:6" ht="15" customHeight="1">
      <c r="A47" s="20"/>
      <c r="B47" s="1"/>
      <c r="C47" s="1"/>
      <c r="D47" s="1"/>
      <c r="E47" s="1"/>
    </row>
    <row r="48" spans="1:6" ht="15" customHeight="1">
      <c r="A48" s="20" t="s">
        <v>34</v>
      </c>
      <c r="B48" s="3">
        <f>SUM(B49:B51)</f>
        <v>1982677665.6899998</v>
      </c>
      <c r="C48" s="3">
        <f t="shared" ref="C48:D48" si="11">SUM(C49:C51)</f>
        <v>5562506118.4699993</v>
      </c>
      <c r="D48" s="3">
        <f t="shared" si="11"/>
        <v>12507354863.139999</v>
      </c>
      <c r="E48" s="4">
        <f>+SUM(B48:D48)</f>
        <v>20052538647.299999</v>
      </c>
    </row>
    <row r="49" spans="1:5" ht="15" customHeight="1">
      <c r="A49" s="25" t="s">
        <v>55</v>
      </c>
      <c r="B49" s="3">
        <v>1282222571.2399998</v>
      </c>
      <c r="C49" s="3">
        <v>4858986517.5699987</v>
      </c>
      <c r="D49" s="3">
        <v>11802758060.84</v>
      </c>
      <c r="E49" s="4">
        <f t="shared" ref="E49:E54" si="12">+SUM(B49:D49)</f>
        <v>17943967149.649998</v>
      </c>
    </row>
    <row r="50" spans="1:5" ht="15" customHeight="1">
      <c r="A50" s="25" t="s">
        <v>84</v>
      </c>
      <c r="B50" s="3">
        <v>700455094.45000005</v>
      </c>
      <c r="C50" s="3">
        <v>703519600.9000001</v>
      </c>
      <c r="D50" s="3">
        <v>704596802.29999995</v>
      </c>
      <c r="E50" s="4">
        <f t="shared" si="12"/>
        <v>2108571497.6500001</v>
      </c>
    </row>
    <row r="51" spans="1:5" ht="15" customHeight="1">
      <c r="A51" s="25" t="s">
        <v>33</v>
      </c>
      <c r="B51" s="3">
        <v>0</v>
      </c>
      <c r="C51" s="3">
        <v>0</v>
      </c>
      <c r="D51" s="3">
        <v>0</v>
      </c>
      <c r="E51" s="4">
        <f t="shared" si="12"/>
        <v>0</v>
      </c>
    </row>
    <row r="52" spans="1:5" ht="15" customHeight="1">
      <c r="A52" s="20" t="s">
        <v>35</v>
      </c>
      <c r="B52" s="3">
        <v>3883443.5</v>
      </c>
      <c r="C52" s="3">
        <v>1016859871.4400001</v>
      </c>
      <c r="D52" s="3">
        <v>1021115605.0599999</v>
      </c>
      <c r="E52" s="4">
        <f t="shared" si="12"/>
        <v>2041858920</v>
      </c>
    </row>
    <row r="53" spans="1:5" ht="15" customHeight="1">
      <c r="A53" s="20" t="s">
        <v>36</v>
      </c>
      <c r="B53" s="3">
        <v>286083333.33999997</v>
      </c>
      <c r="C53" s="3">
        <v>286083333.33999997</v>
      </c>
      <c r="D53" s="3">
        <v>450333333.31999999</v>
      </c>
      <c r="E53" s="4">
        <f t="shared" si="12"/>
        <v>1022500000</v>
      </c>
    </row>
    <row r="54" spans="1:5" ht="15" customHeight="1" thickBot="1">
      <c r="A54" s="7" t="s">
        <v>13</v>
      </c>
      <c r="B54" s="7">
        <f>B48+B52+B53</f>
        <v>2272644442.5299997</v>
      </c>
      <c r="C54" s="7">
        <f t="shared" ref="C54:D54" si="13">C48+C52+C53</f>
        <v>6865449323.25</v>
      </c>
      <c r="D54" s="7">
        <f t="shared" si="13"/>
        <v>13978803801.519999</v>
      </c>
      <c r="E54" s="7">
        <f t="shared" si="12"/>
        <v>23116897567.299995</v>
      </c>
    </row>
    <row r="55" spans="1:5" ht="15" customHeight="1" thickTop="1">
      <c r="A55" s="26" t="s">
        <v>87</v>
      </c>
    </row>
    <row r="56" spans="1:5" ht="15" customHeight="1">
      <c r="A56" s="27"/>
    </row>
    <row r="58" spans="1:5" ht="15" customHeight="1">
      <c r="A58" s="63" t="s">
        <v>21</v>
      </c>
      <c r="B58" s="63"/>
      <c r="C58" s="63"/>
      <c r="D58" s="63"/>
      <c r="E58" s="63"/>
    </row>
    <row r="59" spans="1:5" ht="15" customHeight="1">
      <c r="A59" s="63" t="s">
        <v>16</v>
      </c>
      <c r="B59" s="63"/>
      <c r="C59" s="63"/>
      <c r="D59" s="63"/>
      <c r="E59" s="63"/>
    </row>
    <row r="60" spans="1:5" ht="15" customHeight="1">
      <c r="A60" s="63" t="s">
        <v>42</v>
      </c>
      <c r="B60" s="63"/>
      <c r="C60" s="63"/>
      <c r="D60" s="63"/>
      <c r="E60" s="63"/>
    </row>
    <row r="62" spans="1:5" ht="15" customHeight="1" thickBot="1">
      <c r="A62" s="19" t="s">
        <v>10</v>
      </c>
      <c r="B62" s="8" t="s">
        <v>3</v>
      </c>
      <c r="C62" s="8" t="s">
        <v>4</v>
      </c>
      <c r="D62" s="8" t="s">
        <v>5</v>
      </c>
      <c r="E62" s="8" t="s">
        <v>6</v>
      </c>
    </row>
    <row r="63" spans="1:5" ht="15" customHeight="1">
      <c r="A63" s="20"/>
      <c r="B63" s="1"/>
      <c r="C63" s="1"/>
      <c r="D63" s="1"/>
      <c r="E63" s="1"/>
    </row>
    <row r="64" spans="1:5" ht="15" customHeight="1">
      <c r="A64" s="1" t="s">
        <v>43</v>
      </c>
      <c r="B64" s="1">
        <v>3753294690.0999999</v>
      </c>
      <c r="C64" s="1">
        <f>B68</f>
        <v>3749411246.5600004</v>
      </c>
      <c r="D64" s="1">
        <f>C68</f>
        <v>7043069253.1800003</v>
      </c>
      <c r="E64" s="6">
        <f>B64</f>
        <v>3753294690.0999999</v>
      </c>
    </row>
    <row r="65" spans="1:5" ht="15" customHeight="1">
      <c r="A65" s="1" t="s">
        <v>17</v>
      </c>
      <c r="B65" s="1">
        <v>2268760998.9899998</v>
      </c>
      <c r="C65" s="1">
        <v>10159107329.869999</v>
      </c>
      <c r="D65" s="1">
        <v>16725088126.91</v>
      </c>
      <c r="E65" s="1">
        <f>SUM(B65:D65)</f>
        <v>29152956455.769997</v>
      </c>
    </row>
    <row r="66" spans="1:5" ht="15" customHeight="1">
      <c r="A66" s="1" t="s">
        <v>18</v>
      </c>
      <c r="B66" s="1">
        <f>+B64+B65</f>
        <v>6022055689.0900002</v>
      </c>
      <c r="C66" s="1">
        <f t="shared" ref="C66:E66" si="14">+C64+C65</f>
        <v>13908518576.43</v>
      </c>
      <c r="D66" s="1">
        <f t="shared" si="14"/>
        <v>23768157380.09</v>
      </c>
      <c r="E66" s="1">
        <f t="shared" si="14"/>
        <v>32906251145.869995</v>
      </c>
    </row>
    <row r="67" spans="1:5" ht="15" customHeight="1">
      <c r="A67" s="1" t="s">
        <v>19</v>
      </c>
      <c r="B67" s="1">
        <f>B54</f>
        <v>2272644442.5299997</v>
      </c>
      <c r="C67" s="1">
        <f t="shared" ref="C67:D67" si="15">C54</f>
        <v>6865449323.25</v>
      </c>
      <c r="D67" s="1">
        <f t="shared" si="15"/>
        <v>13978803801.519999</v>
      </c>
      <c r="E67" s="1">
        <f>SUM(B67:D67)</f>
        <v>23116897567.299995</v>
      </c>
    </row>
    <row r="68" spans="1:5" ht="15" customHeight="1">
      <c r="A68" s="1" t="s">
        <v>20</v>
      </c>
      <c r="B68" s="1">
        <f t="shared" ref="B68:D68" si="16">+B66-B67</f>
        <v>3749411246.5600004</v>
      </c>
      <c r="C68" s="1">
        <f t="shared" si="16"/>
        <v>7043069253.1800003</v>
      </c>
      <c r="D68" s="1">
        <f t="shared" si="16"/>
        <v>9789353578.5700016</v>
      </c>
      <c r="E68" s="1">
        <f>+E66-E67</f>
        <v>9789353578.5699997</v>
      </c>
    </row>
    <row r="69" spans="1:5" ht="15" customHeight="1" thickBot="1">
      <c r="A69" s="5"/>
      <c r="B69" s="5"/>
      <c r="C69" s="5"/>
      <c r="D69" s="5"/>
      <c r="E69" s="5"/>
    </row>
    <row r="70" spans="1:5" ht="15" customHeight="1" thickTop="1">
      <c r="A70" s="1" t="s">
        <v>86</v>
      </c>
    </row>
    <row r="71" spans="1:5" ht="15" customHeight="1">
      <c r="A71" s="12"/>
    </row>
    <row r="73" spans="1:5" ht="15" customHeight="1">
      <c r="A73" s="20" t="s">
        <v>97</v>
      </c>
    </row>
    <row r="74" spans="1:5" ht="15" customHeight="1">
      <c r="B74" s="20"/>
      <c r="C74" s="20"/>
      <c r="D74" s="20"/>
      <c r="E74" s="56"/>
    </row>
    <row r="75" spans="1:5" ht="15" customHeight="1">
      <c r="B75" s="20"/>
      <c r="C75" s="28"/>
      <c r="D75" s="20"/>
      <c r="E75" s="28"/>
    </row>
    <row r="76" spans="1:5" ht="15" customHeight="1">
      <c r="A76" s="20"/>
      <c r="B76" s="28"/>
      <c r="C76" s="28"/>
      <c r="D76" s="20"/>
      <c r="E76" s="28"/>
    </row>
    <row r="77" spans="1:5" ht="15" customHeight="1">
      <c r="A77" s="20"/>
    </row>
    <row r="78" spans="1:5" ht="15" customHeight="1">
      <c r="A78" s="20"/>
    </row>
  </sheetData>
  <mergeCells count="13">
    <mergeCell ref="A60:E60"/>
    <mergeCell ref="A1:G1"/>
    <mergeCell ref="B2:D2"/>
    <mergeCell ref="A8:G8"/>
    <mergeCell ref="A9:G9"/>
    <mergeCell ref="A24:E24"/>
    <mergeCell ref="A25:E25"/>
    <mergeCell ref="A26:E26"/>
    <mergeCell ref="A42:E42"/>
    <mergeCell ref="A43:E43"/>
    <mergeCell ref="A44:E44"/>
    <mergeCell ref="A58:E58"/>
    <mergeCell ref="A59:E59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topLeftCell="A29" zoomScale="90" zoomScaleNormal="90" workbookViewId="0">
      <selection activeCell="A54" sqref="A54"/>
    </sheetView>
  </sheetViews>
  <sheetFormatPr baseColWidth="10" defaultColWidth="11.5703125" defaultRowHeight="15"/>
  <cols>
    <col min="1" max="1" width="59.42578125" style="20" customWidth="1"/>
    <col min="2" max="2" width="17.140625" style="1" bestFit="1" customWidth="1"/>
    <col min="3" max="5" width="18" style="1" bestFit="1" customWidth="1"/>
    <col min="6" max="6" width="17.85546875" style="1" bestFit="1" customWidth="1"/>
    <col min="7" max="7" width="16.140625" style="1" bestFit="1" customWidth="1"/>
    <col min="8" max="8" width="16.42578125" style="1" bestFit="1" customWidth="1"/>
    <col min="9" max="9" width="16.140625" style="1" bestFit="1" customWidth="1"/>
    <col min="10" max="16384" width="11.5703125" style="1"/>
  </cols>
  <sheetData>
    <row r="1" spans="1:7" ht="15" customHeight="1">
      <c r="A1" s="63" t="s">
        <v>22</v>
      </c>
      <c r="B1" s="63"/>
      <c r="C1" s="63"/>
      <c r="D1" s="63"/>
      <c r="E1" s="63"/>
      <c r="F1" s="63"/>
      <c r="G1" s="63"/>
    </row>
    <row r="2" spans="1:7" s="16" customFormat="1" ht="15" customHeight="1">
      <c r="A2" s="13" t="s">
        <v>0</v>
      </c>
      <c r="B2" s="64" t="s">
        <v>24</v>
      </c>
      <c r="C2" s="64"/>
      <c r="D2" s="64"/>
    </row>
    <row r="3" spans="1:7" s="16" customFormat="1" ht="15" customHeight="1">
      <c r="A3" s="13" t="s">
        <v>1</v>
      </c>
      <c r="B3" s="14" t="s">
        <v>23</v>
      </c>
      <c r="C3" s="14"/>
      <c r="D3" s="14"/>
    </row>
    <row r="4" spans="1:7" s="16" customFormat="1" ht="15" customHeight="1">
      <c r="A4" s="13" t="s">
        <v>11</v>
      </c>
      <c r="B4" s="14" t="s">
        <v>25</v>
      </c>
      <c r="C4" s="14"/>
      <c r="D4" s="14"/>
    </row>
    <row r="5" spans="1:7" s="16" customFormat="1" ht="15" customHeight="1">
      <c r="A5" s="13" t="s">
        <v>37</v>
      </c>
      <c r="B5" s="15" t="s">
        <v>88</v>
      </c>
    </row>
    <row r="6" spans="1:7" s="16" customFormat="1" ht="15" customHeight="1">
      <c r="A6" s="13"/>
      <c r="B6" s="51"/>
    </row>
    <row r="7" spans="1:7" ht="15" customHeight="1">
      <c r="A7" s="50"/>
      <c r="B7" s="50"/>
      <c r="C7" s="50"/>
      <c r="D7" s="50"/>
      <c r="E7" s="50"/>
      <c r="F7" s="50"/>
      <c r="G7" s="50"/>
    </row>
    <row r="8" spans="1:7" ht="15" customHeight="1">
      <c r="A8" s="63" t="s">
        <v>8</v>
      </c>
      <c r="B8" s="63"/>
      <c r="C8" s="63"/>
      <c r="D8" s="63"/>
      <c r="E8" s="63"/>
      <c r="F8" s="63"/>
      <c r="G8" s="63"/>
    </row>
    <row r="9" spans="1:7" ht="15" customHeight="1">
      <c r="A9" s="63" t="s">
        <v>12</v>
      </c>
      <c r="B9" s="63"/>
      <c r="C9" s="63"/>
      <c r="D9" s="63"/>
      <c r="E9" s="63"/>
      <c r="F9" s="63"/>
      <c r="G9" s="63"/>
    </row>
    <row r="11" spans="1:7" ht="15" customHeight="1" thickBot="1">
      <c r="A11" s="54" t="s">
        <v>82</v>
      </c>
      <c r="B11" s="8" t="s">
        <v>2</v>
      </c>
      <c r="C11" s="8" t="s">
        <v>44</v>
      </c>
      <c r="D11" s="8" t="s">
        <v>45</v>
      </c>
      <c r="E11" s="8" t="s">
        <v>46</v>
      </c>
      <c r="F11" s="8" t="s">
        <v>47</v>
      </c>
      <c r="G11" s="8" t="s">
        <v>39</v>
      </c>
    </row>
    <row r="12" spans="1:7" ht="15" customHeight="1">
      <c r="A12" s="43"/>
    </row>
    <row r="13" spans="1:7" ht="15" customHeight="1">
      <c r="A13" s="44" t="s">
        <v>28</v>
      </c>
      <c r="B13" s="1" t="s">
        <v>7</v>
      </c>
      <c r="C13" s="1">
        <v>93717</v>
      </c>
      <c r="D13" s="1">
        <v>93817</v>
      </c>
      <c r="E13" s="1">
        <v>94105</v>
      </c>
      <c r="F13" s="1">
        <f>+SUM(C13:E13)</f>
        <v>281639</v>
      </c>
      <c r="G13" s="1">
        <f>AVERAGE(C13:E13)</f>
        <v>93879.666666666672</v>
      </c>
    </row>
    <row r="14" spans="1:7" ht="15" customHeight="1">
      <c r="A14" s="36" t="s">
        <v>26</v>
      </c>
      <c r="B14" s="2" t="s">
        <v>7</v>
      </c>
      <c r="C14" s="2">
        <v>67168</v>
      </c>
      <c r="D14" s="2">
        <v>67218</v>
      </c>
      <c r="E14" s="2">
        <v>67445</v>
      </c>
      <c r="F14" s="2">
        <f t="shared" ref="F14:F15" si="0">+SUM(C14:E14)</f>
        <v>201831</v>
      </c>
      <c r="G14" s="2">
        <f>AVERAGE(C14:E14)</f>
        <v>67277</v>
      </c>
    </row>
    <row r="15" spans="1:7" ht="15" customHeight="1">
      <c r="A15" s="36" t="s">
        <v>27</v>
      </c>
      <c r="B15" s="2" t="s">
        <v>7</v>
      </c>
      <c r="C15" s="2">
        <v>26549</v>
      </c>
      <c r="D15" s="2">
        <v>26599</v>
      </c>
      <c r="E15" s="2">
        <v>26660</v>
      </c>
      <c r="F15" s="2">
        <f t="shared" si="0"/>
        <v>79808</v>
      </c>
      <c r="G15" s="2">
        <f>AVERAGE(C15:E15)</f>
        <v>26602.666666666668</v>
      </c>
    </row>
    <row r="16" spans="1:7" ht="15" customHeight="1">
      <c r="A16" s="44" t="s">
        <v>83</v>
      </c>
      <c r="B16" s="1" t="s">
        <v>7</v>
      </c>
      <c r="C16" s="1">
        <v>3165</v>
      </c>
      <c r="D16" s="1">
        <v>3172</v>
      </c>
      <c r="E16" s="1">
        <v>3184</v>
      </c>
      <c r="F16" s="1">
        <f>+SUM(C16:E16)</f>
        <v>9521</v>
      </c>
      <c r="G16" s="1">
        <f>AVERAGE(C16:E16)</f>
        <v>3173.6666666666665</v>
      </c>
    </row>
    <row r="17" spans="1:7" ht="15" customHeight="1">
      <c r="A17" s="43"/>
    </row>
    <row r="18" spans="1:7" ht="15" customHeight="1" thickBot="1">
      <c r="A18" s="46" t="s">
        <v>13</v>
      </c>
      <c r="B18" s="5"/>
      <c r="C18" s="5">
        <f>C13+C16</f>
        <v>96882</v>
      </c>
      <c r="D18" s="5">
        <f t="shared" ref="D18" si="1">D13+D16</f>
        <v>96989</v>
      </c>
      <c r="E18" s="5">
        <f>E13+E16</f>
        <v>97289</v>
      </c>
      <c r="F18" s="5">
        <f>F13+F16</f>
        <v>291160</v>
      </c>
      <c r="G18" s="5">
        <f>AVERAGE(C18:E18)</f>
        <v>97053.333333333328</v>
      </c>
    </row>
    <row r="19" spans="1:7" ht="15" customHeight="1" thickTop="1">
      <c r="A19" s="1" t="s">
        <v>67</v>
      </c>
    </row>
    <row r="20" spans="1:7" ht="15" customHeight="1">
      <c r="A20" s="37" t="s">
        <v>40</v>
      </c>
    </row>
    <row r="21" spans="1:7" ht="15" customHeight="1">
      <c r="A21" s="37" t="s">
        <v>41</v>
      </c>
    </row>
    <row r="23" spans="1:7" ht="15" customHeight="1">
      <c r="A23" s="66"/>
      <c r="B23" s="66"/>
      <c r="C23" s="66"/>
      <c r="D23" s="66"/>
      <c r="E23" s="66"/>
    </row>
    <row r="24" spans="1:7" ht="15" customHeight="1">
      <c r="A24" s="65" t="s">
        <v>14</v>
      </c>
      <c r="B24" s="65"/>
      <c r="C24" s="65"/>
      <c r="D24" s="65"/>
      <c r="E24" s="65"/>
    </row>
    <row r="25" spans="1:7" ht="15" customHeight="1">
      <c r="A25" s="63" t="s">
        <v>9</v>
      </c>
      <c r="B25" s="63"/>
      <c r="C25" s="63"/>
      <c r="D25" s="63"/>
      <c r="E25" s="63"/>
    </row>
    <row r="26" spans="1:7" ht="15" customHeight="1">
      <c r="A26" s="63" t="s">
        <v>42</v>
      </c>
      <c r="B26" s="63"/>
      <c r="C26" s="63"/>
      <c r="D26" s="63"/>
      <c r="E26" s="63"/>
    </row>
    <row r="28" spans="1:7" ht="15" customHeight="1" thickBot="1">
      <c r="A28" s="54" t="s">
        <v>82</v>
      </c>
      <c r="B28" s="8" t="s">
        <v>44</v>
      </c>
      <c r="C28" s="8" t="s">
        <v>45</v>
      </c>
      <c r="D28" s="8" t="s">
        <v>46</v>
      </c>
      <c r="E28" s="8" t="s">
        <v>48</v>
      </c>
      <c r="F28" s="8" t="s">
        <v>49</v>
      </c>
    </row>
    <row r="29" spans="1:7" ht="15" customHeight="1">
      <c r="A29" s="43"/>
    </row>
    <row r="30" spans="1:7" ht="15" customHeight="1">
      <c r="A30" s="44" t="s">
        <v>28</v>
      </c>
      <c r="B30" s="1">
        <v>6731074086.8500004</v>
      </c>
      <c r="C30" s="1">
        <v>13331594394.890001</v>
      </c>
      <c r="D30" s="1">
        <v>236977142.90000001</v>
      </c>
      <c r="E30" s="1">
        <f>SUM(B30:D30)</f>
        <v>20299645624.640003</v>
      </c>
      <c r="F30" s="1">
        <f>AVERAGE(B30:D30)</f>
        <v>6766548541.5466681</v>
      </c>
    </row>
    <row r="31" spans="1:7" ht="15" customHeight="1">
      <c r="A31" s="36" t="s">
        <v>26</v>
      </c>
      <c r="B31" s="24">
        <f>(C14/C13)*B30</f>
        <v>4824234496.0417089</v>
      </c>
      <c r="C31" s="24">
        <f t="shared" ref="C31:D31" si="2">(D14/D13)*C30</f>
        <v>9551820160.9059792</v>
      </c>
      <c r="D31" s="24">
        <f t="shared" si="2"/>
        <v>169841383.59163168</v>
      </c>
      <c r="E31" s="24">
        <f t="shared" ref="E31:E32" si="3">SUM(B31:D31)</f>
        <v>14545896040.53932</v>
      </c>
      <c r="F31" s="24">
        <f t="shared" ref="F31:F32" si="4">AVERAGE(B31:D31)</f>
        <v>4848632013.5131063</v>
      </c>
    </row>
    <row r="32" spans="1:7" ht="15" customHeight="1">
      <c r="A32" s="36" t="s">
        <v>27</v>
      </c>
      <c r="B32" s="24">
        <f>(C15/C13)*B30</f>
        <v>1906839590.8082914</v>
      </c>
      <c r="C32" s="24">
        <f t="shared" ref="C32:D32" si="5">(D15/D13)*C30</f>
        <v>3779774233.9840236</v>
      </c>
      <c r="D32" s="24">
        <f t="shared" si="5"/>
        <v>67135759.30836831</v>
      </c>
      <c r="E32" s="24">
        <f t="shared" si="3"/>
        <v>5753749584.1006832</v>
      </c>
      <c r="F32" s="24">
        <f t="shared" si="4"/>
        <v>1917916528.033561</v>
      </c>
    </row>
    <row r="33" spans="1:6">
      <c r="A33" s="44" t="s">
        <v>83</v>
      </c>
      <c r="B33" s="1">
        <v>706781082.10000002</v>
      </c>
      <c r="C33" s="1">
        <v>707963035.29999995</v>
      </c>
      <c r="D33" s="1">
        <v>711084001.44999993</v>
      </c>
      <c r="E33" s="1">
        <f>SUM(B33:D33)</f>
        <v>2125828118.8499999</v>
      </c>
      <c r="F33" s="1">
        <f t="shared" ref="F33:F37" si="6">AVERAGE(B33:D33)</f>
        <v>708609372.94999993</v>
      </c>
    </row>
    <row r="34" spans="1:6">
      <c r="A34" s="43" t="s">
        <v>29</v>
      </c>
      <c r="B34" s="1">
        <f>+SUM(B35:B37)</f>
        <v>1363961094.1599998</v>
      </c>
      <c r="C34" s="1">
        <f t="shared" ref="C34:D34" si="7">+SUM(C35:C37)</f>
        <v>1365890960.95</v>
      </c>
      <c r="D34" s="1">
        <f t="shared" si="7"/>
        <v>1367096068.47</v>
      </c>
      <c r="E34" s="1">
        <f>SUM(B34:D34)</f>
        <v>4096948123.5799999</v>
      </c>
      <c r="F34" s="1">
        <f t="shared" si="6"/>
        <v>1365649374.5266666</v>
      </c>
    </row>
    <row r="35" spans="1:6">
      <c r="A35" s="45" t="s">
        <v>30</v>
      </c>
      <c r="B35" s="1">
        <v>1023127760.8</v>
      </c>
      <c r="C35" s="1">
        <v>1025057627.61</v>
      </c>
      <c r="D35" s="1">
        <v>1026262735.13</v>
      </c>
      <c r="E35" s="1">
        <f t="shared" ref="E35:E37" si="8">SUM(B35:D35)</f>
        <v>3074448123.54</v>
      </c>
      <c r="F35" s="1">
        <f t="shared" si="6"/>
        <v>1024816041.1799999</v>
      </c>
    </row>
    <row r="36" spans="1:6">
      <c r="A36" s="45" t="s">
        <v>31</v>
      </c>
      <c r="B36" s="1">
        <v>340833333.35999995</v>
      </c>
      <c r="C36" s="1">
        <v>340833333.33999997</v>
      </c>
      <c r="D36" s="1">
        <v>340833333.33999997</v>
      </c>
      <c r="E36" s="1">
        <f t="shared" si="8"/>
        <v>1022500000.04</v>
      </c>
      <c r="F36" s="1">
        <f t="shared" si="6"/>
        <v>340833333.34666663</v>
      </c>
    </row>
    <row r="37" spans="1:6">
      <c r="A37" s="43" t="s">
        <v>74</v>
      </c>
      <c r="E37" s="1">
        <f t="shared" si="8"/>
        <v>0</v>
      </c>
      <c r="F37" s="1" t="e">
        <f t="shared" si="6"/>
        <v>#DIV/0!</v>
      </c>
    </row>
    <row r="38" spans="1:6" ht="15.75" thickBot="1">
      <c r="A38" s="46" t="s">
        <v>13</v>
      </c>
      <c r="B38" s="5">
        <f>+B30+B33+B34</f>
        <v>8801816263.1100006</v>
      </c>
      <c r="C38" s="5">
        <f t="shared" ref="C38:F38" si="9">+C30+C33+C34</f>
        <v>15405448391.140001</v>
      </c>
      <c r="D38" s="5">
        <f t="shared" si="9"/>
        <v>2315157212.8199997</v>
      </c>
      <c r="E38" s="5">
        <f t="shared" si="9"/>
        <v>26522421867.07</v>
      </c>
      <c r="F38" s="5">
        <f t="shared" si="9"/>
        <v>8840807289.0233345</v>
      </c>
    </row>
    <row r="39" spans="1:6" ht="15.75" thickTop="1">
      <c r="A39" s="20" t="s">
        <v>96</v>
      </c>
    </row>
    <row r="41" spans="1:6">
      <c r="A41" s="1"/>
    </row>
    <row r="42" spans="1:6" s="16" customFormat="1">
      <c r="A42" s="63" t="s">
        <v>15</v>
      </c>
      <c r="B42" s="63"/>
      <c r="C42" s="63"/>
      <c r="D42" s="63"/>
      <c r="E42" s="63"/>
    </row>
    <row r="43" spans="1:6">
      <c r="A43" s="63" t="s">
        <v>9</v>
      </c>
      <c r="B43" s="63"/>
      <c r="C43" s="63"/>
      <c r="D43" s="63"/>
      <c r="E43" s="63"/>
    </row>
    <row r="44" spans="1:6">
      <c r="A44" s="63" t="s">
        <v>42</v>
      </c>
      <c r="B44" s="63"/>
      <c r="C44" s="63"/>
      <c r="D44" s="63"/>
      <c r="E44" s="63"/>
    </row>
    <row r="46" spans="1:6" ht="15.75" thickBot="1">
      <c r="A46" s="42" t="s">
        <v>10</v>
      </c>
      <c r="B46" s="8" t="s">
        <v>44</v>
      </c>
      <c r="C46" s="8" t="s">
        <v>45</v>
      </c>
      <c r="D46" s="8" t="s">
        <v>46</v>
      </c>
      <c r="E46" s="8" t="s">
        <v>48</v>
      </c>
    </row>
    <row r="47" spans="1:6">
      <c r="A47" s="43"/>
    </row>
    <row r="48" spans="1:6">
      <c r="A48" s="43" t="s">
        <v>34</v>
      </c>
      <c r="B48" s="1">
        <f>+B49+B50+B51</f>
        <v>7437855168.9500008</v>
      </c>
      <c r="C48" s="1">
        <f t="shared" ref="C48:D48" si="10">+C49+C50+C51</f>
        <v>14039557430.190001</v>
      </c>
      <c r="D48" s="1">
        <f t="shared" si="10"/>
        <v>948061144.3499999</v>
      </c>
      <c r="E48" s="1">
        <f t="shared" ref="E48" si="11">SUM(E49:E51)</f>
        <v>22425473743.490002</v>
      </c>
    </row>
    <row r="49" spans="1:10">
      <c r="A49" s="45" t="s">
        <v>55</v>
      </c>
      <c r="B49" s="1">
        <v>6731074086.8500004</v>
      </c>
      <c r="C49" s="1">
        <v>13331594394.890001</v>
      </c>
      <c r="D49" s="1">
        <v>236977142.90000001</v>
      </c>
      <c r="E49" s="1">
        <f>SUM(B49:D49)</f>
        <v>20299645624.640003</v>
      </c>
    </row>
    <row r="50" spans="1:10">
      <c r="A50" s="25" t="s">
        <v>84</v>
      </c>
      <c r="B50" s="1">
        <v>706781082.10000002</v>
      </c>
      <c r="C50" s="1">
        <v>707963035.29999995</v>
      </c>
      <c r="D50" s="1">
        <v>711084001.44999993</v>
      </c>
      <c r="E50" s="1">
        <f>SUM(B50:D50)</f>
        <v>2125828118.8499999</v>
      </c>
    </row>
    <row r="51" spans="1:10">
      <c r="A51" s="45" t="s">
        <v>33</v>
      </c>
      <c r="B51" s="1">
        <v>0</v>
      </c>
      <c r="C51" s="1">
        <v>0</v>
      </c>
      <c r="D51" s="1">
        <v>0</v>
      </c>
      <c r="E51" s="1">
        <f>SUM(B51:D51)</f>
        <v>0</v>
      </c>
    </row>
    <row r="52" spans="1:10">
      <c r="A52" s="43" t="s">
        <v>35</v>
      </c>
      <c r="B52" s="1">
        <v>1023127760.8</v>
      </c>
      <c r="C52" s="1">
        <v>1025057627.61</v>
      </c>
      <c r="D52" s="1">
        <v>1026262735.13</v>
      </c>
      <c r="E52" s="1">
        <f>SUM(B52:D52)</f>
        <v>3074448123.54</v>
      </c>
    </row>
    <row r="53" spans="1:10">
      <c r="A53" s="43" t="s">
        <v>36</v>
      </c>
      <c r="B53" s="1">
        <v>340833333.35999995</v>
      </c>
      <c r="C53" s="1">
        <v>340833333.33999997</v>
      </c>
      <c r="D53" s="1">
        <v>340833333.33999997</v>
      </c>
      <c r="E53" s="1">
        <f>SUM(B53:D53)</f>
        <v>1022500000.04</v>
      </c>
    </row>
    <row r="54" spans="1:10" ht="15.75" thickBot="1">
      <c r="A54" s="46" t="s">
        <v>13</v>
      </c>
      <c r="B54" s="5">
        <f>B48+B52+B53</f>
        <v>8801816263.1100006</v>
      </c>
      <c r="C54" s="5">
        <f t="shared" ref="C54:D54" si="12">C48+C52+C53</f>
        <v>15405448391.140001</v>
      </c>
      <c r="D54" s="5">
        <f t="shared" si="12"/>
        <v>2315157212.8200002</v>
      </c>
      <c r="E54" s="5">
        <f>SUM(E49:E53)</f>
        <v>26522421867.070004</v>
      </c>
    </row>
    <row r="55" spans="1:10" ht="15.75" thickTop="1">
      <c r="A55" s="53" t="s">
        <v>89</v>
      </c>
    </row>
    <row r="57" spans="1:10">
      <c r="A57" s="40"/>
      <c r="B57" s="40"/>
      <c r="C57" s="40"/>
      <c r="D57" s="40"/>
      <c r="E57" s="40"/>
    </row>
    <row r="58" spans="1:10">
      <c r="A58" s="63" t="s">
        <v>21</v>
      </c>
      <c r="B58" s="63"/>
      <c r="C58" s="63"/>
      <c r="D58" s="63"/>
      <c r="E58" s="63"/>
    </row>
    <row r="59" spans="1:10">
      <c r="A59" s="63" t="s">
        <v>16</v>
      </c>
      <c r="B59" s="63"/>
      <c r="C59" s="63"/>
      <c r="D59" s="63"/>
      <c r="E59" s="63"/>
    </row>
    <row r="60" spans="1:10">
      <c r="A60" s="63" t="s">
        <v>42</v>
      </c>
      <c r="B60" s="63"/>
      <c r="C60" s="63"/>
      <c r="D60" s="63"/>
      <c r="E60" s="63"/>
    </row>
    <row r="62" spans="1:10" ht="15.75" thickBot="1">
      <c r="A62" s="42" t="s">
        <v>10</v>
      </c>
      <c r="B62" s="8" t="s">
        <v>44</v>
      </c>
      <c r="C62" s="8" t="s">
        <v>45</v>
      </c>
      <c r="D62" s="8" t="s">
        <v>46</v>
      </c>
      <c r="E62" s="8" t="s">
        <v>48</v>
      </c>
    </row>
    <row r="63" spans="1:10">
      <c r="A63" s="43"/>
    </row>
    <row r="64" spans="1:10">
      <c r="A64" s="35" t="s">
        <v>43</v>
      </c>
      <c r="B64" s="1">
        <f>IT!E68</f>
        <v>9789353578.5699997</v>
      </c>
      <c r="C64" s="1">
        <f>B68</f>
        <v>5904328377.0199986</v>
      </c>
      <c r="D64" s="1">
        <f>C68</f>
        <v>4606199858.4399967</v>
      </c>
      <c r="E64" s="1">
        <f>+B64</f>
        <v>9789353578.5699997</v>
      </c>
      <c r="G64" s="57"/>
      <c r="H64" s="20"/>
      <c r="I64" s="20"/>
      <c r="J64" s="20"/>
    </row>
    <row r="65" spans="1:10">
      <c r="A65" s="35" t="s">
        <v>17</v>
      </c>
      <c r="B65" s="1">
        <v>4916791061.5599995</v>
      </c>
      <c r="C65" s="1">
        <v>14107319872.559999</v>
      </c>
      <c r="D65" s="1">
        <v>10836140542.209999</v>
      </c>
      <c r="E65" s="1">
        <f>SUM(B65:D65)</f>
        <v>29860251476.329998</v>
      </c>
      <c r="G65" s="58"/>
      <c r="H65" s="58"/>
      <c r="I65" s="58"/>
      <c r="J65" s="57"/>
    </row>
    <row r="66" spans="1:10">
      <c r="A66" s="35" t="s">
        <v>18</v>
      </c>
      <c r="B66" s="1">
        <f t="shared" ref="B66:D66" si="13">+B64+B65</f>
        <v>14706144640.129999</v>
      </c>
      <c r="C66" s="1">
        <f t="shared" si="13"/>
        <v>20011648249.579998</v>
      </c>
      <c r="D66" s="1">
        <f t="shared" si="13"/>
        <v>15442340400.649996</v>
      </c>
      <c r="E66" s="1">
        <f>+E64+E65</f>
        <v>39649605054.899994</v>
      </c>
      <c r="F66" s="55"/>
      <c r="G66" s="59"/>
      <c r="H66" s="60"/>
      <c r="I66" s="60"/>
      <c r="J66" s="20"/>
    </row>
    <row r="67" spans="1:10">
      <c r="A67" s="35" t="s">
        <v>19</v>
      </c>
      <c r="B67" s="1">
        <f>B54</f>
        <v>8801816263.1100006</v>
      </c>
      <c r="C67" s="1">
        <f t="shared" ref="C67:D67" si="14">C54</f>
        <v>15405448391.140001</v>
      </c>
      <c r="D67" s="1">
        <f t="shared" si="14"/>
        <v>2315157212.8200002</v>
      </c>
      <c r="E67" s="1">
        <f>SUM(B67:D67)</f>
        <v>26522421867.07</v>
      </c>
    </row>
    <row r="68" spans="1:10">
      <c r="A68" s="35" t="s">
        <v>20</v>
      </c>
      <c r="B68" s="1">
        <f t="shared" ref="B68:D68" si="15">+B66-B67</f>
        <v>5904328377.0199986</v>
      </c>
      <c r="C68" s="1">
        <f t="shared" si="15"/>
        <v>4606199858.4399967</v>
      </c>
      <c r="D68" s="1">
        <f t="shared" si="15"/>
        <v>13127183187.829996</v>
      </c>
      <c r="E68" s="1">
        <f>+E66-E67</f>
        <v>13127183187.829994</v>
      </c>
    </row>
    <row r="69" spans="1:10" ht="15.75" thickBot="1">
      <c r="A69" s="47"/>
      <c r="B69" s="5"/>
      <c r="C69" s="5"/>
      <c r="D69" s="5"/>
      <c r="E69" s="5"/>
    </row>
    <row r="70" spans="1:10" ht="15.75" thickTop="1">
      <c r="A70" s="1" t="s">
        <v>90</v>
      </c>
    </row>
    <row r="71" spans="1:10">
      <c r="A71" s="1"/>
    </row>
    <row r="73" spans="1:10">
      <c r="A73" s="20" t="s">
        <v>98</v>
      </c>
    </row>
  </sheetData>
  <mergeCells count="14">
    <mergeCell ref="A24:E24"/>
    <mergeCell ref="A1:G1"/>
    <mergeCell ref="B2:D2"/>
    <mergeCell ref="A8:G8"/>
    <mergeCell ref="A9:G9"/>
    <mergeCell ref="A23:E23"/>
    <mergeCell ref="A59:E59"/>
    <mergeCell ref="A60:E60"/>
    <mergeCell ref="A25:E25"/>
    <mergeCell ref="A26:E26"/>
    <mergeCell ref="A42:E42"/>
    <mergeCell ref="A43:E43"/>
    <mergeCell ref="A44:E44"/>
    <mergeCell ref="A58:E5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4"/>
  <sheetViews>
    <sheetView topLeftCell="A37" zoomScale="90" zoomScaleNormal="90" workbookViewId="0">
      <selection activeCell="E38" sqref="E38"/>
    </sheetView>
  </sheetViews>
  <sheetFormatPr baseColWidth="10" defaultColWidth="11.5703125" defaultRowHeight="15"/>
  <cols>
    <col min="1" max="1" width="59.85546875" style="20" customWidth="1"/>
    <col min="2" max="5" width="17.85546875" style="1" bestFit="1" customWidth="1"/>
    <col min="6" max="6" width="18" style="1" bestFit="1" customWidth="1"/>
    <col min="7" max="9" width="16.140625" style="1" bestFit="1" customWidth="1"/>
    <col min="10" max="16384" width="11.5703125" style="1"/>
  </cols>
  <sheetData>
    <row r="1" spans="1:7" ht="15" customHeight="1">
      <c r="A1" s="63" t="s">
        <v>22</v>
      </c>
      <c r="B1" s="63"/>
      <c r="C1" s="63"/>
      <c r="D1" s="63"/>
      <c r="E1" s="63"/>
      <c r="F1" s="63"/>
      <c r="G1" s="63"/>
    </row>
    <row r="2" spans="1:7" s="16" customFormat="1" ht="15" customHeight="1">
      <c r="A2" s="13" t="s">
        <v>0</v>
      </c>
      <c r="B2" s="64" t="s">
        <v>24</v>
      </c>
      <c r="C2" s="64"/>
      <c r="D2" s="64"/>
    </row>
    <row r="3" spans="1:7" s="16" customFormat="1" ht="15" customHeight="1">
      <c r="A3" s="13" t="s">
        <v>1</v>
      </c>
      <c r="B3" s="14" t="s">
        <v>23</v>
      </c>
      <c r="C3" s="14"/>
      <c r="D3" s="14"/>
    </row>
    <row r="4" spans="1:7" s="16" customFormat="1" ht="15" customHeight="1">
      <c r="A4" s="13" t="s">
        <v>11</v>
      </c>
      <c r="B4" s="14" t="s">
        <v>25</v>
      </c>
      <c r="C4" s="14"/>
      <c r="D4" s="14"/>
    </row>
    <row r="5" spans="1:7" s="16" customFormat="1" ht="15" customHeight="1">
      <c r="A5" s="13" t="s">
        <v>37</v>
      </c>
      <c r="B5" s="15" t="s">
        <v>91</v>
      </c>
    </row>
    <row r="6" spans="1:7" s="16" customFormat="1" ht="15" customHeight="1">
      <c r="A6" s="13"/>
      <c r="B6" s="15"/>
    </row>
    <row r="7" spans="1:7" ht="15" customHeight="1">
      <c r="A7" s="49"/>
      <c r="B7" s="49"/>
      <c r="C7" s="49"/>
      <c r="D7" s="49"/>
      <c r="E7" s="49"/>
      <c r="F7" s="49"/>
      <c r="G7" s="49"/>
    </row>
    <row r="8" spans="1:7" ht="15" customHeight="1">
      <c r="A8" s="63" t="s">
        <v>8</v>
      </c>
      <c r="B8" s="63"/>
      <c r="C8" s="63"/>
      <c r="D8" s="63"/>
      <c r="E8" s="63"/>
      <c r="F8" s="63"/>
      <c r="G8" s="63"/>
    </row>
    <row r="9" spans="1:7" ht="15" customHeight="1">
      <c r="A9" s="63" t="s">
        <v>12</v>
      </c>
      <c r="B9" s="63"/>
      <c r="C9" s="63"/>
      <c r="D9" s="63"/>
      <c r="E9" s="63"/>
      <c r="F9" s="63"/>
      <c r="G9" s="63"/>
    </row>
    <row r="11" spans="1:7" ht="15" customHeight="1" thickBot="1">
      <c r="A11" s="54" t="s">
        <v>82</v>
      </c>
      <c r="B11" s="8" t="s">
        <v>2</v>
      </c>
      <c r="C11" s="8" t="s">
        <v>50</v>
      </c>
      <c r="D11" s="8" t="s">
        <v>51</v>
      </c>
      <c r="E11" s="8" t="s">
        <v>52</v>
      </c>
      <c r="F11" s="8" t="s">
        <v>53</v>
      </c>
      <c r="G11" s="8" t="s">
        <v>39</v>
      </c>
    </row>
    <row r="12" spans="1:7" ht="15" customHeight="1">
      <c r="A12" s="43"/>
    </row>
    <row r="13" spans="1:7" ht="15" customHeight="1">
      <c r="A13" s="44" t="s">
        <v>28</v>
      </c>
      <c r="B13" s="1" t="s">
        <v>7</v>
      </c>
      <c r="C13" s="1">
        <f>+C14+C15</f>
        <v>94476</v>
      </c>
      <c r="D13" s="1">
        <f t="shared" ref="D13:E13" si="0">+D14+D15</f>
        <v>94930</v>
      </c>
      <c r="E13" s="1">
        <f t="shared" si="0"/>
        <v>95444</v>
      </c>
      <c r="F13" s="1">
        <f>SUM(C13:E13)</f>
        <v>284850</v>
      </c>
      <c r="G13" s="1">
        <f>AVERAGE(C13:E13)</f>
        <v>94950</v>
      </c>
    </row>
    <row r="14" spans="1:7" ht="15" customHeight="1">
      <c r="A14" s="36" t="s">
        <v>26</v>
      </c>
      <c r="B14" s="2" t="s">
        <v>7</v>
      </c>
      <c r="C14" s="2">
        <v>67737</v>
      </c>
      <c r="D14" s="2">
        <v>68152</v>
      </c>
      <c r="E14" s="2">
        <v>68601</v>
      </c>
      <c r="F14" s="2">
        <f t="shared" ref="F14:F15" si="1">SUM(C14:E14)</f>
        <v>204490</v>
      </c>
      <c r="G14" s="2">
        <f>AVERAGE(C14:E14)</f>
        <v>68163.333333333328</v>
      </c>
    </row>
    <row r="15" spans="1:7" ht="15" customHeight="1">
      <c r="A15" s="36" t="s">
        <v>27</v>
      </c>
      <c r="B15" s="2" t="s">
        <v>7</v>
      </c>
      <c r="C15" s="2">
        <v>26739</v>
      </c>
      <c r="D15" s="2">
        <v>26778</v>
      </c>
      <c r="E15" s="2">
        <v>26843</v>
      </c>
      <c r="F15" s="2">
        <f t="shared" si="1"/>
        <v>80360</v>
      </c>
      <c r="G15" s="2">
        <f>AVERAGE(C15:E15)</f>
        <v>26786.666666666668</v>
      </c>
    </row>
    <row r="16" spans="1:7" ht="15" customHeight="1">
      <c r="A16" s="44" t="s">
        <v>83</v>
      </c>
      <c r="B16" s="1" t="s">
        <v>7</v>
      </c>
      <c r="C16" s="1">
        <v>3196</v>
      </c>
      <c r="D16" s="1">
        <v>3209</v>
      </c>
      <c r="E16" s="1">
        <v>3213</v>
      </c>
      <c r="F16" s="1">
        <f>SUM(C16:E16)</f>
        <v>9618</v>
      </c>
      <c r="G16" s="1">
        <f>AVERAGE(C16:E16)</f>
        <v>3206</v>
      </c>
    </row>
    <row r="17" spans="1:7" ht="15" customHeight="1">
      <c r="A17" s="43"/>
    </row>
    <row r="18" spans="1:7" ht="15" customHeight="1" thickBot="1">
      <c r="A18" s="46" t="s">
        <v>13</v>
      </c>
      <c r="B18" s="5"/>
      <c r="C18" s="5">
        <f>C13+C16</f>
        <v>97672</v>
      </c>
      <c r="D18" s="5">
        <f t="shared" ref="D18" si="2">D13+D16</f>
        <v>98139</v>
      </c>
      <c r="E18" s="5">
        <f>E13+E16</f>
        <v>98657</v>
      </c>
      <c r="F18" s="5">
        <f>F13+F16</f>
        <v>294468</v>
      </c>
      <c r="G18" s="5">
        <f>AVERAGE(C18:E18)</f>
        <v>98156</v>
      </c>
    </row>
    <row r="19" spans="1:7" ht="15" customHeight="1" thickTop="1">
      <c r="A19" s="1" t="s">
        <v>67</v>
      </c>
    </row>
    <row r="20" spans="1:7" ht="15" customHeight="1">
      <c r="A20" s="37" t="s">
        <v>40</v>
      </c>
    </row>
    <row r="21" spans="1:7" ht="15" customHeight="1">
      <c r="A21" s="37" t="s">
        <v>41</v>
      </c>
    </row>
    <row r="23" spans="1:7" ht="15" customHeight="1">
      <c r="A23" s="40"/>
      <c r="B23" s="40"/>
      <c r="C23" s="40"/>
      <c r="D23" s="40"/>
      <c r="E23" s="40"/>
      <c r="F23" s="41"/>
    </row>
    <row r="24" spans="1:7" ht="15" customHeight="1">
      <c r="A24" s="65" t="s">
        <v>14</v>
      </c>
      <c r="B24" s="65"/>
      <c r="C24" s="65"/>
      <c r="D24" s="65"/>
      <c r="E24" s="65"/>
    </row>
    <row r="25" spans="1:7" ht="15" customHeight="1">
      <c r="A25" s="63" t="s">
        <v>9</v>
      </c>
      <c r="B25" s="63"/>
      <c r="C25" s="63"/>
      <c r="D25" s="63"/>
      <c r="E25" s="63"/>
    </row>
    <row r="26" spans="1:7" ht="15" customHeight="1">
      <c r="A26" s="63" t="s">
        <v>42</v>
      </c>
      <c r="B26" s="63"/>
      <c r="C26" s="63"/>
      <c r="D26" s="63"/>
      <c r="E26" s="63"/>
    </row>
    <row r="28" spans="1:7" ht="15" customHeight="1" thickBot="1">
      <c r="A28" s="54" t="s">
        <v>82</v>
      </c>
      <c r="B28" s="8" t="s">
        <v>50</v>
      </c>
      <c r="C28" s="8" t="s">
        <v>51</v>
      </c>
      <c r="D28" s="8" t="s">
        <v>52</v>
      </c>
      <c r="E28" s="8" t="s">
        <v>54</v>
      </c>
      <c r="F28" s="8" t="s">
        <v>49</v>
      </c>
    </row>
    <row r="29" spans="1:7" ht="15" customHeight="1">
      <c r="A29" s="43"/>
    </row>
    <row r="30" spans="1:7" ht="15" customHeight="1">
      <c r="A30" s="44" t="s">
        <v>28</v>
      </c>
      <c r="B30" s="62">
        <v>5457875034.0700016</v>
      </c>
      <c r="C30" s="62">
        <v>7096228379.5900002</v>
      </c>
      <c r="D30" s="62">
        <v>14242225506.699999</v>
      </c>
      <c r="E30" s="62">
        <f>SUM(B30:D30)</f>
        <v>26796328920.360001</v>
      </c>
      <c r="F30" s="62">
        <f>AVERAGE(B30:D30)</f>
        <v>8932109640.1200008</v>
      </c>
    </row>
    <row r="31" spans="1:7" ht="15" customHeight="1">
      <c r="A31" s="36" t="s">
        <v>26</v>
      </c>
      <c r="B31" s="24">
        <f>(C14/C13)*B30</f>
        <v>3913163990.67276</v>
      </c>
      <c r="C31" s="24">
        <f t="shared" ref="C31:D31" si="3">(D14/D13)*C30</f>
        <v>5094513394.3518133</v>
      </c>
      <c r="D31" s="24">
        <f t="shared" si="3"/>
        <v>10236692845.910971</v>
      </c>
      <c r="E31" s="24">
        <f t="shared" ref="E31:E32" si="4">SUM(B31:D31)</f>
        <v>19244370230.935547</v>
      </c>
      <c r="F31" s="24">
        <f t="shared" ref="F31:F32" si="5">AVERAGE(B31:D31)</f>
        <v>6414790076.9785156</v>
      </c>
    </row>
    <row r="32" spans="1:7" ht="15" customHeight="1">
      <c r="A32" s="36" t="s">
        <v>27</v>
      </c>
      <c r="B32" s="24">
        <f>(C15/C13)*B30</f>
        <v>1544711043.3972414</v>
      </c>
      <c r="C32" s="24">
        <f t="shared" ref="C32:D32" si="6">(D15/D13)*C30</f>
        <v>2001714985.2381864</v>
      </c>
      <c r="D32" s="24">
        <f t="shared" si="6"/>
        <v>4005532660.7890291</v>
      </c>
      <c r="E32" s="24">
        <f t="shared" si="4"/>
        <v>7551958689.4244566</v>
      </c>
      <c r="F32" s="24">
        <f t="shared" si="5"/>
        <v>2517319563.1414857</v>
      </c>
    </row>
    <row r="33" spans="1:6">
      <c r="A33" s="44" t="s">
        <v>83</v>
      </c>
      <c r="B33" s="62">
        <v>730159951.20000005</v>
      </c>
      <c r="C33" s="62">
        <v>757198487.9000001</v>
      </c>
      <c r="D33" s="62">
        <v>585430627.9000001</v>
      </c>
      <c r="E33" s="62">
        <f>SUM(B33:D33)</f>
        <v>2072789067.0000002</v>
      </c>
      <c r="F33" s="62">
        <f t="shared" ref="F33:F38" si="7">AVERAGE(B33:D33)</f>
        <v>690929689.00000012</v>
      </c>
    </row>
    <row r="34" spans="1:6">
      <c r="A34" s="43" t="s">
        <v>29</v>
      </c>
      <c r="B34" s="62">
        <f>+B35+B36+B37</f>
        <v>1370316024.21</v>
      </c>
      <c r="C34" s="62">
        <f t="shared" ref="C34:D34" si="8">+C35+C36+C37</f>
        <v>1415686112.3199999</v>
      </c>
      <c r="D34" s="62">
        <f t="shared" si="8"/>
        <v>1420777060.3399999</v>
      </c>
      <c r="E34" s="62">
        <f>SUM(B34:D34)</f>
        <v>4206779196.8699999</v>
      </c>
      <c r="F34" s="62">
        <f t="shared" si="7"/>
        <v>1402259732.29</v>
      </c>
    </row>
    <row r="35" spans="1:6">
      <c r="A35" s="45" t="s">
        <v>30</v>
      </c>
      <c r="B35" s="62">
        <v>1029482690.87</v>
      </c>
      <c r="C35" s="62">
        <v>1074852778.98</v>
      </c>
      <c r="D35" s="62">
        <v>1079943727</v>
      </c>
      <c r="E35" s="62">
        <f>SUM(B35:D35)</f>
        <v>3184279196.8499999</v>
      </c>
      <c r="F35" s="62">
        <f t="shared" si="7"/>
        <v>1061426398.9499999</v>
      </c>
    </row>
    <row r="36" spans="1:6">
      <c r="A36" s="45" t="s">
        <v>31</v>
      </c>
      <c r="B36" s="62">
        <v>340833333.33999997</v>
      </c>
      <c r="C36" s="62">
        <v>340833333.33999997</v>
      </c>
      <c r="D36" s="62">
        <v>340833333.33999997</v>
      </c>
      <c r="E36" s="62">
        <f>SUM(B36:D36)</f>
        <v>1022500000.02</v>
      </c>
      <c r="F36" s="62">
        <f t="shared" si="7"/>
        <v>340833333.33999997</v>
      </c>
    </row>
    <row r="37" spans="1:6">
      <c r="A37" s="9" t="s">
        <v>74</v>
      </c>
    </row>
    <row r="38" spans="1:6" ht="15.75" thickBot="1">
      <c r="A38" s="46" t="s">
        <v>13</v>
      </c>
      <c r="B38" s="5">
        <f>+B30+B33+B34</f>
        <v>7558351009.4800014</v>
      </c>
      <c r="C38" s="5">
        <f t="shared" ref="C38:E38" si="9">+C30+C33+C34</f>
        <v>9269112979.8099995</v>
      </c>
      <c r="D38" s="5">
        <f t="shared" si="9"/>
        <v>16248433194.939999</v>
      </c>
      <c r="E38" s="5">
        <f t="shared" si="9"/>
        <v>33075897184.23</v>
      </c>
      <c r="F38" s="5">
        <f t="shared" si="7"/>
        <v>11025299061.41</v>
      </c>
    </row>
    <row r="39" spans="1:6" ht="15.75" thickTop="1">
      <c r="A39" s="20" t="s">
        <v>96</v>
      </c>
    </row>
    <row r="41" spans="1:6">
      <c r="A41" s="1"/>
    </row>
    <row r="42" spans="1:6" s="16" customFormat="1">
      <c r="A42" s="63" t="s">
        <v>15</v>
      </c>
      <c r="B42" s="63"/>
      <c r="C42" s="63"/>
      <c r="D42" s="63"/>
      <c r="E42" s="63"/>
    </row>
    <row r="43" spans="1:6">
      <c r="A43" s="63" t="s">
        <v>9</v>
      </c>
      <c r="B43" s="63"/>
      <c r="C43" s="63"/>
      <c r="D43" s="63"/>
      <c r="E43" s="63"/>
    </row>
    <row r="44" spans="1:6">
      <c r="A44" s="63" t="s">
        <v>42</v>
      </c>
      <c r="B44" s="63"/>
      <c r="C44" s="63"/>
      <c r="D44" s="63"/>
      <c r="E44" s="63"/>
    </row>
    <row r="46" spans="1:6" ht="15.75" thickBot="1">
      <c r="A46" s="42" t="s">
        <v>10</v>
      </c>
      <c r="B46" s="8" t="s">
        <v>50</v>
      </c>
      <c r="C46" s="8" t="s">
        <v>51</v>
      </c>
      <c r="D46" s="8" t="s">
        <v>52</v>
      </c>
      <c r="E46" s="8" t="s">
        <v>54</v>
      </c>
    </row>
    <row r="47" spans="1:6">
      <c r="A47" s="43"/>
    </row>
    <row r="48" spans="1:6">
      <c r="A48" s="43" t="s">
        <v>34</v>
      </c>
      <c r="B48" s="1">
        <f>+B49+B50+B51</f>
        <v>6188034985.2700014</v>
      </c>
      <c r="C48" s="1">
        <f t="shared" ref="C48:D48" si="10">+C49+C50+C51</f>
        <v>7853426867.4899998</v>
      </c>
      <c r="D48" s="1">
        <f t="shared" si="10"/>
        <v>14827656134.599998</v>
      </c>
      <c r="E48" s="1">
        <f>SUM(B48:D48)</f>
        <v>28869117987.360001</v>
      </c>
    </row>
    <row r="49" spans="1:5">
      <c r="A49" s="45" t="s">
        <v>55</v>
      </c>
      <c r="B49" s="1">
        <v>5457875034.0700016</v>
      </c>
      <c r="C49" s="1">
        <v>7096228379.5900002</v>
      </c>
      <c r="D49" s="1">
        <v>14242225506.699999</v>
      </c>
      <c r="E49" s="1">
        <f t="shared" ref="E49:E53" si="11">SUM(B49:D49)</f>
        <v>26796328920.360001</v>
      </c>
    </row>
    <row r="50" spans="1:5">
      <c r="A50" s="25" t="s">
        <v>84</v>
      </c>
      <c r="B50" s="1">
        <v>730159951.20000005</v>
      </c>
      <c r="C50" s="1">
        <v>757198487.9000001</v>
      </c>
      <c r="D50" s="1">
        <v>585430627.9000001</v>
      </c>
      <c r="E50" s="1">
        <f t="shared" si="11"/>
        <v>2072789067.0000002</v>
      </c>
    </row>
    <row r="51" spans="1:5">
      <c r="A51" s="45" t="s">
        <v>33</v>
      </c>
      <c r="E51" s="1">
        <f t="shared" si="11"/>
        <v>0</v>
      </c>
    </row>
    <row r="52" spans="1:5">
      <c r="A52" s="43" t="s">
        <v>35</v>
      </c>
      <c r="B52" s="1">
        <v>1029482690.87</v>
      </c>
      <c r="C52" s="1">
        <v>1074852778.98</v>
      </c>
      <c r="D52" s="1">
        <v>1079943727</v>
      </c>
      <c r="E52" s="1">
        <f t="shared" si="11"/>
        <v>3184279196.8499999</v>
      </c>
    </row>
    <row r="53" spans="1:5">
      <c r="A53" s="43" t="s">
        <v>36</v>
      </c>
      <c r="B53" s="1">
        <v>340833333.33999997</v>
      </c>
      <c r="C53" s="1">
        <v>340833333.33999997</v>
      </c>
      <c r="D53" s="1">
        <v>340833333.33999997</v>
      </c>
      <c r="E53" s="1">
        <f t="shared" si="11"/>
        <v>1022500000.02</v>
      </c>
    </row>
    <row r="54" spans="1:5" ht="15.75" thickBot="1">
      <c r="A54" s="46" t="s">
        <v>13</v>
      </c>
      <c r="B54" s="5">
        <f>B48+B52+B53</f>
        <v>7558351009.4800014</v>
      </c>
      <c r="C54" s="5">
        <f t="shared" ref="C54:D54" si="12">C48+C52+C53</f>
        <v>9269112979.8099995</v>
      </c>
      <c r="D54" s="5">
        <f t="shared" si="12"/>
        <v>16248433194.939999</v>
      </c>
      <c r="E54" s="5">
        <f>SUM(E49:E53)</f>
        <v>33075897184.23</v>
      </c>
    </row>
    <row r="55" spans="1:5" ht="15.75" thickTop="1">
      <c r="A55" s="1" t="s">
        <v>92</v>
      </c>
    </row>
    <row r="57" spans="1:5">
      <c r="A57" s="66"/>
      <c r="B57" s="66"/>
      <c r="C57" s="66"/>
      <c r="D57" s="66"/>
      <c r="E57" s="66"/>
    </row>
    <row r="58" spans="1:5">
      <c r="A58" s="63" t="s">
        <v>21</v>
      </c>
      <c r="B58" s="63"/>
      <c r="C58" s="63"/>
      <c r="D58" s="63"/>
      <c r="E58" s="63"/>
    </row>
    <row r="59" spans="1:5">
      <c r="A59" s="63" t="s">
        <v>16</v>
      </c>
      <c r="B59" s="63"/>
      <c r="C59" s="63"/>
      <c r="D59" s="63"/>
      <c r="E59" s="63"/>
    </row>
    <row r="60" spans="1:5">
      <c r="A60" s="63" t="s">
        <v>42</v>
      </c>
      <c r="B60" s="63"/>
      <c r="C60" s="63"/>
      <c r="D60" s="63"/>
      <c r="E60" s="63"/>
    </row>
    <row r="62" spans="1:5" ht="15.75" thickBot="1">
      <c r="A62" s="42" t="s">
        <v>10</v>
      </c>
      <c r="B62" s="8" t="s">
        <v>50</v>
      </c>
      <c r="C62" s="8" t="s">
        <v>51</v>
      </c>
      <c r="D62" s="8" t="s">
        <v>52</v>
      </c>
      <c r="E62" s="8" t="s">
        <v>54</v>
      </c>
    </row>
    <row r="63" spans="1:5">
      <c r="A63" s="43"/>
    </row>
    <row r="64" spans="1:5">
      <c r="A64" s="35" t="s">
        <v>81</v>
      </c>
      <c r="B64" s="1">
        <f>'2T'!E68</f>
        <v>13127183187.829994</v>
      </c>
      <c r="C64" s="1">
        <f>B68</f>
        <v>21676316362.479996</v>
      </c>
      <c r="D64" s="1">
        <f>C68</f>
        <v>24581511117.75</v>
      </c>
      <c r="E64" s="1">
        <f>B64</f>
        <v>13127183187.829994</v>
      </c>
    </row>
    <row r="65" spans="1:9">
      <c r="A65" s="35" t="s">
        <v>17</v>
      </c>
      <c r="B65" s="1">
        <v>16107484184.130001</v>
      </c>
      <c r="C65" s="1">
        <v>12174307735.080002</v>
      </c>
      <c r="D65" s="1">
        <v>10705392015.529999</v>
      </c>
      <c r="E65" s="1">
        <f>SUM(B65:D65)</f>
        <v>38987183934.740005</v>
      </c>
      <c r="F65" s="20"/>
      <c r="G65" s="58"/>
      <c r="H65" s="58"/>
      <c r="I65" s="58"/>
    </row>
    <row r="66" spans="1:9">
      <c r="A66" s="35" t="s">
        <v>18</v>
      </c>
      <c r="B66" s="1">
        <f>+B64+B65</f>
        <v>29234667371.959995</v>
      </c>
      <c r="C66" s="1">
        <f t="shared" ref="C66:D66" si="13">+C64+C65</f>
        <v>33850624097.559998</v>
      </c>
      <c r="D66" s="1">
        <f t="shared" si="13"/>
        <v>35286903133.279999</v>
      </c>
      <c r="E66" s="1">
        <f t="shared" ref="E66" si="14">SUM(E64:E65)</f>
        <v>52114367122.57</v>
      </c>
      <c r="F66" s="55"/>
      <c r="G66" s="60"/>
      <c r="H66" s="60"/>
      <c r="I66" s="60"/>
    </row>
    <row r="67" spans="1:9">
      <c r="A67" s="35" t="s">
        <v>19</v>
      </c>
      <c r="B67" s="1">
        <f>B54</f>
        <v>7558351009.4800014</v>
      </c>
      <c r="C67" s="1">
        <f t="shared" ref="C67:D67" si="15">C54</f>
        <v>9269112979.8099995</v>
      </c>
      <c r="D67" s="1">
        <f t="shared" si="15"/>
        <v>16248433194.939999</v>
      </c>
      <c r="E67" s="1">
        <f>SUM(B67:D67)</f>
        <v>33075897184.23</v>
      </c>
      <c r="F67" s="20"/>
      <c r="G67" s="20"/>
      <c r="H67" s="57"/>
      <c r="I67" s="20"/>
    </row>
    <row r="68" spans="1:9">
      <c r="A68" s="35" t="s">
        <v>20</v>
      </c>
      <c r="B68" s="1">
        <f t="shared" ref="B68:D68" si="16">B66-B67</f>
        <v>21676316362.479996</v>
      </c>
      <c r="C68" s="1">
        <f t="shared" si="16"/>
        <v>24581511117.75</v>
      </c>
      <c r="D68" s="1">
        <f t="shared" si="16"/>
        <v>19038469938.34</v>
      </c>
      <c r="E68" s="1">
        <f>E66-E67</f>
        <v>19038469938.34</v>
      </c>
    </row>
    <row r="69" spans="1:9" ht="15.75" thickBot="1">
      <c r="A69" s="47"/>
      <c r="B69" s="5"/>
      <c r="C69" s="5"/>
      <c r="D69" s="5"/>
      <c r="E69" s="5"/>
    </row>
    <row r="70" spans="1:9" ht="15.75" thickTop="1">
      <c r="A70" s="1" t="s">
        <v>90</v>
      </c>
    </row>
    <row r="71" spans="1:9">
      <c r="A71" s="1" t="s">
        <v>80</v>
      </c>
    </row>
    <row r="74" spans="1:9">
      <c r="A74" s="20" t="s">
        <v>99</v>
      </c>
    </row>
  </sheetData>
  <mergeCells count="14">
    <mergeCell ref="A25:E25"/>
    <mergeCell ref="A1:G1"/>
    <mergeCell ref="B2:D2"/>
    <mergeCell ref="A8:G8"/>
    <mergeCell ref="A9:G9"/>
    <mergeCell ref="A24:E24"/>
    <mergeCell ref="A59:E59"/>
    <mergeCell ref="A60:E60"/>
    <mergeCell ref="A26:E26"/>
    <mergeCell ref="A42:E42"/>
    <mergeCell ref="A43:E43"/>
    <mergeCell ref="A44:E44"/>
    <mergeCell ref="A57:E57"/>
    <mergeCell ref="A58:E5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2"/>
  <sheetViews>
    <sheetView topLeftCell="A46" workbookViewId="0">
      <selection activeCell="E65" sqref="E65"/>
    </sheetView>
  </sheetViews>
  <sheetFormatPr baseColWidth="10" defaultColWidth="11.5703125" defaultRowHeight="15"/>
  <cols>
    <col min="1" max="1" width="60.42578125" style="20" customWidth="1"/>
    <col min="2" max="2" width="17.140625" style="1" bestFit="1" customWidth="1"/>
    <col min="3" max="5" width="17.7109375" style="1" bestFit="1" customWidth="1"/>
    <col min="6" max="6" width="17.85546875" style="1" bestFit="1" customWidth="1"/>
    <col min="7" max="7" width="17.140625" style="1" bestFit="1" customWidth="1"/>
    <col min="8" max="9" width="16.140625" style="1" bestFit="1" customWidth="1"/>
    <col min="10" max="16384" width="11.5703125" style="1"/>
  </cols>
  <sheetData>
    <row r="1" spans="1:7" ht="15" customHeight="1">
      <c r="A1" s="63" t="s">
        <v>22</v>
      </c>
      <c r="B1" s="63"/>
      <c r="C1" s="63"/>
      <c r="D1" s="63"/>
      <c r="E1" s="63"/>
      <c r="F1" s="63"/>
      <c r="G1" s="63"/>
    </row>
    <row r="2" spans="1:7" s="16" customFormat="1" ht="15" customHeight="1">
      <c r="A2" s="13" t="s">
        <v>0</v>
      </c>
      <c r="B2" s="64" t="s">
        <v>24</v>
      </c>
      <c r="C2" s="64"/>
      <c r="D2" s="64"/>
    </row>
    <row r="3" spans="1:7" s="16" customFormat="1" ht="15" customHeight="1">
      <c r="A3" s="13" t="s">
        <v>1</v>
      </c>
      <c r="B3" s="14" t="s">
        <v>23</v>
      </c>
      <c r="C3" s="14"/>
      <c r="D3" s="14"/>
    </row>
    <row r="4" spans="1:7" s="16" customFormat="1" ht="15" customHeight="1">
      <c r="A4" s="13" t="s">
        <v>11</v>
      </c>
      <c r="B4" s="14" t="s">
        <v>25</v>
      </c>
      <c r="C4" s="14"/>
      <c r="D4" s="14"/>
    </row>
    <row r="5" spans="1:7" s="16" customFormat="1" ht="15" customHeight="1">
      <c r="A5" s="13" t="s">
        <v>37</v>
      </c>
      <c r="B5" s="15" t="s">
        <v>93</v>
      </c>
    </row>
    <row r="6" spans="1:7" s="16" customFormat="1" ht="15" customHeight="1">
      <c r="A6" s="13"/>
      <c r="B6" s="51"/>
    </row>
    <row r="7" spans="1:7" ht="15" customHeight="1">
      <c r="A7" s="50"/>
      <c r="B7" s="50"/>
      <c r="C7" s="50"/>
      <c r="D7" s="50"/>
      <c r="E7" s="50"/>
      <c r="F7" s="50"/>
      <c r="G7" s="50"/>
    </row>
    <row r="8" spans="1:7" ht="15" customHeight="1">
      <c r="A8" s="63" t="s">
        <v>8</v>
      </c>
      <c r="B8" s="63"/>
      <c r="C8" s="63"/>
      <c r="D8" s="63"/>
      <c r="E8" s="63"/>
      <c r="F8" s="63"/>
      <c r="G8" s="63"/>
    </row>
    <row r="9" spans="1:7" ht="15" customHeight="1">
      <c r="A9" s="63" t="s">
        <v>12</v>
      </c>
      <c r="B9" s="63"/>
      <c r="C9" s="63"/>
      <c r="D9" s="63"/>
      <c r="E9" s="63"/>
      <c r="F9" s="63"/>
      <c r="G9" s="63"/>
    </row>
    <row r="11" spans="1:7" ht="15" customHeight="1" thickBot="1">
      <c r="A11" s="54" t="s">
        <v>82</v>
      </c>
      <c r="B11" s="8" t="s">
        <v>2</v>
      </c>
      <c r="C11" s="8" t="s">
        <v>69</v>
      </c>
      <c r="D11" s="8" t="s">
        <v>70</v>
      </c>
      <c r="E11" s="8" t="s">
        <v>71</v>
      </c>
      <c r="F11" s="8" t="s">
        <v>72</v>
      </c>
      <c r="G11" s="8" t="s">
        <v>39</v>
      </c>
    </row>
    <row r="12" spans="1:7" ht="15" customHeight="1">
      <c r="A12" s="43"/>
    </row>
    <row r="13" spans="1:7" ht="15" customHeight="1">
      <c r="A13" s="44" t="s">
        <v>28</v>
      </c>
      <c r="B13" s="1" t="s">
        <v>7</v>
      </c>
      <c r="C13" s="1">
        <v>95860</v>
      </c>
      <c r="D13" s="1">
        <v>96391</v>
      </c>
      <c r="E13" s="1">
        <v>97028</v>
      </c>
      <c r="F13" s="1">
        <f>SUM(C13:E13)</f>
        <v>289279</v>
      </c>
      <c r="G13" s="1">
        <f>AVERAGE(C13:E13)</f>
        <v>96426.333333333328</v>
      </c>
    </row>
    <row r="14" spans="1:7" ht="15" customHeight="1">
      <c r="A14" s="36" t="s">
        <v>26</v>
      </c>
      <c r="B14" s="2" t="s">
        <v>7</v>
      </c>
      <c r="C14" s="2">
        <v>69025</v>
      </c>
      <c r="D14" s="2">
        <v>69418</v>
      </c>
      <c r="E14" s="2">
        <v>69876</v>
      </c>
      <c r="F14" s="2">
        <f t="shared" ref="F14:F15" si="0">SUM(C14:E14)</f>
        <v>208319</v>
      </c>
      <c r="G14" s="2">
        <f>AVERAGE(C14:E14)</f>
        <v>69439.666666666672</v>
      </c>
    </row>
    <row r="15" spans="1:7" ht="15" customHeight="1">
      <c r="A15" s="36" t="s">
        <v>27</v>
      </c>
      <c r="B15" s="2" t="s">
        <v>7</v>
      </c>
      <c r="C15" s="2">
        <v>26835</v>
      </c>
      <c r="D15" s="2">
        <v>26973</v>
      </c>
      <c r="E15" s="2">
        <v>27152</v>
      </c>
      <c r="F15" s="2">
        <f t="shared" si="0"/>
        <v>80960</v>
      </c>
      <c r="G15" s="2">
        <f>AVERAGE(C15:E15)</f>
        <v>26986.666666666668</v>
      </c>
    </row>
    <row r="16" spans="1:7" ht="15" customHeight="1">
      <c r="A16" s="44" t="s">
        <v>83</v>
      </c>
      <c r="B16" s="1" t="s">
        <v>7</v>
      </c>
      <c r="C16" s="1">
        <v>3238</v>
      </c>
      <c r="D16" s="1">
        <v>3265</v>
      </c>
      <c r="E16" s="1">
        <v>3280</v>
      </c>
      <c r="F16" s="1">
        <f>SUM(C16:E16)</f>
        <v>9783</v>
      </c>
      <c r="G16" s="1">
        <f>AVERAGE(C16:E16)</f>
        <v>3261</v>
      </c>
    </row>
    <row r="17" spans="1:9" ht="15" customHeight="1">
      <c r="A17" s="43"/>
    </row>
    <row r="18" spans="1:9" ht="15" customHeight="1" thickBot="1">
      <c r="A18" s="46" t="s">
        <v>13</v>
      </c>
      <c r="B18" s="5"/>
      <c r="C18" s="5">
        <f>C13+C16</f>
        <v>99098</v>
      </c>
      <c r="D18" s="5">
        <f t="shared" ref="D18" si="1">D13+D16</f>
        <v>99656</v>
      </c>
      <c r="E18" s="5">
        <f>E13+E16</f>
        <v>100308</v>
      </c>
      <c r="F18" s="5">
        <f>F13+F16</f>
        <v>299062</v>
      </c>
      <c r="G18" s="5">
        <f>AVERAGE(C18:E18)</f>
        <v>99687.333333333328</v>
      </c>
    </row>
    <row r="19" spans="1:9" ht="15" customHeight="1" thickTop="1">
      <c r="A19" s="1" t="s">
        <v>67</v>
      </c>
    </row>
    <row r="20" spans="1:9" ht="15" customHeight="1">
      <c r="A20" s="37" t="s">
        <v>40</v>
      </c>
    </row>
    <row r="21" spans="1:9" ht="15" customHeight="1">
      <c r="A21" s="37" t="s">
        <v>41</v>
      </c>
    </row>
    <row r="23" spans="1:9" ht="15" customHeight="1">
      <c r="A23" s="40"/>
      <c r="B23" s="40"/>
      <c r="C23" s="40"/>
      <c r="D23" s="40"/>
      <c r="E23" s="40"/>
      <c r="F23" s="41"/>
    </row>
    <row r="24" spans="1:9" ht="15" customHeight="1">
      <c r="A24" s="65" t="s">
        <v>14</v>
      </c>
      <c r="B24" s="65"/>
      <c r="C24" s="65"/>
      <c r="D24" s="65"/>
      <c r="E24" s="65"/>
    </row>
    <row r="25" spans="1:9" ht="15" customHeight="1">
      <c r="A25" s="63" t="s">
        <v>9</v>
      </c>
      <c r="B25" s="63"/>
      <c r="C25" s="63"/>
      <c r="D25" s="63"/>
      <c r="E25" s="63"/>
    </row>
    <row r="26" spans="1:9" ht="15" customHeight="1">
      <c r="A26" s="63" t="s">
        <v>42</v>
      </c>
      <c r="B26" s="63"/>
      <c r="C26" s="63"/>
      <c r="D26" s="63"/>
      <c r="E26" s="63"/>
    </row>
    <row r="28" spans="1:9" ht="15" customHeight="1" thickBot="1">
      <c r="A28" s="54" t="s">
        <v>82</v>
      </c>
      <c r="B28" s="8" t="s">
        <v>69</v>
      </c>
      <c r="C28" s="8" t="s">
        <v>70</v>
      </c>
      <c r="D28" s="8" t="s">
        <v>71</v>
      </c>
      <c r="E28" s="8" t="s">
        <v>73</v>
      </c>
      <c r="F28" s="8" t="s">
        <v>49</v>
      </c>
    </row>
    <row r="29" spans="1:9" ht="15" customHeight="1">
      <c r="A29" s="43"/>
    </row>
    <row r="30" spans="1:9">
      <c r="A30" s="44" t="s">
        <v>28</v>
      </c>
      <c r="B30" s="1">
        <v>293850551.22000003</v>
      </c>
      <c r="C30" s="1">
        <v>7525154861.0900002</v>
      </c>
      <c r="D30" s="1">
        <v>7347026959.1599998</v>
      </c>
      <c r="E30" s="1">
        <f>SUM(B30:D30)</f>
        <v>15166032371.470001</v>
      </c>
      <c r="F30" s="1">
        <f>AVERAGE(B30:D30)</f>
        <v>5055344123.8233337</v>
      </c>
      <c r="H30" s="1" t="s">
        <v>102</v>
      </c>
      <c r="I30" s="1" t="s">
        <v>103</v>
      </c>
    </row>
    <row r="31" spans="1:9">
      <c r="A31" s="36" t="s">
        <v>26</v>
      </c>
      <c r="B31" s="24">
        <f>(C14/C13)*B30</f>
        <v>211590176.27749327</v>
      </c>
      <c r="C31" s="24">
        <f t="shared" ref="C31:D31" si="2">(D14/D13)*C30</f>
        <v>5419398078.1104631</v>
      </c>
      <c r="D31" s="24">
        <f t="shared" si="2"/>
        <v>5291058826.3002863</v>
      </c>
      <c r="E31" s="24">
        <f t="shared" ref="E31:E32" si="3">SUM(B31:D31)</f>
        <v>10922047080.688244</v>
      </c>
      <c r="F31" s="24">
        <f t="shared" ref="F31:F32" si="4">AVERAGE(B31:D31)</f>
        <v>3640682360.2294145</v>
      </c>
      <c r="H31" s="1">
        <f>(E31/E30)*E37</f>
        <v>5273056235.0755291</v>
      </c>
      <c r="I31" s="1">
        <f>E31+H31</f>
        <v>16195103315.763773</v>
      </c>
    </row>
    <row r="32" spans="1:9">
      <c r="A32" s="36" t="s">
        <v>27</v>
      </c>
      <c r="B32" s="24">
        <f>(C15/C13)*B30</f>
        <v>82260374.94250679</v>
      </c>
      <c r="C32" s="24">
        <f t="shared" ref="C32:D32" si="5">(D15/D13)*C30</f>
        <v>2105756782.9795375</v>
      </c>
      <c r="D32" s="24">
        <f t="shared" si="5"/>
        <v>2055968132.8597136</v>
      </c>
      <c r="E32" s="24">
        <f t="shared" si="3"/>
        <v>4243985290.7817578</v>
      </c>
      <c r="F32" s="24">
        <f t="shared" si="4"/>
        <v>1414661763.5939193</v>
      </c>
      <c r="H32" s="1">
        <f>(E32/E30)*E37</f>
        <v>2048954095.6744714</v>
      </c>
      <c r="I32" s="1">
        <f>E32+H32</f>
        <v>6292939386.4562292</v>
      </c>
    </row>
    <row r="33" spans="1:6">
      <c r="A33" s="44" t="s">
        <v>83</v>
      </c>
      <c r="B33" s="1">
        <v>758788037.19999993</v>
      </c>
      <c r="C33" s="1">
        <v>744178967.5</v>
      </c>
      <c r="D33" s="1">
        <v>753790753.5999999</v>
      </c>
      <c r="E33" s="1">
        <f t="shared" ref="E33:E37" si="6">SUM(B33:D33)</f>
        <v>2256757758.2999997</v>
      </c>
      <c r="F33" s="1">
        <f t="shared" ref="F33:F37" si="7">AVERAGE(B33:D33)</f>
        <v>752252586.0999999</v>
      </c>
    </row>
    <row r="34" spans="1:6">
      <c r="A34" s="43" t="s">
        <v>29</v>
      </c>
      <c r="B34" s="1">
        <f>SUM(B35:B37)</f>
        <v>1426203553.9599998</v>
      </c>
      <c r="C34" s="1">
        <f t="shared" ref="C34:D34" si="8">SUM(C35:C37)</f>
        <v>2506386691.6499996</v>
      </c>
      <c r="D34" s="1">
        <f t="shared" si="8"/>
        <v>8629509655.5</v>
      </c>
      <c r="E34" s="1">
        <f t="shared" si="6"/>
        <v>12562099901.110001</v>
      </c>
      <c r="F34" s="1">
        <f t="shared" si="7"/>
        <v>4187366633.7033334</v>
      </c>
    </row>
    <row r="35" spans="1:6">
      <c r="A35" s="45" t="s">
        <v>30</v>
      </c>
      <c r="B35" s="1">
        <v>1085370220.6199999</v>
      </c>
      <c r="C35" s="1">
        <v>1090446899.51</v>
      </c>
      <c r="D35" s="1">
        <v>2041772450.21</v>
      </c>
      <c r="E35" s="1">
        <f t="shared" si="6"/>
        <v>4217589570.3400002</v>
      </c>
      <c r="F35" s="1">
        <f t="shared" si="7"/>
        <v>1405863190.1133335</v>
      </c>
    </row>
    <row r="36" spans="1:6">
      <c r="A36" s="45" t="s">
        <v>31</v>
      </c>
      <c r="B36" s="1">
        <v>340833333.33999997</v>
      </c>
      <c r="C36" s="1">
        <v>340833333.33999997</v>
      </c>
      <c r="D36" s="1">
        <v>340833333.33999997</v>
      </c>
      <c r="E36" s="1">
        <f t="shared" si="6"/>
        <v>1022500000.02</v>
      </c>
      <c r="F36" s="1">
        <f t="shared" si="7"/>
        <v>340833333.33999997</v>
      </c>
    </row>
    <row r="37" spans="1:6">
      <c r="A37" s="43" t="s">
        <v>74</v>
      </c>
      <c r="B37" s="1">
        <v>0</v>
      </c>
      <c r="C37" s="1">
        <v>1075106458.8</v>
      </c>
      <c r="D37" s="1">
        <v>6246903871.9499998</v>
      </c>
      <c r="E37" s="1">
        <f t="shared" si="6"/>
        <v>7322010330.75</v>
      </c>
      <c r="F37" s="1">
        <f t="shared" si="7"/>
        <v>2440670110.25</v>
      </c>
    </row>
    <row r="38" spans="1:6" ht="15.75" thickBot="1">
      <c r="A38" s="46" t="s">
        <v>13</v>
      </c>
      <c r="B38" s="5">
        <f>B30+B33+B34</f>
        <v>2478842142.3799996</v>
      </c>
      <c r="C38" s="5">
        <f t="shared" ref="C38:F38" si="9">C30+C33+C34</f>
        <v>10775720520.24</v>
      </c>
      <c r="D38" s="5">
        <f t="shared" si="9"/>
        <v>16730327368.26</v>
      </c>
      <c r="E38" s="5">
        <f>E30+E33+E34</f>
        <v>29984890030.880001</v>
      </c>
      <c r="F38" s="5">
        <f t="shared" si="9"/>
        <v>9994963343.626667</v>
      </c>
    </row>
    <row r="39" spans="1:6" ht="15.75" thickTop="1">
      <c r="A39" s="20" t="s">
        <v>96</v>
      </c>
    </row>
    <row r="41" spans="1:6">
      <c r="A41" s="1"/>
    </row>
    <row r="42" spans="1:6">
      <c r="A42" s="63" t="s">
        <v>15</v>
      </c>
      <c r="B42" s="63"/>
      <c r="C42" s="63"/>
      <c r="D42" s="63"/>
      <c r="E42" s="63"/>
    </row>
    <row r="43" spans="1:6">
      <c r="A43" s="63" t="s">
        <v>9</v>
      </c>
      <c r="B43" s="63"/>
      <c r="C43" s="63"/>
      <c r="D43" s="63"/>
      <c r="E43" s="63"/>
    </row>
    <row r="44" spans="1:6">
      <c r="A44" s="63" t="s">
        <v>42</v>
      </c>
      <c r="B44" s="63"/>
      <c r="C44" s="63"/>
      <c r="D44" s="63"/>
      <c r="E44" s="63"/>
    </row>
    <row r="46" spans="1:6" ht="15.75" thickBot="1">
      <c r="A46" s="42" t="s">
        <v>10</v>
      </c>
      <c r="B46" s="8" t="s">
        <v>69</v>
      </c>
      <c r="C46" s="8" t="s">
        <v>70</v>
      </c>
      <c r="D46" s="8" t="s">
        <v>71</v>
      </c>
      <c r="E46" s="8" t="s">
        <v>73</v>
      </c>
    </row>
    <row r="47" spans="1:6">
      <c r="A47" s="43"/>
    </row>
    <row r="48" spans="1:6">
      <c r="A48" s="43" t="s">
        <v>34</v>
      </c>
      <c r="B48" s="1">
        <f>+B49+B50+B51</f>
        <v>1052638588.42</v>
      </c>
      <c r="C48" s="1">
        <f t="shared" ref="C48:D48" si="10">+C49+C50+C51</f>
        <v>9344440287.3899994</v>
      </c>
      <c r="D48" s="1">
        <f t="shared" si="10"/>
        <v>14347721584.709999</v>
      </c>
      <c r="E48" s="1">
        <f>SUM(B48:D48)</f>
        <v>24744800460.519997</v>
      </c>
    </row>
    <row r="49" spans="1:12">
      <c r="A49" s="45" t="s">
        <v>55</v>
      </c>
      <c r="B49" s="1">
        <v>293850551.22000003</v>
      </c>
      <c r="C49" s="1">
        <v>7525154861.0900002</v>
      </c>
      <c r="D49" s="1">
        <v>7347026959.1599998</v>
      </c>
      <c r="E49" s="1">
        <f t="shared" ref="E49:E53" si="11">SUM(B49:D49)</f>
        <v>15166032371.470001</v>
      </c>
    </row>
    <row r="50" spans="1:12">
      <c r="A50" s="25" t="s">
        <v>84</v>
      </c>
      <c r="B50" s="1">
        <v>758788037.19999993</v>
      </c>
      <c r="C50" s="1">
        <v>744178967.5</v>
      </c>
      <c r="D50" s="1">
        <v>753790753.5999999</v>
      </c>
      <c r="E50" s="1">
        <f t="shared" si="11"/>
        <v>2256757758.2999997</v>
      </c>
    </row>
    <row r="51" spans="1:12">
      <c r="A51" s="45" t="s">
        <v>33</v>
      </c>
      <c r="B51" s="1">
        <v>0</v>
      </c>
      <c r="C51" s="1">
        <v>1075106458.8</v>
      </c>
      <c r="D51" s="1">
        <v>6246903871.9499998</v>
      </c>
      <c r="E51" s="1">
        <f t="shared" si="11"/>
        <v>7322010330.75</v>
      </c>
    </row>
    <row r="52" spans="1:12">
      <c r="A52" s="43" t="s">
        <v>35</v>
      </c>
      <c r="B52" s="1">
        <v>1085370220.6199999</v>
      </c>
      <c r="C52" s="1">
        <v>1090446899.51</v>
      </c>
      <c r="D52" s="1">
        <v>2041772450.21</v>
      </c>
      <c r="E52" s="1">
        <f t="shared" si="11"/>
        <v>4217589570.3400002</v>
      </c>
    </row>
    <row r="53" spans="1:12">
      <c r="A53" s="43" t="s">
        <v>36</v>
      </c>
      <c r="B53" s="1">
        <v>340833333.33999997</v>
      </c>
      <c r="C53" s="1">
        <v>340833333.33999997</v>
      </c>
      <c r="D53" s="1">
        <v>340833333.33999997</v>
      </c>
      <c r="E53" s="1">
        <f t="shared" si="11"/>
        <v>1022500000.02</v>
      </c>
    </row>
    <row r="54" spans="1:12" ht="15.75" thickBot="1">
      <c r="A54" s="46" t="s">
        <v>13</v>
      </c>
      <c r="B54" s="5">
        <f>B48+B52+B53</f>
        <v>2478842142.3800001</v>
      </c>
      <c r="C54" s="5">
        <f t="shared" ref="C54:D54" si="12">C48+C52+C53</f>
        <v>10775720520.24</v>
      </c>
      <c r="D54" s="5">
        <f t="shared" si="12"/>
        <v>16730327368.259998</v>
      </c>
      <c r="E54" s="5">
        <f>SUM(E49:E53)</f>
        <v>29984890030.880001</v>
      </c>
    </row>
    <row r="55" spans="1:12" ht="15.75" thickTop="1">
      <c r="A55" s="53" t="s">
        <v>100</v>
      </c>
    </row>
    <row r="57" spans="1:12">
      <c r="A57" s="40"/>
      <c r="B57" s="40"/>
      <c r="C57" s="40"/>
      <c r="D57" s="40"/>
      <c r="E57" s="40"/>
    </row>
    <row r="58" spans="1:12">
      <c r="A58" s="63" t="s">
        <v>21</v>
      </c>
      <c r="B58" s="63"/>
      <c r="C58" s="63"/>
      <c r="D58" s="63"/>
      <c r="E58" s="63"/>
    </row>
    <row r="59" spans="1:12">
      <c r="A59" s="63" t="s">
        <v>16</v>
      </c>
      <c r="B59" s="63"/>
      <c r="C59" s="63"/>
      <c r="D59" s="63"/>
      <c r="E59" s="63"/>
    </row>
    <row r="60" spans="1:12">
      <c r="A60" s="63" t="s">
        <v>42</v>
      </c>
      <c r="B60" s="63"/>
      <c r="C60" s="63"/>
      <c r="D60" s="63"/>
      <c r="E60" s="63"/>
    </row>
    <row r="62" spans="1:12" ht="15.75" thickBot="1">
      <c r="A62" s="42" t="s">
        <v>10</v>
      </c>
      <c r="B62" s="8" t="s">
        <v>69</v>
      </c>
      <c r="C62" s="8" t="s">
        <v>70</v>
      </c>
      <c r="D62" s="8" t="s">
        <v>71</v>
      </c>
      <c r="E62" s="8" t="s">
        <v>73</v>
      </c>
    </row>
    <row r="63" spans="1:12">
      <c r="A63" s="43"/>
    </row>
    <row r="64" spans="1:12">
      <c r="A64" s="35" t="s">
        <v>43</v>
      </c>
      <c r="B64" s="1">
        <f>'3T'!E68</f>
        <v>19038469938.34</v>
      </c>
      <c r="C64" s="1">
        <f>B68</f>
        <v>24232592517.509998</v>
      </c>
      <c r="D64" s="1">
        <f>C68</f>
        <v>17178962621.519999</v>
      </c>
      <c r="E64" s="1">
        <f>B64</f>
        <v>19038469938.34</v>
      </c>
      <c r="G64" s="57"/>
      <c r="H64" s="20"/>
      <c r="I64" s="20"/>
      <c r="J64" s="20"/>
      <c r="K64" s="20"/>
      <c r="L64" s="20"/>
    </row>
    <row r="65" spans="1:12">
      <c r="A65" s="35" t="s">
        <v>17</v>
      </c>
      <c r="B65" s="1">
        <v>7672964721.5499992</v>
      </c>
      <c r="C65" s="1">
        <v>3722090624.25</v>
      </c>
      <c r="D65" s="1">
        <v>5956682445.1799994</v>
      </c>
      <c r="E65" s="1">
        <f>SUM(B65:D65)</f>
        <v>17351737790.98</v>
      </c>
      <c r="G65" s="58"/>
      <c r="H65" s="58"/>
      <c r="I65" s="58"/>
      <c r="J65" s="20"/>
      <c r="K65" s="20"/>
      <c r="L65" s="20"/>
    </row>
    <row r="66" spans="1:12">
      <c r="A66" s="35" t="s">
        <v>18</v>
      </c>
      <c r="B66" s="1">
        <f>B64+B65</f>
        <v>26711434659.889999</v>
      </c>
      <c r="C66" s="1">
        <f t="shared" ref="C66:E66" si="13">C64+C65</f>
        <v>27954683141.759998</v>
      </c>
      <c r="D66" s="1">
        <f t="shared" si="13"/>
        <v>23135645066.699997</v>
      </c>
      <c r="E66" s="1">
        <f t="shared" si="13"/>
        <v>36390207729.32</v>
      </c>
      <c r="F66" s="55"/>
      <c r="G66" s="60"/>
      <c r="H66" s="60"/>
      <c r="I66" s="60"/>
      <c r="J66" s="20"/>
      <c r="K66" s="20"/>
      <c r="L66" s="20"/>
    </row>
    <row r="67" spans="1:12">
      <c r="A67" s="35" t="s">
        <v>19</v>
      </c>
      <c r="B67" s="1">
        <f>B54</f>
        <v>2478842142.3800001</v>
      </c>
      <c r="C67" s="1">
        <f t="shared" ref="C67:D67" si="14">C54</f>
        <v>10775720520.24</v>
      </c>
      <c r="D67" s="1">
        <f t="shared" si="14"/>
        <v>16730327368.259998</v>
      </c>
      <c r="E67" s="1">
        <f>SUM(B67:D67)</f>
        <v>29984890030.879997</v>
      </c>
    </row>
    <row r="68" spans="1:12">
      <c r="A68" s="35" t="s">
        <v>20</v>
      </c>
      <c r="B68" s="1">
        <f>B66-B67</f>
        <v>24232592517.509998</v>
      </c>
      <c r="C68" s="1">
        <f t="shared" ref="C68:E68" si="15">C66-C67</f>
        <v>17178962621.519999</v>
      </c>
      <c r="D68" s="1">
        <f t="shared" si="15"/>
        <v>6405317698.4399986</v>
      </c>
      <c r="E68" s="1">
        <f t="shared" si="15"/>
        <v>6405317698.4400024</v>
      </c>
    </row>
    <row r="69" spans="1:12" ht="15.75" thickBot="1">
      <c r="A69" s="47"/>
      <c r="B69" s="5"/>
      <c r="C69" s="5"/>
      <c r="D69" s="5"/>
      <c r="E69" s="5"/>
    </row>
    <row r="70" spans="1:12" ht="15.75" thickTop="1">
      <c r="A70" s="53" t="s">
        <v>100</v>
      </c>
    </row>
    <row r="71" spans="1:12">
      <c r="A71" s="1"/>
    </row>
    <row r="72" spans="1:12">
      <c r="A72" s="20" t="s">
        <v>101</v>
      </c>
    </row>
  </sheetData>
  <mergeCells count="13">
    <mergeCell ref="A60:E60"/>
    <mergeCell ref="A26:E26"/>
    <mergeCell ref="A42:E42"/>
    <mergeCell ref="A43:E43"/>
    <mergeCell ref="A44:E44"/>
    <mergeCell ref="A58:E58"/>
    <mergeCell ref="A59:E59"/>
    <mergeCell ref="A25:E25"/>
    <mergeCell ref="A1:G1"/>
    <mergeCell ref="B2:D2"/>
    <mergeCell ref="A8:G8"/>
    <mergeCell ref="A9:G9"/>
    <mergeCell ref="A24:E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8"/>
  <sheetViews>
    <sheetView topLeftCell="A40" workbookViewId="0">
      <selection activeCell="C22" sqref="C22"/>
    </sheetView>
  </sheetViews>
  <sheetFormatPr baseColWidth="10" defaultColWidth="11.42578125" defaultRowHeight="15"/>
  <cols>
    <col min="1" max="1" width="68.7109375" style="1" customWidth="1"/>
    <col min="2" max="2" width="18.5703125" style="1" customWidth="1"/>
    <col min="3" max="3" width="18.42578125" style="1" customWidth="1"/>
    <col min="4" max="4" width="19.42578125" style="1" customWidth="1"/>
    <col min="5" max="5" width="18" style="1" bestFit="1" customWidth="1"/>
    <col min="6" max="16384" width="11.42578125" style="1"/>
  </cols>
  <sheetData>
    <row r="1" spans="1:6">
      <c r="A1" s="67" t="s">
        <v>22</v>
      </c>
      <c r="B1" s="67"/>
      <c r="C1" s="67"/>
      <c r="D1" s="67"/>
      <c r="E1" s="67"/>
    </row>
    <row r="2" spans="1:6">
      <c r="A2" s="29" t="s">
        <v>0</v>
      </c>
      <c r="B2" s="16" t="s">
        <v>24</v>
      </c>
    </row>
    <row r="3" spans="1:6">
      <c r="A3" s="29" t="s">
        <v>1</v>
      </c>
      <c r="B3" s="16" t="s">
        <v>23</v>
      </c>
    </row>
    <row r="4" spans="1:6">
      <c r="A4" s="29" t="s">
        <v>11</v>
      </c>
      <c r="B4" s="16" t="s">
        <v>25</v>
      </c>
    </row>
    <row r="5" spans="1:6">
      <c r="A5" s="29" t="s">
        <v>37</v>
      </c>
      <c r="B5" s="15" t="s">
        <v>94</v>
      </c>
    </row>
    <row r="6" spans="1:6">
      <c r="A6" s="30"/>
      <c r="B6" s="31"/>
    </row>
    <row r="8" spans="1:6">
      <c r="A8" s="67" t="s">
        <v>8</v>
      </c>
      <c r="B8" s="67"/>
      <c r="C8" s="67"/>
      <c r="D8" s="67"/>
      <c r="E8" s="67"/>
    </row>
    <row r="9" spans="1:6">
      <c r="A9" s="67" t="s">
        <v>12</v>
      </c>
      <c r="B9" s="67"/>
      <c r="C9" s="67"/>
      <c r="D9" s="67"/>
      <c r="E9" s="67"/>
    </row>
    <row r="11" spans="1:6" ht="15.75" thickBot="1">
      <c r="A11" s="54" t="s">
        <v>82</v>
      </c>
      <c r="B11" s="33" t="s">
        <v>2</v>
      </c>
      <c r="C11" s="34" t="s">
        <v>6</v>
      </c>
      <c r="D11" s="34" t="s">
        <v>48</v>
      </c>
      <c r="E11" s="34" t="s">
        <v>56</v>
      </c>
      <c r="F11" s="34" t="s">
        <v>57</v>
      </c>
    </row>
    <row r="12" spans="1:6">
      <c r="A12" s="35"/>
    </row>
    <row r="13" spans="1:6">
      <c r="A13" s="35" t="s">
        <v>28</v>
      </c>
      <c r="B13" s="1" t="s">
        <v>7</v>
      </c>
      <c r="C13" s="1">
        <f>+IT!F13</f>
        <v>279944</v>
      </c>
      <c r="D13" s="1">
        <f>+'2T'!F13</f>
        <v>281639</v>
      </c>
      <c r="E13" s="1">
        <f>SUM(C13:D13)</f>
        <v>561583</v>
      </c>
      <c r="F13" s="1">
        <f>+E13/6</f>
        <v>93597.166666666672</v>
      </c>
    </row>
    <row r="14" spans="1:6">
      <c r="A14" s="36" t="s">
        <v>26</v>
      </c>
      <c r="B14" s="2" t="s">
        <v>7</v>
      </c>
      <c r="C14" s="2">
        <f>+IT!F14</f>
        <v>200579</v>
      </c>
      <c r="D14" s="2">
        <f>+'2T'!F14</f>
        <v>201831</v>
      </c>
      <c r="E14" s="2">
        <f t="shared" ref="E14:E16" si="0">SUM(C14:D14)</f>
        <v>402410</v>
      </c>
      <c r="F14" s="2">
        <f t="shared" ref="F14:F18" si="1">+E14/6</f>
        <v>67068.333333333328</v>
      </c>
    </row>
    <row r="15" spans="1:6">
      <c r="A15" s="36" t="s">
        <v>27</v>
      </c>
      <c r="B15" s="2" t="s">
        <v>7</v>
      </c>
      <c r="C15" s="2">
        <f>+IT!F15</f>
        <v>79365</v>
      </c>
      <c r="D15" s="2">
        <f>+'2T'!F15</f>
        <v>79808</v>
      </c>
      <c r="E15" s="2">
        <f t="shared" si="0"/>
        <v>159173</v>
      </c>
      <c r="F15" s="2">
        <f t="shared" si="1"/>
        <v>26528.833333333332</v>
      </c>
    </row>
    <row r="16" spans="1:6">
      <c r="A16" s="44" t="s">
        <v>83</v>
      </c>
      <c r="B16" s="1" t="s">
        <v>7</v>
      </c>
      <c r="C16" s="1">
        <f>+IT!F16</f>
        <v>9426</v>
      </c>
      <c r="D16" s="1">
        <f>+'2T'!F16</f>
        <v>9521</v>
      </c>
      <c r="E16" s="1">
        <f t="shared" si="0"/>
        <v>18947</v>
      </c>
      <c r="F16" s="1">
        <f t="shared" si="1"/>
        <v>3157.8333333333335</v>
      </c>
    </row>
    <row r="17" spans="1:6">
      <c r="A17" s="35"/>
      <c r="B17" s="3"/>
    </row>
    <row r="18" spans="1:6" ht="15.75" thickBot="1">
      <c r="A18" s="32" t="s">
        <v>13</v>
      </c>
      <c r="B18" s="33"/>
      <c r="C18" s="5">
        <f>C13+C16</f>
        <v>289370</v>
      </c>
      <c r="D18" s="5">
        <f>D13+D16</f>
        <v>291160</v>
      </c>
      <c r="E18" s="5">
        <f>+C18+D18</f>
        <v>580530</v>
      </c>
      <c r="F18" s="5">
        <f t="shared" si="1"/>
        <v>96755</v>
      </c>
    </row>
    <row r="19" spans="1:6" ht="15.75" thickTop="1">
      <c r="A19" s="1" t="s">
        <v>67</v>
      </c>
    </row>
    <row r="20" spans="1:6">
      <c r="A20" s="37" t="s">
        <v>58</v>
      </c>
    </row>
    <row r="21" spans="1:6">
      <c r="A21" s="37" t="s">
        <v>68</v>
      </c>
    </row>
    <row r="24" spans="1:6">
      <c r="A24" s="67" t="s">
        <v>14</v>
      </c>
      <c r="B24" s="67"/>
      <c r="C24" s="67"/>
      <c r="D24" s="67"/>
    </row>
    <row r="25" spans="1:6">
      <c r="A25" s="67" t="s">
        <v>9</v>
      </c>
      <c r="B25" s="67"/>
      <c r="C25" s="67"/>
      <c r="D25" s="67"/>
    </row>
    <row r="26" spans="1:6">
      <c r="A26" s="67" t="s">
        <v>42</v>
      </c>
      <c r="B26" s="67"/>
      <c r="C26" s="67"/>
      <c r="D26" s="67"/>
    </row>
    <row r="28" spans="1:6" ht="15.75" thickBot="1">
      <c r="A28" s="54" t="s">
        <v>82</v>
      </c>
      <c r="B28" s="34" t="s">
        <v>6</v>
      </c>
      <c r="C28" s="34" t="s">
        <v>48</v>
      </c>
      <c r="D28" s="34" t="s">
        <v>59</v>
      </c>
      <c r="E28" s="34" t="s">
        <v>49</v>
      </c>
    </row>
    <row r="29" spans="1:6">
      <c r="A29" s="35"/>
    </row>
    <row r="30" spans="1:6">
      <c r="A30" s="35" t="s">
        <v>28</v>
      </c>
      <c r="B30" s="1">
        <f>+IT!E30</f>
        <v>17943967149.649998</v>
      </c>
      <c r="C30" s="1">
        <f>+'2T'!E30</f>
        <v>20299645624.640003</v>
      </c>
      <c r="D30" s="1">
        <f>SUM(B30:C30)</f>
        <v>38243612774.290001</v>
      </c>
      <c r="E30" s="1">
        <f>+D30/6</f>
        <v>6373935462.3816671</v>
      </c>
    </row>
    <row r="31" spans="1:6">
      <c r="A31" s="36" t="s">
        <v>26</v>
      </c>
      <c r="B31" s="2">
        <f>+IT!E31</f>
        <v>12858037663.169933</v>
      </c>
      <c r="C31" s="2">
        <f>+'2T'!E31</f>
        <v>14545896040.53932</v>
      </c>
      <c r="D31" s="2">
        <f t="shared" ref="D31:D32" si="2">SUM(B31:C31)</f>
        <v>27403933703.709251</v>
      </c>
      <c r="E31" s="2">
        <f t="shared" ref="E31:E32" si="3">+D31/6</f>
        <v>4567322283.9515419</v>
      </c>
    </row>
    <row r="32" spans="1:6">
      <c r="A32" s="36" t="s">
        <v>27</v>
      </c>
      <c r="B32" s="2">
        <f>+IT!E32</f>
        <v>5085929486.4800644</v>
      </c>
      <c r="C32" s="2">
        <f>+'2T'!E32</f>
        <v>5753749584.1006832</v>
      </c>
      <c r="D32" s="2">
        <f t="shared" si="2"/>
        <v>10839679070.580748</v>
      </c>
      <c r="E32" s="2">
        <f t="shared" si="3"/>
        <v>1806613178.4301245</v>
      </c>
    </row>
    <row r="33" spans="1:5">
      <c r="A33" s="44" t="s">
        <v>83</v>
      </c>
      <c r="B33" s="1">
        <f>+IT!E33</f>
        <v>2108571497.6500001</v>
      </c>
      <c r="C33" s="1">
        <f>+'2T'!E33</f>
        <v>2125828118.8499999</v>
      </c>
      <c r="D33" s="1">
        <f t="shared" ref="D33:D36" si="4">SUM(B33:C33)</f>
        <v>4234399616.5</v>
      </c>
      <c r="E33" s="1">
        <f>+D33/6</f>
        <v>705733269.41666663</v>
      </c>
    </row>
    <row r="34" spans="1:5">
      <c r="A34" s="35" t="s">
        <v>29</v>
      </c>
      <c r="B34" s="1">
        <f>+IT!E34</f>
        <v>3064358920</v>
      </c>
      <c r="C34" s="1">
        <f>+'2T'!E34</f>
        <v>4096948123.5799999</v>
      </c>
      <c r="D34" s="1">
        <f t="shared" si="4"/>
        <v>7161307043.5799999</v>
      </c>
      <c r="E34" s="1">
        <f t="shared" ref="E34:E36" si="5">+D34/6</f>
        <v>1193551173.9300001</v>
      </c>
    </row>
    <row r="35" spans="1:5">
      <c r="A35" s="61" t="s">
        <v>30</v>
      </c>
      <c r="B35" s="1">
        <f>+IT!E35</f>
        <v>2041858920</v>
      </c>
      <c r="C35" s="1">
        <f>+'2T'!E35</f>
        <v>3074448123.54</v>
      </c>
      <c r="D35" s="1">
        <f t="shared" si="4"/>
        <v>5116307043.54</v>
      </c>
      <c r="E35" s="1">
        <f t="shared" si="5"/>
        <v>852717840.59000003</v>
      </c>
    </row>
    <row r="36" spans="1:5">
      <c r="A36" s="61" t="s">
        <v>31</v>
      </c>
      <c r="B36" s="1">
        <f>+IT!E36</f>
        <v>1022500000</v>
      </c>
      <c r="C36" s="1">
        <f>+'2T'!E36</f>
        <v>1022500000.04</v>
      </c>
      <c r="D36" s="1">
        <f t="shared" si="4"/>
        <v>2045000000.04</v>
      </c>
      <c r="E36" s="1">
        <f t="shared" si="5"/>
        <v>340833333.33999997</v>
      </c>
    </row>
    <row r="37" spans="1:5">
      <c r="A37" s="44" t="s">
        <v>74</v>
      </c>
    </row>
    <row r="38" spans="1:5" ht="15.75" thickBot="1">
      <c r="A38" s="32" t="s">
        <v>13</v>
      </c>
      <c r="B38" s="5">
        <f>+B30+B33+B34</f>
        <v>23116897567.299999</v>
      </c>
      <c r="C38" s="5">
        <f t="shared" ref="C38:E38" si="6">+C30+C33+C34</f>
        <v>26522421867.07</v>
      </c>
      <c r="D38" s="5">
        <f t="shared" si="6"/>
        <v>49639319434.370003</v>
      </c>
      <c r="E38" s="5">
        <f t="shared" si="6"/>
        <v>8273219905.7283344</v>
      </c>
    </row>
    <row r="39" spans="1:5" ht="15.75" thickTop="1">
      <c r="A39" s="20" t="s">
        <v>96</v>
      </c>
    </row>
    <row r="42" spans="1:5">
      <c r="A42" s="67" t="s">
        <v>15</v>
      </c>
      <c r="B42" s="67"/>
      <c r="C42" s="67"/>
      <c r="D42" s="67"/>
    </row>
    <row r="43" spans="1:5">
      <c r="A43" s="67" t="s">
        <v>9</v>
      </c>
      <c r="B43" s="67"/>
      <c r="C43" s="67"/>
      <c r="D43" s="67"/>
    </row>
    <row r="44" spans="1:5">
      <c r="A44" s="67" t="s">
        <v>42</v>
      </c>
      <c r="B44" s="67"/>
      <c r="C44" s="67"/>
      <c r="D44" s="67"/>
    </row>
    <row r="46" spans="1:5" ht="15.75" thickBot="1">
      <c r="A46" s="19" t="s">
        <v>10</v>
      </c>
      <c r="B46" s="8" t="s">
        <v>60</v>
      </c>
      <c r="C46" s="8" t="s">
        <v>48</v>
      </c>
      <c r="D46" s="8" t="s">
        <v>59</v>
      </c>
    </row>
    <row r="47" spans="1:5">
      <c r="A47" s="20"/>
    </row>
    <row r="48" spans="1:5">
      <c r="A48" s="20" t="s">
        <v>34</v>
      </c>
      <c r="B48" s="1">
        <f>+IT!E48</f>
        <v>20052538647.299999</v>
      </c>
      <c r="C48" s="1">
        <f>+'2T'!E48</f>
        <v>22425473743.490002</v>
      </c>
      <c r="D48" s="1">
        <f>SUM(B48:C48)</f>
        <v>42478012390.790001</v>
      </c>
    </row>
    <row r="49" spans="1:4">
      <c r="A49" s="25" t="s">
        <v>32</v>
      </c>
      <c r="B49" s="1">
        <f>+IT!E49</f>
        <v>17943967149.649998</v>
      </c>
      <c r="C49" s="1">
        <f>+'2T'!E49</f>
        <v>20299645624.640003</v>
      </c>
      <c r="D49" s="1">
        <f t="shared" ref="D49:D53" si="7">SUM(B49:C49)</f>
        <v>38243612774.290001</v>
      </c>
    </row>
    <row r="50" spans="1:4">
      <c r="A50" s="25" t="s">
        <v>84</v>
      </c>
      <c r="B50" s="1">
        <f>+IT!E50</f>
        <v>2108571497.6500001</v>
      </c>
      <c r="C50" s="1">
        <f>+'2T'!E50</f>
        <v>2125828118.8499999</v>
      </c>
      <c r="D50" s="1">
        <f t="shared" si="7"/>
        <v>4234399616.5</v>
      </c>
    </row>
    <row r="51" spans="1:4">
      <c r="A51" s="25" t="s">
        <v>33</v>
      </c>
      <c r="B51" s="1">
        <f>+IT!E51</f>
        <v>0</v>
      </c>
      <c r="C51" s="1">
        <f>+'2T'!E51</f>
        <v>0</v>
      </c>
      <c r="D51" s="1">
        <f t="shared" si="7"/>
        <v>0</v>
      </c>
    </row>
    <row r="52" spans="1:4">
      <c r="A52" s="20" t="s">
        <v>35</v>
      </c>
      <c r="B52" s="1">
        <f>+IT!E52</f>
        <v>2041858920</v>
      </c>
      <c r="C52" s="1">
        <f>+'2T'!E52</f>
        <v>3074448123.54</v>
      </c>
      <c r="D52" s="1">
        <f t="shared" si="7"/>
        <v>5116307043.54</v>
      </c>
    </row>
    <row r="53" spans="1:4">
      <c r="A53" s="20" t="s">
        <v>36</v>
      </c>
      <c r="B53" s="1">
        <f>+IT!E53</f>
        <v>1022500000</v>
      </c>
      <c r="C53" s="1">
        <f>+'2T'!E53</f>
        <v>1022500000.04</v>
      </c>
      <c r="D53" s="1">
        <f t="shared" si="7"/>
        <v>2045000000.04</v>
      </c>
    </row>
    <row r="54" spans="1:4" ht="15.75" thickBot="1">
      <c r="A54" s="7" t="s">
        <v>13</v>
      </c>
      <c r="B54" s="5">
        <f>+B48+B52+B53</f>
        <v>23116897567.299999</v>
      </c>
      <c r="C54" s="5">
        <f t="shared" ref="C54:D54" si="8">+C48+C52+C53</f>
        <v>26522421867.070004</v>
      </c>
      <c r="D54" s="5">
        <f t="shared" si="8"/>
        <v>49639319434.370003</v>
      </c>
    </row>
    <row r="55" spans="1:4" ht="15.75" thickTop="1">
      <c r="A55" s="1" t="s">
        <v>90</v>
      </c>
    </row>
    <row r="58" spans="1:4">
      <c r="A58" s="67" t="s">
        <v>21</v>
      </c>
      <c r="B58" s="67"/>
      <c r="C58" s="67"/>
      <c r="D58" s="67"/>
    </row>
    <row r="59" spans="1:4">
      <c r="A59" s="67" t="s">
        <v>16</v>
      </c>
      <c r="B59" s="67"/>
      <c r="C59" s="67"/>
      <c r="D59" s="67"/>
    </row>
    <row r="60" spans="1:4">
      <c r="A60" s="67" t="s">
        <v>42</v>
      </c>
      <c r="B60" s="67"/>
      <c r="C60" s="67"/>
      <c r="D60" s="67"/>
    </row>
    <row r="62" spans="1:4" ht="15.75" thickBot="1">
      <c r="A62" s="32" t="s">
        <v>10</v>
      </c>
      <c r="B62" s="34" t="s">
        <v>6</v>
      </c>
      <c r="C62" s="34" t="s">
        <v>48</v>
      </c>
      <c r="D62" s="34" t="s">
        <v>59</v>
      </c>
    </row>
    <row r="63" spans="1:4" ht="15.75" thickTop="1">
      <c r="A63" s="35"/>
    </row>
    <row r="64" spans="1:4">
      <c r="A64" s="35" t="s">
        <v>61</v>
      </c>
      <c r="B64" s="1">
        <f>+IT!E64</f>
        <v>3753294690.0999999</v>
      </c>
      <c r="C64" s="1">
        <f>+'2T'!E64</f>
        <v>9789353578.5699997</v>
      </c>
      <c r="D64" s="1">
        <f>B64</f>
        <v>3753294690.0999999</v>
      </c>
    </row>
    <row r="65" spans="1:4">
      <c r="A65" s="35" t="s">
        <v>17</v>
      </c>
      <c r="B65" s="1">
        <f>+IT!E65</f>
        <v>29152956455.769997</v>
      </c>
      <c r="C65" s="1">
        <f>+'2T'!E65</f>
        <v>29860251476.329998</v>
      </c>
      <c r="D65" s="1">
        <f>SUM(B65:C65)</f>
        <v>59013207932.099991</v>
      </c>
    </row>
    <row r="66" spans="1:4">
      <c r="A66" s="35" t="s">
        <v>18</v>
      </c>
      <c r="B66" s="1">
        <f>+IT!E66</f>
        <v>32906251145.869995</v>
      </c>
      <c r="C66" s="1">
        <f>+'2T'!E66</f>
        <v>39649605054.899994</v>
      </c>
      <c r="D66" s="1">
        <f>SUM(D64:D65)</f>
        <v>62766502622.199989</v>
      </c>
    </row>
    <row r="67" spans="1:4">
      <c r="A67" s="35" t="s">
        <v>19</v>
      </c>
      <c r="B67" s="1">
        <f>+IT!E67</f>
        <v>23116897567.299995</v>
      </c>
      <c r="C67" s="1">
        <f>+'2T'!E67</f>
        <v>26522421867.07</v>
      </c>
      <c r="D67" s="1">
        <f>SUM(B67:C67)</f>
        <v>49639319434.369995</v>
      </c>
    </row>
    <row r="68" spans="1:4" ht="15.75" thickBot="1">
      <c r="A68" s="38" t="s">
        <v>20</v>
      </c>
      <c r="B68" s="39">
        <f>+IT!E68</f>
        <v>9789353578.5699997</v>
      </c>
      <c r="C68" s="39">
        <f>+'2T'!E68</f>
        <v>13127183187.829994</v>
      </c>
      <c r="D68" s="39">
        <f>D66-D67</f>
        <v>13127183187.829994</v>
      </c>
    </row>
    <row r="69" spans="1:4" ht="15.75" thickTop="1">
      <c r="A69" s="1" t="s">
        <v>90</v>
      </c>
    </row>
    <row r="76" spans="1:4">
      <c r="A76" s="20"/>
    </row>
    <row r="77" spans="1:4">
      <c r="A77" s="20"/>
    </row>
    <row r="78" spans="1:4">
      <c r="A78" s="20"/>
    </row>
  </sheetData>
  <mergeCells count="12">
    <mergeCell ref="A60:D60"/>
    <mergeCell ref="A1:E1"/>
    <mergeCell ref="A8:E8"/>
    <mergeCell ref="A9:E9"/>
    <mergeCell ref="A24:D24"/>
    <mergeCell ref="A25:D25"/>
    <mergeCell ref="A26:D26"/>
    <mergeCell ref="A42:D42"/>
    <mergeCell ref="A43:D43"/>
    <mergeCell ref="A44:D44"/>
    <mergeCell ref="A58:D58"/>
    <mergeCell ref="A59:D5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5"/>
  <sheetViews>
    <sheetView topLeftCell="B34" workbookViewId="0">
      <selection activeCell="G18" sqref="G18"/>
    </sheetView>
  </sheetViews>
  <sheetFormatPr baseColWidth="10" defaultColWidth="11.5703125" defaultRowHeight="15"/>
  <cols>
    <col min="1" max="1" width="58.7109375" style="20" customWidth="1"/>
    <col min="2" max="2" width="20.42578125" style="1" customWidth="1"/>
    <col min="3" max="6" width="18" style="1" bestFit="1" customWidth="1"/>
    <col min="7" max="7" width="16.140625" style="1" bestFit="1" customWidth="1"/>
    <col min="8" max="16384" width="11.5703125" style="1"/>
  </cols>
  <sheetData>
    <row r="1" spans="1:7" ht="15" customHeight="1">
      <c r="A1" s="63" t="s">
        <v>22</v>
      </c>
      <c r="B1" s="63"/>
      <c r="C1" s="63"/>
      <c r="D1" s="63"/>
      <c r="E1" s="63"/>
      <c r="F1" s="63"/>
      <c r="G1" s="63"/>
    </row>
    <row r="2" spans="1:7" s="16" customFormat="1" ht="15" customHeight="1">
      <c r="A2" s="13" t="s">
        <v>0</v>
      </c>
      <c r="B2" s="64" t="s">
        <v>24</v>
      </c>
      <c r="C2" s="64"/>
      <c r="D2" s="64"/>
    </row>
    <row r="3" spans="1:7" s="16" customFormat="1" ht="15" customHeight="1">
      <c r="A3" s="13" t="s">
        <v>1</v>
      </c>
      <c r="B3" s="14" t="s">
        <v>23</v>
      </c>
      <c r="C3" s="14"/>
      <c r="D3" s="14"/>
    </row>
    <row r="4" spans="1:7" s="16" customFormat="1" ht="15" customHeight="1">
      <c r="A4" s="13" t="s">
        <v>11</v>
      </c>
      <c r="B4" s="14" t="s">
        <v>25</v>
      </c>
      <c r="C4" s="14"/>
      <c r="D4" s="14"/>
    </row>
    <row r="5" spans="1:7" s="16" customFormat="1" ht="15" customHeight="1">
      <c r="A5" s="13" t="s">
        <v>37</v>
      </c>
      <c r="B5" s="15" t="s">
        <v>95</v>
      </c>
    </row>
    <row r="6" spans="1:7" s="16" customFormat="1" ht="15" customHeight="1">
      <c r="A6" s="13"/>
      <c r="B6" s="15"/>
    </row>
    <row r="7" spans="1:7" ht="15" customHeight="1">
      <c r="A7" s="48"/>
      <c r="B7" s="48"/>
      <c r="C7" s="48"/>
      <c r="D7" s="48"/>
      <c r="E7" s="48"/>
      <c r="F7" s="48"/>
      <c r="G7" s="48"/>
    </row>
    <row r="8" spans="1:7" ht="15" customHeight="1">
      <c r="A8" s="63" t="s">
        <v>8</v>
      </c>
      <c r="B8" s="63"/>
      <c r="C8" s="63"/>
      <c r="D8" s="63"/>
      <c r="E8" s="63"/>
      <c r="F8" s="63"/>
      <c r="G8" s="63"/>
    </row>
    <row r="9" spans="1:7" ht="15" customHeight="1">
      <c r="A9" s="63" t="s">
        <v>12</v>
      </c>
      <c r="B9" s="63"/>
      <c r="C9" s="63"/>
      <c r="D9" s="63"/>
      <c r="E9" s="63"/>
      <c r="F9" s="63"/>
      <c r="G9" s="63"/>
    </row>
    <row r="11" spans="1:7" ht="15" customHeight="1" thickBot="1">
      <c r="A11" s="54" t="s">
        <v>82</v>
      </c>
      <c r="B11" s="33" t="s">
        <v>2</v>
      </c>
      <c r="C11" s="34" t="s">
        <v>6</v>
      </c>
      <c r="D11" s="34" t="s">
        <v>48</v>
      </c>
      <c r="E11" s="34" t="s">
        <v>54</v>
      </c>
      <c r="F11" s="34" t="s">
        <v>62</v>
      </c>
      <c r="G11" s="34" t="s">
        <v>57</v>
      </c>
    </row>
    <row r="12" spans="1:7" ht="15" customHeight="1">
      <c r="A12" s="35"/>
      <c r="E12" s="3"/>
      <c r="F12" s="3"/>
      <c r="G12" s="3"/>
    </row>
    <row r="13" spans="1:7" ht="15" customHeight="1">
      <c r="A13" s="35" t="s">
        <v>28</v>
      </c>
      <c r="B13" s="1" t="s">
        <v>7</v>
      </c>
      <c r="C13" s="1">
        <f>+IT!F13</f>
        <v>279944</v>
      </c>
      <c r="D13" s="1">
        <f>+'2T'!F13</f>
        <v>281639</v>
      </c>
      <c r="E13" s="3">
        <f>+'3T'!F13</f>
        <v>284850</v>
      </c>
      <c r="F13" s="3">
        <f>SUM(C13:E13)</f>
        <v>846433</v>
      </c>
      <c r="G13" s="3">
        <f>+F13/9</f>
        <v>94048.111111111109</v>
      </c>
    </row>
    <row r="14" spans="1:7" ht="15" customHeight="1">
      <c r="A14" s="36" t="s">
        <v>26</v>
      </c>
      <c r="B14" s="2" t="s">
        <v>7</v>
      </c>
      <c r="C14" s="2">
        <f>+IT!F14</f>
        <v>200579</v>
      </c>
      <c r="D14" s="2">
        <f>+'2T'!F14</f>
        <v>201831</v>
      </c>
      <c r="E14" s="2">
        <f>+'3T'!F14</f>
        <v>204490</v>
      </c>
      <c r="F14" s="10">
        <f t="shared" ref="F14:F18" si="0">SUM(C14:E14)</f>
        <v>606900</v>
      </c>
      <c r="G14" s="11">
        <f>+F14/9</f>
        <v>67433.333333333328</v>
      </c>
    </row>
    <row r="15" spans="1:7" ht="15" customHeight="1">
      <c r="A15" s="36" t="s">
        <v>27</v>
      </c>
      <c r="B15" s="2" t="s">
        <v>7</v>
      </c>
      <c r="C15" s="2">
        <f>+IT!F15</f>
        <v>79365</v>
      </c>
      <c r="D15" s="2">
        <f>+'2T'!F15</f>
        <v>79808</v>
      </c>
      <c r="E15" s="2">
        <f>+'3T'!F15</f>
        <v>80360</v>
      </c>
      <c r="F15" s="10">
        <f t="shared" si="0"/>
        <v>239533</v>
      </c>
      <c r="G15" s="11">
        <f>+F15/9</f>
        <v>26614.777777777777</v>
      </c>
    </row>
    <row r="16" spans="1:7" ht="15" customHeight="1">
      <c r="A16" s="44" t="s">
        <v>83</v>
      </c>
      <c r="B16" s="1" t="s">
        <v>7</v>
      </c>
      <c r="C16" s="1">
        <f>+IT!F16</f>
        <v>9426</v>
      </c>
      <c r="D16" s="1">
        <f>+'2T'!F16</f>
        <v>9521</v>
      </c>
      <c r="E16" s="3">
        <f>+'3T'!F16</f>
        <v>9618</v>
      </c>
      <c r="F16" s="3">
        <f t="shared" si="0"/>
        <v>28565</v>
      </c>
      <c r="G16" s="3">
        <f>+F16/9</f>
        <v>3173.8888888888887</v>
      </c>
    </row>
    <row r="17" spans="1:7" ht="15" customHeight="1">
      <c r="A17" s="35"/>
      <c r="B17" s="3"/>
      <c r="E17" s="3"/>
      <c r="F17" s="3"/>
      <c r="G17" s="3"/>
    </row>
    <row r="18" spans="1:7" ht="15" customHeight="1" thickBot="1">
      <c r="A18" s="32" t="s">
        <v>13</v>
      </c>
      <c r="B18" s="33"/>
      <c r="C18" s="5">
        <f>C13+C16</f>
        <v>289370</v>
      </c>
      <c r="D18" s="5">
        <f t="shared" ref="D18:E18" si="1">D13+D16</f>
        <v>291160</v>
      </c>
      <c r="E18" s="5">
        <f t="shared" si="1"/>
        <v>294468</v>
      </c>
      <c r="F18" s="5">
        <f t="shared" si="0"/>
        <v>874998</v>
      </c>
      <c r="G18" s="5">
        <f t="shared" ref="G18" si="2">F18/9</f>
        <v>97222</v>
      </c>
    </row>
    <row r="19" spans="1:7" ht="15" customHeight="1" thickTop="1">
      <c r="A19" s="1" t="s">
        <v>67</v>
      </c>
    </row>
    <row r="20" spans="1:7" ht="15" customHeight="1">
      <c r="A20" s="37" t="s">
        <v>63</v>
      </c>
    </row>
    <row r="21" spans="1:7" ht="15" customHeight="1">
      <c r="A21" s="37" t="s">
        <v>64</v>
      </c>
    </row>
    <row r="23" spans="1:7" ht="15" customHeight="1">
      <c r="A23" s="40"/>
      <c r="B23" s="40"/>
      <c r="C23" s="40"/>
      <c r="D23" s="40"/>
      <c r="E23" s="40"/>
      <c r="F23" s="41"/>
    </row>
    <row r="24" spans="1:7" ht="15" customHeight="1">
      <c r="A24" s="65" t="s">
        <v>14</v>
      </c>
      <c r="B24" s="65"/>
      <c r="C24" s="65"/>
      <c r="D24" s="65"/>
      <c r="E24" s="65"/>
    </row>
    <row r="25" spans="1:7" ht="15" customHeight="1">
      <c r="A25" s="63" t="s">
        <v>9</v>
      </c>
      <c r="B25" s="63"/>
      <c r="C25" s="63"/>
      <c r="D25" s="63"/>
      <c r="E25" s="63"/>
    </row>
    <row r="26" spans="1:7" ht="15" customHeight="1">
      <c r="A26" s="63" t="s">
        <v>42</v>
      </c>
      <c r="B26" s="63"/>
      <c r="C26" s="63"/>
      <c r="D26" s="63"/>
      <c r="E26" s="63"/>
    </row>
    <row r="27" spans="1:7" ht="15" customHeight="1"/>
    <row r="28" spans="1:7" ht="15" customHeight="1" thickBot="1">
      <c r="A28" s="54" t="s">
        <v>82</v>
      </c>
      <c r="B28" s="8" t="s">
        <v>6</v>
      </c>
      <c r="C28" s="8" t="s">
        <v>48</v>
      </c>
      <c r="D28" s="8" t="s">
        <v>54</v>
      </c>
      <c r="E28" s="8" t="s">
        <v>65</v>
      </c>
      <c r="F28" s="8" t="s">
        <v>49</v>
      </c>
    </row>
    <row r="29" spans="1:7" ht="15" customHeight="1">
      <c r="A29" s="43"/>
    </row>
    <row r="30" spans="1:7" ht="15" customHeight="1">
      <c r="A30" s="44" t="s">
        <v>28</v>
      </c>
      <c r="B30" s="1">
        <f>+IT!E30</f>
        <v>17943967149.649998</v>
      </c>
      <c r="C30" s="1">
        <f>+'2T'!E30</f>
        <v>20299645624.640003</v>
      </c>
      <c r="D30" s="1">
        <f>+'3T'!E30</f>
        <v>26796328920.360001</v>
      </c>
      <c r="E30" s="1">
        <f>SUM(B30:D30)</f>
        <v>65039941694.650002</v>
      </c>
      <c r="F30" s="1">
        <f>E30/9</f>
        <v>7226660188.294445</v>
      </c>
    </row>
    <row r="31" spans="1:7" ht="15" customHeight="1">
      <c r="A31" s="36" t="s">
        <v>26</v>
      </c>
      <c r="B31" s="11">
        <f>+IT!E31</f>
        <v>12858037663.169933</v>
      </c>
      <c r="C31" s="1">
        <f>+'2T'!E31</f>
        <v>14545896040.53932</v>
      </c>
      <c r="D31" s="1">
        <f>+'3T'!E31</f>
        <v>19244370230.935547</v>
      </c>
      <c r="E31" s="1">
        <f t="shared" ref="E31:E32" si="3">SUM(B31:D31)</f>
        <v>46648303934.644798</v>
      </c>
      <c r="F31" s="1">
        <f t="shared" ref="F31:F32" si="4">E31/9</f>
        <v>5183144881.6272001</v>
      </c>
    </row>
    <row r="32" spans="1:7" ht="15" customHeight="1">
      <c r="A32" s="36" t="s">
        <v>27</v>
      </c>
      <c r="B32" s="11">
        <f>+IT!E32</f>
        <v>5085929486.4800644</v>
      </c>
      <c r="C32" s="1">
        <f>+'2T'!E32</f>
        <v>5753749584.1006832</v>
      </c>
      <c r="D32" s="1">
        <f>+'3T'!E32</f>
        <v>7551958689.4244566</v>
      </c>
      <c r="E32" s="1">
        <f t="shared" si="3"/>
        <v>18391637760.005203</v>
      </c>
      <c r="F32" s="1">
        <f t="shared" si="4"/>
        <v>2043515306.6672449</v>
      </c>
    </row>
    <row r="33" spans="1:6">
      <c r="A33" s="44" t="s">
        <v>83</v>
      </c>
      <c r="B33" s="1">
        <f>+IT!E33</f>
        <v>2108571497.6500001</v>
      </c>
      <c r="C33" s="1">
        <f>+'2T'!E33</f>
        <v>2125828118.8499999</v>
      </c>
      <c r="D33" s="1">
        <f>+'3T'!E33</f>
        <v>2072789067.0000002</v>
      </c>
      <c r="E33" s="1">
        <f t="shared" ref="E33:E37" si="5">SUM(B33:D33)</f>
        <v>6307188683.5</v>
      </c>
      <c r="F33" s="1">
        <f t="shared" ref="F33:F37" si="6">E33/9</f>
        <v>700798742.61111116</v>
      </c>
    </row>
    <row r="34" spans="1:6">
      <c r="A34" s="43" t="s">
        <v>29</v>
      </c>
      <c r="B34" s="1">
        <f>+IT!E34</f>
        <v>3064358920</v>
      </c>
      <c r="C34" s="1">
        <f>+'2T'!E34</f>
        <v>4096948123.5799999</v>
      </c>
      <c r="D34" s="1">
        <f>+'3T'!E34</f>
        <v>4206779196.8699999</v>
      </c>
      <c r="E34" s="1">
        <f t="shared" si="5"/>
        <v>11368086240.450001</v>
      </c>
      <c r="F34" s="1">
        <f t="shared" si="6"/>
        <v>1263120693.3833334</v>
      </c>
    </row>
    <row r="35" spans="1:6">
      <c r="A35" s="45" t="s">
        <v>30</v>
      </c>
      <c r="B35" s="1">
        <f>+IT!E35</f>
        <v>2041858920</v>
      </c>
      <c r="C35" s="1">
        <f>+'2T'!E35</f>
        <v>3074448123.54</v>
      </c>
      <c r="D35" s="1">
        <f>+'3T'!E35</f>
        <v>3184279196.8499999</v>
      </c>
      <c r="E35" s="1">
        <f t="shared" si="5"/>
        <v>8300586240.3899994</v>
      </c>
      <c r="F35" s="1">
        <f t="shared" si="6"/>
        <v>922287360.04333329</v>
      </c>
    </row>
    <row r="36" spans="1:6">
      <c r="A36" s="45" t="s">
        <v>31</v>
      </c>
      <c r="B36" s="1">
        <f>+IT!E36</f>
        <v>1022500000</v>
      </c>
      <c r="C36" s="1">
        <f>+'2T'!E36</f>
        <v>1022500000.04</v>
      </c>
      <c r="D36" s="1">
        <f>+'3T'!E36</f>
        <v>1022500000.02</v>
      </c>
      <c r="E36" s="1">
        <f t="shared" si="5"/>
        <v>3067500000.0599999</v>
      </c>
      <c r="F36" s="1">
        <f t="shared" si="6"/>
        <v>340833333.33999997</v>
      </c>
    </row>
    <row r="37" spans="1:6">
      <c r="A37" s="43" t="s">
        <v>66</v>
      </c>
      <c r="B37" s="1">
        <f>+IT!E37</f>
        <v>0</v>
      </c>
      <c r="C37" s="1">
        <f>+'2T'!E37</f>
        <v>0</v>
      </c>
      <c r="D37" s="1">
        <f>+'3T'!E37</f>
        <v>0</v>
      </c>
      <c r="E37" s="1">
        <f t="shared" si="5"/>
        <v>0</v>
      </c>
      <c r="F37" s="1">
        <f t="shared" si="6"/>
        <v>0</v>
      </c>
    </row>
    <row r="38" spans="1:6" ht="15.75" thickBot="1">
      <c r="A38" s="46" t="s">
        <v>13</v>
      </c>
      <c r="B38" s="5">
        <f>+B30+B33+B34</f>
        <v>23116897567.299999</v>
      </c>
      <c r="C38" s="5">
        <f t="shared" ref="C38:F38" si="7">+C30+C33+C34</f>
        <v>26522421867.07</v>
      </c>
      <c r="D38" s="5">
        <f t="shared" si="7"/>
        <v>33075897184.23</v>
      </c>
      <c r="E38" s="5">
        <f t="shared" si="7"/>
        <v>82715216618.599991</v>
      </c>
      <c r="F38" s="5">
        <f t="shared" si="7"/>
        <v>9190579624.2888889</v>
      </c>
    </row>
    <row r="39" spans="1:6" ht="15.75" thickTop="1">
      <c r="A39" s="20" t="s">
        <v>96</v>
      </c>
    </row>
    <row r="41" spans="1:6">
      <c r="A41" s="1"/>
    </row>
    <row r="42" spans="1:6" s="16" customFormat="1">
      <c r="A42" s="63" t="s">
        <v>15</v>
      </c>
      <c r="B42" s="63"/>
      <c r="C42" s="63"/>
      <c r="D42" s="63"/>
      <c r="E42" s="63"/>
    </row>
    <row r="43" spans="1:6">
      <c r="A43" s="63" t="s">
        <v>9</v>
      </c>
      <c r="B43" s="63"/>
      <c r="C43" s="63"/>
      <c r="D43" s="63"/>
      <c r="E43" s="63"/>
    </row>
    <row r="44" spans="1:6">
      <c r="A44" s="63" t="s">
        <v>42</v>
      </c>
      <c r="B44" s="63"/>
      <c r="C44" s="63"/>
      <c r="D44" s="63"/>
      <c r="E44" s="63"/>
    </row>
    <row r="46" spans="1:6" ht="15.75" thickBot="1">
      <c r="A46" s="42" t="s">
        <v>10</v>
      </c>
      <c r="B46" s="8" t="s">
        <v>6</v>
      </c>
      <c r="C46" s="8" t="s">
        <v>48</v>
      </c>
      <c r="D46" s="8" t="s">
        <v>54</v>
      </c>
      <c r="E46" s="8" t="s">
        <v>65</v>
      </c>
    </row>
    <row r="47" spans="1:6">
      <c r="A47" s="43"/>
    </row>
    <row r="48" spans="1:6">
      <c r="A48" s="43" t="s">
        <v>34</v>
      </c>
      <c r="B48" s="1">
        <f>+IT!E48</f>
        <v>20052538647.299999</v>
      </c>
      <c r="C48" s="1">
        <f>+'2T'!E48</f>
        <v>22425473743.490002</v>
      </c>
      <c r="D48" s="1">
        <f>+'3T'!E48</f>
        <v>28869117987.360001</v>
      </c>
      <c r="E48" s="1">
        <f>SUM(B48:D48)</f>
        <v>71347130378.149994</v>
      </c>
    </row>
    <row r="49" spans="1:5">
      <c r="A49" s="45" t="s">
        <v>32</v>
      </c>
      <c r="B49" s="1">
        <f>+IT!E49</f>
        <v>17943967149.649998</v>
      </c>
      <c r="C49" s="1">
        <f>+'2T'!E49</f>
        <v>20299645624.640003</v>
      </c>
      <c r="D49" s="1">
        <f>+'3T'!E49</f>
        <v>26796328920.360001</v>
      </c>
      <c r="E49" s="1">
        <f t="shared" ref="E49:E52" si="8">SUM(B49:D49)</f>
        <v>65039941694.650002</v>
      </c>
    </row>
    <row r="50" spans="1:5">
      <c r="A50" s="25" t="s">
        <v>84</v>
      </c>
      <c r="B50" s="1">
        <f>+IT!E50</f>
        <v>2108571497.6500001</v>
      </c>
      <c r="C50" s="1">
        <f>+'2T'!E50</f>
        <v>2125828118.8499999</v>
      </c>
      <c r="D50" s="1">
        <f>+'3T'!E50</f>
        <v>2072789067.0000002</v>
      </c>
      <c r="E50" s="1">
        <f t="shared" si="8"/>
        <v>6307188683.5</v>
      </c>
    </row>
    <row r="51" spans="1:5">
      <c r="A51" s="45" t="s">
        <v>33</v>
      </c>
      <c r="B51" s="1">
        <f>+IT!E51</f>
        <v>0</v>
      </c>
      <c r="C51" s="1">
        <f>+'2T'!E51</f>
        <v>0</v>
      </c>
      <c r="D51" s="1">
        <f>+'3T'!E51</f>
        <v>0</v>
      </c>
      <c r="E51" s="1">
        <f t="shared" si="8"/>
        <v>0</v>
      </c>
    </row>
    <row r="52" spans="1:5">
      <c r="A52" s="43" t="s">
        <v>35</v>
      </c>
      <c r="B52" s="1">
        <f>+IT!E52</f>
        <v>2041858920</v>
      </c>
      <c r="C52" s="1">
        <f>+'2T'!E52</f>
        <v>3074448123.54</v>
      </c>
      <c r="D52" s="1">
        <f>+'3T'!E52</f>
        <v>3184279196.8499999</v>
      </c>
      <c r="E52" s="1">
        <f t="shared" si="8"/>
        <v>8300586240.3899994</v>
      </c>
    </row>
    <row r="53" spans="1:5">
      <c r="A53" s="43" t="s">
        <v>36</v>
      </c>
      <c r="B53" s="1">
        <f>+IT!E53</f>
        <v>1022500000</v>
      </c>
      <c r="C53" s="1">
        <f>+'2T'!E53</f>
        <v>1022500000.04</v>
      </c>
      <c r="D53" s="1">
        <f>+'3T'!E53</f>
        <v>1022500000.02</v>
      </c>
      <c r="E53" s="1">
        <f>SUM(B53:D53)</f>
        <v>3067500000.0599999</v>
      </c>
    </row>
    <row r="54" spans="1:5" ht="15.75" thickBot="1">
      <c r="A54" s="46" t="s">
        <v>13</v>
      </c>
      <c r="B54" s="5">
        <f>B48+B52+B53</f>
        <v>23116897567.299999</v>
      </c>
      <c r="C54" s="5">
        <f t="shared" ref="C54:E54" si="9">C48+C52+C53</f>
        <v>26522421867.070004</v>
      </c>
      <c r="D54" s="5">
        <f t="shared" si="9"/>
        <v>33075897184.23</v>
      </c>
      <c r="E54" s="5">
        <f t="shared" si="9"/>
        <v>82715216618.599991</v>
      </c>
    </row>
    <row r="55" spans="1:5" ht="15.75" thickTop="1">
      <c r="A55" s="1" t="s">
        <v>90</v>
      </c>
    </row>
    <row r="57" spans="1:5">
      <c r="A57" s="66"/>
      <c r="B57" s="66"/>
      <c r="C57" s="66"/>
      <c r="D57" s="66"/>
      <c r="E57" s="66"/>
    </row>
    <row r="58" spans="1:5">
      <c r="A58" s="63" t="s">
        <v>21</v>
      </c>
      <c r="B58" s="63"/>
      <c r="C58" s="63"/>
      <c r="D58" s="63"/>
      <c r="E58" s="63"/>
    </row>
    <row r="59" spans="1:5">
      <c r="A59" s="63" t="s">
        <v>16</v>
      </c>
      <c r="B59" s="63"/>
      <c r="C59" s="63"/>
      <c r="D59" s="63"/>
      <c r="E59" s="63"/>
    </row>
    <row r="60" spans="1:5">
      <c r="A60" s="63" t="s">
        <v>42</v>
      </c>
      <c r="B60" s="63"/>
      <c r="C60" s="63"/>
      <c r="D60" s="63"/>
      <c r="E60" s="63"/>
    </row>
    <row r="62" spans="1:5" ht="15.75" thickBot="1">
      <c r="A62" s="42" t="s">
        <v>10</v>
      </c>
      <c r="B62" s="8" t="s">
        <v>6</v>
      </c>
      <c r="C62" s="8" t="s">
        <v>48</v>
      </c>
      <c r="D62" s="8" t="s">
        <v>54</v>
      </c>
      <c r="E62" s="8" t="s">
        <v>65</v>
      </c>
    </row>
    <row r="63" spans="1:5">
      <c r="A63" s="43"/>
    </row>
    <row r="64" spans="1:5">
      <c r="A64" s="35" t="s">
        <v>43</v>
      </c>
      <c r="B64" s="1">
        <f>+IT!E64</f>
        <v>3753294690.0999999</v>
      </c>
      <c r="C64" s="1">
        <f>+'2T'!E64</f>
        <v>9789353578.5699997</v>
      </c>
      <c r="D64" s="1">
        <f>+'3T'!E64</f>
        <v>13127183187.829994</v>
      </c>
      <c r="E64" s="1">
        <f>B64</f>
        <v>3753294690.0999999</v>
      </c>
    </row>
    <row r="65" spans="1:5">
      <c r="A65" s="35" t="s">
        <v>17</v>
      </c>
      <c r="B65" s="1">
        <f>+IT!E65</f>
        <v>29152956455.769997</v>
      </c>
      <c r="C65" s="1">
        <f>+'2T'!E65</f>
        <v>29860251476.329998</v>
      </c>
      <c r="D65" s="1">
        <f>+'3T'!E65</f>
        <v>38987183934.740005</v>
      </c>
      <c r="E65" s="1">
        <f>SUM(B65:D65)</f>
        <v>98000391866.839996</v>
      </c>
    </row>
    <row r="66" spans="1:5">
      <c r="A66" s="35" t="s">
        <v>18</v>
      </c>
      <c r="B66" s="1">
        <f>+IT!E66</f>
        <v>32906251145.869995</v>
      </c>
      <c r="C66" s="1">
        <f>+'2T'!E66</f>
        <v>39649605054.899994</v>
      </c>
      <c r="D66" s="1">
        <f>+'3T'!E66</f>
        <v>52114367122.57</v>
      </c>
      <c r="E66" s="1">
        <f>SUM(E64:E65)</f>
        <v>101753686556.94</v>
      </c>
    </row>
    <row r="67" spans="1:5">
      <c r="A67" s="35" t="s">
        <v>19</v>
      </c>
      <c r="B67" s="1">
        <f>+IT!E67</f>
        <v>23116897567.299995</v>
      </c>
      <c r="C67" s="1">
        <f>+'2T'!E67</f>
        <v>26522421867.07</v>
      </c>
      <c r="D67" s="1">
        <f>+'3T'!E67</f>
        <v>33075897184.23</v>
      </c>
      <c r="E67" s="1">
        <f>SUM(B67:D67)</f>
        <v>82715216618.599991</v>
      </c>
    </row>
    <row r="68" spans="1:5">
      <c r="A68" s="35" t="s">
        <v>20</v>
      </c>
      <c r="B68" s="1">
        <f>+IT!E68</f>
        <v>9789353578.5699997</v>
      </c>
      <c r="C68" s="1">
        <f>+'2T'!E68</f>
        <v>13127183187.829994</v>
      </c>
      <c r="D68" s="1">
        <f>+'3T'!E68</f>
        <v>19038469938.34</v>
      </c>
      <c r="E68" s="1">
        <f>E66-E67</f>
        <v>19038469938.340012</v>
      </c>
    </row>
    <row r="69" spans="1:5" ht="15.75" thickBot="1">
      <c r="A69" s="47"/>
      <c r="B69" s="5"/>
      <c r="C69" s="5"/>
      <c r="D69" s="5"/>
      <c r="E69" s="5"/>
    </row>
    <row r="70" spans="1:5" ht="15.75" thickTop="1">
      <c r="A70" s="1" t="s">
        <v>90</v>
      </c>
    </row>
    <row r="71" spans="1:5">
      <c r="A71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</sheetData>
  <mergeCells count="14">
    <mergeCell ref="A25:E25"/>
    <mergeCell ref="A1:G1"/>
    <mergeCell ref="B2:D2"/>
    <mergeCell ref="A8:G8"/>
    <mergeCell ref="A9:G9"/>
    <mergeCell ref="A24:E24"/>
    <mergeCell ref="A59:E59"/>
    <mergeCell ref="A60:E60"/>
    <mergeCell ref="A26:E26"/>
    <mergeCell ref="A42:E42"/>
    <mergeCell ref="A43:E43"/>
    <mergeCell ref="A44:E44"/>
    <mergeCell ref="A57:E57"/>
    <mergeCell ref="A58:E5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95"/>
  <sheetViews>
    <sheetView tabSelected="1" topLeftCell="A46" zoomScale="90" zoomScaleNormal="90" workbookViewId="0">
      <selection activeCell="C18" sqref="C18"/>
    </sheetView>
  </sheetViews>
  <sheetFormatPr baseColWidth="10" defaultColWidth="11.5703125" defaultRowHeight="15"/>
  <cols>
    <col min="1" max="1" width="58.7109375" style="20" customWidth="1"/>
    <col min="2" max="2" width="20.28515625" style="1" customWidth="1"/>
    <col min="3" max="3" width="18.85546875" style="1" customWidth="1"/>
    <col min="4" max="4" width="18.7109375" style="1" customWidth="1"/>
    <col min="5" max="5" width="19.85546875" style="1" customWidth="1"/>
    <col min="6" max="6" width="26.140625" style="1" customWidth="1"/>
    <col min="7" max="7" width="18" style="1" bestFit="1" customWidth="1"/>
    <col min="8" max="8" width="11.7109375" style="1" bestFit="1" customWidth="1"/>
    <col min="9" max="16384" width="11.5703125" style="1"/>
  </cols>
  <sheetData>
    <row r="1" spans="1:8" ht="15" customHeight="1">
      <c r="A1" s="63" t="s">
        <v>22</v>
      </c>
      <c r="B1" s="63"/>
      <c r="C1" s="63"/>
      <c r="D1" s="63"/>
      <c r="E1" s="63"/>
      <c r="F1" s="63"/>
      <c r="G1" s="63"/>
    </row>
    <row r="2" spans="1:8" s="16" customFormat="1" ht="15" customHeight="1">
      <c r="A2" s="13" t="s">
        <v>0</v>
      </c>
      <c r="B2" s="64" t="s">
        <v>24</v>
      </c>
      <c r="C2" s="64"/>
      <c r="D2" s="64"/>
    </row>
    <row r="3" spans="1:8" s="16" customFormat="1" ht="15" customHeight="1">
      <c r="A3" s="13" t="s">
        <v>1</v>
      </c>
      <c r="B3" s="14" t="s">
        <v>23</v>
      </c>
      <c r="C3" s="14"/>
      <c r="D3" s="14"/>
    </row>
    <row r="4" spans="1:8" s="16" customFormat="1" ht="15" customHeight="1">
      <c r="A4" s="13" t="s">
        <v>11</v>
      </c>
      <c r="B4" s="14" t="s">
        <v>25</v>
      </c>
      <c r="C4" s="14"/>
      <c r="D4" s="14"/>
    </row>
    <row r="5" spans="1:8" s="16" customFormat="1" ht="15" customHeight="1">
      <c r="A5" s="13" t="s">
        <v>37</v>
      </c>
      <c r="B5" s="52">
        <v>2013</v>
      </c>
    </row>
    <row r="6" spans="1:8" s="16" customFormat="1" ht="15" customHeight="1">
      <c r="A6" s="13"/>
      <c r="B6" s="15"/>
    </row>
    <row r="7" spans="1:8" ht="15" customHeight="1">
      <c r="A7" s="48"/>
      <c r="B7" s="48"/>
      <c r="C7" s="48"/>
      <c r="D7" s="48"/>
      <c r="E7" s="48"/>
      <c r="F7" s="48"/>
      <c r="G7" s="48"/>
    </row>
    <row r="8" spans="1:8" ht="15" customHeight="1">
      <c r="A8" s="63" t="s">
        <v>8</v>
      </c>
      <c r="B8" s="63"/>
      <c r="C8" s="63"/>
      <c r="D8" s="63"/>
      <c r="E8" s="63"/>
      <c r="F8" s="63"/>
      <c r="G8" s="63"/>
    </row>
    <row r="9" spans="1:8" ht="15" customHeight="1">
      <c r="A9" s="63" t="s">
        <v>12</v>
      </c>
      <c r="B9" s="63"/>
      <c r="C9" s="63"/>
      <c r="D9" s="63"/>
      <c r="E9" s="63"/>
      <c r="F9" s="63"/>
      <c r="G9" s="63"/>
    </row>
    <row r="11" spans="1:8" ht="15" customHeight="1" thickBot="1">
      <c r="A11" s="54" t="s">
        <v>82</v>
      </c>
      <c r="B11" s="8" t="s">
        <v>2</v>
      </c>
      <c r="C11" s="8" t="s">
        <v>6</v>
      </c>
      <c r="D11" s="8" t="s">
        <v>48</v>
      </c>
      <c r="E11" s="8" t="s">
        <v>54</v>
      </c>
      <c r="F11" s="8" t="s">
        <v>73</v>
      </c>
      <c r="G11" s="8" t="s">
        <v>75</v>
      </c>
      <c r="H11" s="8" t="s">
        <v>39</v>
      </c>
    </row>
    <row r="12" spans="1:8" ht="15" customHeight="1">
      <c r="A12" s="43"/>
    </row>
    <row r="13" spans="1:8" ht="15" customHeight="1">
      <c r="A13" s="44" t="s">
        <v>28</v>
      </c>
      <c r="B13" s="1" t="s">
        <v>7</v>
      </c>
      <c r="C13" s="1">
        <f>+IT!F13</f>
        <v>279944</v>
      </c>
      <c r="D13" s="1">
        <f>+'2T'!F13</f>
        <v>281639</v>
      </c>
      <c r="E13" s="1">
        <f>+'3T'!F13</f>
        <v>284850</v>
      </c>
      <c r="F13" s="1">
        <f>+'4T'!F13</f>
        <v>289279</v>
      </c>
      <c r="G13" s="1">
        <f>SUM(C13:F13)</f>
        <v>1135712</v>
      </c>
      <c r="H13" s="1">
        <f>G13/12</f>
        <v>94642.666666666672</v>
      </c>
    </row>
    <row r="14" spans="1:8" ht="15" customHeight="1">
      <c r="A14" s="36" t="s">
        <v>26</v>
      </c>
      <c r="B14" s="2" t="s">
        <v>7</v>
      </c>
      <c r="C14" s="2">
        <f>+IT!F14</f>
        <v>200579</v>
      </c>
      <c r="D14" s="2">
        <f>+'2T'!F14</f>
        <v>201831</v>
      </c>
      <c r="E14" s="2">
        <f>+'3T'!F14</f>
        <v>204490</v>
      </c>
      <c r="F14" s="2">
        <f>+'4T'!F14</f>
        <v>208319</v>
      </c>
      <c r="G14" s="2">
        <f t="shared" ref="G14:G18" si="0">SUM(C14:F14)</f>
        <v>815219</v>
      </c>
      <c r="H14" s="2">
        <f t="shared" ref="H14:H18" si="1">G14/12</f>
        <v>67934.916666666672</v>
      </c>
    </row>
    <row r="15" spans="1:8" ht="15" customHeight="1">
      <c r="A15" s="36" t="s">
        <v>27</v>
      </c>
      <c r="B15" s="2" t="s">
        <v>7</v>
      </c>
      <c r="C15" s="2">
        <f>+IT!F15</f>
        <v>79365</v>
      </c>
      <c r="D15" s="2">
        <f>+'2T'!F15</f>
        <v>79808</v>
      </c>
      <c r="E15" s="2">
        <f>+'3T'!F15</f>
        <v>80360</v>
      </c>
      <c r="F15" s="2">
        <f>+'4T'!F15</f>
        <v>80960</v>
      </c>
      <c r="G15" s="2">
        <f t="shared" si="0"/>
        <v>320493</v>
      </c>
      <c r="H15" s="2">
        <f t="shared" si="1"/>
        <v>26707.75</v>
      </c>
    </row>
    <row r="16" spans="1:8" ht="15" customHeight="1">
      <c r="A16" s="44" t="s">
        <v>83</v>
      </c>
      <c r="B16" s="1" t="s">
        <v>7</v>
      </c>
      <c r="C16" s="1">
        <f>+IT!F16</f>
        <v>9426</v>
      </c>
      <c r="D16" s="1">
        <f>+'2T'!F16</f>
        <v>9521</v>
      </c>
      <c r="E16" s="1">
        <f>+'3T'!F16</f>
        <v>9618</v>
      </c>
      <c r="F16" s="1">
        <f>+'4T'!F16</f>
        <v>9783</v>
      </c>
      <c r="G16" s="1">
        <f t="shared" si="0"/>
        <v>38348</v>
      </c>
      <c r="H16" s="1">
        <f t="shared" si="1"/>
        <v>3195.6666666666665</v>
      </c>
    </row>
    <row r="17" spans="1:8" ht="15" customHeight="1">
      <c r="A17" s="43"/>
    </row>
    <row r="18" spans="1:8" ht="15" customHeight="1" thickBot="1">
      <c r="A18" s="46" t="s">
        <v>13</v>
      </c>
      <c r="B18" s="5"/>
      <c r="C18" s="5">
        <f>C13+C16</f>
        <v>289370</v>
      </c>
      <c r="D18" s="5">
        <f t="shared" ref="D18:F18" si="2">D13+D16</f>
        <v>291160</v>
      </c>
      <c r="E18" s="5">
        <f t="shared" si="2"/>
        <v>294468</v>
      </c>
      <c r="F18" s="5">
        <f t="shared" si="2"/>
        <v>299062</v>
      </c>
      <c r="G18" s="5">
        <f>SUM(C18:F18)</f>
        <v>1174060</v>
      </c>
      <c r="H18" s="5">
        <f>G18/12</f>
        <v>97838.333333333328</v>
      </c>
    </row>
    <row r="19" spans="1:8" ht="15" customHeight="1" thickTop="1">
      <c r="A19" s="1" t="s">
        <v>67</v>
      </c>
    </row>
    <row r="20" spans="1:8" ht="15" customHeight="1">
      <c r="A20" s="37" t="s">
        <v>76</v>
      </c>
    </row>
    <row r="21" spans="1:8" ht="15" customHeight="1">
      <c r="A21" s="37" t="s">
        <v>77</v>
      </c>
    </row>
    <row r="23" spans="1:8" ht="15" customHeight="1">
      <c r="A23" s="40"/>
      <c r="B23" s="40"/>
      <c r="C23" s="40"/>
      <c r="D23" s="40"/>
      <c r="E23" s="40"/>
      <c r="F23" s="41"/>
    </row>
    <row r="24" spans="1:8" ht="15" customHeight="1">
      <c r="A24" s="65" t="s">
        <v>14</v>
      </c>
      <c r="B24" s="65"/>
      <c r="C24" s="65"/>
      <c r="D24" s="65"/>
      <c r="E24" s="65"/>
    </row>
    <row r="25" spans="1:8" ht="15" customHeight="1">
      <c r="A25" s="63" t="s">
        <v>9</v>
      </c>
      <c r="B25" s="63"/>
      <c r="C25" s="63"/>
      <c r="D25" s="63"/>
      <c r="E25" s="63"/>
    </row>
    <row r="26" spans="1:8" ht="15" customHeight="1">
      <c r="A26" s="63" t="s">
        <v>42</v>
      </c>
      <c r="B26" s="63"/>
      <c r="C26" s="63"/>
      <c r="D26" s="63"/>
      <c r="E26" s="63"/>
    </row>
    <row r="27" spans="1:8" ht="15" customHeight="1"/>
    <row r="28" spans="1:8" ht="15" customHeight="1" thickBot="1">
      <c r="A28" s="54" t="s">
        <v>82</v>
      </c>
      <c r="B28" s="8" t="s">
        <v>6</v>
      </c>
      <c r="C28" s="8" t="s">
        <v>48</v>
      </c>
      <c r="D28" s="8" t="s">
        <v>54</v>
      </c>
      <c r="E28" s="8" t="s">
        <v>73</v>
      </c>
      <c r="F28" s="8" t="s">
        <v>78</v>
      </c>
      <c r="G28" s="8" t="s">
        <v>49</v>
      </c>
    </row>
    <row r="29" spans="1:8" ht="15" customHeight="1">
      <c r="A29" s="43"/>
    </row>
    <row r="30" spans="1:8" ht="15" customHeight="1">
      <c r="A30" s="44" t="s">
        <v>28</v>
      </c>
      <c r="B30" s="1">
        <f>+IT!E30</f>
        <v>17943967149.649998</v>
      </c>
      <c r="C30" s="1">
        <f>+'2T'!E30</f>
        <v>20299645624.640003</v>
      </c>
      <c r="D30" s="1">
        <f>+'3T'!E30</f>
        <v>26796328920.360001</v>
      </c>
      <c r="E30" s="1">
        <f>+'4T'!E30</f>
        <v>15166032371.470001</v>
      </c>
      <c r="F30" s="1">
        <f>SUM(B30:E30)</f>
        <v>80205974066.119995</v>
      </c>
      <c r="G30" s="1">
        <f>F30/12</f>
        <v>6683831172.1766663</v>
      </c>
    </row>
    <row r="31" spans="1:8" ht="15" customHeight="1">
      <c r="A31" s="36" t="s">
        <v>26</v>
      </c>
      <c r="B31" s="11">
        <f>+IT!E31</f>
        <v>12858037663.169933</v>
      </c>
      <c r="C31" s="11">
        <f>+'2T'!E31</f>
        <v>14545896040.53932</v>
      </c>
      <c r="D31" s="11">
        <f>+'3T'!E31</f>
        <v>19244370230.935547</v>
      </c>
      <c r="E31" s="11">
        <f>+'4T'!E31</f>
        <v>10922047080.688244</v>
      </c>
      <c r="F31" s="11">
        <f t="shared" ref="F31:F32" si="3">SUM(B31:E31)</f>
        <v>57570351015.333038</v>
      </c>
      <c r="G31" s="11">
        <f t="shared" ref="G31:G32" si="4">F31/12</f>
        <v>4797529251.2777529</v>
      </c>
    </row>
    <row r="32" spans="1:8" ht="15" customHeight="1">
      <c r="A32" s="36" t="s">
        <v>27</v>
      </c>
      <c r="B32" s="11">
        <f>+IT!E32</f>
        <v>5085929486.4800644</v>
      </c>
      <c r="C32" s="11">
        <f>+'2T'!E32</f>
        <v>5753749584.1006832</v>
      </c>
      <c r="D32" s="11">
        <f>+'3T'!E32</f>
        <v>7551958689.4244566</v>
      </c>
      <c r="E32" s="11">
        <f>+'4T'!E32</f>
        <v>4243985290.7817578</v>
      </c>
      <c r="F32" s="11">
        <f t="shared" si="3"/>
        <v>22635623050.786961</v>
      </c>
      <c r="G32" s="11">
        <f t="shared" si="4"/>
        <v>1886301920.8989134</v>
      </c>
    </row>
    <row r="33" spans="1:7">
      <c r="A33" s="44" t="s">
        <v>83</v>
      </c>
      <c r="B33" s="1">
        <f>+IT!E33</f>
        <v>2108571497.6500001</v>
      </c>
      <c r="C33" s="1">
        <f>+'2T'!E33</f>
        <v>2125828118.8499999</v>
      </c>
      <c r="D33" s="1">
        <f>+'3T'!E33</f>
        <v>2072789067.0000002</v>
      </c>
      <c r="E33" s="1">
        <f>+'4T'!E33</f>
        <v>2256757758.2999997</v>
      </c>
      <c r="F33" s="1">
        <f t="shared" ref="F33:F37" si="5">SUM(B33:E33)</f>
        <v>8563946441.7999992</v>
      </c>
      <c r="G33" s="1">
        <f t="shared" ref="G33:G38" si="6">F33/12</f>
        <v>713662203.48333323</v>
      </c>
    </row>
    <row r="34" spans="1:7">
      <c r="A34" s="43" t="s">
        <v>29</v>
      </c>
      <c r="B34" s="1">
        <f>+IT!E34</f>
        <v>3064358920</v>
      </c>
      <c r="C34" s="1">
        <f>+'2T'!E34</f>
        <v>4096948123.5799999</v>
      </c>
      <c r="D34" s="1">
        <f>+'3T'!E34</f>
        <v>4206779196.8699999</v>
      </c>
      <c r="E34" s="1">
        <f>+'4T'!E34</f>
        <v>12562099901.110001</v>
      </c>
      <c r="F34" s="1">
        <f t="shared" si="5"/>
        <v>23930186141.560001</v>
      </c>
      <c r="G34" s="1">
        <f t="shared" si="6"/>
        <v>1994182178.4633334</v>
      </c>
    </row>
    <row r="35" spans="1:7">
      <c r="A35" s="45" t="s">
        <v>30</v>
      </c>
      <c r="B35" s="1">
        <f>+IT!E35</f>
        <v>2041858920</v>
      </c>
      <c r="C35" s="1">
        <f>+'2T'!E35</f>
        <v>3074448123.54</v>
      </c>
      <c r="D35" s="1">
        <f>+'3T'!E35</f>
        <v>3184279196.8499999</v>
      </c>
      <c r="E35" s="1">
        <f>+'4T'!E35</f>
        <v>4217589570.3400002</v>
      </c>
      <c r="F35" s="1">
        <f t="shared" si="5"/>
        <v>12518175810.73</v>
      </c>
      <c r="G35" s="1">
        <f t="shared" si="6"/>
        <v>1043181317.5608333</v>
      </c>
    </row>
    <row r="36" spans="1:7">
      <c r="A36" s="45" t="s">
        <v>31</v>
      </c>
      <c r="B36" s="1">
        <f>+IT!E36</f>
        <v>1022500000</v>
      </c>
      <c r="C36" s="1">
        <f>+'2T'!E36</f>
        <v>1022500000.04</v>
      </c>
      <c r="D36" s="1">
        <f>+'3T'!E36</f>
        <v>1022500000.02</v>
      </c>
      <c r="E36" s="1">
        <f>+'4T'!E36</f>
        <v>1022500000.02</v>
      </c>
      <c r="F36" s="1">
        <f t="shared" si="5"/>
        <v>4090000000.0799999</v>
      </c>
      <c r="G36" s="1">
        <f t="shared" si="6"/>
        <v>340833333.33999997</v>
      </c>
    </row>
    <row r="37" spans="1:7">
      <c r="A37" s="43" t="s">
        <v>79</v>
      </c>
      <c r="B37" s="1">
        <f>+IT!E37</f>
        <v>0</v>
      </c>
      <c r="C37" s="1">
        <f>+'2T'!E37</f>
        <v>0</v>
      </c>
      <c r="D37" s="1">
        <f>+'3T'!E37</f>
        <v>0</v>
      </c>
      <c r="F37" s="1">
        <f t="shared" si="5"/>
        <v>0</v>
      </c>
      <c r="G37" s="1">
        <f t="shared" si="6"/>
        <v>0</v>
      </c>
    </row>
    <row r="38" spans="1:7" ht="15.75" thickBot="1">
      <c r="A38" s="46" t="s">
        <v>13</v>
      </c>
      <c r="B38" s="5">
        <f>B30+B33+B34</f>
        <v>23116897567.299999</v>
      </c>
      <c r="C38" s="5">
        <f t="shared" ref="C38:E38" si="7">C30+C33+C34</f>
        <v>26522421867.07</v>
      </c>
      <c r="D38" s="5">
        <f t="shared" si="7"/>
        <v>33075897184.23</v>
      </c>
      <c r="E38" s="5">
        <f t="shared" si="7"/>
        <v>29984890030.880001</v>
      </c>
      <c r="F38" s="5">
        <f>SUM(B38:E38)</f>
        <v>112700106649.48</v>
      </c>
      <c r="G38" s="5">
        <f t="shared" si="6"/>
        <v>9391675554.123333</v>
      </c>
    </row>
    <row r="39" spans="1:7" ht="15.75" thickTop="1">
      <c r="A39" s="20" t="s">
        <v>96</v>
      </c>
    </row>
    <row r="41" spans="1:7">
      <c r="A41" s="1"/>
    </row>
    <row r="42" spans="1:7" s="16" customFormat="1">
      <c r="A42" s="63" t="s">
        <v>15</v>
      </c>
      <c r="B42" s="63"/>
      <c r="C42" s="63"/>
      <c r="D42" s="63"/>
      <c r="E42" s="63"/>
    </row>
    <row r="43" spans="1:7">
      <c r="A43" s="63" t="s">
        <v>9</v>
      </c>
      <c r="B43" s="63"/>
      <c r="C43" s="63"/>
      <c r="D43" s="63"/>
      <c r="E43" s="63"/>
    </row>
    <row r="44" spans="1:7">
      <c r="A44" s="63" t="s">
        <v>42</v>
      </c>
      <c r="B44" s="63"/>
      <c r="C44" s="63"/>
      <c r="D44" s="63"/>
      <c r="E44" s="63"/>
    </row>
    <row r="46" spans="1:7" ht="15.75" thickBot="1">
      <c r="A46" s="42" t="s">
        <v>10</v>
      </c>
      <c r="B46" s="8" t="s">
        <v>6</v>
      </c>
      <c r="C46" s="8" t="s">
        <v>48</v>
      </c>
      <c r="D46" s="8" t="s">
        <v>54</v>
      </c>
      <c r="E46" s="8" t="s">
        <v>73</v>
      </c>
      <c r="F46" s="8" t="s">
        <v>78</v>
      </c>
    </row>
    <row r="47" spans="1:7">
      <c r="A47" s="43"/>
    </row>
    <row r="48" spans="1:7">
      <c r="A48" s="43" t="s">
        <v>34</v>
      </c>
      <c r="B48" s="1">
        <f>+IT!E48</f>
        <v>20052538647.299999</v>
      </c>
      <c r="C48" s="1">
        <f>+'2T'!E48</f>
        <v>22425473743.490002</v>
      </c>
      <c r="D48" s="1">
        <f>+'3T'!E48</f>
        <v>28869117987.360001</v>
      </c>
      <c r="E48" s="1">
        <f>+'4T'!E48</f>
        <v>24744800460.519997</v>
      </c>
      <c r="F48" s="1">
        <f>SUM(B48:E48)</f>
        <v>96091930838.669983</v>
      </c>
    </row>
    <row r="49" spans="1:6">
      <c r="A49" s="45" t="s">
        <v>32</v>
      </c>
      <c r="B49" s="1">
        <f>+IT!E49</f>
        <v>17943967149.649998</v>
      </c>
      <c r="C49" s="1">
        <f>+'2T'!E49</f>
        <v>20299645624.640003</v>
      </c>
      <c r="D49" s="1">
        <f>+'3T'!E49</f>
        <v>26796328920.360001</v>
      </c>
      <c r="E49" s="1">
        <f>+'4T'!E49</f>
        <v>15166032371.470001</v>
      </c>
      <c r="F49" s="1">
        <f t="shared" ref="F49:F54" si="8">SUM(B49:E49)</f>
        <v>80205974066.119995</v>
      </c>
    </row>
    <row r="50" spans="1:6">
      <c r="A50" s="25" t="s">
        <v>84</v>
      </c>
      <c r="B50" s="1">
        <f>+IT!E50</f>
        <v>2108571497.6500001</v>
      </c>
      <c r="C50" s="1">
        <f>+'2T'!E50</f>
        <v>2125828118.8499999</v>
      </c>
      <c r="D50" s="1">
        <f>+'3T'!E50</f>
        <v>2072789067.0000002</v>
      </c>
      <c r="E50" s="1">
        <f>+'4T'!E50</f>
        <v>2256757758.2999997</v>
      </c>
      <c r="F50" s="1">
        <f t="shared" si="8"/>
        <v>8563946441.7999992</v>
      </c>
    </row>
    <row r="51" spans="1:6">
      <c r="A51" s="45" t="s">
        <v>33</v>
      </c>
      <c r="B51" s="1">
        <f>+IT!E51</f>
        <v>0</v>
      </c>
      <c r="C51" s="1">
        <f>+'2T'!E51</f>
        <v>0</v>
      </c>
      <c r="D51" s="1">
        <f>+'3T'!E51</f>
        <v>0</v>
      </c>
      <c r="E51" s="1">
        <f>+'4T'!E51</f>
        <v>7322010330.75</v>
      </c>
      <c r="F51" s="1">
        <f t="shared" si="8"/>
        <v>7322010330.75</v>
      </c>
    </row>
    <row r="52" spans="1:6">
      <c r="A52" s="43" t="s">
        <v>35</v>
      </c>
      <c r="B52" s="1">
        <f>+IT!E52</f>
        <v>2041858920</v>
      </c>
      <c r="C52" s="1">
        <f>+'2T'!E52</f>
        <v>3074448123.54</v>
      </c>
      <c r="D52" s="1">
        <f>+'3T'!E52</f>
        <v>3184279196.8499999</v>
      </c>
      <c r="E52" s="1">
        <f>+'4T'!E52</f>
        <v>4217589570.3400002</v>
      </c>
      <c r="F52" s="1">
        <f t="shared" si="8"/>
        <v>12518175810.73</v>
      </c>
    </row>
    <row r="53" spans="1:6">
      <c r="A53" s="43" t="s">
        <v>36</v>
      </c>
      <c r="B53" s="1">
        <f>+IT!E53</f>
        <v>1022500000</v>
      </c>
      <c r="C53" s="1">
        <f>+'2T'!E53</f>
        <v>1022500000.04</v>
      </c>
      <c r="D53" s="1">
        <f>+'3T'!E53</f>
        <v>1022500000.02</v>
      </c>
      <c r="E53" s="1">
        <f>+'4T'!E53</f>
        <v>1022500000.02</v>
      </c>
      <c r="F53" s="1">
        <f t="shared" si="8"/>
        <v>4090000000.0799999</v>
      </c>
    </row>
    <row r="54" spans="1:6" ht="15.75" thickBot="1">
      <c r="A54" s="46" t="s">
        <v>13</v>
      </c>
      <c r="B54" s="5"/>
      <c r="C54" s="5"/>
      <c r="D54" s="5"/>
      <c r="E54" s="5"/>
      <c r="F54" s="5">
        <f t="shared" si="8"/>
        <v>0</v>
      </c>
    </row>
    <row r="55" spans="1:6" ht="15.75" thickTop="1">
      <c r="A55" s="53" t="s">
        <v>100</v>
      </c>
    </row>
    <row r="57" spans="1:6">
      <c r="A57" s="66"/>
      <c r="B57" s="66"/>
      <c r="C57" s="66"/>
      <c r="D57" s="66"/>
      <c r="E57" s="66"/>
    </row>
    <row r="58" spans="1:6">
      <c r="A58" s="63" t="s">
        <v>21</v>
      </c>
      <c r="B58" s="63"/>
      <c r="C58" s="63"/>
      <c r="D58" s="63"/>
      <c r="E58" s="63"/>
    </row>
    <row r="59" spans="1:6">
      <c r="A59" s="63" t="s">
        <v>16</v>
      </c>
      <c r="B59" s="63"/>
      <c r="C59" s="63"/>
      <c r="D59" s="63"/>
      <c r="E59" s="63"/>
    </row>
    <row r="60" spans="1:6">
      <c r="A60" s="63" t="s">
        <v>42</v>
      </c>
      <c r="B60" s="63"/>
      <c r="C60" s="63"/>
      <c r="D60" s="63"/>
      <c r="E60" s="63"/>
    </row>
    <row r="62" spans="1:6" ht="15.75" thickBot="1">
      <c r="A62" s="42" t="s">
        <v>10</v>
      </c>
      <c r="B62" s="8" t="s">
        <v>6</v>
      </c>
      <c r="C62" s="8" t="s">
        <v>48</v>
      </c>
      <c r="D62" s="8" t="s">
        <v>54</v>
      </c>
      <c r="E62" s="8" t="s">
        <v>73</v>
      </c>
      <c r="F62" s="8" t="s">
        <v>78</v>
      </c>
    </row>
    <row r="63" spans="1:6">
      <c r="A63" s="43"/>
    </row>
    <row r="64" spans="1:6">
      <c r="A64" s="35" t="s">
        <v>43</v>
      </c>
      <c r="B64" s="1">
        <f>+IT!E64</f>
        <v>3753294690.0999999</v>
      </c>
      <c r="C64" s="1">
        <f>+'2T'!E64</f>
        <v>9789353578.5699997</v>
      </c>
      <c r="D64" s="1">
        <f>+'3T'!E64</f>
        <v>13127183187.829994</v>
      </c>
      <c r="E64" s="1">
        <f>+'4T'!E64</f>
        <v>19038469938.34</v>
      </c>
      <c r="F64" s="1">
        <f>B64</f>
        <v>3753294690.0999999</v>
      </c>
    </row>
    <row r="65" spans="1:6">
      <c r="A65" s="35" t="s">
        <v>17</v>
      </c>
      <c r="B65" s="1">
        <f>+IT!E65</f>
        <v>29152956455.769997</v>
      </c>
      <c r="C65" s="1">
        <f>+'2T'!E65</f>
        <v>29860251476.329998</v>
      </c>
      <c r="D65" s="1">
        <f>+'3T'!E65</f>
        <v>38987183934.740005</v>
      </c>
      <c r="E65" s="1">
        <f>+'4T'!E65</f>
        <v>17351737790.98</v>
      </c>
      <c r="F65" s="1">
        <f>SUM(B65:E65)</f>
        <v>115352129657.81999</v>
      </c>
    </row>
    <row r="66" spans="1:6">
      <c r="A66" s="35" t="s">
        <v>18</v>
      </c>
      <c r="B66" s="1">
        <f>+IT!E66</f>
        <v>32906251145.869995</v>
      </c>
      <c r="C66" s="1">
        <f>+'2T'!E66</f>
        <v>39649605054.899994</v>
      </c>
      <c r="D66" s="1">
        <f>+'3T'!E66</f>
        <v>52114367122.57</v>
      </c>
      <c r="E66" s="1">
        <f>+'4T'!E66</f>
        <v>36390207729.32</v>
      </c>
      <c r="F66" s="1">
        <f>SUM(F64:F65)</f>
        <v>119105424347.92</v>
      </c>
    </row>
    <row r="67" spans="1:6">
      <c r="A67" s="35" t="s">
        <v>19</v>
      </c>
      <c r="B67" s="1">
        <f>+IT!E67</f>
        <v>23116897567.299995</v>
      </c>
      <c r="C67" s="1">
        <f>+'2T'!E67</f>
        <v>26522421867.07</v>
      </c>
      <c r="D67" s="1">
        <f>+'3T'!E67</f>
        <v>33075897184.23</v>
      </c>
      <c r="E67" s="1">
        <f>+'4T'!E67</f>
        <v>29984890030.879997</v>
      </c>
      <c r="F67" s="1">
        <f>SUM(B67:E67)</f>
        <v>112700106649.47998</v>
      </c>
    </row>
    <row r="68" spans="1:6">
      <c r="A68" s="35" t="s">
        <v>20</v>
      </c>
      <c r="B68" s="1">
        <f>+IT!E68</f>
        <v>9789353578.5699997</v>
      </c>
      <c r="C68" s="1">
        <f>+'2T'!E68</f>
        <v>13127183187.829994</v>
      </c>
      <c r="D68" s="1">
        <f>+'3T'!E68</f>
        <v>19038469938.34</v>
      </c>
      <c r="E68" s="1">
        <f>+'4T'!E68</f>
        <v>6405317698.4400024</v>
      </c>
      <c r="F68" s="1">
        <f>+F66-F67</f>
        <v>6405317698.4400177</v>
      </c>
    </row>
    <row r="69" spans="1:6" ht="15.75" thickBot="1">
      <c r="A69" s="47"/>
      <c r="B69" s="5"/>
      <c r="C69" s="5"/>
      <c r="D69" s="5"/>
      <c r="E69" s="5"/>
      <c r="F69" s="5"/>
    </row>
    <row r="70" spans="1:6" ht="15.75" thickTop="1">
      <c r="A70" s="53" t="s">
        <v>100</v>
      </c>
    </row>
    <row r="71" spans="1:6">
      <c r="A71" s="1"/>
    </row>
    <row r="73" spans="1:6">
      <c r="A73" s="20" t="s">
        <v>101</v>
      </c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</sheetData>
  <mergeCells count="14">
    <mergeCell ref="A59:E59"/>
    <mergeCell ref="A60:E60"/>
    <mergeCell ref="A26:E26"/>
    <mergeCell ref="A42:E42"/>
    <mergeCell ref="A43:E43"/>
    <mergeCell ref="A44:E44"/>
    <mergeCell ref="A57:E57"/>
    <mergeCell ref="A58:E58"/>
    <mergeCell ref="A25:E25"/>
    <mergeCell ref="A1:G1"/>
    <mergeCell ref="B2:D2"/>
    <mergeCell ref="A8:G8"/>
    <mergeCell ref="A9:G9"/>
    <mergeCell ref="A24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IT</vt:lpstr>
      <vt:lpstr>2T</vt:lpstr>
      <vt:lpstr>3T</vt:lpstr>
      <vt:lpstr>4T</vt:lpstr>
      <vt:lpstr>Semestral</vt:lpstr>
      <vt:lpstr> 3T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Carmen Sánchez</cp:lastModifiedBy>
  <cp:lastPrinted>2011-11-07T21:03:04Z</cp:lastPrinted>
  <dcterms:created xsi:type="dcterms:W3CDTF">2011-03-10T14:40:05Z</dcterms:created>
  <dcterms:modified xsi:type="dcterms:W3CDTF">2014-09-09T22:00:24Z</dcterms:modified>
</cp:coreProperties>
</file>