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8915" windowHeight="11055" activeTab="6"/>
  </bookViews>
  <sheets>
    <sheet name="1T" sheetId="4" r:id="rId1"/>
    <sheet name="2T" sheetId="5" r:id="rId2"/>
    <sheet name="3T" sheetId="6" r:id="rId3"/>
    <sheet name="4T" sheetId="9" r:id="rId4"/>
    <sheet name="Semestral" sheetId="8" r:id="rId5"/>
    <sheet name="3T Acumulado" sheetId="7" r:id="rId6"/>
    <sheet name="Anual" sheetId="10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H14" i="10"/>
  <c r="B42" i="7"/>
  <c r="C42"/>
  <c r="D42"/>
  <c r="E42"/>
  <c r="E41" i="9"/>
  <c r="E42"/>
  <c r="E42" i="10" l="1"/>
  <c r="B42"/>
  <c r="F14"/>
  <c r="E14"/>
  <c r="D14"/>
  <c r="C14"/>
  <c r="E42" i="6" l="1"/>
  <c r="D42" i="10" s="1"/>
  <c r="E14" i="7" l="1"/>
  <c r="D14"/>
  <c r="C14"/>
  <c r="B42" i="8" l="1"/>
  <c r="D14"/>
  <c r="C14"/>
  <c r="E42" i="5"/>
  <c r="E56" i="4"/>
  <c r="B57"/>
  <c r="C42" i="8" l="1"/>
  <c r="C42" i="10"/>
  <c r="F42" s="1"/>
  <c r="D42" i="8"/>
  <c r="E56" i="5"/>
  <c r="C56" i="10" l="1"/>
  <c r="B56"/>
  <c r="E56" i="9"/>
  <c r="E56" i="10" s="1"/>
  <c r="D45" i="9"/>
  <c r="D58" s="1"/>
  <c r="C45"/>
  <c r="C58" s="1"/>
  <c r="B45"/>
  <c r="B58" s="1"/>
  <c r="E41" i="10"/>
  <c r="E40" i="9"/>
  <c r="E40" i="10" s="1"/>
  <c r="F28" i="9"/>
  <c r="E28"/>
  <c r="E28" i="10" s="1"/>
  <c r="F13" i="9"/>
  <c r="F13" i="10" s="1"/>
  <c r="E45" l="1"/>
  <c r="E45" i="9"/>
  <c r="E58"/>
  <c r="E58" i="10" s="1"/>
  <c r="C56" i="7" l="1"/>
  <c r="B56"/>
  <c r="C59" i="8"/>
  <c r="C56"/>
  <c r="B56"/>
  <c r="F13" i="6"/>
  <c r="E28"/>
  <c r="D28" i="10" s="1"/>
  <c r="E56" i="6"/>
  <c r="D45"/>
  <c r="D58" s="1"/>
  <c r="C45"/>
  <c r="C58" s="1"/>
  <c r="B45"/>
  <c r="B58" s="1"/>
  <c r="E41"/>
  <c r="E40"/>
  <c r="F28"/>
  <c r="D56" i="7" l="1"/>
  <c r="E56" s="1"/>
  <c r="D56" i="10"/>
  <c r="F56" s="1"/>
  <c r="E13" i="7"/>
  <c r="E18" s="1"/>
  <c r="E13" i="10"/>
  <c r="D41" i="7"/>
  <c r="D41" i="10"/>
  <c r="D40" i="7"/>
  <c r="D40" i="10"/>
  <c r="D28" i="7"/>
  <c r="D56" i="8"/>
  <c r="E45" i="6"/>
  <c r="E58"/>
  <c r="D45" i="7" l="1"/>
  <c r="D58"/>
  <c r="D58" i="10"/>
  <c r="D45"/>
  <c r="D45" i="5" l="1"/>
  <c r="D58" s="1"/>
  <c r="C45"/>
  <c r="C58" s="1"/>
  <c r="B45"/>
  <c r="B58" s="1"/>
  <c r="E41"/>
  <c r="E40"/>
  <c r="D30"/>
  <c r="C30"/>
  <c r="B30"/>
  <c r="F28"/>
  <c r="F30" s="1"/>
  <c r="E28"/>
  <c r="F13"/>
  <c r="E58" l="1"/>
  <c r="E45"/>
  <c r="C40" i="10"/>
  <c r="C40" i="7"/>
  <c r="D13" i="10"/>
  <c r="D13" i="8"/>
  <c r="D13" i="7"/>
  <c r="D18" s="1"/>
  <c r="E30" i="5"/>
  <c r="C28" i="10"/>
  <c r="C28" i="7"/>
  <c r="C28" i="8"/>
  <c r="C40"/>
  <c r="C45" s="1"/>
  <c r="C41" i="10"/>
  <c r="C41" i="7"/>
  <c r="C41" i="8"/>
  <c r="C58" i="10" l="1"/>
  <c r="C58" i="8"/>
  <c r="C58" i="7"/>
  <c r="C45"/>
  <c r="C45" i="10"/>
  <c r="E55" i="4"/>
  <c r="E57" s="1"/>
  <c r="F28"/>
  <c r="F30" s="1"/>
  <c r="E28"/>
  <c r="E41"/>
  <c r="E40"/>
  <c r="B41" i="10" l="1"/>
  <c r="F41" s="1"/>
  <c r="B41" i="7"/>
  <c r="E41" s="1"/>
  <c r="B41" i="8"/>
  <c r="D41" s="1"/>
  <c r="B40" i="10"/>
  <c r="B40" i="8"/>
  <c r="B40" i="7"/>
  <c r="E30" i="4"/>
  <c r="B28" i="10"/>
  <c r="F28" s="1"/>
  <c r="G28" s="1"/>
  <c r="B28" i="8"/>
  <c r="D28" s="1"/>
  <c r="E28" s="1"/>
  <c r="B28" i="7"/>
  <c r="E28" s="1"/>
  <c r="F28" s="1"/>
  <c r="B55" i="10"/>
  <c r="F55" s="1"/>
  <c r="F57" s="1"/>
  <c r="B55" i="8"/>
  <c r="D55" s="1"/>
  <c r="D57" s="1"/>
  <c r="B55" i="7"/>
  <c r="E55" s="1"/>
  <c r="E57" s="1"/>
  <c r="E45" i="4"/>
  <c r="E58" s="1"/>
  <c r="E59" s="1"/>
  <c r="B55" i="5" s="1"/>
  <c r="B30" i="4"/>
  <c r="C30"/>
  <c r="D30"/>
  <c r="B57" i="5" l="1"/>
  <c r="B59" s="1"/>
  <c r="C55" s="1"/>
  <c r="C57" s="1"/>
  <c r="C59" s="1"/>
  <c r="D55" s="1"/>
  <c r="D57" s="1"/>
  <c r="D59" s="1"/>
  <c r="E55"/>
  <c r="B45" i="7"/>
  <c r="E40"/>
  <c r="E45" s="1"/>
  <c r="B45" i="10"/>
  <c r="F40"/>
  <c r="F45" s="1"/>
  <c r="B59"/>
  <c r="B59" i="7"/>
  <c r="B59" i="8"/>
  <c r="B58" i="10"/>
  <c r="F58" s="1"/>
  <c r="F59" s="1"/>
  <c r="B58" i="7"/>
  <c r="E58" s="1"/>
  <c r="E59" s="1"/>
  <c r="B58" i="8"/>
  <c r="D58" s="1"/>
  <c r="D59" s="1"/>
  <c r="B57" i="10"/>
  <c r="B57" i="7"/>
  <c r="B57" i="8"/>
  <c r="D40"/>
  <c r="D45" s="1"/>
  <c r="B45"/>
  <c r="D45" i="4"/>
  <c r="D58" s="1"/>
  <c r="C45"/>
  <c r="C58" s="1"/>
  <c r="B45"/>
  <c r="B58" s="1"/>
  <c r="B59" s="1"/>
  <c r="C55" s="1"/>
  <c r="C57" s="1"/>
  <c r="F13"/>
  <c r="C59" l="1"/>
  <c r="D55" s="1"/>
  <c r="D57" s="1"/>
  <c r="D59" s="1"/>
  <c r="C55" i="8"/>
  <c r="C55" i="7"/>
  <c r="C55" i="10"/>
  <c r="E57" i="5"/>
  <c r="C13" i="10"/>
  <c r="G13" s="1"/>
  <c r="C13" i="8"/>
  <c r="E13" s="1"/>
  <c r="C13" i="7"/>
  <c r="F13" l="1"/>
  <c r="F18" s="1"/>
  <c r="C18"/>
  <c r="C57" i="8"/>
  <c r="C57" i="10"/>
  <c r="C57" i="7"/>
  <c r="E59" i="5"/>
  <c r="B55" i="6" l="1"/>
  <c r="C59" i="7"/>
  <c r="C59" i="10"/>
  <c r="B57" i="6" l="1"/>
  <c r="B59" s="1"/>
  <c r="C55" s="1"/>
  <c r="C57" s="1"/>
  <c r="C59" s="1"/>
  <c r="D55" s="1"/>
  <c r="D57" s="1"/>
  <c r="D59" s="1"/>
  <c r="E55"/>
  <c r="D55" i="10" l="1"/>
  <c r="E57" i="6"/>
  <c r="D55" i="7"/>
  <c r="E59" i="6" l="1"/>
  <c r="B55" i="9" s="1"/>
  <c r="D57" i="10"/>
  <c r="D57" i="7"/>
  <c r="B57" i="9" l="1"/>
  <c r="B59" s="1"/>
  <c r="C55" s="1"/>
  <c r="C57" s="1"/>
  <c r="C59" s="1"/>
  <c r="D55" s="1"/>
  <c r="D57" s="1"/>
  <c r="D59" s="1"/>
  <c r="E55"/>
  <c r="D59" i="10"/>
  <c r="D59" i="7"/>
  <c r="E57" i="9" l="1"/>
  <c r="E55" i="10"/>
  <c r="E57" l="1"/>
  <c r="E59" i="9"/>
  <c r="E59" i="10" s="1"/>
</calcChain>
</file>

<file path=xl/sharedStrings.xml><?xml version="1.0" encoding="utf-8"?>
<sst xmlns="http://schemas.openxmlformats.org/spreadsheetml/2006/main" count="469" uniqueCount="83">
  <si>
    <t>FODESAF</t>
  </si>
  <si>
    <t>Cuadro 1</t>
  </si>
  <si>
    <t>Reporte de beneficiarios efectivos financiados por el Fondo de Desarrollo Social y Asignaciones Familiares</t>
  </si>
  <si>
    <t xml:space="preserve">Programa: </t>
  </si>
  <si>
    <t xml:space="preserve">Pacientes Terminales </t>
  </si>
  <si>
    <t>Institución:</t>
  </si>
  <si>
    <t>Caja Costarricense de Seguro Social (CCSS)</t>
  </si>
  <si>
    <t>Unidad Ejecutora:</t>
  </si>
  <si>
    <t>Unidad</t>
  </si>
  <si>
    <t>Enero</t>
  </si>
  <si>
    <t>Febrero</t>
  </si>
  <si>
    <t>Marzo</t>
  </si>
  <si>
    <t>I Trimestre</t>
  </si>
  <si>
    <t>Subsidio a asalariados activos con enfermos terminales</t>
  </si>
  <si>
    <t>Total</t>
  </si>
  <si>
    <t>Cuadro 2</t>
  </si>
  <si>
    <t>Reporte de gastos efectivos por producto financiados por el Fondo de Desarrollo Social y Asignaciones Familiares</t>
  </si>
  <si>
    <t>Cuadro 3</t>
  </si>
  <si>
    <t>Reporte de gastos efectivos por rubro financiados por el Fondo de Desarrollo Social y Asignaciones Familiares</t>
  </si>
  <si>
    <t>Rubro por objeto de gasto</t>
  </si>
  <si>
    <t>1. Subsidio a asalariados activos con enfermos terminales</t>
  </si>
  <si>
    <t>2.  Gastos de Publicidad y Propaganda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</si>
  <si>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</si>
  <si>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</si>
  <si>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</si>
  <si>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</si>
  <si>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</si>
  <si>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</si>
  <si>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</si>
  <si>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</si>
  <si>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(No está definida)</t>
  </si>
  <si>
    <t>Período: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</si>
  <si>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Sistema de registro, control y pago de incapacidades.</t>
    </r>
  </si>
  <si>
    <t>Unidad: Colones</t>
  </si>
  <si>
    <t xml:space="preserve">1. Saldo en caja inicial  (5 t-1) </t>
  </si>
  <si>
    <t>Abril</t>
  </si>
  <si>
    <t>Mayo</t>
  </si>
  <si>
    <t>Junio</t>
  </si>
  <si>
    <t>II Trimestre</t>
  </si>
  <si>
    <t>Julio</t>
  </si>
  <si>
    <t>Agosto</t>
  </si>
  <si>
    <t>Setiembre</t>
  </si>
  <si>
    <t>III Trimestre</t>
  </si>
  <si>
    <t>Fuente:  Sistema de Registro, Control y Pago de Incapacidades</t>
  </si>
  <si>
    <t>Promedio Mensual</t>
  </si>
  <si>
    <t>OBSERVACIONES:</t>
  </si>
  <si>
    <t xml:space="preserve">Los datos suministrados corresponden al número de personas que estan recibiendo el beneficio, </t>
  </si>
  <si>
    <t xml:space="preserve">las cuales podrán recibir en un mismo mes varias licencias  esto debido a los cortes según las fechas </t>
  </si>
  <si>
    <t>asignadas para cada pago.</t>
  </si>
  <si>
    <t>Acumulado</t>
  </si>
  <si>
    <t>I Semestre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</si>
  <si>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Sistema de Registro, Control y Pago de Incapacidades</t>
    </r>
  </si>
  <si>
    <t>IV Trimestre</t>
  </si>
  <si>
    <t>Anual</t>
  </si>
  <si>
    <t>Octubre</t>
  </si>
  <si>
    <t>Noviembre</t>
  </si>
  <si>
    <t>Diciembre</t>
  </si>
  <si>
    <t>Observaciones:</t>
  </si>
  <si>
    <t>Subsidios¹</t>
  </si>
  <si>
    <t>Personas²</t>
  </si>
  <si>
    <t>1\ Corresponde al total de subsidios entregados</t>
  </si>
  <si>
    <t>2\ Corresponde al total de personas distintas atendidas</t>
  </si>
  <si>
    <r>
      <rPr>
        <b/>
        <sz val="11"/>
        <color indexed="8"/>
        <rFont val="Calibri"/>
        <family val="2"/>
        <scheme val="minor"/>
      </rPr>
      <t>Observaciones:</t>
    </r>
    <r>
      <rPr>
        <sz val="11"/>
        <color indexed="8"/>
        <rFont val="Calibri"/>
        <family val="2"/>
        <scheme val="minor"/>
      </rPr>
      <t xml:space="preserve"> Los datos suministrados corresponden al número de personas que están recibiendo el beneficio, las cuales podrán recibir en un mismo mes varias licencias  esto debido a los cortes según las fechas asignadas para cada pago.</t>
    </r>
  </si>
  <si>
    <t>Beneficio</t>
  </si>
  <si>
    <t>Primer Trimestre 2013</t>
  </si>
  <si>
    <t xml:space="preserve">Fuente:  </t>
  </si>
  <si>
    <r>
      <t xml:space="preserve">Fuente:  </t>
    </r>
    <r>
      <rPr>
        <sz val="11"/>
        <color indexed="8"/>
        <rFont val="Calibri"/>
        <family val="2"/>
        <scheme val="minor"/>
      </rPr>
      <t xml:space="preserve">Informe de Ejecución Presupuestaria  y Balance General del Seguro de Salud.  </t>
    </r>
  </si>
  <si>
    <t>Fuente:  Informe de Ejecución Presupuestaria  y Balance General del Seguro de Salud.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</si>
  <si>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Informe de Ejecución Presupuestaria  y Balance General del Seguro de Salud. </t>
    </r>
  </si>
  <si>
    <t>Segundo Trimestre 2013</t>
  </si>
  <si>
    <t xml:space="preserve">Fuente:  Informe de Ejecución Presupuestaria  y Balance General del Seguro de Salud.  </t>
  </si>
  <si>
    <t>Tercer Trimestre 2013</t>
  </si>
  <si>
    <t>Cuarto Trimestre 2013</t>
  </si>
  <si>
    <t>Primer Semestre 2013</t>
  </si>
  <si>
    <t>Tercer Trimestre Acumulado 2013</t>
  </si>
  <si>
    <t>Fuente:  Informe de Ejecución Presupuestaria y Balance General del Seguro de Salud.</t>
  </si>
  <si>
    <t>3.  Gastos administrativos</t>
  </si>
  <si>
    <t>Fecha de actualización: 09/08/2013</t>
  </si>
  <si>
    <t>Nota: En los ingreso del mes de setiembre se incluye los intereses a la vista por un monto de ¢13,874,950.6</t>
  </si>
  <si>
    <t>Fecha de actualización: 03/12/2013</t>
  </si>
  <si>
    <r>
      <rPr>
        <b/>
        <sz val="11"/>
        <color indexed="8"/>
        <rFont val="Calibri"/>
        <family val="2"/>
      </rPr>
      <t>Fuente:</t>
    </r>
    <r>
      <rPr>
        <sz val="11"/>
        <color theme="1"/>
        <rFont val="Calibri"/>
        <family val="2"/>
        <scheme val="minor"/>
      </rPr>
      <t xml:space="preserve">  Informe de liquidación presupuestaria 2013, CCSS</t>
    </r>
  </si>
  <si>
    <t>Fecha de actualización: 24/02/2014</t>
  </si>
  <si>
    <t>Nota: En el mes de setiembre se presenta una disminución respecto del informe a junio por cuanto se realizó ajuste por actualización al estudio de la tarifa que establece el gasto administrativo.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</si>
</sst>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164" fontId="4" fillId="0" borderId="0" xfId="1" applyNumberFormat="1" applyFont="1"/>
    <xf numFmtId="164" fontId="1" fillId="0" borderId="0" xfId="1" applyNumberFormat="1" applyFont="1"/>
    <xf numFmtId="164" fontId="4" fillId="0" borderId="2" xfId="1" applyNumberFormat="1" applyFont="1" applyBorder="1"/>
    <xf numFmtId="164" fontId="2" fillId="0" borderId="0" xfId="1" applyNumberFormat="1" applyFont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1" fillId="0" borderId="0" xfId="1" applyNumberFormat="1" applyFont="1" applyAlignment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0" xfId="1" applyNumberFormat="1" applyFont="1" applyFill="1"/>
    <xf numFmtId="164" fontId="4" fillId="0" borderId="0" xfId="1" applyNumberFormat="1" applyFont="1" applyBorder="1" applyAlignment="1">
      <alignment horizontal="left"/>
    </xf>
    <xf numFmtId="164" fontId="4" fillId="0" borderId="2" xfId="1" applyNumberFormat="1" applyFont="1" applyFill="1" applyBorder="1"/>
    <xf numFmtId="164" fontId="1" fillId="0" borderId="0" xfId="1" applyNumberFormat="1" applyFont="1" applyFill="1" applyBorder="1"/>
    <xf numFmtId="164" fontId="3" fillId="0" borderId="0" xfId="1" applyNumberFormat="1" applyFont="1" applyFill="1" applyAlignme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wrapText="1"/>
    </xf>
    <xf numFmtId="164" fontId="1" fillId="0" borderId="0" xfId="1" applyNumberFormat="1" applyFont="1" applyFill="1"/>
    <xf numFmtId="164" fontId="3" fillId="0" borderId="0" xfId="1" applyNumberFormat="1" applyFont="1" applyFill="1" applyBorder="1"/>
    <xf numFmtId="164" fontId="0" fillId="0" borderId="0" xfId="1" applyNumberFormat="1" applyFont="1"/>
    <xf numFmtId="164" fontId="5" fillId="0" borderId="0" xfId="1" applyNumberFormat="1" applyFont="1"/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/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Fill="1"/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3" fillId="0" borderId="0" xfId="1" applyNumberFormat="1" applyFont="1" applyFill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0" fontId="7" fillId="0" borderId="0" xfId="0" applyFont="1" applyFill="1"/>
    <xf numFmtId="164" fontId="0" fillId="0" borderId="0" xfId="1" applyNumberFormat="1" applyFont="1" applyFill="1"/>
    <xf numFmtId="1" fontId="3" fillId="0" borderId="0" xfId="1" applyNumberFormat="1" applyFont="1" applyAlignment="1">
      <alignment horizontal="left"/>
    </xf>
    <xf numFmtId="164" fontId="5" fillId="0" borderId="0" xfId="1" applyNumberFormat="1" applyFont="1" applyFill="1"/>
    <xf numFmtId="164" fontId="8" fillId="0" borderId="0" xfId="1" applyNumberFormat="1" applyFont="1" applyFill="1"/>
    <xf numFmtId="4" fontId="4" fillId="0" borderId="0" xfId="0" applyNumberFormat="1" applyFont="1" applyFill="1"/>
    <xf numFmtId="164" fontId="4" fillId="0" borderId="0" xfId="1" applyNumberFormat="1" applyFont="1" applyFill="1" applyBorder="1" applyAlignment="1">
      <alignment horizontal="center" wrapText="1"/>
    </xf>
    <xf numFmtId="165" fontId="4" fillId="0" borderId="0" xfId="1" applyNumberFormat="1" applyFont="1"/>
    <xf numFmtId="0" fontId="0" fillId="0" borderId="0" xfId="0" applyFill="1" applyBorder="1" applyAlignment="1">
      <alignment horizontal="left"/>
    </xf>
    <xf numFmtId="164" fontId="8" fillId="0" borderId="0" xfId="1" applyNumberFormat="1" applyFont="1"/>
    <xf numFmtId="43" fontId="4" fillId="0" borderId="0" xfId="1" applyNumberFormat="1" applyFont="1" applyBorder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/>
    <xf numFmtId="164" fontId="10" fillId="0" borderId="0" xfId="1" applyNumberFormat="1" applyFont="1" applyFill="1"/>
    <xf numFmtId="164" fontId="6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&#243;nica%20Delgado/Documents/Cath/Informes%20Trimestrales%202012%2022102012/Informes%20Trimestrales%202011%20WEB/CCSS_Pacientes%20en%20Fase%20Term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Trimestre"/>
      <sheetName val="II Trimestre "/>
      <sheetName val="III Trimestre "/>
      <sheetName val="IV Trimestre "/>
      <sheetName val="I Semestre"/>
      <sheetName val="III T Acumulado"/>
      <sheetName val="Anual"/>
    </sheetNames>
    <sheetDataSet>
      <sheetData sheetId="0"/>
      <sheetData sheetId="1">
        <row r="59">
          <cell r="E59">
            <v>357399525.79999995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topLeftCell="A25" workbookViewId="0">
      <selection activeCell="A65" sqref="A65"/>
    </sheetView>
  </sheetViews>
  <sheetFormatPr baseColWidth="10" defaultColWidth="11.5703125" defaultRowHeight="15" customHeight="1"/>
  <cols>
    <col min="1" max="1" width="51.140625" style="23" customWidth="1"/>
    <col min="2" max="4" width="15.140625" style="2" bestFit="1" customWidth="1"/>
    <col min="5" max="5" width="15.28515625" style="2" bestFit="1" customWidth="1"/>
    <col min="6" max="6" width="18.5703125" style="2" bestFit="1" customWidth="1"/>
    <col min="7" max="7" width="12.7109375" style="2" bestFit="1" customWidth="1"/>
    <col min="8" max="254" width="11.5703125" style="2"/>
    <col min="255" max="255" width="51.140625" style="2" customWidth="1"/>
    <col min="256" max="258" width="13.5703125" style="2" bestFit="1" customWidth="1"/>
    <col min="259" max="259" width="13.7109375" style="2" bestFit="1" customWidth="1"/>
    <col min="260" max="510" width="11.5703125" style="2"/>
    <col min="511" max="511" width="51.140625" style="2" customWidth="1"/>
    <col min="512" max="514" width="13.5703125" style="2" bestFit="1" customWidth="1"/>
    <col min="515" max="515" width="13.7109375" style="2" bestFit="1" customWidth="1"/>
    <col min="516" max="766" width="11.5703125" style="2"/>
    <col min="767" max="767" width="51.140625" style="2" customWidth="1"/>
    <col min="768" max="770" width="13.5703125" style="2" bestFit="1" customWidth="1"/>
    <col min="771" max="771" width="13.7109375" style="2" bestFit="1" customWidth="1"/>
    <col min="772" max="1022" width="11.5703125" style="2"/>
    <col min="1023" max="1023" width="51.140625" style="2" customWidth="1"/>
    <col min="1024" max="1026" width="13.5703125" style="2" bestFit="1" customWidth="1"/>
    <col min="1027" max="1027" width="13.7109375" style="2" bestFit="1" customWidth="1"/>
    <col min="1028" max="1278" width="11.5703125" style="2"/>
    <col min="1279" max="1279" width="51.140625" style="2" customWidth="1"/>
    <col min="1280" max="1282" width="13.5703125" style="2" bestFit="1" customWidth="1"/>
    <col min="1283" max="1283" width="13.7109375" style="2" bestFit="1" customWidth="1"/>
    <col min="1284" max="1534" width="11.5703125" style="2"/>
    <col min="1535" max="1535" width="51.140625" style="2" customWidth="1"/>
    <col min="1536" max="1538" width="13.5703125" style="2" bestFit="1" customWidth="1"/>
    <col min="1539" max="1539" width="13.7109375" style="2" bestFit="1" customWidth="1"/>
    <col min="1540" max="1790" width="11.5703125" style="2"/>
    <col min="1791" max="1791" width="51.140625" style="2" customWidth="1"/>
    <col min="1792" max="1794" width="13.5703125" style="2" bestFit="1" customWidth="1"/>
    <col min="1795" max="1795" width="13.7109375" style="2" bestFit="1" customWidth="1"/>
    <col min="1796" max="2046" width="11.5703125" style="2"/>
    <col min="2047" max="2047" width="51.140625" style="2" customWidth="1"/>
    <col min="2048" max="2050" width="13.5703125" style="2" bestFit="1" customWidth="1"/>
    <col min="2051" max="2051" width="13.7109375" style="2" bestFit="1" customWidth="1"/>
    <col min="2052" max="2302" width="11.5703125" style="2"/>
    <col min="2303" max="2303" width="51.140625" style="2" customWidth="1"/>
    <col min="2304" max="2306" width="13.5703125" style="2" bestFit="1" customWidth="1"/>
    <col min="2307" max="2307" width="13.7109375" style="2" bestFit="1" customWidth="1"/>
    <col min="2308" max="2558" width="11.5703125" style="2"/>
    <col min="2559" max="2559" width="51.140625" style="2" customWidth="1"/>
    <col min="2560" max="2562" width="13.5703125" style="2" bestFit="1" customWidth="1"/>
    <col min="2563" max="2563" width="13.7109375" style="2" bestFit="1" customWidth="1"/>
    <col min="2564" max="2814" width="11.5703125" style="2"/>
    <col min="2815" max="2815" width="51.140625" style="2" customWidth="1"/>
    <col min="2816" max="2818" width="13.5703125" style="2" bestFit="1" customWidth="1"/>
    <col min="2819" max="2819" width="13.7109375" style="2" bestFit="1" customWidth="1"/>
    <col min="2820" max="3070" width="11.5703125" style="2"/>
    <col min="3071" max="3071" width="51.140625" style="2" customWidth="1"/>
    <col min="3072" max="3074" width="13.5703125" style="2" bestFit="1" customWidth="1"/>
    <col min="3075" max="3075" width="13.7109375" style="2" bestFit="1" customWidth="1"/>
    <col min="3076" max="3326" width="11.5703125" style="2"/>
    <col min="3327" max="3327" width="51.140625" style="2" customWidth="1"/>
    <col min="3328" max="3330" width="13.5703125" style="2" bestFit="1" customWidth="1"/>
    <col min="3331" max="3331" width="13.7109375" style="2" bestFit="1" customWidth="1"/>
    <col min="3332" max="3582" width="11.5703125" style="2"/>
    <col min="3583" max="3583" width="51.140625" style="2" customWidth="1"/>
    <col min="3584" max="3586" width="13.5703125" style="2" bestFit="1" customWidth="1"/>
    <col min="3587" max="3587" width="13.7109375" style="2" bestFit="1" customWidth="1"/>
    <col min="3588" max="3838" width="11.5703125" style="2"/>
    <col min="3839" max="3839" width="51.140625" style="2" customWidth="1"/>
    <col min="3840" max="3842" width="13.5703125" style="2" bestFit="1" customWidth="1"/>
    <col min="3843" max="3843" width="13.7109375" style="2" bestFit="1" customWidth="1"/>
    <col min="3844" max="4094" width="11.5703125" style="2"/>
    <col min="4095" max="4095" width="51.140625" style="2" customWidth="1"/>
    <col min="4096" max="4098" width="13.5703125" style="2" bestFit="1" customWidth="1"/>
    <col min="4099" max="4099" width="13.7109375" style="2" bestFit="1" customWidth="1"/>
    <col min="4100" max="4350" width="11.5703125" style="2"/>
    <col min="4351" max="4351" width="51.140625" style="2" customWidth="1"/>
    <col min="4352" max="4354" width="13.5703125" style="2" bestFit="1" customWidth="1"/>
    <col min="4355" max="4355" width="13.7109375" style="2" bestFit="1" customWidth="1"/>
    <col min="4356" max="4606" width="11.5703125" style="2"/>
    <col min="4607" max="4607" width="51.140625" style="2" customWidth="1"/>
    <col min="4608" max="4610" width="13.5703125" style="2" bestFit="1" customWidth="1"/>
    <col min="4611" max="4611" width="13.7109375" style="2" bestFit="1" customWidth="1"/>
    <col min="4612" max="4862" width="11.5703125" style="2"/>
    <col min="4863" max="4863" width="51.140625" style="2" customWidth="1"/>
    <col min="4864" max="4866" width="13.5703125" style="2" bestFit="1" customWidth="1"/>
    <col min="4867" max="4867" width="13.7109375" style="2" bestFit="1" customWidth="1"/>
    <col min="4868" max="5118" width="11.5703125" style="2"/>
    <col min="5119" max="5119" width="51.140625" style="2" customWidth="1"/>
    <col min="5120" max="5122" width="13.5703125" style="2" bestFit="1" customWidth="1"/>
    <col min="5123" max="5123" width="13.7109375" style="2" bestFit="1" customWidth="1"/>
    <col min="5124" max="5374" width="11.5703125" style="2"/>
    <col min="5375" max="5375" width="51.140625" style="2" customWidth="1"/>
    <col min="5376" max="5378" width="13.5703125" style="2" bestFit="1" customWidth="1"/>
    <col min="5379" max="5379" width="13.7109375" style="2" bestFit="1" customWidth="1"/>
    <col min="5380" max="5630" width="11.5703125" style="2"/>
    <col min="5631" max="5631" width="51.140625" style="2" customWidth="1"/>
    <col min="5632" max="5634" width="13.5703125" style="2" bestFit="1" customWidth="1"/>
    <col min="5635" max="5635" width="13.7109375" style="2" bestFit="1" customWidth="1"/>
    <col min="5636" max="5886" width="11.5703125" style="2"/>
    <col min="5887" max="5887" width="51.140625" style="2" customWidth="1"/>
    <col min="5888" max="5890" width="13.5703125" style="2" bestFit="1" customWidth="1"/>
    <col min="5891" max="5891" width="13.7109375" style="2" bestFit="1" customWidth="1"/>
    <col min="5892" max="6142" width="11.5703125" style="2"/>
    <col min="6143" max="6143" width="51.140625" style="2" customWidth="1"/>
    <col min="6144" max="6146" width="13.5703125" style="2" bestFit="1" customWidth="1"/>
    <col min="6147" max="6147" width="13.7109375" style="2" bestFit="1" customWidth="1"/>
    <col min="6148" max="6398" width="11.5703125" style="2"/>
    <col min="6399" max="6399" width="51.140625" style="2" customWidth="1"/>
    <col min="6400" max="6402" width="13.5703125" style="2" bestFit="1" customWidth="1"/>
    <col min="6403" max="6403" width="13.7109375" style="2" bestFit="1" customWidth="1"/>
    <col min="6404" max="6654" width="11.5703125" style="2"/>
    <col min="6655" max="6655" width="51.140625" style="2" customWidth="1"/>
    <col min="6656" max="6658" width="13.5703125" style="2" bestFit="1" customWidth="1"/>
    <col min="6659" max="6659" width="13.7109375" style="2" bestFit="1" customWidth="1"/>
    <col min="6660" max="6910" width="11.5703125" style="2"/>
    <col min="6911" max="6911" width="51.140625" style="2" customWidth="1"/>
    <col min="6912" max="6914" width="13.5703125" style="2" bestFit="1" customWidth="1"/>
    <col min="6915" max="6915" width="13.7109375" style="2" bestFit="1" customWidth="1"/>
    <col min="6916" max="7166" width="11.5703125" style="2"/>
    <col min="7167" max="7167" width="51.140625" style="2" customWidth="1"/>
    <col min="7168" max="7170" width="13.5703125" style="2" bestFit="1" customWidth="1"/>
    <col min="7171" max="7171" width="13.7109375" style="2" bestFit="1" customWidth="1"/>
    <col min="7172" max="7422" width="11.5703125" style="2"/>
    <col min="7423" max="7423" width="51.140625" style="2" customWidth="1"/>
    <col min="7424" max="7426" width="13.5703125" style="2" bestFit="1" customWidth="1"/>
    <col min="7427" max="7427" width="13.7109375" style="2" bestFit="1" customWidth="1"/>
    <col min="7428" max="7678" width="11.5703125" style="2"/>
    <col min="7679" max="7679" width="51.140625" style="2" customWidth="1"/>
    <col min="7680" max="7682" width="13.5703125" style="2" bestFit="1" customWidth="1"/>
    <col min="7683" max="7683" width="13.7109375" style="2" bestFit="1" customWidth="1"/>
    <col min="7684" max="7934" width="11.5703125" style="2"/>
    <col min="7935" max="7935" width="51.140625" style="2" customWidth="1"/>
    <col min="7936" max="7938" width="13.5703125" style="2" bestFit="1" customWidth="1"/>
    <col min="7939" max="7939" width="13.7109375" style="2" bestFit="1" customWidth="1"/>
    <col min="7940" max="8190" width="11.5703125" style="2"/>
    <col min="8191" max="8191" width="51.140625" style="2" customWidth="1"/>
    <col min="8192" max="8194" width="13.5703125" style="2" bestFit="1" customWidth="1"/>
    <col min="8195" max="8195" width="13.7109375" style="2" bestFit="1" customWidth="1"/>
    <col min="8196" max="8446" width="11.5703125" style="2"/>
    <col min="8447" max="8447" width="51.140625" style="2" customWidth="1"/>
    <col min="8448" max="8450" width="13.5703125" style="2" bestFit="1" customWidth="1"/>
    <col min="8451" max="8451" width="13.7109375" style="2" bestFit="1" customWidth="1"/>
    <col min="8452" max="8702" width="11.5703125" style="2"/>
    <col min="8703" max="8703" width="51.140625" style="2" customWidth="1"/>
    <col min="8704" max="8706" width="13.5703125" style="2" bestFit="1" customWidth="1"/>
    <col min="8707" max="8707" width="13.7109375" style="2" bestFit="1" customWidth="1"/>
    <col min="8708" max="8958" width="11.5703125" style="2"/>
    <col min="8959" max="8959" width="51.140625" style="2" customWidth="1"/>
    <col min="8960" max="8962" width="13.5703125" style="2" bestFit="1" customWidth="1"/>
    <col min="8963" max="8963" width="13.7109375" style="2" bestFit="1" customWidth="1"/>
    <col min="8964" max="9214" width="11.5703125" style="2"/>
    <col min="9215" max="9215" width="51.140625" style="2" customWidth="1"/>
    <col min="9216" max="9218" width="13.5703125" style="2" bestFit="1" customWidth="1"/>
    <col min="9219" max="9219" width="13.7109375" style="2" bestFit="1" customWidth="1"/>
    <col min="9220" max="9470" width="11.5703125" style="2"/>
    <col min="9471" max="9471" width="51.140625" style="2" customWidth="1"/>
    <col min="9472" max="9474" width="13.5703125" style="2" bestFit="1" customWidth="1"/>
    <col min="9475" max="9475" width="13.7109375" style="2" bestFit="1" customWidth="1"/>
    <col min="9476" max="9726" width="11.5703125" style="2"/>
    <col min="9727" max="9727" width="51.140625" style="2" customWidth="1"/>
    <col min="9728" max="9730" width="13.5703125" style="2" bestFit="1" customWidth="1"/>
    <col min="9731" max="9731" width="13.7109375" style="2" bestFit="1" customWidth="1"/>
    <col min="9732" max="9982" width="11.5703125" style="2"/>
    <col min="9983" max="9983" width="51.140625" style="2" customWidth="1"/>
    <col min="9984" max="9986" width="13.5703125" style="2" bestFit="1" customWidth="1"/>
    <col min="9987" max="9987" width="13.7109375" style="2" bestFit="1" customWidth="1"/>
    <col min="9988" max="10238" width="11.5703125" style="2"/>
    <col min="10239" max="10239" width="51.140625" style="2" customWidth="1"/>
    <col min="10240" max="10242" width="13.5703125" style="2" bestFit="1" customWidth="1"/>
    <col min="10243" max="10243" width="13.7109375" style="2" bestFit="1" customWidth="1"/>
    <col min="10244" max="10494" width="11.5703125" style="2"/>
    <col min="10495" max="10495" width="51.140625" style="2" customWidth="1"/>
    <col min="10496" max="10498" width="13.5703125" style="2" bestFit="1" customWidth="1"/>
    <col min="10499" max="10499" width="13.7109375" style="2" bestFit="1" customWidth="1"/>
    <col min="10500" max="10750" width="11.5703125" style="2"/>
    <col min="10751" max="10751" width="51.140625" style="2" customWidth="1"/>
    <col min="10752" max="10754" width="13.5703125" style="2" bestFit="1" customWidth="1"/>
    <col min="10755" max="10755" width="13.7109375" style="2" bestFit="1" customWidth="1"/>
    <col min="10756" max="11006" width="11.5703125" style="2"/>
    <col min="11007" max="11007" width="51.140625" style="2" customWidth="1"/>
    <col min="11008" max="11010" width="13.5703125" style="2" bestFit="1" customWidth="1"/>
    <col min="11011" max="11011" width="13.7109375" style="2" bestFit="1" customWidth="1"/>
    <col min="11012" max="11262" width="11.5703125" style="2"/>
    <col min="11263" max="11263" width="51.140625" style="2" customWidth="1"/>
    <col min="11264" max="11266" width="13.5703125" style="2" bestFit="1" customWidth="1"/>
    <col min="11267" max="11267" width="13.7109375" style="2" bestFit="1" customWidth="1"/>
    <col min="11268" max="11518" width="11.5703125" style="2"/>
    <col min="11519" max="11519" width="51.140625" style="2" customWidth="1"/>
    <col min="11520" max="11522" width="13.5703125" style="2" bestFit="1" customWidth="1"/>
    <col min="11523" max="11523" width="13.7109375" style="2" bestFit="1" customWidth="1"/>
    <col min="11524" max="11774" width="11.5703125" style="2"/>
    <col min="11775" max="11775" width="51.140625" style="2" customWidth="1"/>
    <col min="11776" max="11778" width="13.5703125" style="2" bestFit="1" customWidth="1"/>
    <col min="11779" max="11779" width="13.7109375" style="2" bestFit="1" customWidth="1"/>
    <col min="11780" max="12030" width="11.5703125" style="2"/>
    <col min="12031" max="12031" width="51.140625" style="2" customWidth="1"/>
    <col min="12032" max="12034" width="13.5703125" style="2" bestFit="1" customWidth="1"/>
    <col min="12035" max="12035" width="13.7109375" style="2" bestFit="1" customWidth="1"/>
    <col min="12036" max="12286" width="11.5703125" style="2"/>
    <col min="12287" max="12287" width="51.140625" style="2" customWidth="1"/>
    <col min="12288" max="12290" width="13.5703125" style="2" bestFit="1" customWidth="1"/>
    <col min="12291" max="12291" width="13.7109375" style="2" bestFit="1" customWidth="1"/>
    <col min="12292" max="12542" width="11.5703125" style="2"/>
    <col min="12543" max="12543" width="51.140625" style="2" customWidth="1"/>
    <col min="12544" max="12546" width="13.5703125" style="2" bestFit="1" customWidth="1"/>
    <col min="12547" max="12547" width="13.7109375" style="2" bestFit="1" customWidth="1"/>
    <col min="12548" max="12798" width="11.5703125" style="2"/>
    <col min="12799" max="12799" width="51.140625" style="2" customWidth="1"/>
    <col min="12800" max="12802" width="13.5703125" style="2" bestFit="1" customWidth="1"/>
    <col min="12803" max="12803" width="13.7109375" style="2" bestFit="1" customWidth="1"/>
    <col min="12804" max="13054" width="11.5703125" style="2"/>
    <col min="13055" max="13055" width="51.140625" style="2" customWidth="1"/>
    <col min="13056" max="13058" width="13.5703125" style="2" bestFit="1" customWidth="1"/>
    <col min="13059" max="13059" width="13.7109375" style="2" bestFit="1" customWidth="1"/>
    <col min="13060" max="13310" width="11.5703125" style="2"/>
    <col min="13311" max="13311" width="51.140625" style="2" customWidth="1"/>
    <col min="13312" max="13314" width="13.5703125" style="2" bestFit="1" customWidth="1"/>
    <col min="13315" max="13315" width="13.7109375" style="2" bestFit="1" customWidth="1"/>
    <col min="13316" max="13566" width="11.5703125" style="2"/>
    <col min="13567" max="13567" width="51.140625" style="2" customWidth="1"/>
    <col min="13568" max="13570" width="13.5703125" style="2" bestFit="1" customWidth="1"/>
    <col min="13571" max="13571" width="13.7109375" style="2" bestFit="1" customWidth="1"/>
    <col min="13572" max="13822" width="11.5703125" style="2"/>
    <col min="13823" max="13823" width="51.140625" style="2" customWidth="1"/>
    <col min="13824" max="13826" width="13.5703125" style="2" bestFit="1" customWidth="1"/>
    <col min="13827" max="13827" width="13.7109375" style="2" bestFit="1" customWidth="1"/>
    <col min="13828" max="14078" width="11.5703125" style="2"/>
    <col min="14079" max="14079" width="51.140625" style="2" customWidth="1"/>
    <col min="14080" max="14082" width="13.5703125" style="2" bestFit="1" customWidth="1"/>
    <col min="14083" max="14083" width="13.7109375" style="2" bestFit="1" customWidth="1"/>
    <col min="14084" max="14334" width="11.5703125" style="2"/>
    <col min="14335" max="14335" width="51.140625" style="2" customWidth="1"/>
    <col min="14336" max="14338" width="13.5703125" style="2" bestFit="1" customWidth="1"/>
    <col min="14339" max="14339" width="13.7109375" style="2" bestFit="1" customWidth="1"/>
    <col min="14340" max="14590" width="11.5703125" style="2"/>
    <col min="14591" max="14591" width="51.140625" style="2" customWidth="1"/>
    <col min="14592" max="14594" width="13.5703125" style="2" bestFit="1" customWidth="1"/>
    <col min="14595" max="14595" width="13.7109375" style="2" bestFit="1" customWidth="1"/>
    <col min="14596" max="14846" width="11.5703125" style="2"/>
    <col min="14847" max="14847" width="51.140625" style="2" customWidth="1"/>
    <col min="14848" max="14850" width="13.5703125" style="2" bestFit="1" customWidth="1"/>
    <col min="14851" max="14851" width="13.7109375" style="2" bestFit="1" customWidth="1"/>
    <col min="14852" max="15102" width="11.5703125" style="2"/>
    <col min="15103" max="15103" width="51.140625" style="2" customWidth="1"/>
    <col min="15104" max="15106" width="13.5703125" style="2" bestFit="1" customWidth="1"/>
    <col min="15107" max="15107" width="13.7109375" style="2" bestFit="1" customWidth="1"/>
    <col min="15108" max="15358" width="11.5703125" style="2"/>
    <col min="15359" max="15359" width="51.140625" style="2" customWidth="1"/>
    <col min="15360" max="15362" width="13.5703125" style="2" bestFit="1" customWidth="1"/>
    <col min="15363" max="15363" width="13.7109375" style="2" bestFit="1" customWidth="1"/>
    <col min="15364" max="15614" width="11.5703125" style="2"/>
    <col min="15615" max="15615" width="51.140625" style="2" customWidth="1"/>
    <col min="15616" max="15618" width="13.5703125" style="2" bestFit="1" customWidth="1"/>
    <col min="15619" max="15619" width="13.7109375" style="2" bestFit="1" customWidth="1"/>
    <col min="15620" max="15870" width="11.5703125" style="2"/>
    <col min="15871" max="15871" width="51.140625" style="2" customWidth="1"/>
    <col min="15872" max="15874" width="13.5703125" style="2" bestFit="1" customWidth="1"/>
    <col min="15875" max="15875" width="13.7109375" style="2" bestFit="1" customWidth="1"/>
    <col min="15876" max="16126" width="11.5703125" style="2"/>
    <col min="16127" max="16127" width="51.140625" style="2" customWidth="1"/>
    <col min="16128" max="16130" width="13.5703125" style="2" bestFit="1" customWidth="1"/>
    <col min="16131" max="16131" width="13.7109375" style="2" bestFit="1" customWidth="1"/>
    <col min="16132" max="16384" width="11.5703125" style="2"/>
  </cols>
  <sheetData>
    <row r="1" spans="1:6" ht="15" customHeight="1">
      <c r="A1" s="50" t="s">
        <v>0</v>
      </c>
      <c r="B1" s="50"/>
      <c r="C1" s="50"/>
      <c r="D1" s="50"/>
      <c r="E1" s="50"/>
      <c r="F1" s="50"/>
    </row>
    <row r="2" spans="1:6" ht="15" customHeight="1">
      <c r="A2" s="5" t="s">
        <v>3</v>
      </c>
      <c r="B2" s="51" t="s">
        <v>4</v>
      </c>
      <c r="C2" s="51"/>
      <c r="D2" s="6"/>
      <c r="E2" s="7"/>
      <c r="F2" s="7"/>
    </row>
    <row r="3" spans="1:6" ht="15" customHeight="1">
      <c r="A3" s="5" t="s">
        <v>5</v>
      </c>
      <c r="B3" s="8" t="s">
        <v>6</v>
      </c>
      <c r="C3" s="8"/>
      <c r="D3" s="8"/>
      <c r="E3" s="7"/>
      <c r="F3" s="7"/>
    </row>
    <row r="4" spans="1:6" ht="15" customHeight="1">
      <c r="A4" s="5" t="s">
        <v>7</v>
      </c>
      <c r="B4" s="8" t="s">
        <v>30</v>
      </c>
      <c r="C4" s="8"/>
      <c r="D4" s="8"/>
      <c r="E4" s="7"/>
      <c r="F4" s="7"/>
    </row>
    <row r="5" spans="1:6" ht="15" customHeight="1">
      <c r="A5" s="5" t="s">
        <v>31</v>
      </c>
      <c r="B5" s="9" t="s">
        <v>64</v>
      </c>
      <c r="C5" s="7"/>
      <c r="D5" s="7"/>
      <c r="E5" s="7"/>
      <c r="F5" s="7"/>
    </row>
    <row r="6" spans="1:6" ht="15" customHeight="1">
      <c r="A6" s="5"/>
      <c r="B6" s="10"/>
      <c r="C6" s="7"/>
      <c r="D6" s="7"/>
      <c r="E6" s="7"/>
      <c r="F6" s="7"/>
    </row>
    <row r="7" spans="1:6" ht="15" customHeight="1">
      <c r="A7" s="11"/>
      <c r="B7" s="12"/>
      <c r="C7" s="12"/>
      <c r="D7" s="12"/>
    </row>
    <row r="8" spans="1:6" ht="15" customHeight="1">
      <c r="A8" s="50" t="s">
        <v>1</v>
      </c>
      <c r="B8" s="50"/>
      <c r="C8" s="50"/>
      <c r="D8" s="50"/>
      <c r="E8" s="50"/>
      <c r="F8" s="50"/>
    </row>
    <row r="9" spans="1:6" ht="15" customHeight="1">
      <c r="A9" s="50" t="s">
        <v>2</v>
      </c>
      <c r="B9" s="50"/>
      <c r="C9" s="50"/>
      <c r="D9" s="50"/>
      <c r="E9" s="50"/>
      <c r="F9" s="50"/>
    </row>
    <row r="11" spans="1:6" ht="15" customHeight="1" thickBot="1">
      <c r="A11" s="13" t="s">
        <v>63</v>
      </c>
      <c r="B11" s="14" t="s">
        <v>8</v>
      </c>
      <c r="C11" s="14" t="s">
        <v>9</v>
      </c>
      <c r="D11" s="14" t="s">
        <v>10</v>
      </c>
      <c r="E11" s="14" t="s">
        <v>11</v>
      </c>
      <c r="F11" s="15" t="s">
        <v>12</v>
      </c>
    </row>
    <row r="12" spans="1:6" ht="15" customHeight="1">
      <c r="A12" s="16"/>
      <c r="B12" s="1"/>
      <c r="C12" s="1"/>
      <c r="D12" s="1"/>
      <c r="E12" s="1"/>
      <c r="F12" s="1"/>
    </row>
    <row r="13" spans="1:6" ht="15" customHeight="1">
      <c r="A13" s="17" t="s">
        <v>13</v>
      </c>
      <c r="B13" s="1" t="s">
        <v>58</v>
      </c>
      <c r="C13" s="1">
        <v>162</v>
      </c>
      <c r="D13" s="1">
        <v>187</v>
      </c>
      <c r="E13" s="1">
        <v>189</v>
      </c>
      <c r="F13" s="1">
        <f>SUM(C13:E13)</f>
        <v>538</v>
      </c>
    </row>
    <row r="14" spans="1:6" ht="15" customHeight="1">
      <c r="A14" s="17"/>
      <c r="B14" s="1" t="s">
        <v>59</v>
      </c>
      <c r="C14" s="1">
        <v>162</v>
      </c>
      <c r="D14" s="1">
        <v>187</v>
      </c>
      <c r="E14" s="1">
        <v>189</v>
      </c>
      <c r="F14" s="1">
        <v>293</v>
      </c>
    </row>
    <row r="15" spans="1:6" ht="15" customHeight="1">
      <c r="A15" s="16"/>
      <c r="B15" s="1"/>
      <c r="C15" s="1"/>
      <c r="D15" s="1"/>
      <c r="E15" s="1"/>
      <c r="F15" s="1"/>
    </row>
    <row r="16" spans="1:6" ht="15" customHeight="1" thickBot="1">
      <c r="A16" s="18"/>
      <c r="B16" s="3"/>
      <c r="C16" s="3"/>
      <c r="D16" s="3"/>
      <c r="E16" s="3"/>
      <c r="F16" s="3"/>
    </row>
    <row r="17" spans="1:6" ht="15" customHeight="1" thickTop="1">
      <c r="A17" s="16" t="s">
        <v>32</v>
      </c>
    </row>
    <row r="18" spans="1:6" ht="15" customHeight="1">
      <c r="A18" s="39" t="s">
        <v>60</v>
      </c>
    </row>
    <row r="19" spans="1:6" ht="15" customHeight="1">
      <c r="A19" s="39" t="s">
        <v>61</v>
      </c>
    </row>
    <row r="20" spans="1:6" ht="15" customHeight="1">
      <c r="A20" s="19"/>
    </row>
    <row r="21" spans="1:6" ht="15" customHeight="1">
      <c r="A21" s="16"/>
      <c r="B21" s="1"/>
      <c r="C21" s="1"/>
      <c r="D21" s="1"/>
    </row>
    <row r="22" spans="1:6" ht="15" customHeight="1">
      <c r="A22" s="53" t="s">
        <v>15</v>
      </c>
      <c r="B22" s="53"/>
      <c r="C22" s="53"/>
      <c r="D22" s="53"/>
      <c r="E22" s="53"/>
      <c r="F22" s="53"/>
    </row>
    <row r="23" spans="1:6" ht="15" customHeight="1">
      <c r="A23" s="50" t="s">
        <v>16</v>
      </c>
      <c r="B23" s="50"/>
      <c r="C23" s="50"/>
      <c r="D23" s="50"/>
      <c r="E23" s="50"/>
      <c r="F23" s="50"/>
    </row>
    <row r="24" spans="1:6" ht="15" customHeight="1">
      <c r="A24" s="50" t="s">
        <v>33</v>
      </c>
      <c r="B24" s="50"/>
      <c r="C24" s="50"/>
      <c r="D24" s="50"/>
      <c r="E24" s="50"/>
      <c r="F24" s="50"/>
    </row>
    <row r="25" spans="1:6" ht="15" customHeight="1">
      <c r="A25" s="16"/>
      <c r="B25" s="1"/>
      <c r="C25" s="1"/>
      <c r="D25" s="1"/>
    </row>
    <row r="26" spans="1:6" ht="15" customHeight="1" thickBot="1">
      <c r="A26" s="13" t="s">
        <v>63</v>
      </c>
      <c r="B26" s="14" t="s">
        <v>9</v>
      </c>
      <c r="C26" s="14" t="s">
        <v>10</v>
      </c>
      <c r="D26" s="14" t="s">
        <v>11</v>
      </c>
      <c r="E26" s="15" t="s">
        <v>12</v>
      </c>
      <c r="F26" s="15" t="s">
        <v>44</v>
      </c>
    </row>
    <row r="27" spans="1:6" ht="15" customHeight="1">
      <c r="A27" s="16"/>
      <c r="B27" s="1"/>
      <c r="C27" s="1"/>
      <c r="D27" s="1"/>
      <c r="E27" s="1"/>
    </row>
    <row r="28" spans="1:6" ht="15" customHeight="1">
      <c r="A28" s="17" t="s">
        <v>13</v>
      </c>
      <c r="B28" s="1">
        <v>68977108</v>
      </c>
      <c r="C28" s="1">
        <v>83082651.010000005</v>
      </c>
      <c r="D28" s="1">
        <v>71726657.180000007</v>
      </c>
      <c r="E28" s="1">
        <f>+B28+C28+D28</f>
        <v>223786416.19</v>
      </c>
      <c r="F28" s="1">
        <f>+AVERAGE(B28:D28)</f>
        <v>74595472.063333333</v>
      </c>
    </row>
    <row r="29" spans="1:6" ht="15" customHeight="1">
      <c r="A29" s="16"/>
      <c r="B29" s="1"/>
      <c r="C29" s="1"/>
      <c r="D29" s="1"/>
      <c r="E29" s="1"/>
    </row>
    <row r="30" spans="1:6" ht="15" customHeight="1" thickBot="1">
      <c r="A30" s="18" t="s">
        <v>14</v>
      </c>
      <c r="B30" s="3">
        <f>SUM(B28:B29)</f>
        <v>68977108</v>
      </c>
      <c r="C30" s="3">
        <f>SUM(C28:C29)</f>
        <v>83082651.010000005</v>
      </c>
      <c r="D30" s="3">
        <f>SUM(D28:D29)</f>
        <v>71726657.180000007</v>
      </c>
      <c r="E30" s="3">
        <f>+E28</f>
        <v>223786416.19</v>
      </c>
      <c r="F30" s="3">
        <f>+F28</f>
        <v>74595472.063333333</v>
      </c>
    </row>
    <row r="31" spans="1:6" ht="15" customHeight="1" thickTop="1">
      <c r="A31" s="16" t="s">
        <v>68</v>
      </c>
      <c r="B31" s="1"/>
      <c r="C31" s="1"/>
      <c r="D31" s="1"/>
    </row>
    <row r="32" spans="1:6" ht="15" customHeight="1">
      <c r="A32" s="16"/>
      <c r="B32" s="1"/>
      <c r="C32" s="1"/>
      <c r="D32" s="1"/>
    </row>
    <row r="33" spans="1:5" ht="15" customHeight="1">
      <c r="A33" s="16"/>
      <c r="B33" s="1"/>
      <c r="C33" s="1"/>
      <c r="D33" s="1"/>
    </row>
    <row r="34" spans="1:5" ht="15" customHeight="1">
      <c r="A34" s="50" t="s">
        <v>17</v>
      </c>
      <c r="B34" s="50"/>
      <c r="C34" s="50"/>
      <c r="D34" s="50"/>
      <c r="E34" s="50"/>
    </row>
    <row r="35" spans="1:5" ht="15" customHeight="1">
      <c r="A35" s="20" t="s">
        <v>18</v>
      </c>
      <c r="B35" s="20"/>
      <c r="C35" s="20"/>
      <c r="D35" s="20"/>
      <c r="E35" s="20"/>
    </row>
    <row r="36" spans="1:5" ht="15" customHeight="1">
      <c r="A36" s="50" t="s">
        <v>33</v>
      </c>
      <c r="B36" s="50"/>
      <c r="C36" s="50"/>
      <c r="D36" s="50"/>
      <c r="E36" s="50"/>
    </row>
    <row r="37" spans="1:5" ht="15" customHeight="1">
      <c r="A37" s="16"/>
      <c r="B37" s="1"/>
      <c r="C37" s="1"/>
      <c r="D37" s="1"/>
    </row>
    <row r="38" spans="1:5" ht="15" customHeight="1" thickBot="1">
      <c r="A38" s="13" t="s">
        <v>19</v>
      </c>
      <c r="B38" s="14" t="s">
        <v>9</v>
      </c>
      <c r="C38" s="14" t="s">
        <v>10</v>
      </c>
      <c r="D38" s="14" t="s">
        <v>11</v>
      </c>
      <c r="E38" s="15" t="s">
        <v>12</v>
      </c>
    </row>
    <row r="39" spans="1:5" ht="15" customHeight="1">
      <c r="A39" s="16"/>
      <c r="B39" s="1"/>
      <c r="C39" s="1"/>
      <c r="D39" s="1"/>
      <c r="E39" s="1"/>
    </row>
    <row r="40" spans="1:5" ht="15" customHeight="1">
      <c r="A40" s="16" t="s">
        <v>20</v>
      </c>
      <c r="B40" s="1">
        <v>68977108</v>
      </c>
      <c r="C40" s="1">
        <v>83082651.010000005</v>
      </c>
      <c r="D40" s="1">
        <v>71726657.180000007</v>
      </c>
      <c r="E40" s="1">
        <f>+B40+C40+D40</f>
        <v>223786416.19</v>
      </c>
    </row>
    <row r="41" spans="1:5" ht="15" customHeight="1">
      <c r="A41" s="16" t="s">
        <v>21</v>
      </c>
      <c r="B41" s="1">
        <v>0</v>
      </c>
      <c r="C41" s="4">
        <v>0</v>
      </c>
      <c r="D41" s="1">
        <v>0</v>
      </c>
      <c r="E41" s="1">
        <f>+B41+C41+D41</f>
        <v>0</v>
      </c>
    </row>
    <row r="42" spans="1:5" ht="15" customHeight="1">
      <c r="A42" s="16" t="s">
        <v>76</v>
      </c>
      <c r="B42" s="1">
        <v>0</v>
      </c>
      <c r="C42" s="1">
        <v>0</v>
      </c>
      <c r="D42" s="1">
        <v>0</v>
      </c>
    </row>
    <row r="43" spans="1:5" ht="15" customHeight="1">
      <c r="A43" s="16" t="s">
        <v>22</v>
      </c>
      <c r="B43" s="1"/>
      <c r="C43" s="1"/>
      <c r="D43" s="1"/>
    </row>
    <row r="44" spans="1:5" ht="15" customHeight="1">
      <c r="A44" s="16" t="s">
        <v>23</v>
      </c>
      <c r="B44" s="1"/>
      <c r="C44" s="1"/>
      <c r="D44" s="1"/>
    </row>
    <row r="45" spans="1:5" ht="15" customHeight="1" thickBot="1">
      <c r="A45" s="18" t="s">
        <v>14</v>
      </c>
      <c r="B45" s="3">
        <f>SUM(B40:B44)</f>
        <v>68977108</v>
      </c>
      <c r="C45" s="3">
        <f>SUM(C40:C44)</f>
        <v>83082651.010000005</v>
      </c>
      <c r="D45" s="3">
        <f>SUM(D40:D44)</f>
        <v>71726657.180000007</v>
      </c>
      <c r="E45" s="3">
        <f>+E40+E41</f>
        <v>223786416.19</v>
      </c>
    </row>
    <row r="46" spans="1:5" ht="15" customHeight="1" thickTop="1">
      <c r="A46" s="21" t="s">
        <v>68</v>
      </c>
      <c r="B46" s="1"/>
      <c r="C46" s="1"/>
      <c r="D46" s="1"/>
    </row>
    <row r="47" spans="1:5" ht="15" customHeight="1">
      <c r="A47" s="16"/>
      <c r="B47" s="1"/>
      <c r="C47" s="1"/>
      <c r="D47" s="1"/>
    </row>
    <row r="48" spans="1:5" ht="15" customHeight="1">
      <c r="A48" s="16"/>
      <c r="B48" s="1"/>
      <c r="C48" s="1"/>
      <c r="D48" s="1"/>
    </row>
    <row r="49" spans="1:7" ht="15" customHeight="1">
      <c r="A49" s="50" t="s">
        <v>24</v>
      </c>
      <c r="B49" s="50"/>
      <c r="C49" s="50"/>
      <c r="D49" s="50"/>
      <c r="E49" s="20"/>
    </row>
    <row r="50" spans="1:7" ht="15" customHeight="1">
      <c r="A50" s="50" t="s">
        <v>25</v>
      </c>
      <c r="B50" s="50"/>
      <c r="C50" s="50"/>
      <c r="D50" s="50"/>
      <c r="E50" s="20"/>
    </row>
    <row r="51" spans="1:7" ht="15" customHeight="1">
      <c r="A51" s="50" t="s">
        <v>33</v>
      </c>
      <c r="B51" s="50"/>
      <c r="C51" s="50"/>
      <c r="D51" s="50"/>
      <c r="E51" s="20"/>
    </row>
    <row r="52" spans="1:7" ht="15" customHeight="1">
      <c r="A52" s="16"/>
      <c r="B52" s="1"/>
      <c r="C52" s="1"/>
      <c r="D52" s="1"/>
    </row>
    <row r="53" spans="1:7" ht="15" customHeight="1" thickBot="1">
      <c r="A53" s="13" t="s">
        <v>19</v>
      </c>
      <c r="B53" s="14" t="s">
        <v>9</v>
      </c>
      <c r="C53" s="14" t="s">
        <v>10</v>
      </c>
      <c r="D53" s="14" t="s">
        <v>11</v>
      </c>
      <c r="E53" s="15" t="s">
        <v>12</v>
      </c>
    </row>
    <row r="54" spans="1:7" ht="15" customHeight="1">
      <c r="A54" s="16"/>
      <c r="B54" s="1"/>
      <c r="C54" s="1"/>
      <c r="D54" s="1"/>
      <c r="E54" s="1"/>
    </row>
    <row r="55" spans="1:7" ht="15" customHeight="1">
      <c r="A55" s="1" t="s">
        <v>34</v>
      </c>
      <c r="B55" s="1">
        <v>207855237.80000001</v>
      </c>
      <c r="C55" s="1">
        <f>B59</f>
        <v>147614632.38000003</v>
      </c>
      <c r="D55" s="1">
        <f>C59</f>
        <v>165627090.37</v>
      </c>
      <c r="E55" s="1">
        <f>+B55</f>
        <v>207855237.80000001</v>
      </c>
      <c r="G55" s="26"/>
    </row>
    <row r="56" spans="1:7" ht="15" customHeight="1">
      <c r="A56" s="1" t="s">
        <v>26</v>
      </c>
      <c r="B56" s="1">
        <v>8736502.5800000001</v>
      </c>
      <c r="C56" s="1">
        <v>101095109</v>
      </c>
      <c r="D56" s="1">
        <v>100579717.01000001</v>
      </c>
      <c r="E56" s="1">
        <f>SUM(B56:D56)</f>
        <v>210411328.59</v>
      </c>
    </row>
    <row r="57" spans="1:7" ht="15" customHeight="1">
      <c r="A57" s="1" t="s">
        <v>27</v>
      </c>
      <c r="B57" s="1">
        <f>+B55+B56</f>
        <v>216591740.38000003</v>
      </c>
      <c r="C57" s="1">
        <f t="shared" ref="C57:E57" si="0">+C55+C56</f>
        <v>248709741.38000003</v>
      </c>
      <c r="D57" s="1">
        <f t="shared" si="0"/>
        <v>266206807.38</v>
      </c>
      <c r="E57" s="1">
        <f t="shared" si="0"/>
        <v>418266566.38999999</v>
      </c>
    </row>
    <row r="58" spans="1:7" ht="15" customHeight="1">
      <c r="A58" s="1" t="s">
        <v>28</v>
      </c>
      <c r="B58" s="1">
        <f>B45</f>
        <v>68977108</v>
      </c>
      <c r="C58" s="1">
        <f t="shared" ref="C58:D58" si="1">C45</f>
        <v>83082651.010000005</v>
      </c>
      <c r="D58" s="1">
        <f t="shared" si="1"/>
        <v>71726657.180000007</v>
      </c>
      <c r="E58" s="1">
        <f t="shared" ref="E58" si="2">+E45</f>
        <v>223786416.19</v>
      </c>
    </row>
    <row r="59" spans="1:7" ht="15" customHeight="1">
      <c r="A59" s="1" t="s">
        <v>29</v>
      </c>
      <c r="B59" s="1">
        <f>+B57-B58</f>
        <v>147614632.38000003</v>
      </c>
      <c r="C59" s="1">
        <f t="shared" ref="C59:D59" si="3">+C57-C58</f>
        <v>165627090.37</v>
      </c>
      <c r="D59" s="1">
        <f t="shared" si="3"/>
        <v>194480150.19999999</v>
      </c>
      <c r="E59" s="1">
        <f>+E57-E58</f>
        <v>194480150.19999999</v>
      </c>
    </row>
    <row r="60" spans="1:7" ht="15" customHeight="1" thickBot="1">
      <c r="A60" s="3"/>
      <c r="B60" s="3"/>
      <c r="C60" s="3"/>
      <c r="D60" s="3"/>
      <c r="E60" s="3"/>
    </row>
    <row r="61" spans="1:7" ht="15" customHeight="1" thickTop="1">
      <c r="A61" s="21" t="s">
        <v>68</v>
      </c>
      <c r="B61" s="1"/>
      <c r="C61" s="1"/>
      <c r="D61" s="1"/>
    </row>
    <row r="62" spans="1:7" ht="29.25" customHeight="1">
      <c r="A62" s="52" t="s">
        <v>62</v>
      </c>
      <c r="B62" s="52"/>
      <c r="C62" s="52"/>
      <c r="D62" s="52"/>
      <c r="E62" s="52"/>
      <c r="F62" s="22"/>
    </row>
    <row r="65" spans="1:1" ht="15" customHeight="1">
      <c r="A65" s="16" t="s">
        <v>79</v>
      </c>
    </row>
    <row r="66" spans="1:1" ht="15" customHeight="1">
      <c r="A66" s="40"/>
    </row>
    <row r="67" spans="1:1" ht="15" customHeight="1">
      <c r="A67" s="40"/>
    </row>
  </sheetData>
  <mergeCells count="13">
    <mergeCell ref="A1:F1"/>
    <mergeCell ref="B2:C2"/>
    <mergeCell ref="A8:F8"/>
    <mergeCell ref="A9:F9"/>
    <mergeCell ref="A62:E62"/>
    <mergeCell ref="A22:F22"/>
    <mergeCell ref="A23:F23"/>
    <mergeCell ref="A24:F24"/>
    <mergeCell ref="A34:E34"/>
    <mergeCell ref="A36:E36"/>
    <mergeCell ref="A49:D49"/>
    <mergeCell ref="A50:D50"/>
    <mergeCell ref="A51:D51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7"/>
  <sheetViews>
    <sheetView topLeftCell="A28" workbookViewId="0">
      <selection activeCell="E42" sqref="E42"/>
    </sheetView>
  </sheetViews>
  <sheetFormatPr baseColWidth="10" defaultColWidth="11.5703125" defaultRowHeight="15"/>
  <cols>
    <col min="1" max="1" width="51.140625" style="23" customWidth="1"/>
    <col min="2" max="4" width="15.140625" style="2" bestFit="1" customWidth="1"/>
    <col min="5" max="5" width="15.28515625" style="2" bestFit="1" customWidth="1"/>
    <col min="6" max="6" width="18.5703125" style="2" bestFit="1" customWidth="1"/>
    <col min="7" max="254" width="11.5703125" style="2"/>
    <col min="255" max="255" width="51.140625" style="2" customWidth="1"/>
    <col min="256" max="258" width="13.5703125" style="2" bestFit="1" customWidth="1"/>
    <col min="259" max="259" width="13.7109375" style="2" bestFit="1" customWidth="1"/>
    <col min="260" max="510" width="11.5703125" style="2"/>
    <col min="511" max="511" width="51.140625" style="2" customWidth="1"/>
    <col min="512" max="514" width="13.5703125" style="2" bestFit="1" customWidth="1"/>
    <col min="515" max="515" width="13.7109375" style="2" bestFit="1" customWidth="1"/>
    <col min="516" max="766" width="11.5703125" style="2"/>
    <col min="767" max="767" width="51.140625" style="2" customWidth="1"/>
    <col min="768" max="770" width="13.5703125" style="2" bestFit="1" customWidth="1"/>
    <col min="771" max="771" width="13.7109375" style="2" bestFit="1" customWidth="1"/>
    <col min="772" max="1022" width="11.5703125" style="2"/>
    <col min="1023" max="1023" width="51.140625" style="2" customWidth="1"/>
    <col min="1024" max="1026" width="13.5703125" style="2" bestFit="1" customWidth="1"/>
    <col min="1027" max="1027" width="13.7109375" style="2" bestFit="1" customWidth="1"/>
    <col min="1028" max="1278" width="11.5703125" style="2"/>
    <col min="1279" max="1279" width="51.140625" style="2" customWidth="1"/>
    <col min="1280" max="1282" width="13.5703125" style="2" bestFit="1" customWidth="1"/>
    <col min="1283" max="1283" width="13.7109375" style="2" bestFit="1" customWidth="1"/>
    <col min="1284" max="1534" width="11.5703125" style="2"/>
    <col min="1535" max="1535" width="51.140625" style="2" customWidth="1"/>
    <col min="1536" max="1538" width="13.5703125" style="2" bestFit="1" customWidth="1"/>
    <col min="1539" max="1539" width="13.7109375" style="2" bestFit="1" customWidth="1"/>
    <col min="1540" max="1790" width="11.5703125" style="2"/>
    <col min="1791" max="1791" width="51.140625" style="2" customWidth="1"/>
    <col min="1792" max="1794" width="13.5703125" style="2" bestFit="1" customWidth="1"/>
    <col min="1795" max="1795" width="13.7109375" style="2" bestFit="1" customWidth="1"/>
    <col min="1796" max="2046" width="11.5703125" style="2"/>
    <col min="2047" max="2047" width="51.140625" style="2" customWidth="1"/>
    <col min="2048" max="2050" width="13.5703125" style="2" bestFit="1" customWidth="1"/>
    <col min="2051" max="2051" width="13.7109375" style="2" bestFit="1" customWidth="1"/>
    <col min="2052" max="2302" width="11.5703125" style="2"/>
    <col min="2303" max="2303" width="51.140625" style="2" customWidth="1"/>
    <col min="2304" max="2306" width="13.5703125" style="2" bestFit="1" customWidth="1"/>
    <col min="2307" max="2307" width="13.7109375" style="2" bestFit="1" customWidth="1"/>
    <col min="2308" max="2558" width="11.5703125" style="2"/>
    <col min="2559" max="2559" width="51.140625" style="2" customWidth="1"/>
    <col min="2560" max="2562" width="13.5703125" style="2" bestFit="1" customWidth="1"/>
    <col min="2563" max="2563" width="13.7109375" style="2" bestFit="1" customWidth="1"/>
    <col min="2564" max="2814" width="11.5703125" style="2"/>
    <col min="2815" max="2815" width="51.140625" style="2" customWidth="1"/>
    <col min="2816" max="2818" width="13.5703125" style="2" bestFit="1" customWidth="1"/>
    <col min="2819" max="2819" width="13.7109375" style="2" bestFit="1" customWidth="1"/>
    <col min="2820" max="3070" width="11.5703125" style="2"/>
    <col min="3071" max="3071" width="51.140625" style="2" customWidth="1"/>
    <col min="3072" max="3074" width="13.5703125" style="2" bestFit="1" customWidth="1"/>
    <col min="3075" max="3075" width="13.7109375" style="2" bestFit="1" customWidth="1"/>
    <col min="3076" max="3326" width="11.5703125" style="2"/>
    <col min="3327" max="3327" width="51.140625" style="2" customWidth="1"/>
    <col min="3328" max="3330" width="13.5703125" style="2" bestFit="1" customWidth="1"/>
    <col min="3331" max="3331" width="13.7109375" style="2" bestFit="1" customWidth="1"/>
    <col min="3332" max="3582" width="11.5703125" style="2"/>
    <col min="3583" max="3583" width="51.140625" style="2" customWidth="1"/>
    <col min="3584" max="3586" width="13.5703125" style="2" bestFit="1" customWidth="1"/>
    <col min="3587" max="3587" width="13.7109375" style="2" bestFit="1" customWidth="1"/>
    <col min="3588" max="3838" width="11.5703125" style="2"/>
    <col min="3839" max="3839" width="51.140625" style="2" customWidth="1"/>
    <col min="3840" max="3842" width="13.5703125" style="2" bestFit="1" customWidth="1"/>
    <col min="3843" max="3843" width="13.7109375" style="2" bestFit="1" customWidth="1"/>
    <col min="3844" max="4094" width="11.5703125" style="2"/>
    <col min="4095" max="4095" width="51.140625" style="2" customWidth="1"/>
    <col min="4096" max="4098" width="13.5703125" style="2" bestFit="1" customWidth="1"/>
    <col min="4099" max="4099" width="13.7109375" style="2" bestFit="1" customWidth="1"/>
    <col min="4100" max="4350" width="11.5703125" style="2"/>
    <col min="4351" max="4351" width="51.140625" style="2" customWidth="1"/>
    <col min="4352" max="4354" width="13.5703125" style="2" bestFit="1" customWidth="1"/>
    <col min="4355" max="4355" width="13.7109375" style="2" bestFit="1" customWidth="1"/>
    <col min="4356" max="4606" width="11.5703125" style="2"/>
    <col min="4607" max="4607" width="51.140625" style="2" customWidth="1"/>
    <col min="4608" max="4610" width="13.5703125" style="2" bestFit="1" customWidth="1"/>
    <col min="4611" max="4611" width="13.7109375" style="2" bestFit="1" customWidth="1"/>
    <col min="4612" max="4862" width="11.5703125" style="2"/>
    <col min="4863" max="4863" width="51.140625" style="2" customWidth="1"/>
    <col min="4864" max="4866" width="13.5703125" style="2" bestFit="1" customWidth="1"/>
    <col min="4867" max="4867" width="13.7109375" style="2" bestFit="1" customWidth="1"/>
    <col min="4868" max="5118" width="11.5703125" style="2"/>
    <col min="5119" max="5119" width="51.140625" style="2" customWidth="1"/>
    <col min="5120" max="5122" width="13.5703125" style="2" bestFit="1" customWidth="1"/>
    <col min="5123" max="5123" width="13.7109375" style="2" bestFit="1" customWidth="1"/>
    <col min="5124" max="5374" width="11.5703125" style="2"/>
    <col min="5375" max="5375" width="51.140625" style="2" customWidth="1"/>
    <col min="5376" max="5378" width="13.5703125" style="2" bestFit="1" customWidth="1"/>
    <col min="5379" max="5379" width="13.7109375" style="2" bestFit="1" customWidth="1"/>
    <col min="5380" max="5630" width="11.5703125" style="2"/>
    <col min="5631" max="5631" width="51.140625" style="2" customWidth="1"/>
    <col min="5632" max="5634" width="13.5703125" style="2" bestFit="1" customWidth="1"/>
    <col min="5635" max="5635" width="13.7109375" style="2" bestFit="1" customWidth="1"/>
    <col min="5636" max="5886" width="11.5703125" style="2"/>
    <col min="5887" max="5887" width="51.140625" style="2" customWidth="1"/>
    <col min="5888" max="5890" width="13.5703125" style="2" bestFit="1" customWidth="1"/>
    <col min="5891" max="5891" width="13.7109375" style="2" bestFit="1" customWidth="1"/>
    <col min="5892" max="6142" width="11.5703125" style="2"/>
    <col min="6143" max="6143" width="51.140625" style="2" customWidth="1"/>
    <col min="6144" max="6146" width="13.5703125" style="2" bestFit="1" customWidth="1"/>
    <col min="6147" max="6147" width="13.7109375" style="2" bestFit="1" customWidth="1"/>
    <col min="6148" max="6398" width="11.5703125" style="2"/>
    <col min="6399" max="6399" width="51.140625" style="2" customWidth="1"/>
    <col min="6400" max="6402" width="13.5703125" style="2" bestFit="1" customWidth="1"/>
    <col min="6403" max="6403" width="13.7109375" style="2" bestFit="1" customWidth="1"/>
    <col min="6404" max="6654" width="11.5703125" style="2"/>
    <col min="6655" max="6655" width="51.140625" style="2" customWidth="1"/>
    <col min="6656" max="6658" width="13.5703125" style="2" bestFit="1" customWidth="1"/>
    <col min="6659" max="6659" width="13.7109375" style="2" bestFit="1" customWidth="1"/>
    <col min="6660" max="6910" width="11.5703125" style="2"/>
    <col min="6911" max="6911" width="51.140625" style="2" customWidth="1"/>
    <col min="6912" max="6914" width="13.5703125" style="2" bestFit="1" customWidth="1"/>
    <col min="6915" max="6915" width="13.7109375" style="2" bestFit="1" customWidth="1"/>
    <col min="6916" max="7166" width="11.5703125" style="2"/>
    <col min="7167" max="7167" width="51.140625" style="2" customWidth="1"/>
    <col min="7168" max="7170" width="13.5703125" style="2" bestFit="1" customWidth="1"/>
    <col min="7171" max="7171" width="13.7109375" style="2" bestFit="1" customWidth="1"/>
    <col min="7172" max="7422" width="11.5703125" style="2"/>
    <col min="7423" max="7423" width="51.140625" style="2" customWidth="1"/>
    <col min="7424" max="7426" width="13.5703125" style="2" bestFit="1" customWidth="1"/>
    <col min="7427" max="7427" width="13.7109375" style="2" bestFit="1" customWidth="1"/>
    <col min="7428" max="7678" width="11.5703125" style="2"/>
    <col min="7679" max="7679" width="51.140625" style="2" customWidth="1"/>
    <col min="7680" max="7682" width="13.5703125" style="2" bestFit="1" customWidth="1"/>
    <col min="7683" max="7683" width="13.7109375" style="2" bestFit="1" customWidth="1"/>
    <col min="7684" max="7934" width="11.5703125" style="2"/>
    <col min="7935" max="7935" width="51.140625" style="2" customWidth="1"/>
    <col min="7936" max="7938" width="13.5703125" style="2" bestFit="1" customWidth="1"/>
    <col min="7939" max="7939" width="13.7109375" style="2" bestFit="1" customWidth="1"/>
    <col min="7940" max="8190" width="11.5703125" style="2"/>
    <col min="8191" max="8191" width="51.140625" style="2" customWidth="1"/>
    <col min="8192" max="8194" width="13.5703125" style="2" bestFit="1" customWidth="1"/>
    <col min="8195" max="8195" width="13.7109375" style="2" bestFit="1" customWidth="1"/>
    <col min="8196" max="8446" width="11.5703125" style="2"/>
    <col min="8447" max="8447" width="51.140625" style="2" customWidth="1"/>
    <col min="8448" max="8450" width="13.5703125" style="2" bestFit="1" customWidth="1"/>
    <col min="8451" max="8451" width="13.7109375" style="2" bestFit="1" customWidth="1"/>
    <col min="8452" max="8702" width="11.5703125" style="2"/>
    <col min="8703" max="8703" width="51.140625" style="2" customWidth="1"/>
    <col min="8704" max="8706" width="13.5703125" style="2" bestFit="1" customWidth="1"/>
    <col min="8707" max="8707" width="13.7109375" style="2" bestFit="1" customWidth="1"/>
    <col min="8708" max="8958" width="11.5703125" style="2"/>
    <col min="8959" max="8959" width="51.140625" style="2" customWidth="1"/>
    <col min="8960" max="8962" width="13.5703125" style="2" bestFit="1" customWidth="1"/>
    <col min="8963" max="8963" width="13.7109375" style="2" bestFit="1" customWidth="1"/>
    <col min="8964" max="9214" width="11.5703125" style="2"/>
    <col min="9215" max="9215" width="51.140625" style="2" customWidth="1"/>
    <col min="9216" max="9218" width="13.5703125" style="2" bestFit="1" customWidth="1"/>
    <col min="9219" max="9219" width="13.7109375" style="2" bestFit="1" customWidth="1"/>
    <col min="9220" max="9470" width="11.5703125" style="2"/>
    <col min="9471" max="9471" width="51.140625" style="2" customWidth="1"/>
    <col min="9472" max="9474" width="13.5703125" style="2" bestFit="1" customWidth="1"/>
    <col min="9475" max="9475" width="13.7109375" style="2" bestFit="1" customWidth="1"/>
    <col min="9476" max="9726" width="11.5703125" style="2"/>
    <col min="9727" max="9727" width="51.140625" style="2" customWidth="1"/>
    <col min="9728" max="9730" width="13.5703125" style="2" bestFit="1" customWidth="1"/>
    <col min="9731" max="9731" width="13.7109375" style="2" bestFit="1" customWidth="1"/>
    <col min="9732" max="9982" width="11.5703125" style="2"/>
    <col min="9983" max="9983" width="51.140625" style="2" customWidth="1"/>
    <col min="9984" max="9986" width="13.5703125" style="2" bestFit="1" customWidth="1"/>
    <col min="9987" max="9987" width="13.7109375" style="2" bestFit="1" customWidth="1"/>
    <col min="9988" max="10238" width="11.5703125" style="2"/>
    <col min="10239" max="10239" width="51.140625" style="2" customWidth="1"/>
    <col min="10240" max="10242" width="13.5703125" style="2" bestFit="1" customWidth="1"/>
    <col min="10243" max="10243" width="13.7109375" style="2" bestFit="1" customWidth="1"/>
    <col min="10244" max="10494" width="11.5703125" style="2"/>
    <col min="10495" max="10495" width="51.140625" style="2" customWidth="1"/>
    <col min="10496" max="10498" width="13.5703125" style="2" bestFit="1" customWidth="1"/>
    <col min="10499" max="10499" width="13.7109375" style="2" bestFit="1" customWidth="1"/>
    <col min="10500" max="10750" width="11.5703125" style="2"/>
    <col min="10751" max="10751" width="51.140625" style="2" customWidth="1"/>
    <col min="10752" max="10754" width="13.5703125" style="2" bestFit="1" customWidth="1"/>
    <col min="10755" max="10755" width="13.7109375" style="2" bestFit="1" customWidth="1"/>
    <col min="10756" max="11006" width="11.5703125" style="2"/>
    <col min="11007" max="11007" width="51.140625" style="2" customWidth="1"/>
    <col min="11008" max="11010" width="13.5703125" style="2" bestFit="1" customWidth="1"/>
    <col min="11011" max="11011" width="13.7109375" style="2" bestFit="1" customWidth="1"/>
    <col min="11012" max="11262" width="11.5703125" style="2"/>
    <col min="11263" max="11263" width="51.140625" style="2" customWidth="1"/>
    <col min="11264" max="11266" width="13.5703125" style="2" bestFit="1" customWidth="1"/>
    <col min="11267" max="11267" width="13.7109375" style="2" bestFit="1" customWidth="1"/>
    <col min="11268" max="11518" width="11.5703125" style="2"/>
    <col min="11519" max="11519" width="51.140625" style="2" customWidth="1"/>
    <col min="11520" max="11522" width="13.5703125" style="2" bestFit="1" customWidth="1"/>
    <col min="11523" max="11523" width="13.7109375" style="2" bestFit="1" customWidth="1"/>
    <col min="11524" max="11774" width="11.5703125" style="2"/>
    <col min="11775" max="11775" width="51.140625" style="2" customWidth="1"/>
    <col min="11776" max="11778" width="13.5703125" style="2" bestFit="1" customWidth="1"/>
    <col min="11779" max="11779" width="13.7109375" style="2" bestFit="1" customWidth="1"/>
    <col min="11780" max="12030" width="11.5703125" style="2"/>
    <col min="12031" max="12031" width="51.140625" style="2" customWidth="1"/>
    <col min="12032" max="12034" width="13.5703125" style="2" bestFit="1" customWidth="1"/>
    <col min="12035" max="12035" width="13.7109375" style="2" bestFit="1" customWidth="1"/>
    <col min="12036" max="12286" width="11.5703125" style="2"/>
    <col min="12287" max="12287" width="51.140625" style="2" customWidth="1"/>
    <col min="12288" max="12290" width="13.5703125" style="2" bestFit="1" customWidth="1"/>
    <col min="12291" max="12291" width="13.7109375" style="2" bestFit="1" customWidth="1"/>
    <col min="12292" max="12542" width="11.5703125" style="2"/>
    <col min="12543" max="12543" width="51.140625" style="2" customWidth="1"/>
    <col min="12544" max="12546" width="13.5703125" style="2" bestFit="1" customWidth="1"/>
    <col min="12547" max="12547" width="13.7109375" style="2" bestFit="1" customWidth="1"/>
    <col min="12548" max="12798" width="11.5703125" style="2"/>
    <col min="12799" max="12799" width="51.140625" style="2" customWidth="1"/>
    <col min="12800" max="12802" width="13.5703125" style="2" bestFit="1" customWidth="1"/>
    <col min="12803" max="12803" width="13.7109375" style="2" bestFit="1" customWidth="1"/>
    <col min="12804" max="13054" width="11.5703125" style="2"/>
    <col min="13055" max="13055" width="51.140625" style="2" customWidth="1"/>
    <col min="13056" max="13058" width="13.5703125" style="2" bestFit="1" customWidth="1"/>
    <col min="13059" max="13059" width="13.7109375" style="2" bestFit="1" customWidth="1"/>
    <col min="13060" max="13310" width="11.5703125" style="2"/>
    <col min="13311" max="13311" width="51.140625" style="2" customWidth="1"/>
    <col min="13312" max="13314" width="13.5703125" style="2" bestFit="1" customWidth="1"/>
    <col min="13315" max="13315" width="13.7109375" style="2" bestFit="1" customWidth="1"/>
    <col min="13316" max="13566" width="11.5703125" style="2"/>
    <col min="13567" max="13567" width="51.140625" style="2" customWidth="1"/>
    <col min="13568" max="13570" width="13.5703125" style="2" bestFit="1" customWidth="1"/>
    <col min="13571" max="13571" width="13.7109375" style="2" bestFit="1" customWidth="1"/>
    <col min="13572" max="13822" width="11.5703125" style="2"/>
    <col min="13823" max="13823" width="51.140625" style="2" customWidth="1"/>
    <col min="13824" max="13826" width="13.5703125" style="2" bestFit="1" customWidth="1"/>
    <col min="13827" max="13827" width="13.7109375" style="2" bestFit="1" customWidth="1"/>
    <col min="13828" max="14078" width="11.5703125" style="2"/>
    <col min="14079" max="14079" width="51.140625" style="2" customWidth="1"/>
    <col min="14080" max="14082" width="13.5703125" style="2" bestFit="1" customWidth="1"/>
    <col min="14083" max="14083" width="13.7109375" style="2" bestFit="1" customWidth="1"/>
    <col min="14084" max="14334" width="11.5703125" style="2"/>
    <col min="14335" max="14335" width="51.140625" style="2" customWidth="1"/>
    <col min="14336" max="14338" width="13.5703125" style="2" bestFit="1" customWidth="1"/>
    <col min="14339" max="14339" width="13.7109375" style="2" bestFit="1" customWidth="1"/>
    <col min="14340" max="14590" width="11.5703125" style="2"/>
    <col min="14591" max="14591" width="51.140625" style="2" customWidth="1"/>
    <col min="14592" max="14594" width="13.5703125" style="2" bestFit="1" customWidth="1"/>
    <col min="14595" max="14595" width="13.7109375" style="2" bestFit="1" customWidth="1"/>
    <col min="14596" max="14846" width="11.5703125" style="2"/>
    <col min="14847" max="14847" width="51.140625" style="2" customWidth="1"/>
    <col min="14848" max="14850" width="13.5703125" style="2" bestFit="1" customWidth="1"/>
    <col min="14851" max="14851" width="13.7109375" style="2" bestFit="1" customWidth="1"/>
    <col min="14852" max="15102" width="11.5703125" style="2"/>
    <col min="15103" max="15103" width="51.140625" style="2" customWidth="1"/>
    <col min="15104" max="15106" width="13.5703125" style="2" bestFit="1" customWidth="1"/>
    <col min="15107" max="15107" width="13.7109375" style="2" bestFit="1" customWidth="1"/>
    <col min="15108" max="15358" width="11.5703125" style="2"/>
    <col min="15359" max="15359" width="51.140625" style="2" customWidth="1"/>
    <col min="15360" max="15362" width="13.5703125" style="2" bestFit="1" customWidth="1"/>
    <col min="15363" max="15363" width="13.7109375" style="2" bestFit="1" customWidth="1"/>
    <col min="15364" max="15614" width="11.5703125" style="2"/>
    <col min="15615" max="15615" width="51.140625" style="2" customWidth="1"/>
    <col min="15616" max="15618" width="13.5703125" style="2" bestFit="1" customWidth="1"/>
    <col min="15619" max="15619" width="13.7109375" style="2" bestFit="1" customWidth="1"/>
    <col min="15620" max="15870" width="11.5703125" style="2"/>
    <col min="15871" max="15871" width="51.140625" style="2" customWidth="1"/>
    <col min="15872" max="15874" width="13.5703125" style="2" bestFit="1" customWidth="1"/>
    <col min="15875" max="15875" width="13.7109375" style="2" bestFit="1" customWidth="1"/>
    <col min="15876" max="16126" width="11.5703125" style="2"/>
    <col min="16127" max="16127" width="51.140625" style="2" customWidth="1"/>
    <col min="16128" max="16130" width="13.5703125" style="2" bestFit="1" customWidth="1"/>
    <col min="16131" max="16131" width="13.7109375" style="2" bestFit="1" customWidth="1"/>
    <col min="16132" max="16384" width="11.5703125" style="2"/>
  </cols>
  <sheetData>
    <row r="1" spans="1:6">
      <c r="A1" s="50" t="s">
        <v>0</v>
      </c>
      <c r="B1" s="50"/>
      <c r="C1" s="50"/>
      <c r="D1" s="50"/>
      <c r="E1" s="50"/>
      <c r="F1" s="50"/>
    </row>
    <row r="2" spans="1:6">
      <c r="A2" s="5" t="s">
        <v>3</v>
      </c>
      <c r="B2" s="51" t="s">
        <v>4</v>
      </c>
      <c r="C2" s="51"/>
      <c r="D2" s="6"/>
      <c r="E2" s="7"/>
      <c r="F2" s="7"/>
    </row>
    <row r="3" spans="1:6">
      <c r="A3" s="5" t="s">
        <v>5</v>
      </c>
      <c r="B3" s="8" t="s">
        <v>6</v>
      </c>
      <c r="C3" s="8"/>
      <c r="D3" s="8"/>
      <c r="E3" s="7"/>
      <c r="F3" s="7"/>
    </row>
    <row r="4" spans="1:6">
      <c r="A4" s="5" t="s">
        <v>7</v>
      </c>
      <c r="B4" s="8" t="s">
        <v>30</v>
      </c>
      <c r="C4" s="8"/>
      <c r="D4" s="8"/>
      <c r="E4" s="7"/>
      <c r="F4" s="7"/>
    </row>
    <row r="5" spans="1:6">
      <c r="A5" s="5" t="s">
        <v>31</v>
      </c>
      <c r="B5" s="9" t="s">
        <v>69</v>
      </c>
      <c r="C5" s="7"/>
      <c r="D5" s="7"/>
      <c r="E5" s="7"/>
      <c r="F5" s="7"/>
    </row>
    <row r="6" spans="1:6">
      <c r="A6" s="5"/>
      <c r="B6" s="10"/>
      <c r="C6" s="7"/>
      <c r="D6" s="7"/>
      <c r="E6" s="7"/>
      <c r="F6" s="7"/>
    </row>
    <row r="7" spans="1:6">
      <c r="A7" s="11"/>
      <c r="B7" s="12"/>
      <c r="C7" s="12"/>
      <c r="D7" s="12"/>
    </row>
    <row r="8" spans="1:6">
      <c r="A8" s="50" t="s">
        <v>1</v>
      </c>
      <c r="B8" s="50"/>
      <c r="C8" s="50"/>
      <c r="D8" s="50"/>
      <c r="E8" s="50"/>
      <c r="F8" s="50"/>
    </row>
    <row r="9" spans="1:6">
      <c r="A9" s="50" t="s">
        <v>2</v>
      </c>
      <c r="B9" s="50"/>
      <c r="C9" s="50"/>
      <c r="D9" s="50"/>
      <c r="E9" s="50"/>
      <c r="F9" s="50"/>
    </row>
    <row r="11" spans="1:6" ht="15.75" thickBot="1">
      <c r="A11" s="13" t="s">
        <v>63</v>
      </c>
      <c r="B11" s="14" t="s">
        <v>8</v>
      </c>
      <c r="C11" s="14" t="s">
        <v>35</v>
      </c>
      <c r="D11" s="14" t="s">
        <v>36</v>
      </c>
      <c r="E11" s="14" t="s">
        <v>37</v>
      </c>
      <c r="F11" s="15" t="s">
        <v>38</v>
      </c>
    </row>
    <row r="12" spans="1:6">
      <c r="A12" s="16"/>
      <c r="B12" s="1"/>
      <c r="C12" s="1"/>
      <c r="D12" s="1"/>
      <c r="E12" s="1"/>
      <c r="F12" s="1"/>
    </row>
    <row r="13" spans="1:6">
      <c r="A13" s="17" t="s">
        <v>13</v>
      </c>
      <c r="B13" s="1" t="s">
        <v>58</v>
      </c>
      <c r="C13" s="1">
        <v>205</v>
      </c>
      <c r="D13" s="1">
        <v>214</v>
      </c>
      <c r="E13" s="1">
        <v>183</v>
      </c>
      <c r="F13" s="1">
        <f>SUM(C13:E13)</f>
        <v>602</v>
      </c>
    </row>
    <row r="14" spans="1:6">
      <c r="A14" s="17"/>
      <c r="B14" s="1" t="s">
        <v>59</v>
      </c>
      <c r="C14" s="1">
        <v>205</v>
      </c>
      <c r="D14" s="1">
        <v>214</v>
      </c>
      <c r="E14" s="1">
        <v>183</v>
      </c>
      <c r="F14" s="1">
        <v>312</v>
      </c>
    </row>
    <row r="15" spans="1:6">
      <c r="A15" s="16"/>
      <c r="B15" s="1"/>
      <c r="C15" s="1"/>
      <c r="D15" s="1"/>
      <c r="E15" s="1"/>
      <c r="F15" s="1"/>
    </row>
    <row r="16" spans="1:6" ht="15.75" thickBot="1">
      <c r="A16" s="18"/>
      <c r="B16" s="3"/>
      <c r="C16" s="3"/>
      <c r="D16" s="3"/>
      <c r="E16" s="3"/>
      <c r="F16" s="3"/>
    </row>
    <row r="17" spans="1:6" ht="15.75" thickTop="1">
      <c r="A17" s="16" t="s">
        <v>32</v>
      </c>
    </row>
    <row r="18" spans="1:6">
      <c r="A18" s="39" t="s">
        <v>60</v>
      </c>
    </row>
    <row r="19" spans="1:6">
      <c r="A19" s="39" t="s">
        <v>61</v>
      </c>
    </row>
    <row r="20" spans="1:6">
      <c r="A20" s="19"/>
    </row>
    <row r="21" spans="1:6">
      <c r="A21" s="16"/>
      <c r="B21" s="1"/>
      <c r="C21" s="1"/>
      <c r="D21" s="1"/>
    </row>
    <row r="22" spans="1:6">
      <c r="A22" s="53" t="s">
        <v>15</v>
      </c>
      <c r="B22" s="53"/>
      <c r="C22" s="53"/>
      <c r="D22" s="53"/>
      <c r="E22" s="53"/>
      <c r="F22" s="53"/>
    </row>
    <row r="23" spans="1:6">
      <c r="A23" s="50" t="s">
        <v>16</v>
      </c>
      <c r="B23" s="50"/>
      <c r="C23" s="50"/>
      <c r="D23" s="50"/>
      <c r="E23" s="50"/>
      <c r="F23" s="50"/>
    </row>
    <row r="24" spans="1:6">
      <c r="A24" s="50" t="s">
        <v>33</v>
      </c>
      <c r="B24" s="50"/>
      <c r="C24" s="50"/>
      <c r="D24" s="50"/>
      <c r="E24" s="50"/>
      <c r="F24" s="50"/>
    </row>
    <row r="25" spans="1:6">
      <c r="A25" s="16"/>
      <c r="B25" s="1"/>
      <c r="C25" s="1"/>
      <c r="D25" s="1"/>
    </row>
    <row r="26" spans="1:6" ht="15.75" thickBot="1">
      <c r="A26" s="13" t="s">
        <v>63</v>
      </c>
      <c r="B26" s="14" t="s">
        <v>35</v>
      </c>
      <c r="C26" s="14" t="s">
        <v>36</v>
      </c>
      <c r="D26" s="14" t="s">
        <v>37</v>
      </c>
      <c r="E26" s="15" t="s">
        <v>38</v>
      </c>
      <c r="F26" s="15" t="s">
        <v>44</v>
      </c>
    </row>
    <row r="27" spans="1:6">
      <c r="A27" s="16"/>
      <c r="B27" s="1"/>
      <c r="C27" s="1"/>
      <c r="D27" s="1"/>
      <c r="E27" s="1"/>
    </row>
    <row r="28" spans="1:6">
      <c r="A28" s="17" t="s">
        <v>13</v>
      </c>
      <c r="B28" s="1">
        <v>117073098.41</v>
      </c>
      <c r="C28" s="1">
        <v>101049321</v>
      </c>
      <c r="D28" s="1">
        <v>97256067.180000007</v>
      </c>
      <c r="E28" s="1">
        <f>+B28+C28+D28</f>
        <v>315378486.59000003</v>
      </c>
      <c r="F28" s="1">
        <f>+AVERAGE(B28:D28)</f>
        <v>105126162.19666667</v>
      </c>
    </row>
    <row r="29" spans="1:6">
      <c r="A29" s="16"/>
      <c r="B29" s="1"/>
      <c r="C29" s="1"/>
      <c r="D29" s="1"/>
      <c r="E29" s="1"/>
    </row>
    <row r="30" spans="1:6" ht="15.75" thickBot="1">
      <c r="A30" s="18" t="s">
        <v>14</v>
      </c>
      <c r="B30" s="3">
        <f>SUM(B28:B29)</f>
        <v>117073098.41</v>
      </c>
      <c r="C30" s="3">
        <f>SUM(C28:C29)</f>
        <v>101049321</v>
      </c>
      <c r="D30" s="3">
        <f>SUM(D28:D29)</f>
        <v>97256067.180000007</v>
      </c>
      <c r="E30" s="3">
        <f>+E28</f>
        <v>315378486.59000003</v>
      </c>
      <c r="F30" s="3">
        <f>+F28</f>
        <v>105126162.19666667</v>
      </c>
    </row>
    <row r="31" spans="1:6" ht="15.75" thickTop="1">
      <c r="A31" s="16" t="s">
        <v>67</v>
      </c>
      <c r="B31" s="1"/>
      <c r="C31" s="1"/>
      <c r="D31" s="1"/>
    </row>
    <row r="32" spans="1:6">
      <c r="A32" s="16"/>
      <c r="B32" s="1"/>
      <c r="C32" s="1"/>
      <c r="D32" s="1"/>
    </row>
    <row r="33" spans="1:5">
      <c r="A33" s="16"/>
      <c r="B33" s="1"/>
      <c r="C33" s="1"/>
      <c r="D33" s="1"/>
    </row>
    <row r="34" spans="1:5">
      <c r="A34" s="50" t="s">
        <v>17</v>
      </c>
      <c r="B34" s="50"/>
      <c r="C34" s="50"/>
      <c r="D34" s="50"/>
      <c r="E34" s="50"/>
    </row>
    <row r="35" spans="1:5">
      <c r="A35" s="20" t="s">
        <v>18</v>
      </c>
      <c r="B35" s="20"/>
      <c r="C35" s="20"/>
      <c r="D35" s="20"/>
      <c r="E35" s="20"/>
    </row>
    <row r="36" spans="1:5">
      <c r="A36" s="50" t="s">
        <v>33</v>
      </c>
      <c r="B36" s="50"/>
      <c r="C36" s="50"/>
      <c r="D36" s="50"/>
      <c r="E36" s="50"/>
    </row>
    <row r="37" spans="1:5">
      <c r="A37" s="16"/>
      <c r="B37" s="1"/>
      <c r="C37" s="1"/>
      <c r="D37" s="1"/>
    </row>
    <row r="38" spans="1:5" ht="15.75" thickBot="1">
      <c r="A38" s="13" t="s">
        <v>19</v>
      </c>
      <c r="B38" s="14" t="s">
        <v>35</v>
      </c>
      <c r="C38" s="14" t="s">
        <v>36</v>
      </c>
      <c r="D38" s="14" t="s">
        <v>37</v>
      </c>
      <c r="E38" s="15" t="s">
        <v>38</v>
      </c>
    </row>
    <row r="39" spans="1:5">
      <c r="A39" s="16"/>
      <c r="B39" s="1"/>
      <c r="C39" s="1"/>
      <c r="D39" s="1"/>
      <c r="E39" s="1"/>
    </row>
    <row r="40" spans="1:5">
      <c r="A40" s="16" t="s">
        <v>20</v>
      </c>
      <c r="B40" s="1">
        <v>117073098.41</v>
      </c>
      <c r="C40" s="1">
        <v>101049321</v>
      </c>
      <c r="D40" s="1">
        <v>97256067.180000007</v>
      </c>
      <c r="E40" s="1">
        <f>+B40+C40+D40</f>
        <v>315378486.59000003</v>
      </c>
    </row>
    <row r="41" spans="1:5">
      <c r="A41" s="16" t="s">
        <v>21</v>
      </c>
      <c r="B41" s="1">
        <v>0</v>
      </c>
      <c r="C41" s="4">
        <v>0</v>
      </c>
      <c r="D41" s="1">
        <v>0</v>
      </c>
      <c r="E41" s="1">
        <f>+B41+C41+D41</f>
        <v>0</v>
      </c>
    </row>
    <row r="42" spans="1:5">
      <c r="A42" s="16" t="s">
        <v>76</v>
      </c>
      <c r="B42" s="1">
        <v>0</v>
      </c>
      <c r="C42" s="1">
        <v>0</v>
      </c>
      <c r="D42" s="1">
        <v>121753170.45</v>
      </c>
      <c r="E42" s="1">
        <f>+B42+C42+D42</f>
        <v>121753170.45</v>
      </c>
    </row>
    <row r="43" spans="1:5">
      <c r="A43" s="16" t="s">
        <v>22</v>
      </c>
      <c r="B43" s="1"/>
      <c r="C43" s="1"/>
      <c r="D43" s="1"/>
    </row>
    <row r="44" spans="1:5">
      <c r="A44" s="16" t="s">
        <v>23</v>
      </c>
      <c r="B44" s="1"/>
      <c r="C44" s="1"/>
      <c r="D44" s="1"/>
    </row>
    <row r="45" spans="1:5" ht="15.75" thickBot="1">
      <c r="A45" s="18" t="s">
        <v>14</v>
      </c>
      <c r="B45" s="3">
        <f>SUM(B40:B44)</f>
        <v>117073098.41</v>
      </c>
      <c r="C45" s="3">
        <f>SUM(C40:C44)</f>
        <v>101049321</v>
      </c>
      <c r="D45" s="3">
        <f>SUM(D40:D44)</f>
        <v>219009237.63</v>
      </c>
      <c r="E45" s="3">
        <f>SUM(E40:E44)</f>
        <v>437131657.04000002</v>
      </c>
    </row>
    <row r="46" spans="1:5" ht="15.75" thickTop="1">
      <c r="A46" s="24" t="s">
        <v>66</v>
      </c>
      <c r="B46" s="1"/>
      <c r="C46" s="1"/>
      <c r="D46" s="1"/>
    </row>
    <row r="47" spans="1:5">
      <c r="A47" s="16"/>
      <c r="B47" s="1"/>
      <c r="C47" s="1"/>
      <c r="D47" s="1"/>
    </row>
    <row r="48" spans="1:5">
      <c r="A48" s="16"/>
      <c r="B48" s="1"/>
      <c r="C48" s="1"/>
      <c r="D48" s="1"/>
    </row>
    <row r="49" spans="1:6">
      <c r="A49" s="50" t="s">
        <v>24</v>
      </c>
      <c r="B49" s="50"/>
      <c r="C49" s="50"/>
      <c r="D49" s="50"/>
      <c r="E49" s="20"/>
    </row>
    <row r="50" spans="1:6">
      <c r="A50" s="50" t="s">
        <v>25</v>
      </c>
      <c r="B50" s="50"/>
      <c r="C50" s="50"/>
      <c r="D50" s="50"/>
      <c r="E50" s="20"/>
    </row>
    <row r="51" spans="1:6">
      <c r="A51" s="50" t="s">
        <v>33</v>
      </c>
      <c r="B51" s="50"/>
      <c r="C51" s="50"/>
      <c r="D51" s="50"/>
      <c r="E51" s="20"/>
    </row>
    <row r="52" spans="1:6">
      <c r="A52" s="16"/>
      <c r="B52" s="1"/>
      <c r="C52" s="1"/>
      <c r="D52" s="1"/>
    </row>
    <row r="53" spans="1:6" ht="15.75" thickBot="1">
      <c r="A53" s="13" t="s">
        <v>19</v>
      </c>
      <c r="B53" s="14" t="s">
        <v>35</v>
      </c>
      <c r="C53" s="14" t="s">
        <v>36</v>
      </c>
      <c r="D53" s="14" t="s">
        <v>37</v>
      </c>
      <c r="E53" s="15" t="s">
        <v>38</v>
      </c>
    </row>
    <row r="54" spans="1:6">
      <c r="A54" s="16"/>
      <c r="B54" s="1"/>
      <c r="C54" s="1"/>
      <c r="D54" s="1"/>
      <c r="E54" s="1"/>
    </row>
    <row r="55" spans="1:6">
      <c r="A55" s="1" t="s">
        <v>34</v>
      </c>
      <c r="B55" s="1">
        <f>'1T'!E59</f>
        <v>194480150.19999999</v>
      </c>
      <c r="C55" s="1">
        <f>B59</f>
        <v>181709909.09</v>
      </c>
      <c r="D55" s="1">
        <f>C59</f>
        <v>264769683.99000001</v>
      </c>
      <c r="E55" s="1">
        <f>+B55</f>
        <v>194480150.19999999</v>
      </c>
    </row>
    <row r="56" spans="1:6">
      <c r="A56" s="1" t="s">
        <v>26</v>
      </c>
      <c r="B56" s="1">
        <v>104302857.3</v>
      </c>
      <c r="C56" s="1">
        <v>184109095.90000001</v>
      </c>
      <c r="D56" s="1">
        <v>103810522.84</v>
      </c>
      <c r="E56" s="1">
        <f>+SUM(B56:D56)</f>
        <v>392222476.03999996</v>
      </c>
    </row>
    <row r="57" spans="1:6">
      <c r="A57" s="1" t="s">
        <v>27</v>
      </c>
      <c r="B57" s="1">
        <f>+B55+B56</f>
        <v>298783007.5</v>
      </c>
      <c r="C57" s="1">
        <f t="shared" ref="C57:D57" si="0">+C55+C56</f>
        <v>365819004.99000001</v>
      </c>
      <c r="D57" s="1">
        <f t="shared" si="0"/>
        <v>368580206.83000004</v>
      </c>
      <c r="E57" s="1">
        <f>+E55+E56</f>
        <v>586702626.24000001</v>
      </c>
    </row>
    <row r="58" spans="1:6">
      <c r="A58" s="1" t="s">
        <v>28</v>
      </c>
      <c r="B58" s="1">
        <f>B45</f>
        <v>117073098.41</v>
      </c>
      <c r="C58" s="1">
        <f t="shared" ref="C58:D58" si="1">C45</f>
        <v>101049321</v>
      </c>
      <c r="D58" s="1">
        <f t="shared" si="1"/>
        <v>219009237.63</v>
      </c>
      <c r="E58" s="1">
        <f>+SUM(B58:D58)</f>
        <v>437131657.03999996</v>
      </c>
    </row>
    <row r="59" spans="1:6">
      <c r="A59" s="1" t="s">
        <v>29</v>
      </c>
      <c r="B59" s="1">
        <f t="shared" ref="B59:D59" si="2">+B57-B58</f>
        <v>181709909.09</v>
      </c>
      <c r="C59" s="1">
        <f t="shared" si="2"/>
        <v>264769683.99000001</v>
      </c>
      <c r="D59" s="1">
        <f t="shared" si="2"/>
        <v>149570969.20000005</v>
      </c>
      <c r="E59" s="1">
        <f>+E57-E58</f>
        <v>149570969.20000005</v>
      </c>
    </row>
    <row r="60" spans="1:6" ht="15.75" thickBot="1">
      <c r="A60" s="3"/>
      <c r="B60" s="3"/>
      <c r="C60" s="3"/>
      <c r="D60" s="3"/>
      <c r="E60" s="3"/>
    </row>
    <row r="61" spans="1:6" ht="15.75" thickTop="1">
      <c r="A61" s="24" t="s">
        <v>65</v>
      </c>
      <c r="B61" s="1"/>
      <c r="C61" s="1"/>
      <c r="D61" s="1"/>
    </row>
    <row r="62" spans="1:6" ht="30" customHeight="1">
      <c r="A62" s="52" t="s">
        <v>62</v>
      </c>
      <c r="B62" s="52"/>
      <c r="C62" s="52"/>
      <c r="D62" s="52"/>
      <c r="E62" s="52"/>
      <c r="F62" s="22"/>
    </row>
    <row r="64" spans="1:6">
      <c r="B64" s="42"/>
      <c r="C64" s="23"/>
      <c r="D64" s="23"/>
    </row>
    <row r="65" spans="1:4">
      <c r="A65" s="40" t="s">
        <v>77</v>
      </c>
      <c r="B65" s="16"/>
      <c r="C65" s="16"/>
      <c r="D65" s="16"/>
    </row>
    <row r="66" spans="1:4">
      <c r="A66" s="40"/>
    </row>
    <row r="67" spans="1:4">
      <c r="A67" s="40"/>
    </row>
  </sheetData>
  <mergeCells count="13">
    <mergeCell ref="A23:F23"/>
    <mergeCell ref="A1:F1"/>
    <mergeCell ref="B2:C2"/>
    <mergeCell ref="A8:F8"/>
    <mergeCell ref="A9:F9"/>
    <mergeCell ref="A22:F22"/>
    <mergeCell ref="A62:E62"/>
    <mergeCell ref="A24:F24"/>
    <mergeCell ref="A34:E34"/>
    <mergeCell ref="A36:E36"/>
    <mergeCell ref="A49:D49"/>
    <mergeCell ref="A50:D50"/>
    <mergeCell ref="A51:D5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0"/>
  <sheetViews>
    <sheetView topLeftCell="A25" workbookViewId="0">
      <selection activeCell="A47" sqref="A47"/>
    </sheetView>
  </sheetViews>
  <sheetFormatPr baseColWidth="10" defaultColWidth="11.5703125" defaultRowHeight="15"/>
  <cols>
    <col min="1" max="1" width="51.140625" style="16" customWidth="1"/>
    <col min="2" max="4" width="13.5703125" style="1" bestFit="1" customWidth="1"/>
    <col min="5" max="5" width="13.7109375" style="1" bestFit="1" customWidth="1"/>
    <col min="6" max="6" width="17.85546875" style="1" bestFit="1" customWidth="1"/>
    <col min="7" max="7" width="17.5703125" style="1" customWidth="1"/>
    <col min="8" max="8" width="13.7109375" style="1" bestFit="1" customWidth="1"/>
    <col min="9" max="9" width="12.7109375" style="1" bestFit="1" customWidth="1"/>
    <col min="10" max="16384" width="11.5703125" style="1"/>
  </cols>
  <sheetData>
    <row r="1" spans="1:7" ht="15" customHeight="1">
      <c r="A1" s="50" t="s">
        <v>0</v>
      </c>
      <c r="B1" s="50"/>
      <c r="C1" s="50"/>
      <c r="D1" s="50"/>
      <c r="E1" s="50"/>
      <c r="F1" s="50"/>
    </row>
    <row r="2" spans="1:7" s="7" customFormat="1" ht="15" customHeight="1">
      <c r="A2" s="5" t="s">
        <v>3</v>
      </c>
      <c r="B2" s="51" t="s">
        <v>4</v>
      </c>
      <c r="C2" s="51"/>
      <c r="D2" s="6"/>
    </row>
    <row r="3" spans="1:7" s="7" customFormat="1" ht="15" customHeight="1">
      <c r="A3" s="5" t="s">
        <v>5</v>
      </c>
      <c r="B3" s="8" t="s">
        <v>6</v>
      </c>
      <c r="C3" s="8"/>
      <c r="D3" s="8"/>
    </row>
    <row r="4" spans="1:7" s="7" customFormat="1" ht="15" customHeight="1">
      <c r="A4" s="5" t="s">
        <v>7</v>
      </c>
      <c r="B4" s="8" t="s">
        <v>30</v>
      </c>
      <c r="C4" s="8"/>
      <c r="D4" s="8"/>
    </row>
    <row r="5" spans="1:7" s="7" customFormat="1" ht="15" customHeight="1">
      <c r="A5" s="5" t="s">
        <v>31</v>
      </c>
      <c r="B5" s="9" t="s">
        <v>71</v>
      </c>
    </row>
    <row r="6" spans="1:7" s="7" customFormat="1" ht="15" customHeight="1">
      <c r="A6" s="5"/>
      <c r="B6" s="10"/>
    </row>
    <row r="8" spans="1:7" ht="15" customHeight="1">
      <c r="A8" s="50" t="s">
        <v>1</v>
      </c>
      <c r="B8" s="50"/>
      <c r="C8" s="50"/>
      <c r="D8" s="50"/>
      <c r="E8" s="50"/>
      <c r="F8" s="50"/>
    </row>
    <row r="9" spans="1:7" ht="15" customHeight="1">
      <c r="A9" s="50" t="s">
        <v>2</v>
      </c>
      <c r="B9" s="50"/>
      <c r="C9" s="50"/>
      <c r="D9" s="50"/>
      <c r="E9" s="50"/>
      <c r="F9" s="50"/>
    </row>
    <row r="11" spans="1:7" ht="15.75" thickBot="1">
      <c r="A11" s="13" t="s">
        <v>63</v>
      </c>
      <c r="B11" s="27" t="s">
        <v>8</v>
      </c>
      <c r="C11" s="27" t="s">
        <v>39</v>
      </c>
      <c r="D11" s="27" t="s">
        <v>40</v>
      </c>
      <c r="E11" s="27" t="s">
        <v>41</v>
      </c>
      <c r="F11" s="27" t="s">
        <v>42</v>
      </c>
      <c r="G11" s="28"/>
    </row>
    <row r="12" spans="1:7" ht="15" customHeight="1">
      <c r="G12" s="29"/>
    </row>
    <row r="13" spans="1:7" ht="15" customHeight="1">
      <c r="A13" s="17" t="s">
        <v>13</v>
      </c>
      <c r="B13" s="1" t="s">
        <v>58</v>
      </c>
      <c r="C13" s="1">
        <v>205</v>
      </c>
      <c r="D13" s="1">
        <v>224</v>
      </c>
      <c r="E13" s="1">
        <v>209</v>
      </c>
      <c r="F13" s="30">
        <f>+C13+D13+E13</f>
        <v>638</v>
      </c>
      <c r="G13" s="29"/>
    </row>
    <row r="14" spans="1:7" ht="15" customHeight="1">
      <c r="A14" s="17"/>
      <c r="B14" s="1" t="s">
        <v>59</v>
      </c>
      <c r="C14" s="1">
        <v>205</v>
      </c>
      <c r="D14" s="1">
        <v>224</v>
      </c>
      <c r="E14" s="1">
        <v>209</v>
      </c>
      <c r="F14" s="30">
        <v>332</v>
      </c>
      <c r="G14" s="29"/>
    </row>
    <row r="15" spans="1:7" ht="15" customHeight="1">
      <c r="G15" s="29"/>
    </row>
    <row r="16" spans="1:7" ht="15" customHeight="1" thickBot="1">
      <c r="A16" s="18"/>
      <c r="B16" s="3"/>
      <c r="C16" s="3"/>
      <c r="D16" s="3"/>
      <c r="E16" s="3"/>
      <c r="F16" s="3"/>
      <c r="G16" s="29"/>
    </row>
    <row r="17" spans="1:6" ht="15.75" thickTop="1">
      <c r="A17" s="16" t="s">
        <v>43</v>
      </c>
    </row>
    <row r="18" spans="1:6">
      <c r="A18" s="39" t="s">
        <v>60</v>
      </c>
    </row>
    <row r="19" spans="1:6">
      <c r="A19" s="39" t="s">
        <v>61</v>
      </c>
    </row>
    <row r="22" spans="1:6">
      <c r="A22" s="53" t="s">
        <v>15</v>
      </c>
      <c r="B22" s="53"/>
      <c r="C22" s="53"/>
      <c r="D22" s="53"/>
      <c r="E22" s="53"/>
      <c r="F22" s="53"/>
    </row>
    <row r="23" spans="1:6">
      <c r="A23" s="50" t="s">
        <v>16</v>
      </c>
      <c r="B23" s="50"/>
      <c r="C23" s="50"/>
      <c r="D23" s="50"/>
      <c r="E23" s="50"/>
      <c r="F23" s="50"/>
    </row>
    <row r="24" spans="1:6">
      <c r="A24" s="50" t="s">
        <v>33</v>
      </c>
      <c r="B24" s="50"/>
      <c r="C24" s="50"/>
      <c r="D24" s="50"/>
      <c r="E24" s="50"/>
      <c r="F24" s="50"/>
    </row>
    <row r="26" spans="1:6" ht="15.75" thickBot="1">
      <c r="A26" s="13" t="s">
        <v>63</v>
      </c>
      <c r="B26" s="13" t="s">
        <v>39</v>
      </c>
      <c r="C26" s="13" t="s">
        <v>40</v>
      </c>
      <c r="D26" s="13" t="s">
        <v>41</v>
      </c>
      <c r="E26" s="13" t="s">
        <v>42</v>
      </c>
      <c r="F26" s="13" t="s">
        <v>44</v>
      </c>
    </row>
    <row r="28" spans="1:6">
      <c r="A28" s="17" t="s">
        <v>13</v>
      </c>
      <c r="B28" s="1">
        <v>149051239</v>
      </c>
      <c r="C28" s="1">
        <v>105273825</v>
      </c>
      <c r="D28" s="1">
        <v>105733881</v>
      </c>
      <c r="E28" s="1">
        <f>+B28+C28+D28</f>
        <v>360058945</v>
      </c>
      <c r="F28" s="1">
        <f>AVERAGE(B28:D28)</f>
        <v>120019648.33333333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16" t="s">
        <v>67</v>
      </c>
    </row>
    <row r="34" spans="1:5">
      <c r="A34" s="50" t="s">
        <v>17</v>
      </c>
      <c r="B34" s="50"/>
      <c r="C34" s="50"/>
      <c r="D34" s="50"/>
      <c r="E34" s="50"/>
    </row>
    <row r="35" spans="1:5">
      <c r="A35" s="50" t="s">
        <v>18</v>
      </c>
      <c r="B35" s="50"/>
      <c r="C35" s="50"/>
      <c r="D35" s="50"/>
      <c r="E35" s="50"/>
    </row>
    <row r="36" spans="1:5">
      <c r="A36" s="50" t="s">
        <v>33</v>
      </c>
      <c r="B36" s="50"/>
      <c r="C36" s="50"/>
      <c r="D36" s="50"/>
      <c r="E36" s="50"/>
    </row>
    <row r="38" spans="1:5" ht="15.75" thickBot="1">
      <c r="A38" s="13" t="s">
        <v>19</v>
      </c>
      <c r="B38" s="13" t="s">
        <v>39</v>
      </c>
      <c r="C38" s="13" t="s">
        <v>40</v>
      </c>
      <c r="D38" s="13" t="s">
        <v>41</v>
      </c>
      <c r="E38" s="13" t="s">
        <v>42</v>
      </c>
    </row>
    <row r="40" spans="1:5">
      <c r="A40" s="16" t="s">
        <v>20</v>
      </c>
      <c r="B40" s="1">
        <v>149051239</v>
      </c>
      <c r="C40" s="1">
        <v>105273825</v>
      </c>
      <c r="D40" s="1">
        <v>105733881</v>
      </c>
      <c r="E40" s="1">
        <f>SUM(B40:D40)</f>
        <v>360058945</v>
      </c>
    </row>
    <row r="41" spans="1:5">
      <c r="A41" s="16" t="s">
        <v>21</v>
      </c>
      <c r="E41" s="1">
        <f>SUM(B41:D41)</f>
        <v>0</v>
      </c>
    </row>
    <row r="42" spans="1:5">
      <c r="A42" s="16" t="s">
        <v>76</v>
      </c>
      <c r="D42" s="1">
        <v>-4794127.28</v>
      </c>
      <c r="E42" s="1">
        <f>SUM(B42:D42)</f>
        <v>-4794127.28</v>
      </c>
    </row>
    <row r="43" spans="1:5">
      <c r="A43" s="16" t="s">
        <v>22</v>
      </c>
    </row>
    <row r="44" spans="1:5">
      <c r="A44" s="16" t="s">
        <v>23</v>
      </c>
    </row>
    <row r="45" spans="1:5" ht="15.75" thickBot="1">
      <c r="A45" s="18" t="s">
        <v>14</v>
      </c>
      <c r="B45" s="3">
        <f>SUM(B40:B44)</f>
        <v>149051239</v>
      </c>
      <c r="C45" s="3">
        <f>SUM(C40:C44)</f>
        <v>105273825</v>
      </c>
      <c r="D45" s="3">
        <f>SUM(D40:D44)</f>
        <v>100939753.72</v>
      </c>
      <c r="E45" s="3">
        <f>SUM(E40:E44)</f>
        <v>355264817.72000003</v>
      </c>
    </row>
    <row r="46" spans="1:5" ht="15.75" thickTop="1">
      <c r="A46" s="16" t="s">
        <v>70</v>
      </c>
    </row>
    <row r="47" spans="1:5">
      <c r="A47" s="55" t="s">
        <v>82</v>
      </c>
    </row>
    <row r="49" spans="1:9">
      <c r="A49" s="50" t="s">
        <v>24</v>
      </c>
      <c r="B49" s="50"/>
      <c r="C49" s="50"/>
      <c r="D49" s="50"/>
      <c r="E49" s="50"/>
    </row>
    <row r="50" spans="1:9">
      <c r="A50" s="50" t="s">
        <v>25</v>
      </c>
      <c r="B50" s="50"/>
      <c r="C50" s="50"/>
      <c r="D50" s="50"/>
      <c r="E50" s="50"/>
    </row>
    <row r="51" spans="1:9">
      <c r="A51" s="50" t="s">
        <v>33</v>
      </c>
      <c r="B51" s="50"/>
      <c r="C51" s="50"/>
      <c r="D51" s="50"/>
      <c r="E51" s="50"/>
    </row>
    <row r="53" spans="1:9" ht="15.75" thickBot="1">
      <c r="A53" s="13" t="s">
        <v>19</v>
      </c>
      <c r="B53" s="13" t="s">
        <v>39</v>
      </c>
      <c r="C53" s="13" t="s">
        <v>40</v>
      </c>
      <c r="D53" s="13" t="s">
        <v>41</v>
      </c>
      <c r="E53" s="13" t="s">
        <v>42</v>
      </c>
    </row>
    <row r="55" spans="1:9">
      <c r="A55" s="1" t="s">
        <v>34</v>
      </c>
      <c r="B55" s="1">
        <f>'2T'!E59</f>
        <v>149570969.20000005</v>
      </c>
      <c r="C55" s="1">
        <f>B59</f>
        <v>80475685.990000069</v>
      </c>
      <c r="D55" s="1">
        <f>C59</f>
        <v>112386398.03000006</v>
      </c>
      <c r="E55" s="1">
        <f>B55</f>
        <v>149570969.20000005</v>
      </c>
      <c r="G55" s="43"/>
      <c r="H55" s="16"/>
      <c r="I55" s="16"/>
    </row>
    <row r="56" spans="1:9">
      <c r="A56" s="1" t="s">
        <v>26</v>
      </c>
      <c r="B56" s="1">
        <v>79955955.790000007</v>
      </c>
      <c r="C56" s="1">
        <v>137184537.03999999</v>
      </c>
      <c r="D56" s="1">
        <v>118992171.64999999</v>
      </c>
      <c r="E56" s="1">
        <f>SUM(B56:D56)</f>
        <v>336132664.47999996</v>
      </c>
      <c r="G56" s="44"/>
      <c r="H56" s="44"/>
      <c r="I56" s="44"/>
    </row>
    <row r="57" spans="1:9">
      <c r="A57" s="1" t="s">
        <v>27</v>
      </c>
      <c r="B57" s="1">
        <f>+B55+B56</f>
        <v>229526924.99000007</v>
      </c>
      <c r="C57" s="1">
        <f t="shared" ref="C57:D57" si="0">+C55+C56</f>
        <v>217660223.03000006</v>
      </c>
      <c r="D57" s="1">
        <f t="shared" si="0"/>
        <v>231378569.68000007</v>
      </c>
      <c r="E57" s="1">
        <f>E56+E55</f>
        <v>485703633.68000001</v>
      </c>
    </row>
    <row r="58" spans="1:9">
      <c r="A58" s="1" t="s">
        <v>28</v>
      </c>
      <c r="B58" s="1">
        <f>B45</f>
        <v>149051239</v>
      </c>
      <c r="C58" s="1">
        <f t="shared" ref="C58:D58" si="1">C45</f>
        <v>105273825</v>
      </c>
      <c r="D58" s="1">
        <f t="shared" si="1"/>
        <v>100939753.72</v>
      </c>
      <c r="E58" s="1">
        <f>SUM(B58:D58)</f>
        <v>355264817.72000003</v>
      </c>
    </row>
    <row r="59" spans="1:9">
      <c r="A59" s="1" t="s">
        <v>29</v>
      </c>
      <c r="B59" s="1">
        <f t="shared" ref="B59:D59" si="2">B57-B58</f>
        <v>80475685.990000069</v>
      </c>
      <c r="C59" s="1">
        <f t="shared" si="2"/>
        <v>112386398.03000006</v>
      </c>
      <c r="D59" s="1">
        <f t="shared" si="2"/>
        <v>130438815.96000007</v>
      </c>
      <c r="E59" s="1">
        <f>E57-E58</f>
        <v>130438815.95999998</v>
      </c>
    </row>
    <row r="60" spans="1:9" ht="15.75" thickBot="1">
      <c r="A60" s="3"/>
      <c r="B60" s="3"/>
      <c r="C60" s="3"/>
      <c r="D60" s="3"/>
      <c r="E60" s="3"/>
    </row>
    <row r="61" spans="1:9" ht="15.75" thickTop="1">
      <c r="A61" s="16" t="s">
        <v>70</v>
      </c>
    </row>
    <row r="62" spans="1:9">
      <c r="A62" t="s">
        <v>78</v>
      </c>
    </row>
    <row r="63" spans="1:9">
      <c r="A63" s="31" t="s">
        <v>57</v>
      </c>
      <c r="B63" s="45"/>
      <c r="C63" s="45"/>
      <c r="D63" s="45"/>
      <c r="E63" s="45"/>
    </row>
    <row r="64" spans="1:9" ht="15" customHeight="1">
      <c r="A64" s="52" t="s">
        <v>62</v>
      </c>
      <c r="B64" s="52"/>
      <c r="C64" s="52"/>
      <c r="D64" s="52"/>
      <c r="E64" s="52"/>
    </row>
    <row r="65" spans="1:5">
      <c r="A65" s="52"/>
      <c r="B65" s="52"/>
      <c r="C65" s="52"/>
      <c r="D65" s="52"/>
      <c r="E65" s="52"/>
    </row>
    <row r="66" spans="1:5">
      <c r="A66" s="52"/>
      <c r="B66" s="52"/>
      <c r="C66" s="52"/>
      <c r="D66" s="52"/>
      <c r="E66" s="52"/>
    </row>
    <row r="67" spans="1:5">
      <c r="A67" s="40"/>
      <c r="B67" s="40"/>
      <c r="C67" s="40"/>
      <c r="D67" s="40"/>
    </row>
    <row r="68" spans="1:5">
      <c r="A68" s="40"/>
    </row>
    <row r="69" spans="1:5">
      <c r="A69" s="16" t="s">
        <v>79</v>
      </c>
    </row>
    <row r="70" spans="1:5">
      <c r="A70" s="31"/>
    </row>
  </sheetData>
  <mergeCells count="14">
    <mergeCell ref="A64:E66"/>
    <mergeCell ref="A23:F23"/>
    <mergeCell ref="A1:F1"/>
    <mergeCell ref="B2:C2"/>
    <mergeCell ref="A8:F8"/>
    <mergeCell ref="A9:F9"/>
    <mergeCell ref="A22:F22"/>
    <mergeCell ref="A51:E51"/>
    <mergeCell ref="A24:F24"/>
    <mergeCell ref="A34:E34"/>
    <mergeCell ref="A35:E35"/>
    <mergeCell ref="A36:E36"/>
    <mergeCell ref="A49:E49"/>
    <mergeCell ref="A50:E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9"/>
  <sheetViews>
    <sheetView topLeftCell="A43" workbookViewId="0">
      <selection activeCell="E42" sqref="E42"/>
    </sheetView>
  </sheetViews>
  <sheetFormatPr baseColWidth="10" defaultColWidth="11.5703125" defaultRowHeight="15"/>
  <cols>
    <col min="1" max="1" width="51.140625" style="16" customWidth="1"/>
    <col min="2" max="4" width="13.5703125" style="1" bestFit="1" customWidth="1"/>
    <col min="5" max="5" width="13.7109375" style="1" bestFit="1" customWidth="1"/>
    <col min="6" max="6" width="17.85546875" style="1" bestFit="1" customWidth="1"/>
    <col min="7" max="7" width="18.5703125" style="1" bestFit="1" customWidth="1"/>
    <col min="8" max="8" width="16.85546875" style="1" customWidth="1"/>
    <col min="9" max="9" width="13.7109375" style="1" bestFit="1" customWidth="1"/>
    <col min="10" max="16384" width="11.5703125" style="1"/>
  </cols>
  <sheetData>
    <row r="1" spans="1:8" ht="15" customHeight="1">
      <c r="A1" s="50" t="s">
        <v>0</v>
      </c>
      <c r="B1" s="50"/>
      <c r="C1" s="50"/>
      <c r="D1" s="50"/>
      <c r="E1" s="50"/>
      <c r="F1" s="50"/>
    </row>
    <row r="2" spans="1:8" s="7" customFormat="1" ht="15" customHeight="1">
      <c r="A2" s="5" t="s">
        <v>3</v>
      </c>
      <c r="B2" s="51" t="s">
        <v>4</v>
      </c>
      <c r="C2" s="51"/>
      <c r="D2" s="6"/>
    </row>
    <row r="3" spans="1:8" s="7" customFormat="1" ht="15" customHeight="1">
      <c r="A3" s="5" t="s">
        <v>5</v>
      </c>
      <c r="B3" s="8" t="s">
        <v>6</v>
      </c>
      <c r="C3" s="8"/>
      <c r="D3" s="8"/>
    </row>
    <row r="4" spans="1:8" s="7" customFormat="1" ht="15" customHeight="1">
      <c r="A4" s="5" t="s">
        <v>7</v>
      </c>
      <c r="B4" s="8" t="s">
        <v>30</v>
      </c>
      <c r="C4" s="8"/>
      <c r="D4" s="8"/>
    </row>
    <row r="5" spans="1:8" s="7" customFormat="1" ht="15" customHeight="1">
      <c r="A5" s="5" t="s">
        <v>31</v>
      </c>
      <c r="B5" s="9" t="s">
        <v>72</v>
      </c>
    </row>
    <row r="6" spans="1:8" s="7" customFormat="1" ht="15" customHeight="1">
      <c r="A6" s="5"/>
      <c r="B6" s="10"/>
    </row>
    <row r="8" spans="1:8" ht="15" customHeight="1">
      <c r="A8" s="50" t="s">
        <v>1</v>
      </c>
      <c r="B8" s="50"/>
      <c r="C8" s="50"/>
      <c r="D8" s="50"/>
      <c r="E8" s="50"/>
      <c r="F8" s="50"/>
    </row>
    <row r="9" spans="1:8" ht="15" customHeight="1">
      <c r="A9" s="50" t="s">
        <v>2</v>
      </c>
      <c r="B9" s="50"/>
      <c r="C9" s="50"/>
      <c r="D9" s="50"/>
      <c r="E9" s="50"/>
      <c r="F9" s="50"/>
    </row>
    <row r="11" spans="1:8" ht="15.75" thickBot="1">
      <c r="A11" s="13" t="s">
        <v>63</v>
      </c>
      <c r="B11" s="32" t="s">
        <v>8</v>
      </c>
      <c r="C11" s="32" t="s">
        <v>54</v>
      </c>
      <c r="D11" s="32" t="s">
        <v>55</v>
      </c>
      <c r="E11" s="32" t="s">
        <v>56</v>
      </c>
      <c r="F11" s="32" t="s">
        <v>52</v>
      </c>
      <c r="G11" s="33"/>
      <c r="H11" s="28"/>
    </row>
    <row r="12" spans="1:8" ht="15" customHeight="1">
      <c r="G12" s="29"/>
      <c r="H12" s="29"/>
    </row>
    <row r="13" spans="1:8" ht="15" customHeight="1">
      <c r="A13" s="17" t="s">
        <v>13</v>
      </c>
      <c r="B13" s="1" t="s">
        <v>58</v>
      </c>
      <c r="C13" s="38">
        <v>220</v>
      </c>
      <c r="D13" s="38">
        <v>207</v>
      </c>
      <c r="E13" s="25">
        <v>197</v>
      </c>
      <c r="F13" s="1">
        <f>SUM(C13:E13)</f>
        <v>624</v>
      </c>
      <c r="G13" s="29"/>
      <c r="H13" s="29"/>
    </row>
    <row r="14" spans="1:8" ht="15" customHeight="1">
      <c r="A14" s="17"/>
      <c r="B14" s="1" t="s">
        <v>59</v>
      </c>
      <c r="C14" s="38">
        <v>220</v>
      </c>
      <c r="D14" s="38">
        <v>207</v>
      </c>
      <c r="E14" s="25">
        <v>197</v>
      </c>
      <c r="F14" s="1">
        <v>320</v>
      </c>
      <c r="G14" s="29"/>
      <c r="H14" s="29"/>
    </row>
    <row r="15" spans="1:8" ht="15" customHeight="1">
      <c r="G15" s="29"/>
      <c r="H15" s="29"/>
    </row>
    <row r="16" spans="1:8" ht="15" customHeight="1" thickBot="1">
      <c r="A16" s="18"/>
      <c r="B16" s="3"/>
      <c r="C16" s="3"/>
      <c r="D16" s="3"/>
      <c r="E16" s="3"/>
      <c r="F16" s="3"/>
      <c r="G16" s="29"/>
      <c r="H16" s="29"/>
    </row>
    <row r="17" spans="1:6" ht="15.75" thickTop="1">
      <c r="A17" s="16" t="s">
        <v>43</v>
      </c>
    </row>
    <row r="18" spans="1:6">
      <c r="A18" s="39" t="s">
        <v>60</v>
      </c>
    </row>
    <row r="19" spans="1:6">
      <c r="A19" s="39" t="s">
        <v>61</v>
      </c>
    </row>
    <row r="22" spans="1:6">
      <c r="A22" s="53" t="s">
        <v>15</v>
      </c>
      <c r="B22" s="53"/>
      <c r="C22" s="53"/>
      <c r="D22" s="53"/>
      <c r="E22" s="53"/>
      <c r="F22" s="53"/>
    </row>
    <row r="23" spans="1:6">
      <c r="A23" s="50" t="s">
        <v>16</v>
      </c>
      <c r="B23" s="50"/>
      <c r="C23" s="50"/>
      <c r="D23" s="50"/>
      <c r="E23" s="50"/>
      <c r="F23" s="50"/>
    </row>
    <row r="24" spans="1:6">
      <c r="A24" s="50" t="s">
        <v>33</v>
      </c>
      <c r="B24" s="50"/>
      <c r="C24" s="50"/>
      <c r="D24" s="50"/>
      <c r="E24" s="50"/>
      <c r="F24" s="50"/>
    </row>
    <row r="26" spans="1:6" ht="15.75" thickBot="1">
      <c r="A26" s="13" t="s">
        <v>63</v>
      </c>
      <c r="B26" s="13" t="s">
        <v>54</v>
      </c>
      <c r="C26" s="13" t="s">
        <v>55</v>
      </c>
      <c r="D26" s="13" t="s">
        <v>56</v>
      </c>
      <c r="E26" s="13" t="s">
        <v>52</v>
      </c>
      <c r="F26" s="13" t="s">
        <v>44</v>
      </c>
    </row>
    <row r="28" spans="1:6">
      <c r="A28" s="17" t="s">
        <v>13</v>
      </c>
      <c r="B28" s="1">
        <v>101969310</v>
      </c>
      <c r="C28" s="1">
        <v>99311732</v>
      </c>
      <c r="D28" s="1">
        <v>98042393.439999998</v>
      </c>
      <c r="E28" s="1">
        <f>SUM(B28:D28)</f>
        <v>299323435.44</v>
      </c>
      <c r="F28" s="1">
        <f>AVERAGE(B28:D28)</f>
        <v>99774478.480000004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47" t="s">
        <v>80</v>
      </c>
    </row>
    <row r="34" spans="1:5">
      <c r="A34" s="50" t="s">
        <v>17</v>
      </c>
      <c r="B34" s="50"/>
      <c r="C34" s="50"/>
      <c r="D34" s="50"/>
      <c r="E34" s="50"/>
    </row>
    <row r="35" spans="1:5">
      <c r="A35" s="50" t="s">
        <v>18</v>
      </c>
      <c r="B35" s="50"/>
      <c r="C35" s="50"/>
      <c r="D35" s="50"/>
      <c r="E35" s="50"/>
    </row>
    <row r="36" spans="1:5">
      <c r="A36" s="50" t="s">
        <v>33</v>
      </c>
      <c r="B36" s="50"/>
      <c r="C36" s="50"/>
      <c r="D36" s="50"/>
      <c r="E36" s="50"/>
    </row>
    <row r="38" spans="1:5" ht="15.75" thickBot="1">
      <c r="A38" s="13" t="s">
        <v>19</v>
      </c>
      <c r="B38" s="13" t="s">
        <v>54</v>
      </c>
      <c r="C38" s="13" t="s">
        <v>55</v>
      </c>
      <c r="D38" s="13" t="s">
        <v>56</v>
      </c>
      <c r="E38" s="13" t="s">
        <v>52</v>
      </c>
    </row>
    <row r="40" spans="1:5">
      <c r="A40" s="16" t="s">
        <v>20</v>
      </c>
      <c r="B40" s="1">
        <v>101969310</v>
      </c>
      <c r="C40" s="1">
        <v>99311732</v>
      </c>
      <c r="D40" s="1">
        <v>98042393.439999998</v>
      </c>
      <c r="E40" s="1">
        <f>SUM(B40:D40)</f>
        <v>299323435.44</v>
      </c>
    </row>
    <row r="41" spans="1:5">
      <c r="A41" s="16" t="s">
        <v>21</v>
      </c>
      <c r="B41" s="1">
        <v>0</v>
      </c>
      <c r="C41" s="1">
        <v>0</v>
      </c>
      <c r="D41" s="1">
        <v>0</v>
      </c>
      <c r="E41" s="1">
        <f t="shared" ref="E41:E42" si="0">SUM(B41:D41)</f>
        <v>0</v>
      </c>
    </row>
    <row r="42" spans="1:5">
      <c r="A42" s="16" t="s">
        <v>76</v>
      </c>
      <c r="B42" s="1">
        <v>0</v>
      </c>
      <c r="C42" s="1">
        <v>0</v>
      </c>
      <c r="D42" s="1">
        <v>124522272.53999999</v>
      </c>
      <c r="E42" s="48">
        <f t="shared" si="0"/>
        <v>124522272.53999999</v>
      </c>
    </row>
    <row r="43" spans="1:5">
      <c r="A43" s="16" t="s">
        <v>22</v>
      </c>
    </row>
    <row r="44" spans="1:5">
      <c r="A44" s="16" t="s">
        <v>23</v>
      </c>
    </row>
    <row r="45" spans="1:5" ht="15.75" thickBot="1">
      <c r="A45" s="18"/>
      <c r="B45" s="3">
        <f>SUM(B40:B44)</f>
        <v>101969310</v>
      </c>
      <c r="C45" s="3">
        <f>SUM(C40:C44)</f>
        <v>99311732</v>
      </c>
      <c r="D45" s="3">
        <f>SUM(D40:D44)</f>
        <v>222564665.97999999</v>
      </c>
      <c r="E45" s="3">
        <f>SUM(E40:E44)</f>
        <v>423845707.98000002</v>
      </c>
    </row>
    <row r="46" spans="1:5" ht="15.75" thickTop="1">
      <c r="A46" s="47" t="s">
        <v>80</v>
      </c>
    </row>
    <row r="49" spans="1:9">
      <c r="A49" s="50" t="s">
        <v>24</v>
      </c>
      <c r="B49" s="50"/>
      <c r="C49" s="50"/>
      <c r="D49" s="50"/>
      <c r="E49" s="50"/>
    </row>
    <row r="50" spans="1:9">
      <c r="A50" s="50" t="s">
        <v>25</v>
      </c>
      <c r="B50" s="50"/>
      <c r="C50" s="50"/>
      <c r="D50" s="50"/>
      <c r="E50" s="50"/>
    </row>
    <row r="51" spans="1:9">
      <c r="A51" s="50" t="s">
        <v>33</v>
      </c>
      <c r="B51" s="50"/>
      <c r="C51" s="50"/>
      <c r="D51" s="50"/>
      <c r="E51" s="50"/>
    </row>
    <row r="53" spans="1:9" ht="15.75" thickBot="1">
      <c r="A53" s="13" t="s">
        <v>19</v>
      </c>
      <c r="B53" s="13" t="s">
        <v>54</v>
      </c>
      <c r="C53" s="13" t="s">
        <v>55</v>
      </c>
      <c r="D53" s="13" t="s">
        <v>56</v>
      </c>
      <c r="E53" s="13" t="s">
        <v>52</v>
      </c>
    </row>
    <row r="55" spans="1:9">
      <c r="A55" s="1" t="s">
        <v>34</v>
      </c>
      <c r="B55" s="1">
        <f>'3T'!E59</f>
        <v>130438815.95999998</v>
      </c>
      <c r="C55" s="1">
        <f>B59</f>
        <v>132190766.77999997</v>
      </c>
      <c r="D55" s="1">
        <f>C59</f>
        <v>114120992.39999998</v>
      </c>
      <c r="E55" s="1">
        <f>B55</f>
        <v>130438815.95999998</v>
      </c>
      <c r="G55" s="43"/>
      <c r="H55" s="16"/>
      <c r="I55" s="16"/>
    </row>
    <row r="56" spans="1:9">
      <c r="A56" s="1" t="s">
        <v>26</v>
      </c>
      <c r="B56" s="1">
        <v>103721260.82000001</v>
      </c>
      <c r="C56" s="1">
        <v>81241957.620000005</v>
      </c>
      <c r="D56" s="1">
        <v>195076632.53999999</v>
      </c>
      <c r="E56" s="1">
        <f>SUM(B56:D56)</f>
        <v>380039850.98000002</v>
      </c>
      <c r="G56" s="44"/>
      <c r="H56" s="44"/>
      <c r="I56" s="44"/>
    </row>
    <row r="57" spans="1:9">
      <c r="A57" s="1" t="s">
        <v>27</v>
      </c>
      <c r="B57" s="1">
        <f t="shared" ref="B57:D57" si="1">B56+B55</f>
        <v>234160076.77999997</v>
      </c>
      <c r="C57" s="1">
        <f t="shared" si="1"/>
        <v>213432724.39999998</v>
      </c>
      <c r="D57" s="1">
        <f t="shared" si="1"/>
        <v>309197624.93999994</v>
      </c>
      <c r="E57" s="1">
        <f>E56+E55</f>
        <v>510478666.94</v>
      </c>
      <c r="G57" s="16"/>
      <c r="H57" s="16"/>
      <c r="I57" s="16"/>
    </row>
    <row r="58" spans="1:9">
      <c r="A58" s="1" t="s">
        <v>28</v>
      </c>
      <c r="B58" s="1">
        <f>B45</f>
        <v>101969310</v>
      </c>
      <c r="C58" s="1">
        <f t="shared" ref="C58:D58" si="2">C45</f>
        <v>99311732</v>
      </c>
      <c r="D58" s="1">
        <f t="shared" si="2"/>
        <v>222564665.97999999</v>
      </c>
      <c r="E58" s="1">
        <f>SUM(B58:D58)</f>
        <v>423845707.98000002</v>
      </c>
    </row>
    <row r="59" spans="1:9">
      <c r="A59" s="1" t="s">
        <v>29</v>
      </c>
      <c r="B59" s="1">
        <f t="shared" ref="B59:D59" si="3">B57-B58</f>
        <v>132190766.77999997</v>
      </c>
      <c r="C59" s="1">
        <f t="shared" si="3"/>
        <v>114120992.39999998</v>
      </c>
      <c r="D59" s="1">
        <f t="shared" si="3"/>
        <v>86632958.959999949</v>
      </c>
      <c r="E59" s="1">
        <f>E57-E58</f>
        <v>86632958.959999979</v>
      </c>
    </row>
    <row r="60" spans="1:9" ht="15.75" thickBot="1">
      <c r="A60" s="3"/>
      <c r="B60" s="3"/>
      <c r="C60" s="3"/>
      <c r="D60" s="3"/>
      <c r="E60" s="3"/>
    </row>
    <row r="61" spans="1:9" ht="15.75" thickTop="1">
      <c r="A61" s="47" t="s">
        <v>80</v>
      </c>
    </row>
    <row r="62" spans="1:9">
      <c r="A62" s="31"/>
    </row>
    <row r="63" spans="1:9">
      <c r="A63" s="54"/>
      <c r="B63" s="54"/>
      <c r="C63" s="54"/>
      <c r="D63" s="54"/>
    </row>
    <row r="64" spans="1:9">
      <c r="A64" s="54" t="s">
        <v>81</v>
      </c>
      <c r="B64" s="54"/>
      <c r="C64" s="54"/>
      <c r="D64" s="54"/>
    </row>
    <row r="65" spans="1:4">
      <c r="A65" s="40"/>
      <c r="B65" s="40"/>
      <c r="C65" s="40"/>
      <c r="D65" s="40"/>
    </row>
    <row r="66" spans="1:4">
      <c r="A66" s="40"/>
      <c r="B66" s="40"/>
      <c r="C66" s="40"/>
      <c r="D66" s="40"/>
    </row>
    <row r="67" spans="1:4">
      <c r="A67" s="40"/>
      <c r="B67" s="40"/>
      <c r="C67" s="40"/>
      <c r="D67" s="40"/>
    </row>
    <row r="68" spans="1:4">
      <c r="A68" s="31"/>
    </row>
    <row r="69" spans="1:4">
      <c r="A69" s="31"/>
    </row>
  </sheetData>
  <mergeCells count="15">
    <mergeCell ref="A23:F23"/>
    <mergeCell ref="A1:F1"/>
    <mergeCell ref="B2:C2"/>
    <mergeCell ref="A8:F8"/>
    <mergeCell ref="A9:F9"/>
    <mergeCell ref="A22:F22"/>
    <mergeCell ref="A51:E51"/>
    <mergeCell ref="A63:D63"/>
    <mergeCell ref="A64:D64"/>
    <mergeCell ref="A24:F24"/>
    <mergeCell ref="A34:E34"/>
    <mergeCell ref="A35:E35"/>
    <mergeCell ref="A36:E36"/>
    <mergeCell ref="A49:E49"/>
    <mergeCell ref="A50:E5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9"/>
  <sheetViews>
    <sheetView topLeftCell="A31" workbookViewId="0">
      <selection activeCell="A67" sqref="A67"/>
    </sheetView>
  </sheetViews>
  <sheetFormatPr baseColWidth="10" defaultColWidth="11.5703125" defaultRowHeight="15"/>
  <cols>
    <col min="1" max="1" width="51.140625" style="16" customWidth="1"/>
    <col min="2" max="4" width="15.140625" style="1" bestFit="1" customWidth="1"/>
    <col min="5" max="5" width="18" style="1" bestFit="1" customWidth="1"/>
    <col min="6" max="6" width="18.5703125" style="1" bestFit="1" customWidth="1"/>
    <col min="7" max="7" width="16.85546875" style="1" customWidth="1"/>
    <col min="8" max="16384" width="11.5703125" style="1"/>
  </cols>
  <sheetData>
    <row r="1" spans="1:7" ht="15" customHeight="1">
      <c r="A1" s="50" t="s">
        <v>0</v>
      </c>
      <c r="B1" s="50"/>
      <c r="C1" s="50"/>
      <c r="D1" s="50"/>
      <c r="E1" s="50"/>
    </row>
    <row r="2" spans="1:7" s="7" customFormat="1" ht="15" customHeight="1">
      <c r="A2" s="5" t="s">
        <v>3</v>
      </c>
      <c r="B2" s="51" t="s">
        <v>4</v>
      </c>
      <c r="C2" s="51"/>
      <c r="D2" s="6"/>
    </row>
    <row r="3" spans="1:7" s="7" customFormat="1" ht="15" customHeight="1">
      <c r="A3" s="5" t="s">
        <v>5</v>
      </c>
      <c r="B3" s="8" t="s">
        <v>6</v>
      </c>
      <c r="C3" s="8"/>
      <c r="D3" s="8"/>
    </row>
    <row r="4" spans="1:7" s="7" customFormat="1" ht="15" customHeight="1">
      <c r="A4" s="5" t="s">
        <v>7</v>
      </c>
      <c r="B4" s="8" t="s">
        <v>30</v>
      </c>
      <c r="C4" s="8"/>
      <c r="D4" s="8"/>
    </row>
    <row r="5" spans="1:7" s="7" customFormat="1" ht="15" customHeight="1">
      <c r="A5" s="5" t="s">
        <v>31</v>
      </c>
      <c r="B5" s="9" t="s">
        <v>73</v>
      </c>
    </row>
    <row r="6" spans="1:7" s="7" customFormat="1" ht="15" customHeight="1">
      <c r="A6" s="5"/>
      <c r="B6" s="10"/>
    </row>
    <row r="7" spans="1:7" ht="15" customHeight="1"/>
    <row r="8" spans="1:7" ht="15" customHeight="1">
      <c r="A8" s="50" t="s">
        <v>1</v>
      </c>
      <c r="B8" s="50"/>
      <c r="C8" s="50"/>
      <c r="D8" s="50"/>
      <c r="E8" s="50"/>
    </row>
    <row r="9" spans="1:7" ht="15" customHeight="1">
      <c r="A9" s="50" t="s">
        <v>2</v>
      </c>
      <c r="B9" s="50"/>
      <c r="C9" s="50"/>
      <c r="D9" s="50"/>
      <c r="E9" s="50"/>
    </row>
    <row r="10" spans="1:7" ht="15" customHeight="1"/>
    <row r="11" spans="1:7" ht="15.75" thickBot="1">
      <c r="A11" s="13" t="s">
        <v>63</v>
      </c>
      <c r="B11" s="32" t="s">
        <v>8</v>
      </c>
      <c r="C11" s="32" t="s">
        <v>12</v>
      </c>
      <c r="D11" s="32" t="s">
        <v>38</v>
      </c>
      <c r="E11" s="32" t="s">
        <v>50</v>
      </c>
      <c r="F11" s="33"/>
      <c r="G11" s="28"/>
    </row>
    <row r="12" spans="1:7" ht="15" customHeight="1">
      <c r="F12" s="29"/>
      <c r="G12" s="29"/>
    </row>
    <row r="13" spans="1:7" ht="15" customHeight="1">
      <c r="A13" s="17" t="s">
        <v>13</v>
      </c>
      <c r="B13" s="1" t="s">
        <v>58</v>
      </c>
      <c r="C13" s="34">
        <f>+'1T'!F13</f>
        <v>538</v>
      </c>
      <c r="D13" s="35">
        <f>+'2T'!F13</f>
        <v>602</v>
      </c>
      <c r="E13" s="30">
        <f>SUM(C13:D13)</f>
        <v>1140</v>
      </c>
      <c r="F13" s="36"/>
      <c r="G13" s="29"/>
    </row>
    <row r="14" spans="1:7" ht="15" customHeight="1">
      <c r="A14" s="17"/>
      <c r="B14" s="1" t="s">
        <v>59</v>
      </c>
      <c r="C14" s="34">
        <f>+'1T'!F14</f>
        <v>293</v>
      </c>
      <c r="D14" s="35">
        <f>+'2T'!F14</f>
        <v>312</v>
      </c>
      <c r="E14" s="30">
        <v>436</v>
      </c>
      <c r="F14" s="36"/>
      <c r="G14" s="29"/>
    </row>
    <row r="15" spans="1:7" ht="15" customHeight="1">
      <c r="F15" s="29"/>
      <c r="G15" s="29"/>
    </row>
    <row r="16" spans="1:7" ht="15" customHeight="1" thickBot="1">
      <c r="A16" s="18"/>
      <c r="B16" s="3"/>
      <c r="C16" s="3"/>
      <c r="D16" s="3"/>
      <c r="E16" s="3"/>
      <c r="F16" s="29"/>
      <c r="G16" s="29"/>
    </row>
    <row r="17" spans="1:5" ht="15.75" thickTop="1">
      <c r="A17" s="16" t="s">
        <v>51</v>
      </c>
    </row>
    <row r="18" spans="1:5">
      <c r="A18" s="39" t="s">
        <v>60</v>
      </c>
    </row>
    <row r="19" spans="1:5">
      <c r="A19" s="39" t="s">
        <v>61</v>
      </c>
    </row>
    <row r="22" spans="1:5">
      <c r="A22" s="53" t="s">
        <v>15</v>
      </c>
      <c r="B22" s="53"/>
      <c r="C22" s="53"/>
      <c r="D22" s="53"/>
      <c r="E22" s="53"/>
    </row>
    <row r="23" spans="1:5">
      <c r="A23" s="31" t="s">
        <v>16</v>
      </c>
      <c r="B23" s="7"/>
      <c r="C23" s="7"/>
      <c r="D23" s="7"/>
      <c r="E23" s="7"/>
    </row>
    <row r="24" spans="1:5">
      <c r="A24" s="50" t="s">
        <v>33</v>
      </c>
      <c r="B24" s="50"/>
      <c r="C24" s="50"/>
      <c r="D24" s="50"/>
      <c r="E24" s="50"/>
    </row>
    <row r="26" spans="1:5" ht="15.75" thickBot="1">
      <c r="A26" s="13" t="s">
        <v>63</v>
      </c>
      <c r="B26" s="13" t="s">
        <v>12</v>
      </c>
      <c r="C26" s="13" t="s">
        <v>38</v>
      </c>
      <c r="D26" s="13" t="s">
        <v>50</v>
      </c>
      <c r="E26" s="13" t="s">
        <v>44</v>
      </c>
    </row>
    <row r="28" spans="1:5">
      <c r="A28" s="17" t="s">
        <v>13</v>
      </c>
      <c r="B28" s="1">
        <f>+'1T'!E28</f>
        <v>223786416.19</v>
      </c>
      <c r="C28" s="1">
        <f>+'2T'!E28</f>
        <v>315378486.59000003</v>
      </c>
      <c r="D28" s="1">
        <f>SUM(B28:C28)</f>
        <v>539164902.77999997</v>
      </c>
      <c r="E28" s="1">
        <f>+D28/6</f>
        <v>89860817.129999995</v>
      </c>
    </row>
    <row r="30" spans="1:5" ht="15.75" thickBot="1">
      <c r="A30" s="18"/>
      <c r="B30" s="3"/>
      <c r="C30" s="3"/>
      <c r="D30" s="3"/>
      <c r="E30" s="3"/>
    </row>
    <row r="31" spans="1:5" ht="15.75" thickTop="1">
      <c r="A31" s="24" t="s">
        <v>66</v>
      </c>
    </row>
    <row r="34" spans="1:5">
      <c r="A34" s="50" t="s">
        <v>17</v>
      </c>
      <c r="B34" s="50"/>
      <c r="C34" s="50"/>
      <c r="D34" s="50"/>
    </row>
    <row r="35" spans="1:5">
      <c r="A35" s="37" t="s">
        <v>18</v>
      </c>
    </row>
    <row r="36" spans="1:5">
      <c r="A36" s="50" t="s">
        <v>33</v>
      </c>
      <c r="B36" s="50"/>
      <c r="C36" s="50"/>
      <c r="D36" s="50"/>
      <c r="E36" s="30"/>
    </row>
    <row r="38" spans="1:5" ht="15.75" thickBot="1">
      <c r="A38" s="13" t="s">
        <v>19</v>
      </c>
      <c r="B38" s="13" t="s">
        <v>12</v>
      </c>
      <c r="C38" s="13" t="s">
        <v>38</v>
      </c>
      <c r="D38" s="13" t="s">
        <v>50</v>
      </c>
    </row>
    <row r="40" spans="1:5">
      <c r="A40" s="16" t="s">
        <v>20</v>
      </c>
      <c r="B40" s="1">
        <f>+'1T'!E40</f>
        <v>223786416.19</v>
      </c>
      <c r="C40" s="1">
        <f>+'2T'!E28</f>
        <v>315378486.59000003</v>
      </c>
      <c r="D40" s="1">
        <f>SUM(B40:C40)</f>
        <v>539164902.77999997</v>
      </c>
    </row>
    <row r="41" spans="1:5">
      <c r="A41" s="16" t="s">
        <v>21</v>
      </c>
      <c r="B41" s="1">
        <f>+'1T'!E41</f>
        <v>0</v>
      </c>
      <c r="C41" s="1">
        <f>+'2T'!E41</f>
        <v>0</v>
      </c>
      <c r="D41" s="1">
        <f>SUM(B41:C41)</f>
        <v>0</v>
      </c>
    </row>
    <row r="42" spans="1:5">
      <c r="A42" s="16" t="s">
        <v>76</v>
      </c>
      <c r="B42" s="1">
        <f>+'1T'!E42</f>
        <v>0</v>
      </c>
      <c r="C42" s="1">
        <f>+'2T'!E42</f>
        <v>121753170.45</v>
      </c>
      <c r="D42" s="1">
        <f>SUM(B42:C42)</f>
        <v>121753170.45</v>
      </c>
    </row>
    <row r="43" spans="1:5">
      <c r="A43" s="16" t="s">
        <v>22</v>
      </c>
    </row>
    <row r="44" spans="1:5">
      <c r="A44" s="16" t="s">
        <v>23</v>
      </c>
    </row>
    <row r="45" spans="1:5" ht="15.75" thickBot="1">
      <c r="A45" s="18" t="s">
        <v>14</v>
      </c>
      <c r="B45" s="3">
        <f>SUM(B40:B44)</f>
        <v>223786416.19</v>
      </c>
      <c r="C45" s="3">
        <f>SUM(C40:C44)</f>
        <v>437131657.04000002</v>
      </c>
      <c r="D45" s="3">
        <f>SUM(D40:D44)</f>
        <v>660918073.23000002</v>
      </c>
    </row>
    <row r="46" spans="1:5" ht="15.75" thickTop="1">
      <c r="A46" s="24" t="s">
        <v>66</v>
      </c>
    </row>
    <row r="49" spans="1:5" s="7" customFormat="1">
      <c r="A49" s="50" t="s">
        <v>24</v>
      </c>
      <c r="B49" s="50"/>
      <c r="C49" s="50"/>
      <c r="D49" s="50"/>
    </row>
    <row r="50" spans="1:5">
      <c r="A50" s="50" t="s">
        <v>25</v>
      </c>
      <c r="B50" s="50"/>
      <c r="C50" s="50"/>
      <c r="D50" s="50"/>
    </row>
    <row r="51" spans="1:5">
      <c r="A51" s="50" t="s">
        <v>33</v>
      </c>
      <c r="B51" s="50"/>
      <c r="C51" s="50"/>
      <c r="D51" s="50"/>
      <c r="E51" s="30"/>
    </row>
    <row r="53" spans="1:5" ht="15.75" thickBot="1">
      <c r="A53" s="13" t="s">
        <v>19</v>
      </c>
      <c r="B53" s="13" t="s">
        <v>12</v>
      </c>
      <c r="C53" s="13" t="s">
        <v>38</v>
      </c>
      <c r="D53" s="13" t="s">
        <v>50</v>
      </c>
    </row>
    <row r="55" spans="1:5">
      <c r="A55" s="1" t="s">
        <v>34</v>
      </c>
      <c r="B55" s="1">
        <f>+'1T'!E55</f>
        <v>207855237.80000001</v>
      </c>
      <c r="C55" s="1">
        <f>+'2T'!E55</f>
        <v>194480150.19999999</v>
      </c>
      <c r="D55" s="1">
        <f>B55</f>
        <v>207855237.80000001</v>
      </c>
    </row>
    <row r="56" spans="1:5">
      <c r="A56" s="1" t="s">
        <v>26</v>
      </c>
      <c r="B56" s="1">
        <f>+'1T'!E56</f>
        <v>210411328.59</v>
      </c>
      <c r="C56" s="1">
        <f>+'2T'!E56</f>
        <v>392222476.03999996</v>
      </c>
      <c r="D56" s="1">
        <f>SUM(B56:C56)</f>
        <v>602633804.63</v>
      </c>
    </row>
    <row r="57" spans="1:5">
      <c r="A57" s="1" t="s">
        <v>27</v>
      </c>
      <c r="B57" s="1">
        <f>+'1T'!E57</f>
        <v>418266566.38999999</v>
      </c>
      <c r="C57" s="1">
        <f>+'2T'!E57</f>
        <v>586702626.24000001</v>
      </c>
      <c r="D57" s="1">
        <f>D56+D55</f>
        <v>810489042.43000007</v>
      </c>
    </row>
    <row r="58" spans="1:5">
      <c r="A58" s="1" t="s">
        <v>28</v>
      </c>
      <c r="B58" s="1">
        <f>+'1T'!E58</f>
        <v>223786416.19</v>
      </c>
      <c r="C58" s="1">
        <f>+'2T'!E58</f>
        <v>437131657.03999996</v>
      </c>
      <c r="D58" s="1">
        <f>SUM(B58:C58)</f>
        <v>660918073.23000002</v>
      </c>
    </row>
    <row r="59" spans="1:5">
      <c r="A59" s="1" t="s">
        <v>29</v>
      </c>
      <c r="B59" s="1">
        <f>+'1T'!E59</f>
        <v>194480150.19999999</v>
      </c>
      <c r="C59" s="1">
        <f>'[1]II Trimestre '!E59</f>
        <v>357399525.79999995</v>
      </c>
      <c r="D59" s="1">
        <f>D57-D58</f>
        <v>149570969.20000005</v>
      </c>
    </row>
    <row r="60" spans="1:5" ht="15.75" thickBot="1">
      <c r="A60" s="3"/>
      <c r="B60" s="3"/>
      <c r="C60" s="3"/>
      <c r="D60" s="3"/>
    </row>
    <row r="61" spans="1:5" ht="15.75" thickTop="1">
      <c r="A61" s="24" t="s">
        <v>66</v>
      </c>
    </row>
    <row r="62" spans="1:5">
      <c r="A62" s="31" t="s">
        <v>45</v>
      </c>
    </row>
    <row r="63" spans="1:5">
      <c r="A63" s="54" t="s">
        <v>46</v>
      </c>
      <c r="B63" s="54"/>
      <c r="C63" s="54"/>
      <c r="D63" s="54"/>
    </row>
    <row r="64" spans="1:5">
      <c r="A64" s="54" t="s">
        <v>47</v>
      </c>
      <c r="B64" s="54"/>
      <c r="C64" s="54"/>
      <c r="D64" s="54"/>
    </row>
    <row r="65" spans="1:4">
      <c r="A65" s="54" t="s">
        <v>48</v>
      </c>
      <c r="B65" s="54"/>
      <c r="C65" s="54"/>
      <c r="D65" s="54"/>
    </row>
    <row r="67" spans="1:4">
      <c r="A67" s="16" t="s">
        <v>79</v>
      </c>
    </row>
    <row r="68" spans="1:4">
      <c r="A68" s="40"/>
    </row>
    <row r="69" spans="1:4">
      <c r="A69" s="40"/>
    </row>
  </sheetData>
  <mergeCells count="14">
    <mergeCell ref="A24:E24"/>
    <mergeCell ref="A1:E1"/>
    <mergeCell ref="B2:C2"/>
    <mergeCell ref="A8:E8"/>
    <mergeCell ref="A9:E9"/>
    <mergeCell ref="A22:E22"/>
    <mergeCell ref="A64:D64"/>
    <mergeCell ref="A65:D65"/>
    <mergeCell ref="A34:D34"/>
    <mergeCell ref="A36:D36"/>
    <mergeCell ref="A49:D49"/>
    <mergeCell ref="A50:D50"/>
    <mergeCell ref="A51:D51"/>
    <mergeCell ref="A63:D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0"/>
  <sheetViews>
    <sheetView topLeftCell="A46" workbookViewId="0">
      <selection activeCell="G35" sqref="G35"/>
    </sheetView>
  </sheetViews>
  <sheetFormatPr baseColWidth="10" defaultColWidth="11.5703125" defaultRowHeight="15"/>
  <cols>
    <col min="1" max="1" width="51.140625" style="16" customWidth="1"/>
    <col min="2" max="3" width="15.140625" style="1" bestFit="1" customWidth="1"/>
    <col min="4" max="4" width="13.7109375" style="1" bestFit="1" customWidth="1"/>
    <col min="5" max="5" width="15.140625" style="1" bestFit="1" customWidth="1"/>
    <col min="6" max="6" width="18" style="1" bestFit="1" customWidth="1"/>
    <col min="7" max="7" width="18.5703125" style="1" bestFit="1" customWidth="1"/>
    <col min="8" max="8" width="17.140625" style="1" customWidth="1"/>
    <col min="9" max="16384" width="11.5703125" style="1"/>
  </cols>
  <sheetData>
    <row r="1" spans="1:8" ht="15" customHeight="1">
      <c r="A1" s="50" t="s">
        <v>0</v>
      </c>
      <c r="B1" s="50"/>
      <c r="C1" s="50"/>
      <c r="D1" s="50"/>
      <c r="E1" s="50"/>
      <c r="F1" s="50"/>
    </row>
    <row r="2" spans="1:8" s="7" customFormat="1" ht="15" customHeight="1">
      <c r="A2" s="5" t="s">
        <v>3</v>
      </c>
      <c r="B2" s="51" t="s">
        <v>4</v>
      </c>
      <c r="C2" s="51"/>
      <c r="D2" s="6"/>
    </row>
    <row r="3" spans="1:8" s="7" customFormat="1" ht="15" customHeight="1">
      <c r="A3" s="5" t="s">
        <v>5</v>
      </c>
      <c r="B3" s="8" t="s">
        <v>6</v>
      </c>
      <c r="C3" s="8"/>
      <c r="D3" s="8"/>
    </row>
    <row r="4" spans="1:8" s="7" customFormat="1" ht="15" customHeight="1">
      <c r="A4" s="5" t="s">
        <v>7</v>
      </c>
      <c r="B4" s="8" t="s">
        <v>30</v>
      </c>
      <c r="C4" s="8"/>
      <c r="D4" s="8"/>
    </row>
    <row r="5" spans="1:8" s="7" customFormat="1" ht="15" customHeight="1">
      <c r="A5" s="5" t="s">
        <v>31</v>
      </c>
      <c r="B5" s="37" t="s">
        <v>74</v>
      </c>
      <c r="C5" s="5"/>
    </row>
    <row r="6" spans="1:8" s="7" customFormat="1" ht="15" customHeight="1">
      <c r="A6" s="5"/>
      <c r="B6" s="10"/>
    </row>
    <row r="7" spans="1:8" ht="15" customHeight="1"/>
    <row r="8" spans="1:8" ht="15" customHeight="1">
      <c r="A8" s="50" t="s">
        <v>1</v>
      </c>
      <c r="B8" s="50"/>
      <c r="C8" s="50"/>
      <c r="D8" s="50"/>
      <c r="E8" s="50"/>
      <c r="F8" s="50"/>
      <c r="G8" s="20"/>
      <c r="H8" s="20"/>
    </row>
    <row r="9" spans="1:8" ht="15" customHeight="1">
      <c r="A9" s="50" t="s">
        <v>2</v>
      </c>
      <c r="B9" s="50"/>
      <c r="C9" s="50"/>
      <c r="D9" s="50"/>
      <c r="E9" s="50"/>
      <c r="F9" s="50"/>
      <c r="G9" s="20"/>
      <c r="H9" s="20"/>
    </row>
    <row r="10" spans="1:8" ht="15" customHeight="1"/>
    <row r="11" spans="1:8" ht="15.75" thickBot="1">
      <c r="A11" s="13" t="s">
        <v>63</v>
      </c>
      <c r="B11" s="32" t="s">
        <v>8</v>
      </c>
      <c r="C11" s="32" t="s">
        <v>12</v>
      </c>
      <c r="D11" s="32" t="s">
        <v>38</v>
      </c>
      <c r="E11" s="32" t="s">
        <v>42</v>
      </c>
      <c r="F11" s="32" t="s">
        <v>49</v>
      </c>
      <c r="G11" s="33"/>
      <c r="H11" s="28"/>
    </row>
    <row r="12" spans="1:8" ht="15" customHeight="1">
      <c r="G12" s="29"/>
      <c r="H12" s="29"/>
    </row>
    <row r="13" spans="1:8" ht="15" customHeight="1">
      <c r="A13" s="17" t="s">
        <v>13</v>
      </c>
      <c r="B13" s="1" t="s">
        <v>58</v>
      </c>
      <c r="C13" s="35">
        <f>+'1T'!F13</f>
        <v>538</v>
      </c>
      <c r="D13" s="35">
        <f>+'2T'!F13</f>
        <v>602</v>
      </c>
      <c r="E13" s="35">
        <f>'3T'!F13</f>
        <v>638</v>
      </c>
      <c r="F13" s="30">
        <f>SUM(C13:E13)</f>
        <v>1778</v>
      </c>
      <c r="G13" s="36"/>
      <c r="H13" s="29"/>
    </row>
    <row r="14" spans="1:8" ht="15" customHeight="1">
      <c r="A14" s="17"/>
      <c r="B14" s="1" t="s">
        <v>59</v>
      </c>
      <c r="C14" s="35">
        <f>+'1T'!F14</f>
        <v>293</v>
      </c>
      <c r="D14" s="35">
        <f>+'2T'!F14</f>
        <v>312</v>
      </c>
      <c r="E14" s="35">
        <f>'3T'!F14</f>
        <v>332</v>
      </c>
      <c r="F14" s="30">
        <v>603</v>
      </c>
      <c r="G14" s="36"/>
      <c r="H14" s="29"/>
    </row>
    <row r="15" spans="1:8" ht="15" customHeight="1">
      <c r="C15" s="30"/>
      <c r="D15" s="30"/>
      <c r="E15" s="30"/>
      <c r="F15" s="30"/>
      <c r="G15" s="36"/>
      <c r="H15" s="29"/>
    </row>
    <row r="16" spans="1:8" ht="15" customHeight="1" thickBot="1">
      <c r="A16" s="18"/>
      <c r="B16" s="3"/>
      <c r="C16" s="3"/>
      <c r="D16" s="3"/>
      <c r="E16" s="3"/>
      <c r="F16" s="3"/>
      <c r="G16" s="29"/>
      <c r="H16" s="29"/>
    </row>
    <row r="17" spans="1:6" ht="15.75" thickTop="1">
      <c r="A17" s="16" t="s">
        <v>51</v>
      </c>
    </row>
    <row r="18" spans="1:6">
      <c r="A18" s="39" t="s">
        <v>60</v>
      </c>
      <c r="C18" s="46">
        <f>C14/C13</f>
        <v>0.54460966542750933</v>
      </c>
      <c r="D18" s="46">
        <f t="shared" ref="D18:F18" si="0">D14/D13</f>
        <v>0.51827242524916939</v>
      </c>
      <c r="E18" s="46">
        <f t="shared" si="0"/>
        <v>0.52037617554858939</v>
      </c>
      <c r="F18" s="46">
        <f t="shared" si="0"/>
        <v>0.33914510686164229</v>
      </c>
    </row>
    <row r="19" spans="1:6">
      <c r="A19" s="39" t="s">
        <v>61</v>
      </c>
    </row>
    <row r="22" spans="1:6">
      <c r="A22" s="53" t="s">
        <v>15</v>
      </c>
      <c r="B22" s="53"/>
      <c r="C22" s="53"/>
      <c r="D22" s="53"/>
      <c r="E22" s="53"/>
      <c r="F22" s="53"/>
    </row>
    <row r="23" spans="1:6">
      <c r="A23" s="50" t="s">
        <v>16</v>
      </c>
      <c r="B23" s="50"/>
      <c r="C23" s="50"/>
      <c r="D23" s="50"/>
      <c r="E23" s="50"/>
      <c r="F23" s="50"/>
    </row>
    <row r="24" spans="1:6">
      <c r="A24" s="50" t="s">
        <v>33</v>
      </c>
      <c r="B24" s="50"/>
      <c r="C24" s="50"/>
      <c r="D24" s="50"/>
      <c r="E24" s="50"/>
      <c r="F24" s="50"/>
    </row>
    <row r="26" spans="1:6" ht="15.75" thickBot="1">
      <c r="A26" s="13" t="s">
        <v>63</v>
      </c>
      <c r="B26" s="13" t="s">
        <v>12</v>
      </c>
      <c r="C26" s="13" t="s">
        <v>38</v>
      </c>
      <c r="D26" s="13" t="s">
        <v>42</v>
      </c>
      <c r="E26" s="13" t="s">
        <v>49</v>
      </c>
      <c r="F26" s="13" t="s">
        <v>44</v>
      </c>
    </row>
    <row r="28" spans="1:6">
      <c r="A28" s="17" t="s">
        <v>13</v>
      </c>
      <c r="B28" s="1">
        <f>+'1T'!E28</f>
        <v>223786416.19</v>
      </c>
      <c r="C28" s="1">
        <f>+'2T'!E28</f>
        <v>315378486.59000003</v>
      </c>
      <c r="D28" s="1">
        <f>+'3T'!E28</f>
        <v>360058945</v>
      </c>
      <c r="E28" s="1">
        <f>SUM(B28:D28)</f>
        <v>899223847.77999997</v>
      </c>
      <c r="F28" s="1">
        <f>+E28/9</f>
        <v>99913760.864444435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16" t="s">
        <v>67</v>
      </c>
    </row>
    <row r="34" spans="1:6">
      <c r="A34" s="50" t="s">
        <v>17</v>
      </c>
      <c r="B34" s="50"/>
      <c r="C34" s="50"/>
      <c r="D34" s="50"/>
      <c r="E34" s="50"/>
    </row>
    <row r="35" spans="1:6">
      <c r="A35" s="50" t="s">
        <v>18</v>
      </c>
      <c r="B35" s="50"/>
      <c r="C35" s="50"/>
      <c r="D35" s="50"/>
      <c r="E35" s="50"/>
    </row>
    <row r="36" spans="1:6">
      <c r="A36" s="50" t="s">
        <v>33</v>
      </c>
      <c r="B36" s="50"/>
      <c r="C36" s="50"/>
      <c r="D36" s="50"/>
      <c r="E36" s="50"/>
    </row>
    <row r="38" spans="1:6" ht="15.75" thickBot="1">
      <c r="A38" s="13" t="s">
        <v>19</v>
      </c>
      <c r="B38" s="13" t="s">
        <v>12</v>
      </c>
      <c r="C38" s="13" t="s">
        <v>38</v>
      </c>
      <c r="D38" s="13" t="s">
        <v>42</v>
      </c>
      <c r="E38" s="13" t="s">
        <v>49</v>
      </c>
    </row>
    <row r="40" spans="1:6">
      <c r="A40" s="16" t="s">
        <v>20</v>
      </c>
      <c r="B40" s="1">
        <f>+'1T'!E40</f>
        <v>223786416.19</v>
      </c>
      <c r="C40" s="1">
        <f>+'2T'!E40</f>
        <v>315378486.59000003</v>
      </c>
      <c r="D40" s="1">
        <f>+'3T'!E40</f>
        <v>360058945</v>
      </c>
      <c r="E40" s="1">
        <f>SUM(B40:D40)</f>
        <v>899223847.77999997</v>
      </c>
    </row>
    <row r="41" spans="1:6">
      <c r="A41" s="16" t="s">
        <v>21</v>
      </c>
      <c r="B41" s="1">
        <f>+'1T'!E41</f>
        <v>0</v>
      </c>
      <c r="C41" s="1">
        <f>+'2T'!E41</f>
        <v>0</v>
      </c>
      <c r="D41" s="1">
        <f>+'3T'!E41</f>
        <v>0</v>
      </c>
      <c r="E41" s="1">
        <f>SUM(B41:D41)</f>
        <v>0</v>
      </c>
    </row>
    <row r="42" spans="1:6">
      <c r="A42" s="16" t="s">
        <v>76</v>
      </c>
      <c r="B42" s="56">
        <f>+'1T'!E42</f>
        <v>0</v>
      </c>
      <c r="C42" s="56">
        <f>+'2T'!E42</f>
        <v>121753170.45</v>
      </c>
      <c r="D42" s="56">
        <f>+'3T'!E42</f>
        <v>-4794127.28</v>
      </c>
      <c r="E42" s="56">
        <f>SUM(B42:D42)</f>
        <v>116959043.17</v>
      </c>
      <c r="F42" s="56"/>
    </row>
    <row r="43" spans="1:6">
      <c r="A43" s="16" t="s">
        <v>22</v>
      </c>
    </row>
    <row r="44" spans="1:6">
      <c r="A44" s="16" t="s">
        <v>23</v>
      </c>
    </row>
    <row r="45" spans="1:6" ht="15.75" thickBot="1">
      <c r="A45" s="18" t="s">
        <v>14</v>
      </c>
      <c r="B45" s="3">
        <f>SUM(B40:B44)</f>
        <v>223786416.19</v>
      </c>
      <c r="C45" s="3">
        <f>SUM(C40:C44)</f>
        <v>437131657.04000002</v>
      </c>
      <c r="D45" s="3">
        <f>SUM(D40:D44)</f>
        <v>355264817.72000003</v>
      </c>
      <c r="E45" s="3">
        <f>SUM(E40:E44)</f>
        <v>1016182890.9499999</v>
      </c>
    </row>
    <row r="46" spans="1:6" ht="15.75" thickTop="1">
      <c r="A46" s="16" t="s">
        <v>67</v>
      </c>
    </row>
    <row r="47" spans="1:6">
      <c r="A47" s="55" t="s">
        <v>82</v>
      </c>
    </row>
    <row r="49" spans="1:5">
      <c r="A49" s="50" t="s">
        <v>24</v>
      </c>
      <c r="B49" s="50"/>
      <c r="C49" s="50"/>
      <c r="D49" s="50"/>
      <c r="E49" s="50"/>
    </row>
    <row r="50" spans="1:5">
      <c r="A50" s="50" t="s">
        <v>25</v>
      </c>
      <c r="B50" s="50"/>
      <c r="C50" s="50"/>
      <c r="D50" s="50"/>
      <c r="E50" s="50"/>
    </row>
    <row r="51" spans="1:5">
      <c r="A51" s="50" t="s">
        <v>33</v>
      </c>
      <c r="B51" s="50"/>
      <c r="C51" s="50"/>
      <c r="D51" s="50"/>
      <c r="E51" s="50"/>
    </row>
    <row r="53" spans="1:5" ht="15.75" thickBot="1">
      <c r="A53" s="13" t="s">
        <v>19</v>
      </c>
      <c r="B53" s="13" t="s">
        <v>12</v>
      </c>
      <c r="C53" s="13" t="s">
        <v>38</v>
      </c>
      <c r="D53" s="13" t="s">
        <v>42</v>
      </c>
      <c r="E53" s="13" t="s">
        <v>49</v>
      </c>
    </row>
    <row r="55" spans="1:5">
      <c r="A55" s="1" t="s">
        <v>34</v>
      </c>
      <c r="B55" s="1">
        <f>+'1T'!E55</f>
        <v>207855237.80000001</v>
      </c>
      <c r="C55" s="1">
        <f>+'2T'!E55</f>
        <v>194480150.19999999</v>
      </c>
      <c r="D55" s="1">
        <f>+'3T'!E55</f>
        <v>149570969.20000005</v>
      </c>
      <c r="E55" s="1">
        <f>B55</f>
        <v>207855237.80000001</v>
      </c>
    </row>
    <row r="56" spans="1:5">
      <c r="A56" s="1" t="s">
        <v>26</v>
      </c>
      <c r="B56" s="1">
        <f>+'1T'!E56</f>
        <v>210411328.59</v>
      </c>
      <c r="C56" s="1">
        <f>+'2T'!E56</f>
        <v>392222476.03999996</v>
      </c>
      <c r="D56" s="1">
        <f>+'3T'!E56</f>
        <v>336132664.47999996</v>
      </c>
      <c r="E56" s="1">
        <f>SUM(B56:D56)</f>
        <v>938766469.1099999</v>
      </c>
    </row>
    <row r="57" spans="1:5">
      <c r="A57" s="1" t="s">
        <v>27</v>
      </c>
      <c r="B57" s="1">
        <f>+'1T'!E57</f>
        <v>418266566.38999999</v>
      </c>
      <c r="C57" s="1">
        <f>+'2T'!E57</f>
        <v>586702626.24000001</v>
      </c>
      <c r="D57" s="1">
        <f>+'3T'!E57</f>
        <v>485703633.68000001</v>
      </c>
      <c r="E57" s="1">
        <f>E56+E55</f>
        <v>1146621706.9099998</v>
      </c>
    </row>
    <row r="58" spans="1:5">
      <c r="A58" s="1" t="s">
        <v>28</v>
      </c>
      <c r="B58" s="1">
        <f>+'1T'!E58</f>
        <v>223786416.19</v>
      </c>
      <c r="C58" s="1">
        <f>+'2T'!E58</f>
        <v>437131657.03999996</v>
      </c>
      <c r="D58" s="1">
        <f>+'3T'!E58</f>
        <v>355264817.72000003</v>
      </c>
      <c r="E58" s="1">
        <f>SUM(B58:D58)</f>
        <v>1016182890.95</v>
      </c>
    </row>
    <row r="59" spans="1:5">
      <c r="A59" s="1" t="s">
        <v>29</v>
      </c>
      <c r="B59" s="1">
        <f>+'1T'!E59</f>
        <v>194480150.19999999</v>
      </c>
      <c r="C59" s="1">
        <f>+'2T'!E59</f>
        <v>149570969.20000005</v>
      </c>
      <c r="D59" s="1">
        <f>+'3T'!E59</f>
        <v>130438815.95999998</v>
      </c>
      <c r="E59" s="1">
        <f>E57-E58</f>
        <v>130438815.9599998</v>
      </c>
    </row>
    <row r="60" spans="1:5" ht="15.75" thickBot="1">
      <c r="A60" s="3"/>
      <c r="B60" s="3"/>
      <c r="C60" s="3"/>
      <c r="D60" s="3"/>
      <c r="E60" s="3"/>
    </row>
    <row r="61" spans="1:5" ht="15.75" thickTop="1">
      <c r="A61" s="16" t="s">
        <v>67</v>
      </c>
    </row>
    <row r="62" spans="1:5">
      <c r="A62" s="31" t="s">
        <v>45</v>
      </c>
    </row>
    <row r="63" spans="1:5">
      <c r="A63" s="54" t="s">
        <v>46</v>
      </c>
      <c r="B63" s="54"/>
      <c r="C63" s="54"/>
      <c r="D63" s="54"/>
    </row>
    <row r="64" spans="1:5">
      <c r="A64" s="54" t="s">
        <v>47</v>
      </c>
      <c r="B64" s="54"/>
      <c r="C64" s="54"/>
      <c r="D64" s="54"/>
    </row>
    <row r="65" spans="1:4">
      <c r="A65" s="54" t="s">
        <v>48</v>
      </c>
      <c r="B65" s="54"/>
      <c r="C65" s="54"/>
      <c r="D65" s="54"/>
    </row>
    <row r="66" spans="1:4">
      <c r="A66" t="s">
        <v>78</v>
      </c>
    </row>
    <row r="68" spans="1:4">
      <c r="A68" s="16" t="s">
        <v>79</v>
      </c>
    </row>
    <row r="69" spans="1:4">
      <c r="A69" s="40"/>
    </row>
    <row r="70" spans="1:4">
      <c r="A70" s="40"/>
    </row>
  </sheetData>
  <mergeCells count="16">
    <mergeCell ref="A1:F1"/>
    <mergeCell ref="B2:C2"/>
    <mergeCell ref="A22:F22"/>
    <mergeCell ref="A23:F23"/>
    <mergeCell ref="A51:E51"/>
    <mergeCell ref="A63:D63"/>
    <mergeCell ref="A64:D64"/>
    <mergeCell ref="A65:D65"/>
    <mergeCell ref="A8:F8"/>
    <mergeCell ref="A9:F9"/>
    <mergeCell ref="A24:F24"/>
    <mergeCell ref="A34:E34"/>
    <mergeCell ref="A35:E35"/>
    <mergeCell ref="A36:E36"/>
    <mergeCell ref="A49:E49"/>
    <mergeCell ref="A50:E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sqref="A1:G1"/>
    </sheetView>
  </sheetViews>
  <sheetFormatPr baseColWidth="10" defaultColWidth="11.5703125" defaultRowHeight="15"/>
  <cols>
    <col min="1" max="1" width="51.140625" style="16" customWidth="1"/>
    <col min="2" max="4" width="15.140625" style="1" bestFit="1" customWidth="1"/>
    <col min="5" max="5" width="13.85546875" style="1" bestFit="1" customWidth="1"/>
    <col min="6" max="6" width="15.42578125" style="1" bestFit="1" customWidth="1"/>
    <col min="7" max="7" width="18" style="1" bestFit="1" customWidth="1"/>
    <col min="8" max="8" width="18.5703125" style="1" bestFit="1" customWidth="1"/>
    <col min="9" max="9" width="13.85546875" style="1" customWidth="1"/>
    <col min="10" max="16384" width="11.5703125" style="1"/>
  </cols>
  <sheetData>
    <row r="1" spans="1:9" ht="15" customHeight="1">
      <c r="A1" s="50" t="s">
        <v>0</v>
      </c>
      <c r="B1" s="50"/>
      <c r="C1" s="50"/>
      <c r="D1" s="50"/>
      <c r="E1" s="50"/>
      <c r="F1" s="50"/>
      <c r="G1" s="50"/>
    </row>
    <row r="2" spans="1:9" s="7" customFormat="1" ht="15" customHeight="1">
      <c r="A2" s="5" t="s">
        <v>3</v>
      </c>
      <c r="B2" s="51" t="s">
        <v>4</v>
      </c>
      <c r="C2" s="51"/>
      <c r="D2" s="6"/>
    </row>
    <row r="3" spans="1:9" s="7" customFormat="1" ht="15" customHeight="1">
      <c r="A3" s="5" t="s">
        <v>5</v>
      </c>
      <c r="B3" s="8" t="s">
        <v>6</v>
      </c>
      <c r="C3" s="8"/>
      <c r="D3" s="8"/>
    </row>
    <row r="4" spans="1:9" s="7" customFormat="1" ht="15" customHeight="1">
      <c r="A4" s="5" t="s">
        <v>7</v>
      </c>
      <c r="B4" s="8" t="s">
        <v>30</v>
      </c>
      <c r="C4" s="8"/>
      <c r="D4" s="8"/>
    </row>
    <row r="5" spans="1:9" s="7" customFormat="1" ht="15" customHeight="1">
      <c r="A5" s="5" t="s">
        <v>31</v>
      </c>
      <c r="B5" s="41">
        <v>2013</v>
      </c>
    </row>
    <row r="6" spans="1:9" s="7" customFormat="1" ht="15" customHeight="1">
      <c r="A6" s="5"/>
      <c r="B6" s="10"/>
    </row>
    <row r="7" spans="1:9" ht="15" customHeight="1"/>
    <row r="8" spans="1:9" ht="15" customHeight="1">
      <c r="A8" s="50" t="s">
        <v>1</v>
      </c>
      <c r="B8" s="50"/>
      <c r="C8" s="50"/>
      <c r="D8" s="50"/>
      <c r="E8" s="50"/>
      <c r="F8" s="50"/>
      <c r="G8" s="50"/>
    </row>
    <row r="9" spans="1:9" ht="15" customHeight="1">
      <c r="A9" s="50" t="s">
        <v>2</v>
      </c>
      <c r="B9" s="50"/>
      <c r="C9" s="50"/>
      <c r="D9" s="50"/>
      <c r="E9" s="50"/>
      <c r="F9" s="50"/>
      <c r="G9" s="50"/>
    </row>
    <row r="10" spans="1:9" ht="15" customHeight="1"/>
    <row r="11" spans="1:9" ht="15.75" thickBot="1">
      <c r="A11" s="13" t="s">
        <v>63</v>
      </c>
      <c r="B11" s="32" t="s">
        <v>8</v>
      </c>
      <c r="C11" s="32" t="s">
        <v>12</v>
      </c>
      <c r="D11" s="32" t="s">
        <v>38</v>
      </c>
      <c r="E11" s="32" t="s">
        <v>42</v>
      </c>
      <c r="F11" s="32" t="s">
        <v>52</v>
      </c>
      <c r="G11" s="32" t="s">
        <v>53</v>
      </c>
      <c r="H11" s="33"/>
      <c r="I11" s="33"/>
    </row>
    <row r="12" spans="1:9" ht="15" customHeight="1">
      <c r="H12" s="29"/>
      <c r="I12" s="29"/>
    </row>
    <row r="13" spans="1:9" ht="15" customHeight="1">
      <c r="A13" s="17" t="s">
        <v>13</v>
      </c>
      <c r="B13" s="1" t="s">
        <v>58</v>
      </c>
      <c r="C13" s="38">
        <f>+'1T'!F13</f>
        <v>538</v>
      </c>
      <c r="D13" s="25">
        <f>+'2T'!F13</f>
        <v>602</v>
      </c>
      <c r="E13" s="25">
        <f>'3T'!F13</f>
        <v>638</v>
      </c>
      <c r="F13" s="25">
        <f>+'4T'!F13</f>
        <v>624</v>
      </c>
      <c r="G13" s="1">
        <f>SUM(C13:F13)</f>
        <v>2402</v>
      </c>
      <c r="H13" s="29"/>
      <c r="I13" s="29"/>
    </row>
    <row r="14" spans="1:9" ht="15" customHeight="1">
      <c r="A14" s="17"/>
      <c r="B14" s="1" t="s">
        <v>59</v>
      </c>
      <c r="C14" s="38">
        <f>'1T'!F14</f>
        <v>293</v>
      </c>
      <c r="D14" s="25">
        <f>'2T'!F14</f>
        <v>312</v>
      </c>
      <c r="E14" s="25">
        <f>'3T'!F14</f>
        <v>332</v>
      </c>
      <c r="F14" s="25">
        <f>'4T'!F14</f>
        <v>320</v>
      </c>
      <c r="G14" s="1">
        <v>750</v>
      </c>
      <c r="H14" s="49">
        <f>G13/G14</f>
        <v>3.2026666666666666</v>
      </c>
      <c r="I14" s="29"/>
    </row>
    <row r="15" spans="1:9" ht="15" customHeight="1">
      <c r="A15" s="17"/>
      <c r="C15" s="38"/>
      <c r="D15" s="25"/>
      <c r="E15" s="25"/>
      <c r="F15" s="25"/>
      <c r="H15" s="29"/>
      <c r="I15" s="29"/>
    </row>
    <row r="16" spans="1:9" ht="15" customHeight="1" thickBot="1">
      <c r="A16" s="18"/>
      <c r="B16" s="3"/>
      <c r="C16" s="3"/>
      <c r="D16" s="3"/>
      <c r="E16" s="3"/>
      <c r="F16" s="3"/>
      <c r="G16" s="3"/>
      <c r="H16" s="29"/>
      <c r="I16" s="29"/>
    </row>
    <row r="17" spans="1:7" ht="15.75" thickTop="1">
      <c r="A17" s="16" t="s">
        <v>43</v>
      </c>
    </row>
    <row r="18" spans="1:7">
      <c r="A18" s="39" t="s">
        <v>60</v>
      </c>
    </row>
    <row r="19" spans="1:7">
      <c r="A19" s="39" t="s">
        <v>61</v>
      </c>
    </row>
    <row r="22" spans="1:7">
      <c r="A22" s="53" t="s">
        <v>15</v>
      </c>
      <c r="B22" s="53"/>
      <c r="C22" s="53"/>
      <c r="D22" s="53"/>
      <c r="E22" s="53"/>
      <c r="F22" s="53"/>
      <c r="G22" s="53"/>
    </row>
    <row r="23" spans="1:7">
      <c r="A23" s="50" t="s">
        <v>16</v>
      </c>
      <c r="B23" s="50"/>
      <c r="C23" s="50"/>
      <c r="D23" s="50"/>
      <c r="E23" s="50"/>
      <c r="F23" s="50"/>
      <c r="G23" s="50"/>
    </row>
    <row r="24" spans="1:7">
      <c r="A24" s="50" t="s">
        <v>33</v>
      </c>
      <c r="B24" s="50"/>
      <c r="C24" s="50"/>
      <c r="D24" s="50"/>
      <c r="E24" s="50"/>
      <c r="F24" s="50"/>
      <c r="G24" s="50"/>
    </row>
    <row r="26" spans="1:7" ht="15.75" thickBot="1">
      <c r="A26" s="13" t="s">
        <v>63</v>
      </c>
      <c r="B26" s="13" t="s">
        <v>12</v>
      </c>
      <c r="C26" s="13" t="s">
        <v>38</v>
      </c>
      <c r="D26" s="13" t="s">
        <v>42</v>
      </c>
      <c r="E26" s="13" t="s">
        <v>52</v>
      </c>
      <c r="F26" s="13" t="s">
        <v>53</v>
      </c>
      <c r="G26" s="13" t="s">
        <v>44</v>
      </c>
    </row>
    <row r="28" spans="1:7">
      <c r="A28" s="17" t="s">
        <v>13</v>
      </c>
      <c r="B28" s="1">
        <f>+'1T'!E28</f>
        <v>223786416.19</v>
      </c>
      <c r="C28" s="1">
        <f>+'2T'!E28</f>
        <v>315378486.59000003</v>
      </c>
      <c r="D28" s="1">
        <f>+'3T'!E28</f>
        <v>360058945</v>
      </c>
      <c r="E28" s="1">
        <f>+'4T'!E28</f>
        <v>299323435.44</v>
      </c>
      <c r="F28" s="1">
        <f>SUM(B28:E28)</f>
        <v>1198547283.22</v>
      </c>
      <c r="G28" s="1">
        <f>F28/12</f>
        <v>99878940.268333331</v>
      </c>
    </row>
    <row r="30" spans="1:7" ht="15.75" thickBot="1">
      <c r="A30" s="18"/>
      <c r="B30" s="3"/>
      <c r="C30" s="3"/>
      <c r="D30" s="3"/>
      <c r="E30" s="3"/>
      <c r="F30" s="3"/>
      <c r="G30" s="3"/>
    </row>
    <row r="31" spans="1:7" ht="15.75" thickTop="1">
      <c r="A31" s="16" t="s">
        <v>75</v>
      </c>
    </row>
    <row r="34" spans="1:6">
      <c r="A34" s="50" t="s">
        <v>17</v>
      </c>
      <c r="B34" s="50"/>
      <c r="C34" s="50"/>
      <c r="D34" s="50"/>
      <c r="E34" s="50"/>
      <c r="F34" s="50"/>
    </row>
    <row r="35" spans="1:6">
      <c r="A35" s="50" t="s">
        <v>18</v>
      </c>
      <c r="B35" s="50"/>
      <c r="C35" s="50"/>
      <c r="D35" s="50"/>
      <c r="E35" s="50"/>
      <c r="F35" s="50"/>
    </row>
    <row r="36" spans="1:6">
      <c r="A36" s="50" t="s">
        <v>33</v>
      </c>
      <c r="B36" s="50"/>
      <c r="C36" s="50"/>
      <c r="D36" s="50"/>
      <c r="E36" s="50"/>
      <c r="F36" s="50"/>
    </row>
    <row r="38" spans="1:6" ht="15.75" thickBot="1">
      <c r="A38" s="13" t="s">
        <v>19</v>
      </c>
      <c r="B38" s="13" t="s">
        <v>12</v>
      </c>
      <c r="C38" s="13" t="s">
        <v>38</v>
      </c>
      <c r="D38" s="13" t="s">
        <v>42</v>
      </c>
      <c r="E38" s="13" t="s">
        <v>52</v>
      </c>
      <c r="F38" s="13" t="s">
        <v>53</v>
      </c>
    </row>
    <row r="40" spans="1:6">
      <c r="A40" s="16" t="s">
        <v>20</v>
      </c>
      <c r="B40" s="1">
        <f>+'1T'!E40</f>
        <v>223786416.19</v>
      </c>
      <c r="C40" s="1">
        <f>+'2T'!E40</f>
        <v>315378486.59000003</v>
      </c>
      <c r="D40" s="1">
        <f>+'3T'!E40</f>
        <v>360058945</v>
      </c>
      <c r="E40" s="1">
        <f>+'4T'!E40</f>
        <v>299323435.44</v>
      </c>
      <c r="F40" s="1">
        <f>SUM(B40:E40)</f>
        <v>1198547283.22</v>
      </c>
    </row>
    <row r="41" spans="1:6">
      <c r="A41" s="16" t="s">
        <v>21</v>
      </c>
      <c r="B41" s="1">
        <f>+'1T'!E41</f>
        <v>0</v>
      </c>
      <c r="C41" s="1">
        <f>+'2T'!E41</f>
        <v>0</v>
      </c>
      <c r="D41" s="1">
        <f>+'3T'!E41</f>
        <v>0</v>
      </c>
      <c r="E41" s="1">
        <f>+'4T'!E41</f>
        <v>0</v>
      </c>
      <c r="F41" s="1">
        <f>SUM(B41:E41)</f>
        <v>0</v>
      </c>
    </row>
    <row r="42" spans="1:6">
      <c r="A42" s="16" t="s">
        <v>76</v>
      </c>
      <c r="B42" s="1">
        <f>+'1T'!E42</f>
        <v>0</v>
      </c>
      <c r="C42" s="1">
        <f>+'2T'!E42</f>
        <v>121753170.45</v>
      </c>
      <c r="D42" s="1">
        <f>+'3T'!E42</f>
        <v>-4794127.28</v>
      </c>
      <c r="E42" s="1">
        <f>+'4T'!E42</f>
        <v>124522272.53999999</v>
      </c>
      <c r="F42" s="1">
        <f>SUM(B42:E42)</f>
        <v>241481315.70999998</v>
      </c>
    </row>
    <row r="43" spans="1:6">
      <c r="A43" s="16" t="s">
        <v>22</v>
      </c>
    </row>
    <row r="44" spans="1:6">
      <c r="A44" s="16" t="s">
        <v>23</v>
      </c>
    </row>
    <row r="45" spans="1:6" ht="15.75" thickBot="1">
      <c r="A45" s="18" t="s">
        <v>14</v>
      </c>
      <c r="B45" s="3">
        <f>SUM(B40:B44)</f>
        <v>223786416.19</v>
      </c>
      <c r="C45" s="3">
        <f>SUM(C40:C44)</f>
        <v>437131657.04000002</v>
      </c>
      <c r="D45" s="3">
        <f>SUM(D40:D44)</f>
        <v>355264817.72000003</v>
      </c>
      <c r="E45" s="3">
        <f>SUM(E40:E44)</f>
        <v>423845707.98000002</v>
      </c>
      <c r="F45" s="3">
        <f>SUM(F40:F44)</f>
        <v>1440028598.9300001</v>
      </c>
    </row>
    <row r="46" spans="1:6" ht="15.75" thickTop="1">
      <c r="A46" s="16" t="s">
        <v>75</v>
      </c>
    </row>
    <row r="47" spans="1:6">
      <c r="A47" s="55" t="s">
        <v>82</v>
      </c>
    </row>
    <row r="49" spans="1:6">
      <c r="A49" s="50" t="s">
        <v>24</v>
      </c>
      <c r="B49" s="50"/>
      <c r="C49" s="50"/>
      <c r="D49" s="50"/>
      <c r="E49" s="50"/>
      <c r="F49" s="50"/>
    </row>
    <row r="50" spans="1:6">
      <c r="A50" s="50" t="s">
        <v>25</v>
      </c>
      <c r="B50" s="50"/>
      <c r="C50" s="50"/>
      <c r="D50" s="50"/>
      <c r="E50" s="50"/>
      <c r="F50" s="50"/>
    </row>
    <row r="51" spans="1:6">
      <c r="A51" s="50" t="s">
        <v>33</v>
      </c>
      <c r="B51" s="50"/>
      <c r="C51" s="50"/>
      <c r="D51" s="50"/>
      <c r="E51" s="50"/>
      <c r="F51" s="50"/>
    </row>
    <row r="53" spans="1:6" ht="15.75" thickBot="1">
      <c r="A53" s="13" t="s">
        <v>19</v>
      </c>
      <c r="B53" s="13" t="s">
        <v>12</v>
      </c>
      <c r="C53" s="13" t="s">
        <v>38</v>
      </c>
      <c r="D53" s="13" t="s">
        <v>42</v>
      </c>
      <c r="E53" s="13" t="s">
        <v>52</v>
      </c>
      <c r="F53" s="13" t="s">
        <v>49</v>
      </c>
    </row>
    <row r="55" spans="1:6">
      <c r="A55" s="1" t="s">
        <v>34</v>
      </c>
      <c r="B55" s="1">
        <f>+'1T'!E55</f>
        <v>207855237.80000001</v>
      </c>
      <c r="C55" s="1">
        <f>+'2T'!E55</f>
        <v>194480150.19999999</v>
      </c>
      <c r="D55" s="1">
        <f>+'3T'!E55</f>
        <v>149570969.20000005</v>
      </c>
      <c r="E55" s="1">
        <f>+'4T'!E55</f>
        <v>130438815.95999998</v>
      </c>
      <c r="F55" s="1">
        <f>B55</f>
        <v>207855237.80000001</v>
      </c>
    </row>
    <row r="56" spans="1:6">
      <c r="A56" s="1" t="s">
        <v>26</v>
      </c>
      <c r="B56" s="1">
        <f>+'1T'!E56</f>
        <v>210411328.59</v>
      </c>
      <c r="C56" s="1">
        <f>+'2T'!E56</f>
        <v>392222476.03999996</v>
      </c>
      <c r="D56" s="1">
        <f>+'3T'!E56</f>
        <v>336132664.47999996</v>
      </c>
      <c r="E56" s="1">
        <f>+'4T'!E56</f>
        <v>380039850.98000002</v>
      </c>
      <c r="F56" s="1">
        <f>SUM(B56:E56)</f>
        <v>1318806320.0899999</v>
      </c>
    </row>
    <row r="57" spans="1:6">
      <c r="A57" s="1" t="s">
        <v>27</v>
      </c>
      <c r="B57" s="1">
        <f>+'1T'!E57</f>
        <v>418266566.38999999</v>
      </c>
      <c r="C57" s="1">
        <f>+'2T'!E57</f>
        <v>586702626.24000001</v>
      </c>
      <c r="D57" s="1">
        <f>+'3T'!E57</f>
        <v>485703633.68000001</v>
      </c>
      <c r="E57" s="1">
        <f>+'4T'!E57</f>
        <v>510478666.94</v>
      </c>
      <c r="F57" s="1">
        <f>F56+F55</f>
        <v>1526661557.8899999</v>
      </c>
    </row>
    <row r="58" spans="1:6">
      <c r="A58" s="1" t="s">
        <v>28</v>
      </c>
      <c r="B58" s="1">
        <f>+'1T'!E58</f>
        <v>223786416.19</v>
      </c>
      <c r="C58" s="1">
        <f>+'2T'!E58</f>
        <v>437131657.03999996</v>
      </c>
      <c r="D58" s="1">
        <f>+'3T'!E58</f>
        <v>355264817.72000003</v>
      </c>
      <c r="E58" s="1">
        <f>+'4T'!E58</f>
        <v>423845707.98000002</v>
      </c>
      <c r="F58" s="1">
        <f>SUM(B58:E58)</f>
        <v>1440028598.9300001</v>
      </c>
    </row>
    <row r="59" spans="1:6">
      <c r="A59" s="1" t="s">
        <v>29</v>
      </c>
      <c r="B59" s="1">
        <f>+'1T'!E59</f>
        <v>194480150.19999999</v>
      </c>
      <c r="C59" s="1">
        <f>+'2T'!E59</f>
        <v>149570969.20000005</v>
      </c>
      <c r="D59" s="1">
        <f>+'3T'!E59</f>
        <v>130438815.95999998</v>
      </c>
      <c r="E59" s="1">
        <f>+'4T'!E59</f>
        <v>86632958.959999979</v>
      </c>
      <c r="F59" s="1">
        <f>F57-F58</f>
        <v>86632958.9599998</v>
      </c>
    </row>
    <row r="60" spans="1:6" ht="15.75" thickBot="1">
      <c r="A60" s="3"/>
      <c r="B60" s="3"/>
      <c r="C60" s="3"/>
      <c r="D60" s="3"/>
      <c r="E60" s="3"/>
      <c r="F60" s="3"/>
    </row>
    <row r="61" spans="1:6" ht="15.75" thickTop="1">
      <c r="A61" s="16" t="s">
        <v>75</v>
      </c>
    </row>
    <row r="62" spans="1:6">
      <c r="A62" s="31" t="s">
        <v>45</v>
      </c>
    </row>
    <row r="63" spans="1:6">
      <c r="A63" s="54" t="s">
        <v>46</v>
      </c>
      <c r="B63" s="54"/>
      <c r="C63" s="54"/>
      <c r="D63" s="54"/>
    </row>
    <row r="64" spans="1:6">
      <c r="A64" s="54" t="s">
        <v>47</v>
      </c>
      <c r="B64" s="54"/>
      <c r="C64" s="54"/>
      <c r="D64" s="54"/>
    </row>
    <row r="65" spans="1:4">
      <c r="A65" s="54" t="s">
        <v>48</v>
      </c>
      <c r="B65" s="54"/>
      <c r="C65" s="54"/>
      <c r="D65" s="54"/>
    </row>
    <row r="67" spans="1:4">
      <c r="A67" s="54" t="s">
        <v>81</v>
      </c>
      <c r="B67" s="54"/>
      <c r="C67" s="54"/>
      <c r="D67" s="54"/>
    </row>
    <row r="68" spans="1:4">
      <c r="A68" s="40"/>
    </row>
    <row r="69" spans="1:4">
      <c r="A69" s="40"/>
    </row>
  </sheetData>
  <mergeCells count="17">
    <mergeCell ref="A49:F49"/>
    <mergeCell ref="A50:F50"/>
    <mergeCell ref="A67:D67"/>
    <mergeCell ref="A23:G23"/>
    <mergeCell ref="A1:G1"/>
    <mergeCell ref="B2:C2"/>
    <mergeCell ref="A8:G8"/>
    <mergeCell ref="A9:G9"/>
    <mergeCell ref="A22:G22"/>
    <mergeCell ref="A51:F51"/>
    <mergeCell ref="A63:D63"/>
    <mergeCell ref="A64:D64"/>
    <mergeCell ref="A65:D65"/>
    <mergeCell ref="A24:G24"/>
    <mergeCell ref="A34:F34"/>
    <mergeCell ref="A35:F35"/>
    <mergeCell ref="A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Alberto García Gordon</dc:creator>
  <cp:lastModifiedBy>Catherine Mata</cp:lastModifiedBy>
  <dcterms:created xsi:type="dcterms:W3CDTF">2012-04-19T13:38:14Z</dcterms:created>
  <dcterms:modified xsi:type="dcterms:W3CDTF">2014-09-03T23:52:06Z</dcterms:modified>
</cp:coreProperties>
</file>