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75" windowHeight="11760" tabRatio="549" activeTab="6"/>
  </bookViews>
  <sheets>
    <sheet name="1T" sheetId="1" r:id="rId1"/>
    <sheet name="2T" sheetId="2" r:id="rId2"/>
    <sheet name="3T" sheetId="3" r:id="rId3"/>
    <sheet name="4T" sheetId="4" r:id="rId4"/>
    <sheet name="Semestral" sheetId="5" r:id="rId5"/>
    <sheet name="3T Acumulado" sheetId="6" r:id="rId6"/>
    <sheet name="Anual" sheetId="7" r:id="rId7"/>
  </sheets>
  <definedNames>
    <definedName name="_xlnm.Print_Area" localSheetId="0">'1T'!$A$2:$F$92</definedName>
    <definedName name="_xlnm.Print_Area" localSheetId="1">'2T'!$A$8:$F$92</definedName>
  </definedNames>
  <calcPr calcId="125725"/>
</workbook>
</file>

<file path=xl/calcChain.xml><?xml version="1.0" encoding="utf-8"?>
<calcChain xmlns="http://schemas.openxmlformats.org/spreadsheetml/2006/main">
  <c r="I32" i="7"/>
  <c r="I30"/>
  <c r="I28"/>
  <c r="I26"/>
  <c r="I35"/>
  <c r="D75"/>
  <c r="G71" i="6"/>
  <c r="G70"/>
  <c r="G69"/>
  <c r="G68"/>
  <c r="C89" i="4"/>
  <c r="C75"/>
  <c r="D75"/>
  <c r="D89" s="1"/>
  <c r="E89" s="1"/>
  <c r="E89" i="7" s="1"/>
  <c r="B75" i="4"/>
  <c r="B89" s="1"/>
  <c r="D73" i="7"/>
  <c r="D68"/>
  <c r="B72"/>
  <c r="E49"/>
  <c r="E50"/>
  <c r="C49"/>
  <c r="C50"/>
  <c r="B50"/>
  <c r="F20"/>
  <c r="F21"/>
  <c r="F30"/>
  <c r="F31"/>
  <c r="F32"/>
  <c r="E16"/>
  <c r="E17"/>
  <c r="E18"/>
  <c r="C15"/>
  <c r="C34" i="4"/>
  <c r="D34"/>
  <c r="E34"/>
  <c r="C35"/>
  <c r="D35"/>
  <c r="E35"/>
  <c r="C23"/>
  <c r="D23"/>
  <c r="E23"/>
  <c r="C22"/>
  <c r="D22"/>
  <c r="E22"/>
  <c r="E87"/>
  <c r="E87" i="7" s="1"/>
  <c r="E73" i="4"/>
  <c r="E73" i="7" s="1"/>
  <c r="E72" i="4"/>
  <c r="E72" i="7" s="1"/>
  <c r="E71" i="4"/>
  <c r="E71" i="7" s="1"/>
  <c r="E70" i="4"/>
  <c r="E70" i="7" s="1"/>
  <c r="E69" i="4"/>
  <c r="E69" i="7" s="1"/>
  <c r="E68" i="4"/>
  <c r="E68" i="7" s="1"/>
  <c r="D58" i="4"/>
  <c r="C58"/>
  <c r="B58"/>
  <c r="E57"/>
  <c r="E57" i="7" s="1"/>
  <c r="E56" i="4"/>
  <c r="E56" i="7" s="1"/>
  <c r="E55" i="4"/>
  <c r="E55" i="7" s="1"/>
  <c r="E54" i="4"/>
  <c r="E54" i="7" s="1"/>
  <c r="E53" i="4"/>
  <c r="E53" i="7" s="1"/>
  <c r="D51" i="4"/>
  <c r="C51"/>
  <c r="B51"/>
  <c r="E50"/>
  <c r="E49"/>
  <c r="E48"/>
  <c r="E48" i="7" s="1"/>
  <c r="E47" i="4"/>
  <c r="E47" i="7" s="1"/>
  <c r="E46" i="4"/>
  <c r="E46" i="7" s="1"/>
  <c r="F33" i="4"/>
  <c r="F33" i="7" s="1"/>
  <c r="F32" i="4"/>
  <c r="F31"/>
  <c r="F30"/>
  <c r="F29"/>
  <c r="F29" i="7" s="1"/>
  <c r="F28" i="4"/>
  <c r="F28" i="7" s="1"/>
  <c r="F27" i="4"/>
  <c r="F26"/>
  <c r="F21"/>
  <c r="F20"/>
  <c r="F19"/>
  <c r="F19" i="7" s="1"/>
  <c r="F18" i="4"/>
  <c r="F18" i="7" s="1"/>
  <c r="F17" i="4"/>
  <c r="F17" i="7" s="1"/>
  <c r="F16" i="4"/>
  <c r="F16" i="7" s="1"/>
  <c r="F15" i="4"/>
  <c r="F23" s="1"/>
  <c r="F23" i="7" s="1"/>
  <c r="F14" i="4"/>
  <c r="E87" i="3"/>
  <c r="D87" i="6" s="1"/>
  <c r="D75" i="3"/>
  <c r="D89" s="1"/>
  <c r="C75"/>
  <c r="C89" s="1"/>
  <c r="B75"/>
  <c r="B89" s="1"/>
  <c r="E73"/>
  <c r="D73" i="6" s="1"/>
  <c r="E72" i="3"/>
  <c r="D72" i="6" s="1"/>
  <c r="E71" i="3"/>
  <c r="D71" i="6" s="1"/>
  <c r="E70" i="3"/>
  <c r="D70" i="6" s="1"/>
  <c r="E69" i="3"/>
  <c r="D69" i="6" s="1"/>
  <c r="E68" i="3"/>
  <c r="D58"/>
  <c r="C58"/>
  <c r="B58"/>
  <c r="E57"/>
  <c r="D57" i="6" s="1"/>
  <c r="E56" i="3"/>
  <c r="D56" i="6" s="1"/>
  <c r="E55" i="3"/>
  <c r="D55" i="6" s="1"/>
  <c r="E54" i="3"/>
  <c r="D54" i="6" s="1"/>
  <c r="E53" i="3"/>
  <c r="D53" i="7" s="1"/>
  <c r="D51" i="3"/>
  <c r="C51"/>
  <c r="B51"/>
  <c r="E50"/>
  <c r="D50" i="6" s="1"/>
  <c r="E49" i="3"/>
  <c r="D49" i="6" s="1"/>
  <c r="E48" i="3"/>
  <c r="D48" i="6" s="1"/>
  <c r="E47" i="3"/>
  <c r="D47" i="6" s="1"/>
  <c r="E46" i="3"/>
  <c r="D46" i="7" s="1"/>
  <c r="E35" i="3"/>
  <c r="D35"/>
  <c r="C35"/>
  <c r="E34"/>
  <c r="D34"/>
  <c r="C34"/>
  <c r="F33"/>
  <c r="E33" i="7" s="1"/>
  <c r="F32" i="3"/>
  <c r="E32" i="6" s="1"/>
  <c r="F31" i="3"/>
  <c r="E31" i="6" s="1"/>
  <c r="F30" i="3"/>
  <c r="E30" i="6" s="1"/>
  <c r="F29" i="3"/>
  <c r="E29" i="6" s="1"/>
  <c r="F28" i="3"/>
  <c r="E28" i="6" s="1"/>
  <c r="F27" i="3"/>
  <c r="E27" i="6" s="1"/>
  <c r="F26" i="3"/>
  <c r="E26" i="7" s="1"/>
  <c r="E23" i="3"/>
  <c r="D23"/>
  <c r="C23"/>
  <c r="E22"/>
  <c r="D22"/>
  <c r="C22"/>
  <c r="F21"/>
  <c r="E21" i="6" s="1"/>
  <c r="F20" i="3"/>
  <c r="E20" i="6" s="1"/>
  <c r="F19" i="3"/>
  <c r="E19" i="6" s="1"/>
  <c r="F18" i="3"/>
  <c r="E18" i="6" s="1"/>
  <c r="F17" i="3"/>
  <c r="E17" i="6" s="1"/>
  <c r="F16" i="3"/>
  <c r="E16" i="6" s="1"/>
  <c r="F15" i="3"/>
  <c r="E15" i="6" s="1"/>
  <c r="F14" i="3"/>
  <c r="E14" i="7" s="1"/>
  <c r="E87" i="2"/>
  <c r="C87" i="6" s="1"/>
  <c r="D75" i="2"/>
  <c r="D89" s="1"/>
  <c r="C75"/>
  <c r="C89" s="1"/>
  <c r="B75"/>
  <c r="B89" s="1"/>
  <c r="E73"/>
  <c r="C73" i="5" s="1"/>
  <c r="E72" i="2"/>
  <c r="C72" i="5" s="1"/>
  <c r="E71" i="2"/>
  <c r="C71" i="5" s="1"/>
  <c r="E70" i="2"/>
  <c r="C70" i="5" s="1"/>
  <c r="E69" i="2"/>
  <c r="C69" i="6" s="1"/>
  <c r="E68" i="2"/>
  <c r="C68" i="5" s="1"/>
  <c r="D58" i="2"/>
  <c r="C58"/>
  <c r="B58"/>
  <c r="E57"/>
  <c r="C57" i="5" s="1"/>
  <c r="E56" i="2"/>
  <c r="C56" i="5" s="1"/>
  <c r="E55" i="2"/>
  <c r="C55" i="5" s="1"/>
  <c r="E54" i="2"/>
  <c r="C54" i="5" s="1"/>
  <c r="E53" i="2"/>
  <c r="C53" i="7" s="1"/>
  <c r="D51" i="2"/>
  <c r="C51"/>
  <c r="B51"/>
  <c r="E50"/>
  <c r="C50" i="5" s="1"/>
  <c r="E49" i="2"/>
  <c r="C49" i="6" s="1"/>
  <c r="E48" i="2"/>
  <c r="C48" i="5" s="1"/>
  <c r="E47" i="2"/>
  <c r="C47" i="5" s="1"/>
  <c r="E46" i="2"/>
  <c r="C46" i="6" s="1"/>
  <c r="E35" i="2"/>
  <c r="D35"/>
  <c r="C35"/>
  <c r="E34"/>
  <c r="D34"/>
  <c r="C34"/>
  <c r="F33"/>
  <c r="D33" i="7" s="1"/>
  <c r="F32" i="2"/>
  <c r="D32" i="7" s="1"/>
  <c r="F31" i="2"/>
  <c r="F30"/>
  <c r="D30" i="7" s="1"/>
  <c r="F29" i="2"/>
  <c r="D29" i="7" s="1"/>
  <c r="F28" i="2"/>
  <c r="D28" i="7" s="1"/>
  <c r="F27" i="2"/>
  <c r="D27" i="7" s="1"/>
  <c r="F26" i="2"/>
  <c r="D26" i="7" s="1"/>
  <c r="E23" i="2"/>
  <c r="D23"/>
  <c r="C23"/>
  <c r="E22"/>
  <c r="D22"/>
  <c r="C22"/>
  <c r="F21"/>
  <c r="D21" i="7" s="1"/>
  <c r="F20" i="2"/>
  <c r="D20" i="6" s="1"/>
  <c r="F19" i="2"/>
  <c r="D19" i="7" s="1"/>
  <c r="F18" i="2"/>
  <c r="D18" i="7" s="1"/>
  <c r="F17" i="2"/>
  <c r="D17" i="7" s="1"/>
  <c r="F16" i="2"/>
  <c r="D16" i="7" s="1"/>
  <c r="F15" i="2"/>
  <c r="D15" i="6" s="1"/>
  <c r="F14" i="2"/>
  <c r="D14" i="7" s="1"/>
  <c r="B88" i="1"/>
  <c r="E87"/>
  <c r="B87" i="5" s="1"/>
  <c r="E86" i="1"/>
  <c r="B86" i="7" s="1"/>
  <c r="F86" s="1"/>
  <c r="D75" i="1"/>
  <c r="D89" s="1"/>
  <c r="C75"/>
  <c r="C89" s="1"/>
  <c r="B75"/>
  <c r="B89" s="1"/>
  <c r="E73"/>
  <c r="B73" i="5" s="1"/>
  <c r="E72" i="1"/>
  <c r="B72" i="6" s="1"/>
  <c r="E71" i="1"/>
  <c r="B71" i="5" s="1"/>
  <c r="E70" i="1"/>
  <c r="B70" i="6" s="1"/>
  <c r="E69" i="1"/>
  <c r="B69" i="7" s="1"/>
  <c r="E68" i="1"/>
  <c r="B68" i="6" s="1"/>
  <c r="D58" i="1"/>
  <c r="C58"/>
  <c r="B58"/>
  <c r="E57"/>
  <c r="B57" i="6" s="1"/>
  <c r="E56" i="1"/>
  <c r="B56" i="5" s="1"/>
  <c r="E55" i="1"/>
  <c r="B55" i="6" s="1"/>
  <c r="E54" i="1"/>
  <c r="B54" i="5" s="1"/>
  <c r="D54" s="1"/>
  <c r="E53" i="1"/>
  <c r="B53" i="7" s="1"/>
  <c r="D51" i="1"/>
  <c r="C51"/>
  <c r="B51"/>
  <c r="E50"/>
  <c r="B50" i="6" s="1"/>
  <c r="E49" i="1"/>
  <c r="B49" i="6" s="1"/>
  <c r="E48" i="1"/>
  <c r="B48" i="6" s="1"/>
  <c r="E47" i="1"/>
  <c r="B47" i="6" s="1"/>
  <c r="E46" i="1"/>
  <c r="B46" i="7" s="1"/>
  <c r="E35" i="1"/>
  <c r="D35"/>
  <c r="C35"/>
  <c r="E34"/>
  <c r="D34"/>
  <c r="C34"/>
  <c r="F33"/>
  <c r="C33" i="6" s="1"/>
  <c r="F32" i="1"/>
  <c r="C32" i="5" s="1"/>
  <c r="F31" i="1"/>
  <c r="C31" i="6" s="1"/>
  <c r="F30" i="1"/>
  <c r="C30" i="6" s="1"/>
  <c r="F29" i="1"/>
  <c r="C29" i="6" s="1"/>
  <c r="F28" i="1"/>
  <c r="C28" i="6" s="1"/>
  <c r="F27" i="1"/>
  <c r="C27" i="6" s="1"/>
  <c r="F26" i="1"/>
  <c r="C26" i="6" s="1"/>
  <c r="E23" i="1"/>
  <c r="D23"/>
  <c r="C23"/>
  <c r="E22"/>
  <c r="D22"/>
  <c r="C22"/>
  <c r="F21"/>
  <c r="C21" i="6" s="1"/>
  <c r="F20" i="1"/>
  <c r="C20" i="6" s="1"/>
  <c r="F19" i="1"/>
  <c r="C19" i="6" s="1"/>
  <c r="F18" i="1"/>
  <c r="C18" i="6" s="1"/>
  <c r="F17" i="1"/>
  <c r="C17" i="5" s="1"/>
  <c r="F16" i="1"/>
  <c r="C16" i="6" s="1"/>
  <c r="F15" i="1"/>
  <c r="C15" i="6" s="1"/>
  <c r="F14" i="1"/>
  <c r="C14" i="6" s="1"/>
  <c r="B51" i="7" l="1"/>
  <c r="E51"/>
  <c r="B49"/>
  <c r="C68"/>
  <c r="D72"/>
  <c r="C87"/>
  <c r="C47"/>
  <c r="E75" i="4"/>
  <c r="F35"/>
  <c r="F35" i="7" s="1"/>
  <c r="C14"/>
  <c r="C16"/>
  <c r="C48"/>
  <c r="B70"/>
  <c r="F70" s="1"/>
  <c r="F22" i="4"/>
  <c r="F22" i="7" s="1"/>
  <c r="F34" i="4"/>
  <c r="F34" i="7" s="1"/>
  <c r="E75"/>
  <c r="C17"/>
  <c r="G17" s="1"/>
  <c r="E19"/>
  <c r="F15"/>
  <c r="B71"/>
  <c r="C69"/>
  <c r="F69" s="1"/>
  <c r="D87"/>
  <c r="E20"/>
  <c r="G19"/>
  <c r="G16"/>
  <c r="C19"/>
  <c r="E21"/>
  <c r="F27"/>
  <c r="C46"/>
  <c r="C51" s="1"/>
  <c r="B73"/>
  <c r="C71"/>
  <c r="F71" s="1"/>
  <c r="D69"/>
  <c r="B87"/>
  <c r="F87" s="1"/>
  <c r="F88" s="1"/>
  <c r="C18"/>
  <c r="G18" s="1"/>
  <c r="F26"/>
  <c r="F73"/>
  <c r="C20"/>
  <c r="F14"/>
  <c r="B47"/>
  <c r="B68"/>
  <c r="C72"/>
  <c r="D70"/>
  <c r="C70"/>
  <c r="F72"/>
  <c r="C21"/>
  <c r="E15"/>
  <c r="B48"/>
  <c r="C73"/>
  <c r="D71"/>
  <c r="D50"/>
  <c r="D48"/>
  <c r="D49"/>
  <c r="F49" s="1"/>
  <c r="D47"/>
  <c r="F47" s="1"/>
  <c r="D56"/>
  <c r="D54"/>
  <c r="D57"/>
  <c r="D55"/>
  <c r="E32"/>
  <c r="G32" s="1"/>
  <c r="E30"/>
  <c r="E28"/>
  <c r="E31"/>
  <c r="E29"/>
  <c r="E27"/>
  <c r="F53"/>
  <c r="C56"/>
  <c r="C54"/>
  <c r="C57"/>
  <c r="C55"/>
  <c r="B56"/>
  <c r="B54"/>
  <c r="B58" s="1"/>
  <c r="B57"/>
  <c r="B55"/>
  <c r="C32"/>
  <c r="C30"/>
  <c r="G30" s="1"/>
  <c r="C28"/>
  <c r="G28" s="1"/>
  <c r="C26"/>
  <c r="C33"/>
  <c r="G33" s="1"/>
  <c r="C31"/>
  <c r="C29"/>
  <c r="G29" s="1"/>
  <c r="C27"/>
  <c r="F68"/>
  <c r="C58"/>
  <c r="D58"/>
  <c r="E58"/>
  <c r="F56"/>
  <c r="F54"/>
  <c r="F50"/>
  <c r="F48"/>
  <c r="C32" i="6"/>
  <c r="C17"/>
  <c r="E51" i="4"/>
  <c r="E58"/>
  <c r="F35" i="3"/>
  <c r="C73" i="6"/>
  <c r="E51" i="3"/>
  <c r="D51" i="6" s="1"/>
  <c r="E58" i="3"/>
  <c r="E75"/>
  <c r="D68" i="6"/>
  <c r="D75" s="1"/>
  <c r="E89" i="3"/>
  <c r="F22"/>
  <c r="D46" i="6"/>
  <c r="F23" i="3"/>
  <c r="E33" i="6"/>
  <c r="F34" i="3"/>
  <c r="E26" i="6"/>
  <c r="D53"/>
  <c r="E14"/>
  <c r="B87"/>
  <c r="B86"/>
  <c r="E86" s="1"/>
  <c r="B86" i="5"/>
  <c r="D86" s="1"/>
  <c r="E89" i="2"/>
  <c r="C89" i="7" s="1"/>
  <c r="E58" i="2"/>
  <c r="C58" i="5" s="1"/>
  <c r="C87"/>
  <c r="C55" i="6"/>
  <c r="E55" s="1"/>
  <c r="C50"/>
  <c r="C70"/>
  <c r="E70" s="1"/>
  <c r="C69" i="5"/>
  <c r="C75" s="1"/>
  <c r="C68" i="6"/>
  <c r="C49" i="5"/>
  <c r="C56" i="6"/>
  <c r="C47"/>
  <c r="E47" s="1"/>
  <c r="C71"/>
  <c r="D14" i="5"/>
  <c r="C57" i="6"/>
  <c r="E57" s="1"/>
  <c r="C53"/>
  <c r="C48"/>
  <c r="E48" s="1"/>
  <c r="C72"/>
  <c r="E72" s="1"/>
  <c r="D87" i="5"/>
  <c r="C54" i="6"/>
  <c r="B50" i="5"/>
  <c r="D50" s="1"/>
  <c r="E88" i="1"/>
  <c r="E49" i="6"/>
  <c r="C53" i="5"/>
  <c r="E51" i="2"/>
  <c r="D29" i="6"/>
  <c r="F29" s="1"/>
  <c r="F35" i="2"/>
  <c r="D35" i="5" s="1"/>
  <c r="D29"/>
  <c r="D17" i="6"/>
  <c r="D17" i="5"/>
  <c r="E17" s="1"/>
  <c r="B70"/>
  <c r="D70" s="1"/>
  <c r="E89" i="1"/>
  <c r="E75"/>
  <c r="E58"/>
  <c r="B58" i="6" s="1"/>
  <c r="E51" i="1"/>
  <c r="B51" i="6" s="1"/>
  <c r="C33" i="5"/>
  <c r="F34" i="1"/>
  <c r="C34" i="5" s="1"/>
  <c r="F22" i="1"/>
  <c r="D56" i="5"/>
  <c r="D71"/>
  <c r="D34" i="7"/>
  <c r="B90" i="1"/>
  <c r="C86" s="1"/>
  <c r="C88" s="1"/>
  <c r="C90" s="1"/>
  <c r="D86" s="1"/>
  <c r="D88" s="1"/>
  <c r="D90" s="1"/>
  <c r="F20" i="6"/>
  <c r="F15"/>
  <c r="D73" i="5"/>
  <c r="B53"/>
  <c r="F23" i="1"/>
  <c r="F35"/>
  <c r="F22" i="2"/>
  <c r="D22" i="5" s="1"/>
  <c r="F34" i="2"/>
  <c r="D34" i="5" s="1"/>
  <c r="E75" i="2"/>
  <c r="D16" i="5"/>
  <c r="C19"/>
  <c r="D26"/>
  <c r="C29"/>
  <c r="B47"/>
  <c r="D47" s="1"/>
  <c r="D14" i="6"/>
  <c r="D26"/>
  <c r="B71"/>
  <c r="D15" i="7"/>
  <c r="G26"/>
  <c r="D19" i="5"/>
  <c r="C16"/>
  <c r="D21"/>
  <c r="C26"/>
  <c r="D31"/>
  <c r="B55"/>
  <c r="D55" s="1"/>
  <c r="B72"/>
  <c r="D72" s="1"/>
  <c r="D19" i="6"/>
  <c r="D31"/>
  <c r="F31" s="1"/>
  <c r="B46"/>
  <c r="B54"/>
  <c r="D20" i="7"/>
  <c r="D18" i="5"/>
  <c r="C21"/>
  <c r="D28"/>
  <c r="C31"/>
  <c r="C46"/>
  <c r="B49"/>
  <c r="B69"/>
  <c r="B88"/>
  <c r="D16" i="6"/>
  <c r="F16" s="1"/>
  <c r="D28"/>
  <c r="F28" s="1"/>
  <c r="G14" i="7"/>
  <c r="D31"/>
  <c r="D35" s="1"/>
  <c r="C14" i="5"/>
  <c r="D15"/>
  <c r="C18"/>
  <c r="C28"/>
  <c r="D33"/>
  <c r="B46"/>
  <c r="B57"/>
  <c r="D57" s="1"/>
  <c r="D21" i="6"/>
  <c r="F21" s="1"/>
  <c r="D33"/>
  <c r="F33" s="1"/>
  <c r="B53"/>
  <c r="F23" i="2"/>
  <c r="D23" i="5" s="1"/>
  <c r="C15"/>
  <c r="D20"/>
  <c r="D30"/>
  <c r="D18" i="6"/>
  <c r="F18" s="1"/>
  <c r="D30"/>
  <c r="F30" s="1"/>
  <c r="B69"/>
  <c r="E69" s="1"/>
  <c r="B73"/>
  <c r="E73" s="1"/>
  <c r="E87"/>
  <c r="C20" i="5"/>
  <c r="D27"/>
  <c r="C30"/>
  <c r="E30" s="1"/>
  <c r="B48"/>
  <c r="D48" s="1"/>
  <c r="B68"/>
  <c r="D27" i="6"/>
  <c r="F27" s="1"/>
  <c r="B56"/>
  <c r="G21" i="7"/>
  <c r="G27"/>
  <c r="C27" i="5"/>
  <c r="E27" s="1"/>
  <c r="D32"/>
  <c r="E32" s="1"/>
  <c r="D32" i="6"/>
  <c r="F75" i="7" l="1"/>
  <c r="C22" i="6"/>
  <c r="C22" i="7"/>
  <c r="B88" i="6"/>
  <c r="B88" i="7"/>
  <c r="E50" i="6"/>
  <c r="D89"/>
  <c r="D89" i="7"/>
  <c r="E22" i="6"/>
  <c r="E22" i="7"/>
  <c r="C23" i="6"/>
  <c r="C23" i="7"/>
  <c r="B89" i="6"/>
  <c r="B89" i="7"/>
  <c r="F89" s="1"/>
  <c r="F90" s="1"/>
  <c r="E23" i="6"/>
  <c r="E23" i="7"/>
  <c r="F57"/>
  <c r="F46"/>
  <c r="F55"/>
  <c r="B75"/>
  <c r="C75"/>
  <c r="E21" i="5"/>
  <c r="E71" i="6"/>
  <c r="D51" i="7"/>
  <c r="E34" i="6"/>
  <c r="E34" i="7"/>
  <c r="E35" i="6"/>
  <c r="E35" i="7"/>
  <c r="F58"/>
  <c r="C35" i="6"/>
  <c r="C35" i="7"/>
  <c r="C34" i="6"/>
  <c r="C34" i="7"/>
  <c r="G34"/>
  <c r="F51"/>
  <c r="D22"/>
  <c r="G20"/>
  <c r="G22" s="1"/>
  <c r="G31"/>
  <c r="G35" s="1"/>
  <c r="D23"/>
  <c r="G15"/>
  <c r="G23"/>
  <c r="B58" i="5"/>
  <c r="E88" i="6"/>
  <c r="D46" i="5"/>
  <c r="E68" i="6"/>
  <c r="E75" s="1"/>
  <c r="D88" i="5"/>
  <c r="E46" i="6"/>
  <c r="F14"/>
  <c r="F22" s="1"/>
  <c r="E14" i="5"/>
  <c r="D49"/>
  <c r="E33"/>
  <c r="C75" i="6"/>
  <c r="E53"/>
  <c r="C51" i="5"/>
  <c r="C51" i="6"/>
  <c r="C89" i="5"/>
  <c r="C89" i="6"/>
  <c r="E89" s="1"/>
  <c r="C58"/>
  <c r="E58" s="1"/>
  <c r="E56"/>
  <c r="D69" i="5"/>
  <c r="E54" i="6"/>
  <c r="E51"/>
  <c r="D53" i="5"/>
  <c r="D58" s="1"/>
  <c r="E20"/>
  <c r="E90" i="1"/>
  <c r="B90" i="7" s="1"/>
  <c r="B89" i="5"/>
  <c r="E29"/>
  <c r="F17" i="6"/>
  <c r="D23"/>
  <c r="E18" i="5"/>
  <c r="B51"/>
  <c r="C22"/>
  <c r="E15"/>
  <c r="E31"/>
  <c r="E16"/>
  <c r="B75" i="6"/>
  <c r="F26"/>
  <c r="E26" i="5"/>
  <c r="F35" i="6"/>
  <c r="C23" i="5"/>
  <c r="C35"/>
  <c r="D51"/>
  <c r="D22" i="6"/>
  <c r="F19"/>
  <c r="B75" i="5"/>
  <c r="D68"/>
  <c r="D34" i="6"/>
  <c r="D35"/>
  <c r="E19" i="5"/>
  <c r="E28"/>
  <c r="F32" i="6"/>
  <c r="B90" i="5" l="1"/>
  <c r="E90" i="6"/>
  <c r="D89" i="5"/>
  <c r="D90" s="1"/>
  <c r="F23" i="6"/>
  <c r="B86" i="2"/>
  <c r="B88" s="1"/>
  <c r="B90" s="1"/>
  <c r="C86" s="1"/>
  <c r="C88" s="1"/>
  <c r="C90" s="1"/>
  <c r="D86" s="1"/>
  <c r="D88" s="1"/>
  <c r="D90" s="1"/>
  <c r="B90" i="6"/>
  <c r="E35" i="5"/>
  <c r="D75"/>
  <c r="E23"/>
  <c r="E34"/>
  <c r="E22"/>
  <c r="F34" i="6"/>
  <c r="E86" i="2" l="1"/>
  <c r="E88" l="1"/>
  <c r="C86" i="7"/>
  <c r="C86" i="6"/>
  <c r="C86" i="5"/>
  <c r="C88" i="6" l="1"/>
  <c r="C88" i="7"/>
  <c r="E90" i="2"/>
  <c r="C88" i="5"/>
  <c r="C90" i="6" l="1"/>
  <c r="C90" i="7"/>
  <c r="C90" i="5"/>
  <c r="B86" i="3"/>
  <c r="B88" s="1"/>
  <c r="B90" s="1"/>
  <c r="C86" s="1"/>
  <c r="C88" s="1"/>
  <c r="C90" s="1"/>
  <c r="D86" s="1"/>
  <c r="D88" s="1"/>
  <c r="D90" s="1"/>
  <c r="E86" l="1"/>
  <c r="D86" i="7" s="1"/>
  <c r="E88" i="3" l="1"/>
  <c r="D86" i="6"/>
  <c r="D88" l="1"/>
  <c r="D88" i="7"/>
  <c r="E90" i="3"/>
  <c r="D90" i="6" l="1"/>
  <c r="B86" i="4"/>
  <c r="D90" i="7"/>
  <c r="E86" i="4" l="1"/>
  <c r="B88"/>
  <c r="B90" s="1"/>
  <c r="C86" s="1"/>
  <c r="C88" s="1"/>
  <c r="C90" s="1"/>
  <c r="D86" s="1"/>
  <c r="D88" s="1"/>
  <c r="D90" s="1"/>
  <c r="E86" i="7" l="1"/>
  <c r="E88" i="4"/>
  <c r="E88" i="7" l="1"/>
  <c r="E90" i="4"/>
  <c r="E90" i="7" s="1"/>
</calcChain>
</file>

<file path=xl/sharedStrings.xml><?xml version="1.0" encoding="utf-8"?>
<sst xmlns="http://schemas.openxmlformats.org/spreadsheetml/2006/main" count="745" uniqueCount="101">
  <si>
    <t>FODESAF</t>
  </si>
  <si>
    <t>Programa:</t>
  </si>
  <si>
    <t>Bono Familiar para la Vivienda</t>
  </si>
  <si>
    <t>Institución:</t>
  </si>
  <si>
    <t>Banco Hipotecario De La Vivienda</t>
  </si>
  <si>
    <t>Unidad Ejecutora:</t>
  </si>
  <si>
    <t>FOSUVI</t>
  </si>
  <si>
    <t>Período:</t>
  </si>
  <si>
    <t>Primer Trimestre 2013</t>
  </si>
  <si>
    <t>Cuadro N°1</t>
  </si>
  <si>
    <t>Reporte de beneficios efectivos por el Fondo de Desarrollo Social y Asignaciones Familiares</t>
  </si>
  <si>
    <t>Beneficio</t>
  </si>
  <si>
    <t>Unidad</t>
  </si>
  <si>
    <t>Enero</t>
  </si>
  <si>
    <t>Febrero</t>
  </si>
  <si>
    <t>Marzo</t>
  </si>
  <si>
    <t>I Trimestre</t>
  </si>
  <si>
    <t>Bonos formalizados</t>
  </si>
  <si>
    <t>1. Construcción en Lote Propio (CLP)</t>
  </si>
  <si>
    <t>Familias</t>
  </si>
  <si>
    <t>Personas</t>
  </si>
  <si>
    <t>2. Compra de Lote y Construcción (LYC)</t>
  </si>
  <si>
    <t>3. Compra de Vivienda Existente (CVE) formalizados</t>
  </si>
  <si>
    <t>4. Reparación, Ampliación, mejoras y terminación de vivienda (RAMTE) Formalizados</t>
  </si>
  <si>
    <t>Total bonos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</si>
  <si>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</si>
  <si>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</si>
  <si>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</si>
  <si>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</si>
  <si>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</si>
  <si>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Total bonos entregados</t>
  </si>
  <si>
    <r>
      <t>Fuente:</t>
    </r>
    <r>
      <rPr>
        <sz val="11"/>
        <color rgb="FF000000"/>
        <rFont val="Calibri"/>
        <family val="2"/>
        <charset val="1"/>
      </rPr>
      <t xml:space="preserve"> Departamento de Análisis y Control, Dirección FOSUVI, BANHVI.</t>
    </r>
  </si>
  <si>
    <t>Cuadro  N°2</t>
  </si>
  <si>
    <t>Reporte de gastos efectivos por producto financiados por el Fondo de Desarrollo Social y Asignaciones Familiares</t>
  </si>
  <si>
    <t>Unidad: 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</si>
  <si>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</si>
  <si>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</si>
  <si>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</si>
  <si>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</si>
  <si>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</si>
  <si>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</si>
  <si>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</si>
  <si>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r>
      <t>Fuente:</t>
    </r>
    <r>
      <rPr>
        <sz val="11"/>
        <color rgb="FF000000"/>
        <rFont val="Calibri"/>
        <family val="2"/>
        <charset val="1"/>
      </rPr>
      <t xml:space="preserve"> Departamento de Análisis y Control, Dirección FOSUVI y Departamento Financiero Contable, Dirección Administrativa, BANHVI.</t>
    </r>
  </si>
  <si>
    <t>Cuadro  N°3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</si>
  <si>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</si>
  <si>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</si>
  <si>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</si>
  <si>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</si>
  <si>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</si>
  <si>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</si>
  <si>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</si>
  <si>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Transferencias Corrientes a Instituciones Financieras (costo operativo)</t>
  </si>
  <si>
    <t>6. Transferencias de Capital¹</t>
  </si>
  <si>
    <t>1/ Por medio de las Entidades autorizadas, incluye desembolso de proyectos de Vivienda tramitados al amparo del art, 59 de la Ley del SFNV.</t>
  </si>
  <si>
    <t>Cuadro  N°4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</si>
  <si>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</si>
  <si>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Times New Roman"/>
        <family val="1"/>
        <charset val="1"/>
      </rPr>
      <t xml:space="preserve">t-1) </t>
    </r>
  </si>
  <si>
    <t>2. Ingresos efectivos recibidos</t>
  </si>
  <si>
    <t>3. Recursos disponibles (1+2)</t>
  </si>
  <si>
    <t>4. Egresos efectivos pagados</t>
  </si>
  <si>
    <t>5. Saldo en caja final   (3-4)</t>
  </si>
  <si>
    <r>
      <t xml:space="preserve">Fuente: </t>
    </r>
    <r>
      <rPr>
        <sz val="11"/>
        <color rgb="FF000000"/>
        <rFont val="Calibri"/>
        <family val="2"/>
        <charset val="1"/>
      </rPr>
      <t>Departamento de Análisis y Control, Dirección FOSUVI y Departamento Financiero Contable, Dirección Administrativa, BANHVI.</t>
    </r>
  </si>
  <si>
    <t>Segundo Trimestre 2013</t>
  </si>
  <si>
    <t>Abril</t>
  </si>
  <si>
    <t>Mayo</t>
  </si>
  <si>
    <t>Junio</t>
  </si>
  <si>
    <t>II Trimestre</t>
  </si>
  <si>
    <t>Institución:</t>
  </si>
  <si>
    <t>BANCO HIPOTECARIO DE LA VIVIENDA</t>
  </si>
  <si>
    <t>Tercer trimestre 2013</t>
  </si>
  <si>
    <t>Cuadro 1</t>
  </si>
  <si>
    <t>Julio</t>
  </si>
  <si>
    <t>Agosto</t>
  </si>
  <si>
    <t>Septiembre</t>
  </si>
  <si>
    <t>III Trimestre</t>
  </si>
  <si>
    <t>Fuente: Departamento de Análisis y Control, Dirección FOSUVI, BANHVI.</t>
  </si>
  <si>
    <t>Cuadro 2</t>
  </si>
  <si>
    <t>Unidad: Colones</t>
  </si>
  <si>
    <t>Cuadro 3</t>
  </si>
  <si>
    <t>5. Transferencias Corrientes a Instituciones Financieras (Costo Operativo)</t>
  </si>
  <si>
    <t>6. Transferencias de Capital 1/</t>
  </si>
  <si>
    <t>Cuadro 4</t>
  </si>
  <si>
    <t>1. Saldo en caja inicial  (5 t-1)</t>
  </si>
  <si>
    <t>Fuente: Departamento de Análisis y Control, Dirección FOSUVI y Departamento Financiero Contable, Dirección Administrativa, BANHVI.</t>
  </si>
  <si>
    <t>Cuarto trimestre 2013</t>
  </si>
  <si>
    <t>Octubre</t>
  </si>
  <si>
    <t>Noviembre</t>
  </si>
  <si>
    <t>Diciembre</t>
  </si>
  <si>
    <t>IV Trimestre</t>
  </si>
  <si>
    <t/>
  </si>
  <si>
    <r>
      <t>Fuente</t>
    </r>
    <r>
      <rPr>
        <sz val="11"/>
        <color rgb="FF000000"/>
        <rFont val="Calibri"/>
        <family val="2"/>
        <charset val="1"/>
      </rPr>
      <t>: Departamento de Análisis y Control, Dirección FOSUVI y Departamento Financiero Contable, Dirección Administrativa, BANHVI.</t>
    </r>
  </si>
  <si>
    <t>Primer Semestre 2013</t>
  </si>
  <si>
    <t>I Semestre</t>
  </si>
  <si>
    <t>Tercer trimestre acumulado 2013</t>
  </si>
  <si>
    <t>Acumulado</t>
  </si>
  <si>
    <t>Anual</t>
  </si>
  <si>
    <t>Unidad:</t>
  </si>
  <si>
    <t>Colones</t>
  </si>
  <si>
    <t>Esta información fue modificada por el FOSUVI en el tercer trimestre</t>
  </si>
  <si>
    <t>Fecha de actualización: 08/02/2014</t>
  </si>
  <si>
    <t>cantonal 26665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</si>
</sst>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_(* #,##0_);_(* \(#,##0\);_(* \-??_);_(@_)"/>
    <numFmt numFmtId="166" formatCode="_(* #,##0.000_);_(* \(#,##0.000\);_(* &quot;-&quot;??_);_(@_)"/>
  </numFmts>
  <fonts count="1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8" fillId="0" borderId="0"/>
    <xf numFmtId="9" fontId="8" fillId="0" borderId="0"/>
  </cellStyleXfs>
  <cellXfs count="73">
    <xf numFmtId="0" fontId="0" fillId="0" borderId="0" xfId="0"/>
    <xf numFmtId="165" fontId="1" fillId="0" borderId="0" xfId="1" applyNumberFormat="1" applyFont="1" applyBorder="1" applyAlignment="1" applyProtection="1">
      <alignment horizontal="center"/>
    </xf>
    <xf numFmtId="165" fontId="1" fillId="0" borderId="0" xfId="1" applyNumberFormat="1" applyFont="1" applyBorder="1" applyAlignment="1" applyProtection="1">
      <alignment horizontal="right"/>
    </xf>
    <xf numFmtId="165" fontId="1" fillId="0" borderId="0" xfId="1" applyNumberFormat="1" applyFont="1" applyBorder="1" applyAlignment="1" applyProtection="1"/>
    <xf numFmtId="165" fontId="1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Alignment="1" applyProtection="1">
      <alignment horizontal="right"/>
    </xf>
    <xf numFmtId="165" fontId="0" fillId="0" borderId="0" xfId="1" applyNumberFormat="1" applyFont="1" applyBorder="1" applyAlignment="1" applyProtection="1">
      <alignment horizontal="center"/>
    </xf>
    <xf numFmtId="165" fontId="1" fillId="0" borderId="1" xfId="1" applyNumberFormat="1" applyFont="1" applyBorder="1" applyAlignment="1" applyProtection="1">
      <alignment horizontal="center" vertical="center" wrapText="1"/>
    </xf>
    <xf numFmtId="165" fontId="1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center" vertical="center" wrapText="1"/>
    </xf>
    <xf numFmtId="165" fontId="0" fillId="0" borderId="0" xfId="1" applyNumberFormat="1" applyFont="1" applyBorder="1" applyAlignment="1" applyProtection="1"/>
    <xf numFmtId="165" fontId="2" fillId="0" borderId="0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/>
    </xf>
    <xf numFmtId="165" fontId="0" fillId="0" borderId="2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 wrapText="1"/>
    </xf>
    <xf numFmtId="165" fontId="1" fillId="0" borderId="0" xfId="1" applyNumberFormat="1" applyFont="1" applyBorder="1" applyAlignment="1" applyProtection="1">
      <alignment horizontal="left" wrapText="1" indent="4"/>
    </xf>
    <xf numFmtId="165" fontId="0" fillId="0" borderId="3" xfId="1" applyNumberFormat="1" applyFont="1" applyBorder="1" applyAlignment="1" applyProtection="1"/>
    <xf numFmtId="165" fontId="3" fillId="0" borderId="0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wrapText="1"/>
    </xf>
    <xf numFmtId="165" fontId="1" fillId="0" borderId="5" xfId="1" applyNumberFormat="1" applyFont="1" applyBorder="1" applyAlignment="1" applyProtection="1">
      <alignment horizontal="left"/>
    </xf>
    <xf numFmtId="0" fontId="0" fillId="0" borderId="0" xfId="0" applyBorder="1"/>
    <xf numFmtId="165" fontId="0" fillId="0" borderId="6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 indent="3"/>
    </xf>
    <xf numFmtId="165" fontId="4" fillId="0" borderId="0" xfId="1" applyNumberFormat="1" applyFont="1" applyBorder="1" applyAlignment="1" applyProtection="1"/>
    <xf numFmtId="165" fontId="2" fillId="0" borderId="2" xfId="1" applyNumberFormat="1" applyFont="1" applyBorder="1" applyAlignment="1" applyProtection="1"/>
    <xf numFmtId="165" fontId="4" fillId="0" borderId="0" xfId="1" applyNumberFormat="1" applyFont="1" applyBorder="1" applyAlignment="1" applyProtection="1">
      <alignment vertical="center"/>
    </xf>
    <xf numFmtId="165" fontId="5" fillId="0" borderId="0" xfId="1" applyNumberFormat="1" applyFont="1" applyBorder="1" applyAlignment="1" applyProtection="1"/>
    <xf numFmtId="165" fontId="0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vertical="center"/>
    </xf>
    <xf numFmtId="165" fontId="2" fillId="0" borderId="0" xfId="1" applyNumberFormat="1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165" fontId="5" fillId="0" borderId="0" xfId="1" applyNumberFormat="1" applyFont="1" applyBorder="1" applyAlignment="1" applyProtection="1">
      <alignment horizontal="left"/>
    </xf>
    <xf numFmtId="165" fontId="4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/>
    <xf numFmtId="165" fontId="7" fillId="0" borderId="0" xfId="1" applyNumberFormat="1" applyFont="1" applyBorder="1" applyAlignment="1" applyProtection="1">
      <alignment vertical="center"/>
    </xf>
    <xf numFmtId="165" fontId="2" fillId="0" borderId="2" xfId="1" applyNumberFormat="1" applyFont="1" applyBorder="1" applyAlignment="1" applyProtection="1">
      <alignment vertical="center"/>
    </xf>
    <xf numFmtId="165" fontId="0" fillId="0" borderId="7" xfId="1" applyNumberFormat="1" applyFont="1" applyBorder="1" applyAlignment="1" applyProtection="1"/>
    <xf numFmtId="0" fontId="2" fillId="0" borderId="0" xfId="0" applyFont="1"/>
    <xf numFmtId="4" fontId="2" fillId="0" borderId="0" xfId="0" applyNumberFormat="1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/>
    <xf numFmtId="1" fontId="1" fillId="0" borderId="0" xfId="1" applyNumberFormat="1" applyFont="1" applyBorder="1" applyAlignment="1" applyProtection="1">
      <alignment horizontal="left"/>
    </xf>
    <xf numFmtId="165" fontId="0" fillId="0" borderId="8" xfId="1" applyNumberFormat="1" applyFont="1" applyBorder="1" applyAlignment="1" applyProtection="1">
      <alignment horizontal="left" wrapText="1"/>
    </xf>
    <xf numFmtId="165" fontId="0" fillId="0" borderId="8" xfId="1" applyNumberFormat="1" applyFont="1" applyBorder="1" applyAlignment="1" applyProtection="1"/>
    <xf numFmtId="165" fontId="2" fillId="0" borderId="8" xfId="1" applyNumberFormat="1" applyFont="1" applyBorder="1" applyAlignment="1" applyProtection="1"/>
    <xf numFmtId="165" fontId="2" fillId="0" borderId="8" xfId="1" applyNumberFormat="1" applyFont="1" applyBorder="1" applyAlignment="1" applyProtection="1">
      <alignment vertical="center"/>
    </xf>
    <xf numFmtId="165" fontId="4" fillId="0" borderId="8" xfId="1" applyNumberFormat="1" applyFont="1" applyBorder="1" applyAlignment="1" applyProtection="1"/>
    <xf numFmtId="165" fontId="0" fillId="0" borderId="8" xfId="1" applyNumberFormat="1" applyFont="1" applyFill="1" applyBorder="1" applyAlignment="1" applyProtection="1"/>
    <xf numFmtId="165" fontId="2" fillId="0" borderId="8" xfId="1" applyNumberFormat="1" applyFont="1" applyFill="1" applyBorder="1" applyAlignment="1" applyProtection="1">
      <alignment vertical="center"/>
    </xf>
    <xf numFmtId="165" fontId="0" fillId="0" borderId="1" xfId="1" applyNumberFormat="1" applyFont="1" applyBorder="1" applyAlignment="1" applyProtection="1"/>
    <xf numFmtId="165" fontId="0" fillId="0" borderId="1" xfId="1" applyNumberFormat="1" applyFont="1" applyFill="1" applyBorder="1" applyAlignment="1" applyProtection="1"/>
    <xf numFmtId="165" fontId="2" fillId="0" borderId="8" xfId="1" applyNumberFormat="1" applyFont="1" applyFill="1" applyBorder="1" applyAlignment="1" applyProtection="1"/>
    <xf numFmtId="165" fontId="2" fillId="0" borderId="1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/>
    </xf>
    <xf numFmtId="166" fontId="9" fillId="0" borderId="0" xfId="1" applyNumberFormat="1" applyFont="1" applyBorder="1" applyAlignment="1">
      <alignment horizontal="left"/>
    </xf>
    <xf numFmtId="166" fontId="9" fillId="0" borderId="0" xfId="1" applyNumberFormat="1" applyFont="1"/>
    <xf numFmtId="165" fontId="10" fillId="0" borderId="0" xfId="1" applyNumberFormat="1" applyFont="1" applyBorder="1" applyAlignment="1" applyProtection="1"/>
    <xf numFmtId="165" fontId="11" fillId="0" borderId="0" xfId="1" applyNumberFormat="1" applyFont="1" applyBorder="1" applyAlignment="1" applyProtection="1"/>
    <xf numFmtId="165" fontId="10" fillId="0" borderId="0" xfId="1" applyNumberFormat="1" applyFont="1" applyBorder="1" applyAlignment="1" applyProtection="1">
      <alignment horizontal="left" wrapText="1" indent="4"/>
    </xf>
    <xf numFmtId="165" fontId="10" fillId="0" borderId="0" xfId="1" applyNumberFormat="1" applyFont="1" applyBorder="1" applyAlignment="1" applyProtection="1">
      <alignment horizontal="left" wrapText="1"/>
    </xf>
    <xf numFmtId="165" fontId="0" fillId="0" borderId="9" xfId="1" applyNumberFormat="1" applyFont="1" applyBorder="1" applyAlignment="1" applyProtection="1"/>
    <xf numFmtId="165" fontId="2" fillId="0" borderId="9" xfId="1" applyNumberFormat="1" applyFont="1" applyBorder="1" applyAlignment="1" applyProtection="1"/>
    <xf numFmtId="164" fontId="8" fillId="0" borderId="0" xfId="1"/>
    <xf numFmtId="165" fontId="8" fillId="0" borderId="0" xfId="1" applyNumberFormat="1"/>
    <xf numFmtId="165" fontId="0" fillId="0" borderId="0" xfId="0" applyNumberFormat="1"/>
    <xf numFmtId="165" fontId="1" fillId="0" borderId="0" xfId="1" applyNumberFormat="1" applyFont="1" applyBorder="1" applyAlignment="1" applyProtection="1">
      <alignment horizontal="center"/>
    </xf>
    <xf numFmtId="165" fontId="1" fillId="0" borderId="0" xfId="1" applyNumberFormat="1" applyFont="1" applyBorder="1" applyAlignment="1" applyProtection="1">
      <alignment horizontal="left"/>
    </xf>
    <xf numFmtId="165" fontId="1" fillId="0" borderId="4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left" wrapText="1"/>
    </xf>
    <xf numFmtId="165" fontId="0" fillId="0" borderId="2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Alignment="1" applyProtection="1">
      <alignment horizont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7"/>
  <sheetViews>
    <sheetView topLeftCell="A76" zoomScale="90" zoomScaleNormal="90" workbookViewId="0">
      <selection activeCell="A96" sqref="A96"/>
    </sheetView>
  </sheetViews>
  <sheetFormatPr baseColWidth="10" defaultColWidth="9.140625" defaultRowHeight="15"/>
  <cols>
    <col min="1" max="1" width="65.85546875"/>
    <col min="2" max="6" width="16"/>
    <col min="7" max="7" width="18.85546875" bestFit="1" customWidth="1"/>
    <col min="8" max="1025" width="11.42578125"/>
  </cols>
  <sheetData>
    <row r="1" spans="1:22">
      <c r="A1" s="66" t="s">
        <v>0</v>
      </c>
      <c r="B1" s="66"/>
      <c r="C1" s="66"/>
      <c r="D1" s="66"/>
      <c r="E1" s="66"/>
      <c r="F1" s="66"/>
    </row>
    <row r="2" spans="1:22">
      <c r="A2" s="2" t="s">
        <v>1</v>
      </c>
      <c r="B2" s="3" t="s">
        <v>2</v>
      </c>
      <c r="C2" s="3"/>
      <c r="D2" s="3"/>
      <c r="E2" s="3"/>
      <c r="F2" s="3"/>
    </row>
    <row r="3" spans="1:22">
      <c r="A3" s="2" t="s">
        <v>3</v>
      </c>
      <c r="B3" s="3" t="s">
        <v>4</v>
      </c>
      <c r="C3" s="3"/>
      <c r="D3" s="3"/>
      <c r="E3" s="3"/>
      <c r="F3" s="3"/>
    </row>
    <row r="4" spans="1:22">
      <c r="A4" s="2" t="s">
        <v>5</v>
      </c>
      <c r="B4" s="3" t="s">
        <v>6</v>
      </c>
      <c r="C4" s="3"/>
      <c r="D4" s="3"/>
      <c r="E4" s="3"/>
      <c r="F4" s="3"/>
    </row>
    <row r="5" spans="1:22">
      <c r="A5" s="2" t="s">
        <v>7</v>
      </c>
      <c r="B5" s="4" t="s">
        <v>8</v>
      </c>
      <c r="C5" s="3"/>
      <c r="D5" s="3"/>
      <c r="E5" s="3"/>
      <c r="F5" s="3"/>
    </row>
    <row r="6" spans="1:22">
      <c r="A6" s="5"/>
      <c r="B6" s="6"/>
    </row>
    <row r="7" spans="1:22">
      <c r="A7" s="5"/>
      <c r="B7" s="6"/>
    </row>
    <row r="8" spans="1:22">
      <c r="A8" s="66" t="s">
        <v>9</v>
      </c>
      <c r="B8" s="66"/>
      <c r="C8" s="66"/>
      <c r="D8" s="66"/>
      <c r="E8" s="66"/>
      <c r="F8" s="66"/>
    </row>
    <row r="9" spans="1:22">
      <c r="A9" s="66" t="s">
        <v>10</v>
      </c>
      <c r="B9" s="66"/>
      <c r="C9" s="66"/>
      <c r="D9" s="66"/>
      <c r="E9" s="66"/>
      <c r="F9" s="66"/>
    </row>
    <row r="10" spans="1:22">
      <c r="A10" s="5"/>
      <c r="B10" s="6"/>
    </row>
    <row r="11" spans="1:22">
      <c r="A11" s="7" t="s">
        <v>11</v>
      </c>
      <c r="B11" s="8" t="s">
        <v>12</v>
      </c>
      <c r="C11" s="8" t="s">
        <v>13</v>
      </c>
      <c r="D11" s="8" t="s">
        <v>14</v>
      </c>
      <c r="E11" s="8" t="s">
        <v>15</v>
      </c>
      <c r="F11" s="8" t="s">
        <v>16</v>
      </c>
    </row>
    <row r="12" spans="1:22">
      <c r="A12" s="9"/>
      <c r="B12" s="1"/>
      <c r="C12" s="1"/>
      <c r="D12" s="1"/>
      <c r="E12" s="1"/>
      <c r="F12" s="1"/>
    </row>
    <row r="13" spans="1:22">
      <c r="A13" s="4" t="s">
        <v>17</v>
      </c>
      <c r="B13" s="1"/>
      <c r="C13" s="1"/>
      <c r="D13" s="1"/>
      <c r="E13" s="1"/>
      <c r="F13" s="1"/>
    </row>
    <row r="14" spans="1:22" s="10" customFormat="1">
      <c r="A14" s="10" t="s">
        <v>18</v>
      </c>
      <c r="B14" s="10" t="s">
        <v>19</v>
      </c>
      <c r="C14" s="11">
        <v>337</v>
      </c>
      <c r="D14" s="11">
        <v>494</v>
      </c>
      <c r="E14" s="11">
        <v>528</v>
      </c>
      <c r="F14" s="10">
        <f t="shared" ref="F14:F21" si="0">SUM(C14:E14)</f>
        <v>1359</v>
      </c>
    </row>
    <row r="15" spans="1:22">
      <c r="A15" s="12"/>
      <c r="B15" s="10" t="s">
        <v>20</v>
      </c>
      <c r="C15" s="11">
        <v>953</v>
      </c>
      <c r="D15" s="11">
        <v>1415</v>
      </c>
      <c r="E15" s="11">
        <v>1570</v>
      </c>
      <c r="F15" s="10">
        <f t="shared" si="0"/>
        <v>3938</v>
      </c>
    </row>
    <row r="16" spans="1:22" s="13" customFormat="1">
      <c r="A16" s="10" t="s">
        <v>21</v>
      </c>
      <c r="B16" s="10" t="s">
        <v>19</v>
      </c>
      <c r="C16" s="11">
        <v>37</v>
      </c>
      <c r="D16" s="11">
        <v>96</v>
      </c>
      <c r="E16" s="11">
        <v>36</v>
      </c>
      <c r="F16" s="10">
        <f t="shared" si="0"/>
        <v>169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s="10" customFormat="1">
      <c r="A17" s="12"/>
      <c r="B17" s="10" t="s">
        <v>20</v>
      </c>
      <c r="C17" s="11">
        <v>108</v>
      </c>
      <c r="D17" s="11">
        <v>315</v>
      </c>
      <c r="E17" s="11">
        <v>119</v>
      </c>
      <c r="F17" s="10">
        <f t="shared" si="0"/>
        <v>542</v>
      </c>
    </row>
    <row r="18" spans="1:22" s="13" customFormat="1">
      <c r="A18" s="10" t="s">
        <v>22</v>
      </c>
      <c r="B18" s="10" t="s">
        <v>19</v>
      </c>
      <c r="C18" s="11">
        <v>17</v>
      </c>
      <c r="D18" s="11">
        <v>137</v>
      </c>
      <c r="E18" s="11">
        <v>53</v>
      </c>
      <c r="F18" s="10">
        <f t="shared" si="0"/>
        <v>207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s="10" customFormat="1">
      <c r="A19" s="12"/>
      <c r="B19" s="10" t="s">
        <v>20</v>
      </c>
      <c r="C19" s="11">
        <v>57</v>
      </c>
      <c r="D19" s="11">
        <v>483</v>
      </c>
      <c r="E19" s="11">
        <v>177</v>
      </c>
      <c r="F19" s="10">
        <f t="shared" si="0"/>
        <v>717</v>
      </c>
    </row>
    <row r="20" spans="1:22" s="13" customFormat="1" ht="15" customHeight="1">
      <c r="A20" s="69" t="s">
        <v>23</v>
      </c>
      <c r="B20" s="10" t="s">
        <v>19</v>
      </c>
      <c r="C20" s="11">
        <v>55</v>
      </c>
      <c r="D20" s="11">
        <v>50</v>
      </c>
      <c r="E20" s="11">
        <v>42</v>
      </c>
      <c r="F20" s="10">
        <f t="shared" si="0"/>
        <v>147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0" customFormat="1">
      <c r="A21" s="69"/>
      <c r="B21" s="10" t="s">
        <v>20</v>
      </c>
      <c r="C21" s="11">
        <v>164</v>
      </c>
      <c r="D21" s="11">
        <v>148</v>
      </c>
      <c r="E21" s="11">
        <v>118</v>
      </c>
      <c r="F21" s="10">
        <f t="shared" si="0"/>
        <v>430</v>
      </c>
    </row>
    <row r="22" spans="1:22">
      <c r="A22" s="15" t="s">
        <v>24</v>
      </c>
      <c r="B22" s="10" t="s">
        <v>19</v>
      </c>
      <c r="C22" s="11">
        <f t="shared" ref="C22:F23" si="1">+C14+C16+C18+C20</f>
        <v>446</v>
      </c>
      <c r="D22" s="11">
        <f t="shared" si="1"/>
        <v>777</v>
      </c>
      <c r="E22" s="11">
        <f t="shared" si="1"/>
        <v>659</v>
      </c>
      <c r="F22" s="11">
        <f t="shared" si="1"/>
        <v>1882</v>
      </c>
    </row>
    <row r="23" spans="1:22">
      <c r="A23" s="14"/>
      <c r="B23" s="10" t="s">
        <v>20</v>
      </c>
      <c r="C23" s="11">
        <f t="shared" si="1"/>
        <v>1282</v>
      </c>
      <c r="D23" s="11">
        <f t="shared" si="1"/>
        <v>2361</v>
      </c>
      <c r="E23" s="11">
        <f t="shared" si="1"/>
        <v>1984</v>
      </c>
      <c r="F23" s="11">
        <f t="shared" si="1"/>
        <v>5627</v>
      </c>
    </row>
    <row r="24" spans="1:22">
      <c r="A24" s="14"/>
      <c r="B24" s="10"/>
      <c r="C24" s="11"/>
      <c r="D24" s="11"/>
      <c r="E24" s="11"/>
      <c r="F24" s="10"/>
    </row>
    <row r="25" spans="1:22">
      <c r="A25" s="4" t="s">
        <v>25</v>
      </c>
      <c r="B25" s="10"/>
      <c r="C25" s="11"/>
      <c r="D25" s="11"/>
      <c r="E25" s="11"/>
      <c r="F25" s="10"/>
    </row>
    <row r="26" spans="1:22" s="10" customFormat="1">
      <c r="A26" s="10" t="s">
        <v>26</v>
      </c>
      <c r="B26" s="10" t="s">
        <v>19</v>
      </c>
      <c r="C26" s="11">
        <v>900</v>
      </c>
      <c r="D26" s="11">
        <v>515</v>
      </c>
      <c r="E26" s="11">
        <v>373</v>
      </c>
      <c r="F26" s="10">
        <f t="shared" ref="F26:F33" si="2">SUM(C26:E26)</f>
        <v>1788</v>
      </c>
    </row>
    <row r="27" spans="1:22" s="10" customFormat="1">
      <c r="A27" s="12"/>
      <c r="B27" s="10" t="s">
        <v>20</v>
      </c>
      <c r="C27" s="11">
        <v>2545</v>
      </c>
      <c r="D27" s="11">
        <v>1485</v>
      </c>
      <c r="E27" s="11">
        <v>1040</v>
      </c>
      <c r="F27" s="10">
        <f t="shared" si="2"/>
        <v>5070</v>
      </c>
    </row>
    <row r="28" spans="1:22" s="16" customFormat="1">
      <c r="A28" s="10" t="s">
        <v>27</v>
      </c>
      <c r="B28" s="10" t="s">
        <v>19</v>
      </c>
      <c r="C28" s="11">
        <v>302</v>
      </c>
      <c r="D28" s="11">
        <v>45</v>
      </c>
      <c r="E28" s="11">
        <v>29</v>
      </c>
      <c r="F28" s="10">
        <f t="shared" si="2"/>
        <v>376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10" customFormat="1">
      <c r="B29" s="10" t="s">
        <v>20</v>
      </c>
      <c r="C29" s="11">
        <v>967</v>
      </c>
      <c r="D29" s="11">
        <v>130</v>
      </c>
      <c r="E29" s="11">
        <v>90</v>
      </c>
      <c r="F29" s="10">
        <f t="shared" si="2"/>
        <v>1187</v>
      </c>
    </row>
    <row r="30" spans="1:22" s="16" customFormat="1">
      <c r="A30" s="10" t="s">
        <v>28</v>
      </c>
      <c r="B30" s="10" t="s">
        <v>19</v>
      </c>
      <c r="C30" s="11">
        <v>186</v>
      </c>
      <c r="D30" s="11">
        <v>119</v>
      </c>
      <c r="E30" s="11">
        <v>56</v>
      </c>
      <c r="F30" s="10">
        <f t="shared" si="2"/>
        <v>361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10" customFormat="1">
      <c r="B31" s="10" t="s">
        <v>20</v>
      </c>
      <c r="C31" s="11">
        <v>622</v>
      </c>
      <c r="D31" s="11">
        <v>438</v>
      </c>
      <c r="E31" s="11">
        <v>183</v>
      </c>
      <c r="F31" s="10">
        <f t="shared" si="2"/>
        <v>1243</v>
      </c>
    </row>
    <row r="32" spans="1:22" s="16" customFormat="1" ht="15" customHeight="1">
      <c r="A32" s="69" t="s">
        <v>29</v>
      </c>
      <c r="B32" s="10" t="s">
        <v>19</v>
      </c>
      <c r="C32" s="11">
        <v>63</v>
      </c>
      <c r="D32" s="11">
        <v>59</v>
      </c>
      <c r="E32" s="11">
        <v>38</v>
      </c>
      <c r="F32" s="10">
        <f t="shared" si="2"/>
        <v>160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s="10" customFormat="1">
      <c r="A33" s="69"/>
      <c r="B33" s="10" t="s">
        <v>20</v>
      </c>
      <c r="C33" s="11">
        <v>182</v>
      </c>
      <c r="D33" s="11">
        <v>193</v>
      </c>
      <c r="E33" s="11">
        <v>128</v>
      </c>
      <c r="F33" s="10">
        <f t="shared" si="2"/>
        <v>503</v>
      </c>
    </row>
    <row r="34" spans="1:22">
      <c r="A34" s="15" t="s">
        <v>30</v>
      </c>
      <c r="B34" s="10" t="s">
        <v>19</v>
      </c>
      <c r="C34" s="11">
        <f t="shared" ref="C34:F35" si="3">+C26+C28+C30+C32</f>
        <v>1451</v>
      </c>
      <c r="D34" s="11">
        <f t="shared" si="3"/>
        <v>738</v>
      </c>
      <c r="E34" s="11">
        <f t="shared" si="3"/>
        <v>496</v>
      </c>
      <c r="F34" s="11">
        <f t="shared" si="3"/>
        <v>2685</v>
      </c>
    </row>
    <row r="35" spans="1:22">
      <c r="A35" s="14"/>
      <c r="B35" s="10" t="s">
        <v>20</v>
      </c>
      <c r="C35" s="11">
        <f t="shared" si="3"/>
        <v>4316</v>
      </c>
      <c r="D35" s="11">
        <f t="shared" si="3"/>
        <v>2246</v>
      </c>
      <c r="E35" s="11">
        <f t="shared" si="3"/>
        <v>1441</v>
      </c>
      <c r="F35" s="11">
        <f t="shared" si="3"/>
        <v>8003</v>
      </c>
    </row>
    <row r="36" spans="1:22" ht="15.75" thickBot="1">
      <c r="A36" s="43"/>
      <c r="B36" s="44"/>
      <c r="C36" s="45"/>
      <c r="D36" s="45"/>
      <c r="E36" s="45"/>
      <c r="F36" s="44"/>
    </row>
    <row r="37" spans="1:22" ht="15.75" thickTop="1">
      <c r="A37" s="67" t="s">
        <v>31</v>
      </c>
      <c r="B37" s="67"/>
      <c r="C37" s="67"/>
      <c r="D37" s="67"/>
      <c r="E37" s="67"/>
      <c r="F37" s="67"/>
    </row>
    <row r="38" spans="1:22" s="10" customFormat="1">
      <c r="A38" s="17"/>
    </row>
    <row r="39" spans="1:22"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>
      <c r="A40" s="66" t="s">
        <v>32</v>
      </c>
      <c r="B40" s="66"/>
      <c r="C40" s="66"/>
      <c r="D40" s="66"/>
      <c r="E40" s="66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>
      <c r="A41" s="66" t="s">
        <v>33</v>
      </c>
      <c r="B41" s="66"/>
      <c r="C41" s="66"/>
      <c r="D41" s="66"/>
      <c r="E41" s="66"/>
    </row>
    <row r="42" spans="1:22">
      <c r="A42" s="66" t="s">
        <v>34</v>
      </c>
      <c r="B42" s="66"/>
      <c r="C42" s="66"/>
      <c r="D42" s="66"/>
      <c r="E42" s="66"/>
    </row>
    <row r="43" spans="1:22">
      <c r="B43" s="68"/>
      <c r="C43" s="68"/>
      <c r="D43" s="68"/>
      <c r="E43" s="68"/>
      <c r="F43" s="3"/>
    </row>
    <row r="44" spans="1:22">
      <c r="A44" s="7" t="s">
        <v>11</v>
      </c>
      <c r="B44" s="8" t="s">
        <v>13</v>
      </c>
      <c r="C44" s="8" t="s">
        <v>14</v>
      </c>
      <c r="D44" s="8" t="s">
        <v>15</v>
      </c>
      <c r="E44" s="8" t="s">
        <v>16</v>
      </c>
      <c r="F44" s="3"/>
    </row>
    <row r="45" spans="1:22">
      <c r="A45" s="4" t="s">
        <v>17</v>
      </c>
      <c r="B45" s="10"/>
      <c r="C45" s="10"/>
      <c r="D45" s="10"/>
      <c r="E45" s="10"/>
    </row>
    <row r="46" spans="1:22">
      <c r="A46" s="10" t="s">
        <v>35</v>
      </c>
      <c r="B46" s="11">
        <v>2023896119.5599999</v>
      </c>
      <c r="C46" s="11">
        <v>2917847706.27</v>
      </c>
      <c r="D46" s="11">
        <v>3312144750.0799999</v>
      </c>
      <c r="E46" s="10">
        <f>SUM(B46:D46)</f>
        <v>8253888575.9099998</v>
      </c>
    </row>
    <row r="47" spans="1:22">
      <c r="A47" s="10" t="s">
        <v>36</v>
      </c>
      <c r="B47" s="11">
        <v>231902108.03999999</v>
      </c>
      <c r="C47" s="11">
        <v>1027828187.25</v>
      </c>
      <c r="D47" s="11">
        <v>255808310.75999999</v>
      </c>
      <c r="E47" s="10">
        <f>SUM(B47:D47)</f>
        <v>1515538606.05</v>
      </c>
    </row>
    <row r="48" spans="1:22">
      <c r="A48" s="10" t="s">
        <v>37</v>
      </c>
      <c r="B48" s="11">
        <v>162182590.41999999</v>
      </c>
      <c r="C48" s="11">
        <v>1629593800.6300001</v>
      </c>
      <c r="D48" s="11">
        <v>542980075.87</v>
      </c>
      <c r="E48" s="10">
        <f>SUM(B48:D48)</f>
        <v>2334756466.9200001</v>
      </c>
    </row>
    <row r="49" spans="1:7">
      <c r="A49" s="18" t="s">
        <v>38</v>
      </c>
      <c r="B49" s="11">
        <v>271676000</v>
      </c>
      <c r="C49" s="11">
        <v>265713000</v>
      </c>
      <c r="D49" s="11">
        <v>214583274.18000001</v>
      </c>
      <c r="E49" s="10">
        <f>SUM(B49:D49)</f>
        <v>751972274.18000007</v>
      </c>
    </row>
    <row r="50" spans="1:7">
      <c r="A50" s="10" t="s">
        <v>39</v>
      </c>
      <c r="B50" s="11">
        <v>215820747.43591255</v>
      </c>
      <c r="C50" s="11">
        <v>215217425.04421461</v>
      </c>
      <c r="D50" s="11">
        <v>292281625.19300491</v>
      </c>
      <c r="E50" s="10">
        <f>SUM(B50:D50)</f>
        <v>723319797.67313206</v>
      </c>
    </row>
    <row r="51" spans="1:7" ht="15.75" thickBot="1">
      <c r="A51" s="50" t="s">
        <v>40</v>
      </c>
      <c r="B51" s="50">
        <f>SUM(B46:B50)</f>
        <v>2905477565.4559126</v>
      </c>
      <c r="C51" s="50">
        <f>SUM(C46:C50)</f>
        <v>6056200119.1942139</v>
      </c>
      <c r="D51" s="50">
        <f>SUM(D46:D50)</f>
        <v>4617798036.083005</v>
      </c>
      <c r="E51" s="51">
        <f>SUM(E46:E50)</f>
        <v>13579475720.733131</v>
      </c>
    </row>
    <row r="52" spans="1:7">
      <c r="A52" s="4" t="s">
        <v>25</v>
      </c>
      <c r="B52" s="10"/>
      <c r="C52" s="10"/>
      <c r="D52" s="10"/>
      <c r="E52" s="10"/>
    </row>
    <row r="53" spans="1:7">
      <c r="A53" s="10" t="s">
        <v>35</v>
      </c>
      <c r="B53" s="11">
        <v>4910054250.0299997</v>
      </c>
      <c r="C53" s="11">
        <v>3071070338.1799998</v>
      </c>
      <c r="D53" s="11">
        <v>2120711764</v>
      </c>
      <c r="E53" s="10">
        <f>SUM(B53:D53)</f>
        <v>10101836352.209999</v>
      </c>
      <c r="G53" s="63"/>
    </row>
    <row r="54" spans="1:7">
      <c r="A54" s="10" t="s">
        <v>36</v>
      </c>
      <c r="B54" s="11">
        <v>2851773574.8600001</v>
      </c>
      <c r="C54" s="11">
        <v>339291682.24000001</v>
      </c>
      <c r="D54" s="11">
        <v>228384674.69999999</v>
      </c>
      <c r="E54" s="10">
        <f>SUM(B54:D54)</f>
        <v>3419449931.8000002</v>
      </c>
      <c r="G54" s="63"/>
    </row>
    <row r="55" spans="1:7">
      <c r="A55" s="10" t="s">
        <v>37</v>
      </c>
      <c r="B55" s="11">
        <v>1940664454.6700001</v>
      </c>
      <c r="C55" s="11">
        <v>1421120502.0999999</v>
      </c>
      <c r="D55" s="11">
        <v>559785064.75</v>
      </c>
      <c r="E55" s="10">
        <f>SUM(B55:D55)</f>
        <v>3921570021.52</v>
      </c>
      <c r="G55" s="63"/>
    </row>
    <row r="56" spans="1:7">
      <c r="A56" s="17" t="s">
        <v>38</v>
      </c>
      <c r="B56" s="11">
        <v>260084000</v>
      </c>
      <c r="C56" s="11">
        <v>290404000</v>
      </c>
      <c r="D56" s="11">
        <v>178293000</v>
      </c>
      <c r="E56" s="10">
        <f>SUM(B56:D56)</f>
        <v>728781000</v>
      </c>
      <c r="G56" s="63"/>
    </row>
    <row r="57" spans="1:7">
      <c r="A57" s="10" t="s">
        <v>41</v>
      </c>
      <c r="B57" s="11">
        <v>702143283.69845092</v>
      </c>
      <c r="C57" s="11">
        <v>204415006.02655134</v>
      </c>
      <c r="D57" s="11">
        <v>219987384.06028897</v>
      </c>
      <c r="E57" s="10">
        <f>SUM(B57:D57)</f>
        <v>1126545673.7852912</v>
      </c>
      <c r="G57" s="63"/>
    </row>
    <row r="58" spans="1:7" ht="15.75" thickBot="1">
      <c r="A58" s="44" t="s">
        <v>40</v>
      </c>
      <c r="B58" s="44">
        <f>SUM(B53:B57)</f>
        <v>10664719563.25845</v>
      </c>
      <c r="C58" s="44">
        <f>SUM(C53:C57)</f>
        <v>5326301528.5465517</v>
      </c>
      <c r="D58" s="44">
        <f>SUM(D53:D57)</f>
        <v>3307161887.5102887</v>
      </c>
      <c r="E58" s="44">
        <f>SUM(E53:E57)</f>
        <v>19298182979.315289</v>
      </c>
      <c r="G58" s="63"/>
    </row>
    <row r="59" spans="1:7" ht="15.75" thickTop="1">
      <c r="A59" s="67" t="s">
        <v>42</v>
      </c>
      <c r="B59" s="67"/>
      <c r="C59" s="67"/>
      <c r="D59" s="67"/>
      <c r="E59" s="67"/>
      <c r="F59" s="67"/>
    </row>
    <row r="60" spans="1:7">
      <c r="A60" s="12"/>
      <c r="B60" s="12"/>
      <c r="C60" s="12"/>
      <c r="D60" s="12"/>
      <c r="E60" s="12"/>
      <c r="F60" s="12"/>
    </row>
    <row r="62" spans="1:7">
      <c r="A62" s="66" t="s">
        <v>43</v>
      </c>
      <c r="B62" s="66"/>
      <c r="C62" s="66"/>
      <c r="D62" s="66"/>
      <c r="E62" s="66"/>
    </row>
    <row r="63" spans="1:7">
      <c r="A63" s="66" t="s">
        <v>44</v>
      </c>
      <c r="B63" s="66"/>
      <c r="C63" s="66"/>
      <c r="D63" s="66"/>
      <c r="E63" s="66"/>
    </row>
    <row r="64" spans="1:7">
      <c r="A64" s="66" t="s">
        <v>34</v>
      </c>
      <c r="B64" s="66"/>
      <c r="C64" s="66"/>
      <c r="D64" s="66"/>
      <c r="E64" s="66"/>
    </row>
    <row r="66" spans="1:7">
      <c r="A66" s="8" t="s">
        <v>45</v>
      </c>
      <c r="B66" s="8" t="s">
        <v>13</v>
      </c>
      <c r="C66" s="8" t="s">
        <v>14</v>
      </c>
      <c r="D66" s="8" t="s">
        <v>15</v>
      </c>
      <c r="E66" s="8" t="s">
        <v>16</v>
      </c>
    </row>
    <row r="67" spans="1:7">
      <c r="A67" s="19" t="s">
        <v>46</v>
      </c>
    </row>
    <row r="68" spans="1:7">
      <c r="A68" s="10" t="s">
        <v>47</v>
      </c>
      <c r="B68" s="10">
        <v>148400599.95177731</v>
      </c>
      <c r="C68" s="10">
        <v>74522123.651122138</v>
      </c>
      <c r="D68" s="10">
        <v>137983994.1643779</v>
      </c>
      <c r="E68" s="10">
        <f t="shared" ref="E68:E73" si="4">SUM(B68:D68)</f>
        <v>360906717.76727736</v>
      </c>
    </row>
    <row r="69" spans="1:7">
      <c r="A69" s="10" t="s">
        <v>48</v>
      </c>
      <c r="B69" s="10">
        <v>7592617.9561164975</v>
      </c>
      <c r="C69" s="10">
        <v>18462994.61139942</v>
      </c>
      <c r="D69" s="10">
        <v>46279467.722287618</v>
      </c>
      <c r="E69" s="10">
        <f t="shared" si="4"/>
        <v>72335080.289803535</v>
      </c>
      <c r="G69" s="20"/>
    </row>
    <row r="70" spans="1:7">
      <c r="A70" s="10" t="s">
        <v>49</v>
      </c>
      <c r="B70" s="11">
        <v>2820637.6128685046</v>
      </c>
      <c r="C70" s="11">
        <v>4240975.6277175788</v>
      </c>
      <c r="D70" s="11">
        <v>3540213.2532581757</v>
      </c>
      <c r="E70" s="10">
        <f t="shared" si="4"/>
        <v>10601826.49384426</v>
      </c>
    </row>
    <row r="71" spans="1:7">
      <c r="A71" s="21" t="s">
        <v>50</v>
      </c>
      <c r="B71" s="11">
        <v>2904702.045150212</v>
      </c>
      <c r="C71" s="11">
        <v>1296870.4709754763</v>
      </c>
      <c r="D71" s="11">
        <v>17675259.181281213</v>
      </c>
      <c r="E71" s="10">
        <f t="shared" si="4"/>
        <v>21876831.697406903</v>
      </c>
    </row>
    <row r="72" spans="1:7">
      <c r="A72" s="12" t="s">
        <v>51</v>
      </c>
      <c r="B72" s="11">
        <v>54102189.869999997</v>
      </c>
      <c r="C72" s="11">
        <v>116694460.683</v>
      </c>
      <c r="D72" s="11">
        <v>86802690.871800005</v>
      </c>
      <c r="E72" s="10">
        <f t="shared" si="4"/>
        <v>257599341.42480001</v>
      </c>
    </row>
    <row r="73" spans="1:7">
      <c r="A73" s="12" t="s">
        <v>52</v>
      </c>
      <c r="B73" s="11">
        <v>2854112889.6800003</v>
      </c>
      <c r="C73" s="11">
        <v>5094515338.1100006</v>
      </c>
      <c r="D73" s="11">
        <v>4793622690.4200001</v>
      </c>
      <c r="E73" s="10">
        <f t="shared" si="4"/>
        <v>12742250918.210001</v>
      </c>
    </row>
    <row r="74" spans="1:7">
      <c r="A74" s="22"/>
    </row>
    <row r="75" spans="1:7" ht="15.75" thickBot="1">
      <c r="A75" s="44" t="s">
        <v>40</v>
      </c>
      <c r="B75" s="45">
        <f>SUM(B68:B73)</f>
        <v>3069933637.1159129</v>
      </c>
      <c r="C75" s="45">
        <f>SUM(C68:C73)</f>
        <v>5309732763.1542149</v>
      </c>
      <c r="D75" s="44">
        <f>SUM(D68:D73)</f>
        <v>5085904315.6130047</v>
      </c>
      <c r="E75" s="48">
        <f>SUM(E68:E73)</f>
        <v>13465570715.883133</v>
      </c>
    </row>
    <row r="76" spans="1:7" ht="15.75" thickTop="1">
      <c r="A76" s="10" t="s">
        <v>53</v>
      </c>
      <c r="B76" s="10"/>
      <c r="C76" s="10"/>
      <c r="D76" s="10"/>
      <c r="E76" s="10"/>
    </row>
    <row r="77" spans="1:7">
      <c r="A77" s="67" t="s">
        <v>42</v>
      </c>
      <c r="B77" s="67"/>
      <c r="C77" s="67"/>
      <c r="D77" s="67"/>
      <c r="E77" s="67"/>
      <c r="F77" s="67"/>
    </row>
    <row r="80" spans="1:7" s="10" customFormat="1">
      <c r="A80" s="66" t="s">
        <v>54</v>
      </c>
      <c r="B80" s="66"/>
      <c r="C80" s="66"/>
      <c r="D80" s="66"/>
      <c r="E80" s="66"/>
    </row>
    <row r="81" spans="1:6">
      <c r="A81" s="66" t="s">
        <v>55</v>
      </c>
      <c r="B81" s="66"/>
      <c r="C81" s="66"/>
      <c r="D81" s="66"/>
      <c r="E81" s="66"/>
    </row>
    <row r="82" spans="1:6">
      <c r="A82" s="66" t="s">
        <v>34</v>
      </c>
      <c r="B82" s="66"/>
      <c r="C82" s="66"/>
      <c r="D82" s="66"/>
      <c r="E82" s="66"/>
    </row>
    <row r="83" spans="1:6" s="10" customFormat="1">
      <c r="A83" s="23"/>
      <c r="B83" s="23"/>
      <c r="C83" s="23"/>
      <c r="D83" s="23"/>
      <c r="E83" s="23"/>
    </row>
    <row r="84" spans="1:6" s="10" customFormat="1">
      <c r="A84" s="8" t="s">
        <v>45</v>
      </c>
      <c r="B84" s="8" t="s">
        <v>13</v>
      </c>
      <c r="C84" s="8" t="s">
        <v>14</v>
      </c>
      <c r="D84" s="8" t="s">
        <v>15</v>
      </c>
      <c r="E84" s="8" t="s">
        <v>16</v>
      </c>
    </row>
    <row r="85" spans="1:6">
      <c r="A85" s="10"/>
      <c r="B85" s="10"/>
      <c r="C85" s="10"/>
      <c r="D85" s="10"/>
      <c r="E85" s="10"/>
    </row>
    <row r="86" spans="1:6" s="18" customFormat="1">
      <c r="A86" s="10" t="s">
        <v>56</v>
      </c>
      <c r="B86" s="11">
        <v>48652077176.279999</v>
      </c>
      <c r="C86" s="10">
        <f>B90</f>
        <v>49012354027.424088</v>
      </c>
      <c r="D86" s="10">
        <f>C90</f>
        <v>47172215571.489876</v>
      </c>
      <c r="E86" s="10">
        <f>B86</f>
        <v>48652077176.279999</v>
      </c>
    </row>
    <row r="87" spans="1:6" s="10" customFormat="1">
      <c r="A87" s="10" t="s">
        <v>57</v>
      </c>
      <c r="B87" s="11">
        <v>3430210488.2600002</v>
      </c>
      <c r="C87" s="11">
        <v>3469594307.2199998</v>
      </c>
      <c r="D87" s="11">
        <v>10837828461.74</v>
      </c>
      <c r="E87" s="11">
        <f>SUM(B87:D87)</f>
        <v>17737633257.220001</v>
      </c>
    </row>
    <row r="88" spans="1:6" s="10" customFormat="1">
      <c r="A88" s="10" t="s">
        <v>58</v>
      </c>
      <c r="B88" s="11">
        <f>B86+B87</f>
        <v>52082287664.540001</v>
      </c>
      <c r="C88" s="11">
        <f>C86+C87</f>
        <v>52481948334.644089</v>
      </c>
      <c r="D88" s="11">
        <f>D86+D87</f>
        <v>58010044033.229874</v>
      </c>
      <c r="E88" s="11">
        <f>E86+E87</f>
        <v>66389710433.5</v>
      </c>
    </row>
    <row r="89" spans="1:6" s="10" customFormat="1">
      <c r="A89" s="10" t="s">
        <v>59</v>
      </c>
      <c r="B89" s="11">
        <f>B75</f>
        <v>3069933637.1159129</v>
      </c>
      <c r="C89" s="11">
        <f>C75</f>
        <v>5309732763.1542149</v>
      </c>
      <c r="D89" s="11">
        <f>D75</f>
        <v>5085904315.6130047</v>
      </c>
      <c r="E89" s="11">
        <f>SUM(B89:D89)</f>
        <v>13465570715.883133</v>
      </c>
    </row>
    <row r="90" spans="1:6">
      <c r="A90" s="10" t="s">
        <v>60</v>
      </c>
      <c r="B90" s="24">
        <f>+B88-B89</f>
        <v>49012354027.424088</v>
      </c>
      <c r="C90" s="24">
        <f>+C88-C89</f>
        <v>47172215571.489876</v>
      </c>
      <c r="D90" s="24">
        <f>+D88-D89</f>
        <v>52924139717.616867</v>
      </c>
      <c r="E90" s="24">
        <f>+E88-E89</f>
        <v>52924139717.616867</v>
      </c>
    </row>
    <row r="91" spans="1:6" ht="15.75" thickBot="1">
      <c r="A91" s="44"/>
      <c r="B91" s="44"/>
      <c r="C91" s="44"/>
      <c r="D91" s="44"/>
      <c r="E91" s="44"/>
    </row>
    <row r="92" spans="1:6" ht="15.75" thickTop="1">
      <c r="A92" s="67" t="s">
        <v>61</v>
      </c>
      <c r="B92" s="67"/>
      <c r="C92" s="67"/>
      <c r="D92" s="67"/>
      <c r="E92" s="67"/>
      <c r="F92" s="67"/>
    </row>
    <row r="96" spans="1:6">
      <c r="A96" t="s">
        <v>99</v>
      </c>
    </row>
    <row r="97" spans="1:1">
      <c r="A97" t="s">
        <v>98</v>
      </c>
    </row>
  </sheetData>
  <mergeCells count="19">
    <mergeCell ref="A1:F1"/>
    <mergeCell ref="A8:F8"/>
    <mergeCell ref="A9:F9"/>
    <mergeCell ref="A20:A21"/>
    <mergeCell ref="A32:A33"/>
    <mergeCell ref="A37:F37"/>
    <mergeCell ref="A40:E40"/>
    <mergeCell ref="A41:E41"/>
    <mergeCell ref="A42:E42"/>
    <mergeCell ref="B43:E43"/>
    <mergeCell ref="A80:E80"/>
    <mergeCell ref="A81:E81"/>
    <mergeCell ref="A82:E82"/>
    <mergeCell ref="A92:F92"/>
    <mergeCell ref="A59:F59"/>
    <mergeCell ref="A62:E62"/>
    <mergeCell ref="A63:E63"/>
    <mergeCell ref="A64:E64"/>
    <mergeCell ref="A77:F77"/>
  </mergeCells>
  <pageMargins left="0.39374999999999999" right="0.29513888888888901" top="0.74791666666666701" bottom="0.74791666666666701" header="0.51180555555555496" footer="0.51180555555555496"/>
  <pageSetup paperSize="0" scale="0" firstPageNumber="0" orientation="portrait" usePrinterDefaults="0" horizontalDpi="0" verticalDpi="0" copies="0"/>
  <rowBreaks count="3" manualBreakCount="3">
    <brk id="39" max="16383" man="1"/>
    <brk id="61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96"/>
  <sheetViews>
    <sheetView topLeftCell="A88" workbookViewId="0">
      <selection activeCell="A95" sqref="A95"/>
    </sheetView>
  </sheetViews>
  <sheetFormatPr baseColWidth="10" defaultColWidth="9.140625" defaultRowHeight="15"/>
  <cols>
    <col min="1" max="1" width="51.42578125"/>
    <col min="2" max="5" width="16"/>
    <col min="6" max="6" width="15.7109375"/>
    <col min="7" max="7" width="17.85546875"/>
    <col min="8" max="9" width="16.85546875"/>
    <col min="10" max="1025" width="11.42578125"/>
  </cols>
  <sheetData>
    <row r="1" spans="1:6">
      <c r="A1" s="66" t="s">
        <v>0</v>
      </c>
      <c r="B1" s="66"/>
      <c r="C1" s="66"/>
      <c r="D1" s="66"/>
      <c r="E1" s="66"/>
      <c r="F1" s="66"/>
    </row>
    <row r="2" spans="1:6">
      <c r="A2" s="2" t="s">
        <v>1</v>
      </c>
      <c r="B2" s="3" t="s">
        <v>2</v>
      </c>
      <c r="C2" s="3"/>
      <c r="D2" s="3"/>
      <c r="E2" s="3"/>
      <c r="F2" s="3"/>
    </row>
    <row r="3" spans="1:6">
      <c r="A3" s="2" t="s">
        <v>3</v>
      </c>
      <c r="B3" s="3" t="s">
        <v>4</v>
      </c>
      <c r="C3" s="3"/>
      <c r="D3" s="3"/>
      <c r="E3" s="3"/>
      <c r="F3" s="3"/>
    </row>
    <row r="4" spans="1:6">
      <c r="A4" s="2" t="s">
        <v>5</v>
      </c>
      <c r="B4" s="3" t="s">
        <v>6</v>
      </c>
      <c r="C4" s="3"/>
      <c r="D4" s="3"/>
      <c r="E4" s="3"/>
      <c r="F4" s="3"/>
    </row>
    <row r="5" spans="1:6">
      <c r="A5" s="2" t="s">
        <v>7</v>
      </c>
      <c r="B5" s="4" t="s">
        <v>62</v>
      </c>
      <c r="C5" s="3"/>
      <c r="D5" s="3"/>
      <c r="E5" s="3"/>
      <c r="F5" s="3"/>
    </row>
    <row r="6" spans="1:6">
      <c r="A6" s="2"/>
      <c r="B6" s="4"/>
      <c r="C6" s="3"/>
      <c r="D6" s="3"/>
      <c r="E6" s="3"/>
      <c r="F6" s="3"/>
    </row>
    <row r="8" spans="1:6">
      <c r="A8" s="66" t="s">
        <v>9</v>
      </c>
      <c r="B8" s="66"/>
      <c r="C8" s="66"/>
      <c r="D8" s="66"/>
      <c r="E8" s="66"/>
      <c r="F8" s="66"/>
    </row>
    <row r="9" spans="1:6">
      <c r="A9" s="66" t="s">
        <v>10</v>
      </c>
      <c r="B9" s="66"/>
      <c r="C9" s="66"/>
      <c r="D9" s="66"/>
      <c r="E9" s="66"/>
      <c r="F9" s="66"/>
    </row>
    <row r="10" spans="1:6">
      <c r="A10" s="1"/>
      <c r="B10" s="1"/>
      <c r="C10" s="1"/>
      <c r="D10" s="1"/>
      <c r="E10" s="1"/>
      <c r="F10" s="1"/>
    </row>
    <row r="11" spans="1:6">
      <c r="A11" s="7" t="s">
        <v>11</v>
      </c>
      <c r="B11" s="8" t="s">
        <v>12</v>
      </c>
      <c r="C11" s="8" t="s">
        <v>63</v>
      </c>
      <c r="D11" s="8" t="s">
        <v>64</v>
      </c>
      <c r="E11" s="8" t="s">
        <v>65</v>
      </c>
      <c r="F11" s="8" t="s">
        <v>66</v>
      </c>
    </row>
    <row r="12" spans="1:6">
      <c r="A12" s="9"/>
      <c r="B12" s="1"/>
      <c r="C12" s="1"/>
      <c r="D12" s="1"/>
      <c r="E12" s="1"/>
      <c r="F12" s="1"/>
    </row>
    <row r="13" spans="1:6">
      <c r="A13" s="4" t="s">
        <v>17</v>
      </c>
      <c r="B13" s="1"/>
      <c r="C13" s="1"/>
      <c r="D13" s="1"/>
      <c r="E13" s="1"/>
      <c r="F13" s="1"/>
    </row>
    <row r="14" spans="1:6" s="10" customFormat="1">
      <c r="A14" s="10" t="s">
        <v>18</v>
      </c>
      <c r="B14" s="10" t="s">
        <v>19</v>
      </c>
      <c r="C14" s="11">
        <v>707</v>
      </c>
      <c r="D14" s="11">
        <v>428</v>
      </c>
      <c r="E14" s="11">
        <v>471</v>
      </c>
      <c r="F14" s="10">
        <f t="shared" ref="F14:F21" si="0">SUM(C14:E14)</f>
        <v>1606</v>
      </c>
    </row>
    <row r="15" spans="1:6">
      <c r="A15" s="12"/>
      <c r="B15" s="10" t="s">
        <v>20</v>
      </c>
      <c r="C15" s="11">
        <v>1973</v>
      </c>
      <c r="D15" s="11">
        <v>1270</v>
      </c>
      <c r="E15" s="11">
        <v>1305</v>
      </c>
      <c r="F15" s="10">
        <f t="shared" si="0"/>
        <v>4548</v>
      </c>
    </row>
    <row r="16" spans="1:6" s="10" customFormat="1">
      <c r="A16" s="10" t="s">
        <v>21</v>
      </c>
      <c r="B16" s="10" t="s">
        <v>19</v>
      </c>
      <c r="C16" s="11">
        <v>159</v>
      </c>
      <c r="D16" s="11">
        <v>135</v>
      </c>
      <c r="E16" s="11">
        <v>97</v>
      </c>
      <c r="F16" s="10">
        <f t="shared" si="0"/>
        <v>391</v>
      </c>
    </row>
    <row r="17" spans="1:13" s="10" customFormat="1">
      <c r="A17" s="12"/>
      <c r="B17" s="10" t="s">
        <v>20</v>
      </c>
      <c r="C17" s="11">
        <v>564</v>
      </c>
      <c r="D17" s="11">
        <v>474</v>
      </c>
      <c r="E17" s="11">
        <v>307</v>
      </c>
      <c r="F17" s="10">
        <f t="shared" si="0"/>
        <v>1345</v>
      </c>
    </row>
    <row r="18" spans="1:13" s="10" customFormat="1">
      <c r="A18" s="10" t="s">
        <v>22</v>
      </c>
      <c r="B18" s="10" t="s">
        <v>19</v>
      </c>
      <c r="C18" s="11">
        <v>49</v>
      </c>
      <c r="D18" s="11">
        <v>134</v>
      </c>
      <c r="E18" s="11">
        <v>57</v>
      </c>
      <c r="F18" s="10">
        <f t="shared" si="0"/>
        <v>240</v>
      </c>
      <c r="G18"/>
      <c r="H18"/>
      <c r="I18"/>
      <c r="J18"/>
      <c r="K18"/>
      <c r="L18"/>
      <c r="M18"/>
    </row>
    <row r="19" spans="1:13" s="10" customFormat="1">
      <c r="A19" s="12"/>
      <c r="B19" s="10" t="s">
        <v>20</v>
      </c>
      <c r="C19" s="11">
        <v>169</v>
      </c>
      <c r="D19" s="11">
        <v>487</v>
      </c>
      <c r="E19" s="11">
        <v>189</v>
      </c>
      <c r="F19" s="10">
        <f t="shared" si="0"/>
        <v>845</v>
      </c>
    </row>
    <row r="20" spans="1:13" s="10" customFormat="1" ht="15" customHeight="1">
      <c r="A20" s="69" t="s">
        <v>23</v>
      </c>
      <c r="B20" s="10" t="s">
        <v>19</v>
      </c>
      <c r="C20" s="11">
        <v>53</v>
      </c>
      <c r="D20" s="11">
        <v>37</v>
      </c>
      <c r="E20" s="11">
        <v>65</v>
      </c>
      <c r="F20" s="10">
        <f t="shared" si="0"/>
        <v>155</v>
      </c>
      <c r="G20"/>
      <c r="H20"/>
      <c r="I20"/>
      <c r="J20"/>
      <c r="K20"/>
      <c r="L20"/>
      <c r="M20"/>
    </row>
    <row r="21" spans="1:13">
      <c r="A21" s="69"/>
      <c r="B21" s="10" t="s">
        <v>20</v>
      </c>
      <c r="C21" s="11">
        <v>165</v>
      </c>
      <c r="D21" s="11">
        <v>102</v>
      </c>
      <c r="E21" s="11">
        <v>191</v>
      </c>
      <c r="F21" s="10">
        <f t="shared" si="0"/>
        <v>458</v>
      </c>
      <c r="G21" s="10"/>
      <c r="H21" s="10"/>
      <c r="I21" s="10"/>
      <c r="J21" s="10"/>
      <c r="K21" s="10"/>
      <c r="L21" s="10"/>
      <c r="M21" s="10"/>
    </row>
    <row r="22" spans="1:13">
      <c r="A22" s="15" t="s">
        <v>24</v>
      </c>
      <c r="B22" s="10" t="s">
        <v>19</v>
      </c>
      <c r="C22" s="11">
        <f t="shared" ref="C22:F23" si="1">+C14+C16+C18+C20</f>
        <v>968</v>
      </c>
      <c r="D22" s="11">
        <f t="shared" si="1"/>
        <v>734</v>
      </c>
      <c r="E22" s="11">
        <f t="shared" si="1"/>
        <v>690</v>
      </c>
      <c r="F22" s="11">
        <f t="shared" si="1"/>
        <v>2392</v>
      </c>
      <c r="G22" s="10"/>
      <c r="H22" s="10"/>
      <c r="I22" s="10"/>
      <c r="J22" s="10"/>
      <c r="K22" s="10"/>
      <c r="L22" s="10"/>
      <c r="M22" s="10"/>
    </row>
    <row r="23" spans="1:13">
      <c r="A23" s="14"/>
      <c r="B23" s="10" t="s">
        <v>20</v>
      </c>
      <c r="C23" s="11">
        <f t="shared" si="1"/>
        <v>2871</v>
      </c>
      <c r="D23" s="11">
        <f t="shared" si="1"/>
        <v>2333</v>
      </c>
      <c r="E23" s="11">
        <f t="shared" si="1"/>
        <v>1992</v>
      </c>
      <c r="F23" s="11">
        <f t="shared" si="1"/>
        <v>7196</v>
      </c>
      <c r="G23" s="10"/>
      <c r="H23" s="10"/>
      <c r="I23" s="10"/>
      <c r="J23" s="10"/>
      <c r="K23" s="10"/>
      <c r="L23" s="10"/>
      <c r="M23" s="10"/>
    </row>
    <row r="24" spans="1:13">
      <c r="A24" s="14"/>
      <c r="C24" s="11"/>
      <c r="D24" s="11"/>
      <c r="E24" s="11"/>
      <c r="G24" s="10"/>
      <c r="H24" s="10"/>
      <c r="I24" s="10"/>
      <c r="J24" s="10"/>
      <c r="K24" s="10"/>
      <c r="L24" s="10"/>
      <c r="M24" s="10"/>
    </row>
    <row r="25" spans="1:13">
      <c r="A25" s="4" t="s">
        <v>25</v>
      </c>
      <c r="C25" s="11"/>
      <c r="D25" s="11"/>
      <c r="E25" s="11"/>
      <c r="G25" s="10"/>
      <c r="H25" s="10"/>
      <c r="I25" s="10"/>
      <c r="J25" s="10"/>
      <c r="K25" s="10"/>
      <c r="L25" s="10"/>
      <c r="M25" s="10"/>
    </row>
    <row r="26" spans="1:13">
      <c r="A26" s="10" t="s">
        <v>26</v>
      </c>
      <c r="B26" s="10" t="s">
        <v>19</v>
      </c>
      <c r="C26" s="11">
        <v>460</v>
      </c>
      <c r="D26" s="11">
        <v>622</v>
      </c>
      <c r="E26" s="11">
        <v>512</v>
      </c>
      <c r="F26" s="10">
        <f t="shared" ref="F26:F33" si="2">SUM(C26:E26)</f>
        <v>1594</v>
      </c>
    </row>
    <row r="27" spans="1:13">
      <c r="A27" s="12"/>
      <c r="B27" s="10" t="s">
        <v>20</v>
      </c>
      <c r="C27" s="11">
        <v>1305</v>
      </c>
      <c r="D27" s="11">
        <v>1754</v>
      </c>
      <c r="E27" s="11">
        <v>1446</v>
      </c>
      <c r="F27" s="10">
        <f t="shared" si="2"/>
        <v>4505</v>
      </c>
      <c r="G27" s="10"/>
      <c r="H27" s="10"/>
      <c r="I27" s="10"/>
      <c r="J27" s="10"/>
      <c r="K27" s="10"/>
      <c r="L27" s="10"/>
      <c r="M27" s="10"/>
    </row>
    <row r="28" spans="1:13">
      <c r="A28" s="10" t="s">
        <v>27</v>
      </c>
      <c r="B28" s="10" t="s">
        <v>19</v>
      </c>
      <c r="C28" s="11">
        <v>82</v>
      </c>
      <c r="D28" s="11">
        <v>80</v>
      </c>
      <c r="E28" s="11">
        <v>34</v>
      </c>
      <c r="F28" s="10">
        <f t="shared" si="2"/>
        <v>196</v>
      </c>
    </row>
    <row r="29" spans="1:13">
      <c r="B29" s="10" t="s">
        <v>20</v>
      </c>
      <c r="C29" s="11">
        <v>310</v>
      </c>
      <c r="D29" s="11">
        <v>277</v>
      </c>
      <c r="E29" s="11">
        <v>105</v>
      </c>
      <c r="F29" s="10">
        <f t="shared" si="2"/>
        <v>692</v>
      </c>
      <c r="G29" s="10"/>
      <c r="H29" s="10"/>
      <c r="I29" s="10"/>
      <c r="J29" s="10"/>
      <c r="K29" s="10"/>
      <c r="L29" s="10"/>
      <c r="M29" s="10"/>
    </row>
    <row r="30" spans="1:13">
      <c r="A30" s="10" t="s">
        <v>28</v>
      </c>
      <c r="B30" s="10" t="s">
        <v>19</v>
      </c>
      <c r="C30" s="11">
        <v>24</v>
      </c>
      <c r="D30" s="11">
        <v>57</v>
      </c>
      <c r="E30" s="11">
        <v>208</v>
      </c>
      <c r="F30" s="10">
        <f t="shared" si="2"/>
        <v>289</v>
      </c>
    </row>
    <row r="31" spans="1:13">
      <c r="B31" s="10" t="s">
        <v>20</v>
      </c>
      <c r="C31" s="11">
        <v>73</v>
      </c>
      <c r="D31" s="11">
        <v>213</v>
      </c>
      <c r="E31" s="11">
        <v>729</v>
      </c>
      <c r="F31" s="10">
        <f t="shared" si="2"/>
        <v>1015</v>
      </c>
      <c r="G31" s="10"/>
      <c r="H31" s="10"/>
      <c r="I31" s="10"/>
      <c r="J31" s="10"/>
      <c r="K31" s="10"/>
      <c r="L31" s="10"/>
      <c r="M31" s="10"/>
    </row>
    <row r="32" spans="1:13" ht="15" customHeight="1">
      <c r="A32" s="69" t="s">
        <v>29</v>
      </c>
      <c r="B32" s="10" t="s">
        <v>19</v>
      </c>
      <c r="C32" s="11">
        <v>56</v>
      </c>
      <c r="D32" s="11">
        <v>72</v>
      </c>
      <c r="E32" s="11">
        <v>34</v>
      </c>
      <c r="F32" s="10">
        <f t="shared" si="2"/>
        <v>162</v>
      </c>
    </row>
    <row r="33" spans="1:13" s="10" customFormat="1">
      <c r="A33" s="69"/>
      <c r="B33" s="10" t="s">
        <v>20</v>
      </c>
      <c r="C33" s="11">
        <v>167</v>
      </c>
      <c r="D33" s="11">
        <v>206</v>
      </c>
      <c r="E33" s="11">
        <v>95</v>
      </c>
      <c r="F33" s="10">
        <f t="shared" si="2"/>
        <v>468</v>
      </c>
    </row>
    <row r="34" spans="1:13">
      <c r="A34" s="15" t="s">
        <v>30</v>
      </c>
      <c r="B34" s="10" t="s">
        <v>19</v>
      </c>
      <c r="C34" s="11">
        <f t="shared" ref="C34:F35" si="3">+C26+C28+C30+C32</f>
        <v>622</v>
      </c>
      <c r="D34" s="11">
        <f t="shared" si="3"/>
        <v>831</v>
      </c>
      <c r="E34" s="11">
        <f t="shared" si="3"/>
        <v>788</v>
      </c>
      <c r="F34" s="11">
        <f t="shared" si="3"/>
        <v>2241</v>
      </c>
    </row>
    <row r="35" spans="1:13">
      <c r="A35" s="14"/>
      <c r="B35" s="10" t="s">
        <v>20</v>
      </c>
      <c r="C35" s="11">
        <f t="shared" si="3"/>
        <v>1855</v>
      </c>
      <c r="D35" s="11">
        <f t="shared" si="3"/>
        <v>2450</v>
      </c>
      <c r="E35" s="11">
        <f t="shared" si="3"/>
        <v>2375</v>
      </c>
      <c r="F35" s="11">
        <f t="shared" si="3"/>
        <v>6680</v>
      </c>
    </row>
    <row r="36" spans="1:13" ht="15.75" thickBot="1">
      <c r="A36" s="43"/>
      <c r="B36" s="44"/>
      <c r="C36" s="45"/>
      <c r="D36" s="45"/>
      <c r="E36" s="45"/>
      <c r="F36" s="44"/>
    </row>
    <row r="37" spans="1:13" ht="15.75" thickTop="1">
      <c r="A37" s="67" t="s">
        <v>31</v>
      </c>
      <c r="B37" s="67"/>
      <c r="C37" s="67"/>
      <c r="D37" s="67"/>
      <c r="E37" s="67"/>
      <c r="F37" s="67"/>
    </row>
    <row r="38" spans="1:13" s="10" customFormat="1">
      <c r="A38" s="17"/>
    </row>
    <row r="39" spans="1:13">
      <c r="G39" s="10"/>
      <c r="H39" s="10"/>
      <c r="I39" s="10"/>
      <c r="J39" s="10"/>
      <c r="K39" s="10"/>
      <c r="L39" s="10"/>
      <c r="M39" s="10"/>
    </row>
    <row r="40" spans="1:13">
      <c r="A40" s="66" t="s">
        <v>32</v>
      </c>
      <c r="B40" s="66"/>
      <c r="C40" s="66"/>
      <c r="D40" s="66"/>
      <c r="E40" s="66"/>
      <c r="G40" s="10"/>
      <c r="H40" s="10"/>
      <c r="I40" s="10"/>
      <c r="J40" s="10"/>
      <c r="K40" s="10"/>
      <c r="L40" s="10"/>
      <c r="M40" s="10"/>
    </row>
    <row r="41" spans="1:13">
      <c r="A41" s="66" t="s">
        <v>33</v>
      </c>
      <c r="B41" s="66"/>
      <c r="C41" s="66"/>
      <c r="D41" s="66"/>
      <c r="E41" s="66"/>
    </row>
    <row r="42" spans="1:13">
      <c r="A42" s="66" t="s">
        <v>34</v>
      </c>
      <c r="B42" s="66"/>
      <c r="C42" s="66"/>
      <c r="D42" s="66"/>
      <c r="E42" s="66"/>
    </row>
    <row r="43" spans="1:13">
      <c r="B43" s="68"/>
      <c r="C43" s="68"/>
      <c r="D43" s="68"/>
      <c r="E43" s="68"/>
      <c r="F43" s="3"/>
    </row>
    <row r="44" spans="1:13">
      <c r="A44" s="7" t="s">
        <v>11</v>
      </c>
      <c r="B44" s="8" t="s">
        <v>63</v>
      </c>
      <c r="C44" s="8" t="s">
        <v>64</v>
      </c>
      <c r="D44" s="8" t="s">
        <v>65</v>
      </c>
      <c r="E44" s="8" t="s">
        <v>66</v>
      </c>
      <c r="F44" s="1"/>
    </row>
    <row r="45" spans="1:13">
      <c r="A45" s="4" t="s">
        <v>17</v>
      </c>
      <c r="B45" s="10"/>
      <c r="C45" s="10"/>
      <c r="D45" s="10"/>
      <c r="E45" s="10"/>
      <c r="F45" s="23"/>
    </row>
    <row r="46" spans="1:13">
      <c r="A46" s="10" t="s">
        <v>35</v>
      </c>
      <c r="B46" s="11">
        <v>4189989298.98</v>
      </c>
      <c r="C46" s="11">
        <v>2604401950.6500001</v>
      </c>
      <c r="D46" s="11">
        <v>2861817059</v>
      </c>
      <c r="E46" s="10">
        <f>SUM(B46:D46)</f>
        <v>9656208308.6300011</v>
      </c>
      <c r="F46" s="25"/>
    </row>
    <row r="47" spans="1:13">
      <c r="A47" s="10" t="s">
        <v>36</v>
      </c>
      <c r="B47" s="11">
        <v>1892046786.6099999</v>
      </c>
      <c r="C47" s="11">
        <v>1640580487.4400001</v>
      </c>
      <c r="D47" s="11">
        <v>1458186303.75</v>
      </c>
      <c r="E47" s="10">
        <f>SUM(B47:D47)</f>
        <v>4990813577.8000002</v>
      </c>
      <c r="F47" s="25"/>
    </row>
    <row r="48" spans="1:13">
      <c r="A48" s="10" t="s">
        <v>37</v>
      </c>
      <c r="B48" s="11">
        <v>531338635.13</v>
      </c>
      <c r="C48" s="11">
        <v>2104682241.5599999</v>
      </c>
      <c r="D48" s="11">
        <v>579671650.98000002</v>
      </c>
      <c r="E48" s="10">
        <f>SUM(B48:D48)</f>
        <v>3215692527.6700001</v>
      </c>
      <c r="F48" s="25"/>
    </row>
    <row r="49" spans="1:6" ht="30">
      <c r="A49" s="18" t="s">
        <v>38</v>
      </c>
      <c r="B49" s="11">
        <v>280625000</v>
      </c>
      <c r="C49" s="11">
        <v>206277000</v>
      </c>
      <c r="D49" s="11">
        <v>341770000</v>
      </c>
      <c r="E49" s="10">
        <f>SUM(B49:D49)</f>
        <v>828672000</v>
      </c>
      <c r="F49" s="25"/>
    </row>
    <row r="50" spans="1:6">
      <c r="A50" s="10" t="s">
        <v>39</v>
      </c>
      <c r="B50" s="11">
        <v>281153556.55101657</v>
      </c>
      <c r="C50" s="11">
        <v>217635665.88722429</v>
      </c>
      <c r="D50" s="11">
        <v>174542625.66344291</v>
      </c>
      <c r="E50" s="10">
        <f>SUM(B50:D50)</f>
        <v>673331848.10168386</v>
      </c>
    </row>
    <row r="51" spans="1:6" ht="15.75" thickBot="1">
      <c r="A51" s="50" t="s">
        <v>40</v>
      </c>
      <c r="B51" s="50">
        <f>SUM(B46:B50)</f>
        <v>7175153277.2710171</v>
      </c>
      <c r="C51" s="50">
        <f>SUM(C46:C50)</f>
        <v>6773577345.5372238</v>
      </c>
      <c r="D51" s="50">
        <f>SUM(D46:D50)</f>
        <v>5415987639.3934422</v>
      </c>
      <c r="E51" s="51">
        <f>SUM(E46:E50)</f>
        <v>19364718262.201683</v>
      </c>
    </row>
    <row r="52" spans="1:6">
      <c r="A52" s="4" t="s">
        <v>25</v>
      </c>
      <c r="B52" s="10"/>
      <c r="C52" s="10"/>
      <c r="D52" s="10"/>
      <c r="E52" s="10"/>
    </row>
    <row r="53" spans="1:6">
      <c r="A53" s="10" t="s">
        <v>35</v>
      </c>
      <c r="B53" s="11">
        <v>2702540865.4200001</v>
      </c>
      <c r="C53" s="11">
        <v>3588384771.4499998</v>
      </c>
      <c r="D53" s="11">
        <v>2986166158.52</v>
      </c>
      <c r="E53" s="10">
        <f>SUM(B53:D53)</f>
        <v>9277091795.3899994</v>
      </c>
    </row>
    <row r="54" spans="1:6">
      <c r="A54" s="10" t="s">
        <v>36</v>
      </c>
      <c r="B54" s="11">
        <v>825643564.40999997</v>
      </c>
      <c r="C54" s="11">
        <v>723363381.19000006</v>
      </c>
      <c r="D54" s="11">
        <v>242904905.19999999</v>
      </c>
      <c r="E54" s="10">
        <f>SUM(B54:D54)</f>
        <v>1791911850.8</v>
      </c>
    </row>
    <row r="55" spans="1:6">
      <c r="A55" s="10" t="s">
        <v>37</v>
      </c>
      <c r="B55" s="11">
        <v>202252953.99000001</v>
      </c>
      <c r="C55" s="11">
        <v>743667631.95000005</v>
      </c>
      <c r="D55" s="11">
        <v>2857342976.9200001</v>
      </c>
      <c r="E55" s="10">
        <f>SUM(B55:D55)</f>
        <v>3803263562.8600001</v>
      </c>
    </row>
    <row r="56" spans="1:6" ht="30">
      <c r="A56" s="18" t="s">
        <v>38</v>
      </c>
      <c r="B56" s="11">
        <v>285455000</v>
      </c>
      <c r="C56" s="11">
        <v>358057000</v>
      </c>
      <c r="D56" s="11">
        <v>178669000</v>
      </c>
      <c r="E56" s="10">
        <f>SUM(B56:D56)</f>
        <v>822181000</v>
      </c>
    </row>
    <row r="57" spans="1:6">
      <c r="A57" s="10" t="s">
        <v>41</v>
      </c>
      <c r="B57" s="11">
        <v>180658586.95736808</v>
      </c>
      <c r="C57" s="11">
        <v>246396782.49629888</v>
      </c>
      <c r="D57" s="11">
        <v>199332737.71419278</v>
      </c>
      <c r="E57" s="10">
        <f>SUM(B57:D57)</f>
        <v>626388107.16785967</v>
      </c>
    </row>
    <row r="58" spans="1:6" ht="15.75" thickBot="1">
      <c r="A58" s="44" t="s">
        <v>40</v>
      </c>
      <c r="B58" s="44">
        <f>SUM(B53:B57)</f>
        <v>4196550970.7773676</v>
      </c>
      <c r="C58" s="44">
        <f>SUM(C53:C57)</f>
        <v>5659869567.086298</v>
      </c>
      <c r="D58" s="44">
        <f>SUM(D53:D57)</f>
        <v>6464415778.3541918</v>
      </c>
      <c r="E58" s="44">
        <f>SUM(E53:E57)</f>
        <v>16320836316.217859</v>
      </c>
      <c r="F58" s="25"/>
    </row>
    <row r="59" spans="1:6" ht="15.75" thickTop="1">
      <c r="A59" s="3" t="s">
        <v>42</v>
      </c>
      <c r="B59" s="26"/>
      <c r="C59" s="26"/>
      <c r="D59" s="26"/>
      <c r="E59" s="26"/>
      <c r="F59" s="26"/>
    </row>
    <row r="60" spans="1:6">
      <c r="A60" s="10"/>
      <c r="B60" s="26"/>
      <c r="C60" s="26"/>
      <c r="D60" s="26"/>
      <c r="E60" s="26"/>
      <c r="F60" s="26"/>
    </row>
    <row r="62" spans="1:6">
      <c r="A62" s="66" t="s">
        <v>43</v>
      </c>
      <c r="B62" s="66"/>
      <c r="C62" s="66"/>
      <c r="D62" s="66"/>
      <c r="E62" s="66"/>
      <c r="F62" s="10"/>
    </row>
    <row r="63" spans="1:6">
      <c r="A63" s="66" t="s">
        <v>44</v>
      </c>
      <c r="B63" s="66"/>
      <c r="C63" s="66"/>
      <c r="D63" s="66"/>
      <c r="E63" s="66"/>
    </row>
    <row r="64" spans="1:6">
      <c r="A64" s="66" t="s">
        <v>34</v>
      </c>
      <c r="B64" s="66"/>
      <c r="C64" s="66"/>
      <c r="D64" s="66"/>
      <c r="E64" s="66"/>
    </row>
    <row r="65" spans="1:6">
      <c r="B65" s="70"/>
      <c r="C65" s="70"/>
      <c r="D65" s="70"/>
      <c r="E65" s="70"/>
      <c r="F65" s="6"/>
    </row>
    <row r="66" spans="1:6">
      <c r="A66" s="27" t="s">
        <v>45</v>
      </c>
      <c r="B66" s="27" t="s">
        <v>63</v>
      </c>
      <c r="C66" s="27" t="s">
        <v>64</v>
      </c>
      <c r="D66" s="27" t="s">
        <v>65</v>
      </c>
      <c r="E66" s="27" t="s">
        <v>66</v>
      </c>
      <c r="F66" s="6"/>
    </row>
    <row r="67" spans="1:6">
      <c r="A67" s="19" t="s">
        <v>46</v>
      </c>
    </row>
    <row r="68" spans="1:6">
      <c r="A68" s="10" t="s">
        <v>47</v>
      </c>
      <c r="B68">
        <v>43861192.836416602</v>
      </c>
      <c r="C68">
        <v>46485951.921824299</v>
      </c>
      <c r="D68">
        <v>44317975.493358001</v>
      </c>
      <c r="E68" s="28">
        <f t="shared" ref="E68:E73" si="4">SUM(B68:D68)</f>
        <v>134665120.25159889</v>
      </c>
    </row>
    <row r="69" spans="1:6">
      <c r="A69" s="10" t="s">
        <v>48</v>
      </c>
      <c r="B69">
        <v>46354385.259999998</v>
      </c>
      <c r="C69">
        <v>33307897.98</v>
      </c>
      <c r="D69">
        <v>19902979.8628342</v>
      </c>
      <c r="E69" s="28">
        <f t="shared" si="4"/>
        <v>99565263.102834195</v>
      </c>
    </row>
    <row r="70" spans="1:6">
      <c r="A70" s="10" t="s">
        <v>49</v>
      </c>
      <c r="B70" s="29">
        <v>4228819.21</v>
      </c>
      <c r="C70" s="29">
        <v>4024993.5</v>
      </c>
      <c r="D70" s="29">
        <v>3094159.67871628</v>
      </c>
      <c r="E70" s="28">
        <f t="shared" si="4"/>
        <v>11347972.38871628</v>
      </c>
    </row>
    <row r="71" spans="1:6">
      <c r="A71" s="10" t="s">
        <v>50</v>
      </c>
      <c r="B71" s="29">
        <v>43436379.270000003</v>
      </c>
      <c r="C71" s="29">
        <v>2286259.4700000002</v>
      </c>
      <c r="D71" s="29">
        <v>2487298.3483344298</v>
      </c>
      <c r="E71" s="28">
        <f t="shared" si="4"/>
        <v>48209937.088334434</v>
      </c>
    </row>
    <row r="72" spans="1:6">
      <c r="A72" s="30" t="s">
        <v>51</v>
      </c>
      <c r="B72" s="29">
        <v>143272779.97459999</v>
      </c>
      <c r="C72" s="29">
        <v>131530563.01540001</v>
      </c>
      <c r="D72" s="29">
        <v>104740212.2802</v>
      </c>
      <c r="E72" s="28">
        <f t="shared" si="4"/>
        <v>379543555.27020001</v>
      </c>
    </row>
    <row r="73" spans="1:6">
      <c r="A73" s="21" t="s">
        <v>52</v>
      </c>
      <c r="B73" s="29">
        <v>6457496042.3100004</v>
      </c>
      <c r="C73" s="29">
        <v>7352619497.9700003</v>
      </c>
      <c r="D73" s="29">
        <v>5389900999.5200005</v>
      </c>
      <c r="E73" s="28">
        <f t="shared" si="4"/>
        <v>19200016539.800003</v>
      </c>
    </row>
    <row r="74" spans="1:6">
      <c r="A74" s="22"/>
      <c r="F74" s="25"/>
    </row>
    <row r="75" spans="1:6" ht="15.75" thickBot="1">
      <c r="A75" s="46"/>
      <c r="B75" s="46">
        <f>+SUM(B68:B73)</f>
        <v>6738649598.8610172</v>
      </c>
      <c r="C75" s="46">
        <f>+SUM(C68:C73)</f>
        <v>7570255163.8572245</v>
      </c>
      <c r="D75" s="46">
        <f>+SUM(D68:D73)</f>
        <v>5564443625.1834431</v>
      </c>
      <c r="E75" s="49">
        <f>+SUM(E68:E73)</f>
        <v>19873348387.901688</v>
      </c>
      <c r="F75" s="25"/>
    </row>
    <row r="76" spans="1:6" ht="15.75" thickTop="1">
      <c r="A76" s="10" t="s">
        <v>53</v>
      </c>
      <c r="B76" s="10"/>
      <c r="C76" s="10"/>
      <c r="D76" s="10"/>
      <c r="E76" s="10"/>
      <c r="F76" s="10"/>
    </row>
    <row r="77" spans="1:6">
      <c r="A77" s="4" t="s">
        <v>42</v>
      </c>
      <c r="B77" s="12"/>
      <c r="C77" s="12"/>
      <c r="D77" s="12"/>
      <c r="E77" s="12"/>
      <c r="F77" s="31"/>
    </row>
    <row r="80" spans="1:6" s="10" customFormat="1">
      <c r="A80" s="66" t="s">
        <v>54</v>
      </c>
      <c r="B80" s="66"/>
      <c r="C80" s="66"/>
      <c r="D80" s="66"/>
      <c r="E80" s="66"/>
      <c r="F80" s="23"/>
    </row>
    <row r="81" spans="1:7" s="10" customFormat="1">
      <c r="A81" s="66" t="s">
        <v>55</v>
      </c>
      <c r="B81" s="66"/>
      <c r="C81" s="66"/>
      <c r="D81" s="66"/>
      <c r="E81" s="66"/>
      <c r="F81" s="23"/>
    </row>
    <row r="82" spans="1:7" s="10" customFormat="1">
      <c r="A82" s="66" t="s">
        <v>34</v>
      </c>
      <c r="B82" s="66"/>
      <c r="C82" s="66"/>
      <c r="D82" s="66"/>
      <c r="E82" s="66"/>
      <c r="F82" s="23"/>
    </row>
    <row r="83" spans="1:7">
      <c r="A83" s="23"/>
      <c r="B83" s="23"/>
      <c r="C83" s="23"/>
      <c r="D83" s="23"/>
      <c r="E83" s="23"/>
      <c r="F83" s="23"/>
    </row>
    <row r="84" spans="1:7">
      <c r="A84" s="27" t="s">
        <v>45</v>
      </c>
      <c r="B84" s="27" t="s">
        <v>63</v>
      </c>
      <c r="C84" s="27" t="s">
        <v>64</v>
      </c>
      <c r="D84" s="27" t="s">
        <v>65</v>
      </c>
      <c r="E84" s="27" t="s">
        <v>66</v>
      </c>
      <c r="F84" s="32"/>
    </row>
    <row r="85" spans="1:7">
      <c r="A85" s="10"/>
      <c r="B85" s="10"/>
      <c r="C85" s="10"/>
      <c r="D85" s="10"/>
      <c r="E85" s="10"/>
      <c r="F85" s="23"/>
    </row>
    <row r="86" spans="1:7">
      <c r="A86" s="10" t="s">
        <v>56</v>
      </c>
      <c r="B86" s="29">
        <f>'1T'!E90</f>
        <v>52924139717.616867</v>
      </c>
      <c r="C86" s="29">
        <f>B90</f>
        <v>53721233501.475853</v>
      </c>
      <c r="D86" s="29">
        <f>C90</f>
        <v>58576700992.178627</v>
      </c>
      <c r="E86" s="28">
        <f>B86</f>
        <v>52924139717.616867</v>
      </c>
      <c r="F86" s="25"/>
      <c r="G86" s="33"/>
    </row>
    <row r="87" spans="1:7">
      <c r="A87" s="10" t="s">
        <v>57</v>
      </c>
      <c r="B87" s="29">
        <v>7535743382.7200003</v>
      </c>
      <c r="C87" s="29">
        <v>12425722654.559999</v>
      </c>
      <c r="D87" s="29">
        <v>7412133977.75</v>
      </c>
      <c r="E87" s="29">
        <f>SUM(B87:D87)</f>
        <v>27373600015.029999</v>
      </c>
      <c r="F87" s="34"/>
    </row>
    <row r="88" spans="1:7">
      <c r="A88" s="10" t="s">
        <v>58</v>
      </c>
      <c r="B88" s="29">
        <f>B86+B87</f>
        <v>60459883100.336868</v>
      </c>
      <c r="C88" s="29">
        <f>C86+C87</f>
        <v>66146956156.035851</v>
      </c>
      <c r="D88" s="29">
        <f>D86+D87</f>
        <v>65988834969.928627</v>
      </c>
      <c r="E88" s="29">
        <f>E86+E87</f>
        <v>80297739732.646866</v>
      </c>
      <c r="F88" s="34"/>
    </row>
    <row r="89" spans="1:7">
      <c r="A89" s="10" t="s">
        <v>59</v>
      </c>
      <c r="B89" s="29">
        <f>B75</f>
        <v>6738649598.8610172</v>
      </c>
      <c r="C89" s="29">
        <f>C75</f>
        <v>7570255163.8572245</v>
      </c>
      <c r="D89" s="29">
        <f>D75</f>
        <v>5564443625.1834431</v>
      </c>
      <c r="E89" s="29">
        <f>SUM(B89:D89)</f>
        <v>19873348387.901688</v>
      </c>
      <c r="F89" s="34"/>
    </row>
    <row r="90" spans="1:7">
      <c r="A90" s="10" t="s">
        <v>60</v>
      </c>
      <c r="B90" s="35">
        <f>+B88-B89</f>
        <v>53721233501.475853</v>
      </c>
      <c r="C90" s="35">
        <f>+C88-C89</f>
        <v>58576700992.178627</v>
      </c>
      <c r="D90" s="35">
        <f>+D88-D89</f>
        <v>60424391344.745186</v>
      </c>
      <c r="E90" s="35">
        <f>+E88-E89</f>
        <v>60424391344.745178</v>
      </c>
      <c r="F90" s="34"/>
    </row>
    <row r="91" spans="1:7" ht="15.75" thickBot="1">
      <c r="A91" s="47"/>
      <c r="B91" s="47"/>
      <c r="C91" s="47"/>
      <c r="D91" s="47"/>
      <c r="E91" s="47"/>
      <c r="F91" s="23"/>
    </row>
    <row r="92" spans="1:7" ht="15.75" thickTop="1">
      <c r="A92" s="4" t="s">
        <v>42</v>
      </c>
      <c r="B92" s="31"/>
      <c r="C92" s="31"/>
      <c r="D92" s="31"/>
      <c r="E92" s="31"/>
      <c r="F92" s="31"/>
    </row>
    <row r="94" spans="1:7">
      <c r="E94" s="34"/>
    </row>
    <row r="95" spans="1:7">
      <c r="A95" t="s">
        <v>99</v>
      </c>
      <c r="E95" s="34"/>
    </row>
    <row r="96" spans="1:7">
      <c r="A96" t="s">
        <v>98</v>
      </c>
    </row>
  </sheetData>
  <mergeCells count="17">
    <mergeCell ref="A1:F1"/>
    <mergeCell ref="A8:F8"/>
    <mergeCell ref="A9:F9"/>
    <mergeCell ref="A20:A21"/>
    <mergeCell ref="A32:A33"/>
    <mergeCell ref="A37:F37"/>
    <mergeCell ref="A40:E40"/>
    <mergeCell ref="A41:E41"/>
    <mergeCell ref="A42:E42"/>
    <mergeCell ref="B43:E43"/>
    <mergeCell ref="A81:E81"/>
    <mergeCell ref="A82:E82"/>
    <mergeCell ref="A62:E62"/>
    <mergeCell ref="A63:E63"/>
    <mergeCell ref="A64:E64"/>
    <mergeCell ref="B65:E65"/>
    <mergeCell ref="A80:E80"/>
  </mergeCells>
  <pageMargins left="0.39374999999999999" right="0.31527777777777799" top="0.94513888888888897" bottom="0.74861111111111101" header="0.51180555555555496" footer="0.31527777777777799"/>
  <pageSetup paperSize="0" scale="0" firstPageNumber="0" orientation="portrait" usePrinterDefaults="0" horizontalDpi="0" verticalDpi="0" copies="0"/>
  <headerFooter>
    <oddFooter>&amp;RInforme 2do Trimestre 2012 , página &amp;P de  &amp;N</oddFooter>
  </headerFooter>
  <rowBreaks count="3" manualBreakCount="3">
    <brk id="39" max="16383" man="1"/>
    <brk id="61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Z95"/>
  <sheetViews>
    <sheetView topLeftCell="A85" workbookViewId="0">
      <selection activeCell="A95" sqref="A95"/>
    </sheetView>
  </sheetViews>
  <sheetFormatPr baseColWidth="10" defaultColWidth="9.140625" defaultRowHeight="15"/>
  <cols>
    <col min="1" max="1" width="55"/>
    <col min="2" max="2" width="18.140625"/>
    <col min="3" max="5" width="17.85546875"/>
    <col min="6" max="7" width="16.42578125"/>
    <col min="8" max="8" width="17.85546875"/>
    <col min="9" max="9" width="14.1406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>
      <c r="A1" s="66" t="s">
        <v>0</v>
      </c>
      <c r="B1" s="66"/>
      <c r="C1" s="66"/>
      <c r="D1" s="66"/>
      <c r="E1" s="66"/>
      <c r="F1" s="66"/>
    </row>
    <row r="2" spans="1:52">
      <c r="A2" s="2" t="s">
        <v>1</v>
      </c>
      <c r="B2" s="3" t="s">
        <v>2</v>
      </c>
      <c r="C2" s="3"/>
      <c r="D2" s="3"/>
      <c r="E2" s="3"/>
      <c r="F2" s="3"/>
    </row>
    <row r="3" spans="1:52">
      <c r="A3" s="2" t="s">
        <v>67</v>
      </c>
      <c r="B3" s="3" t="s">
        <v>68</v>
      </c>
      <c r="C3" s="3"/>
      <c r="D3" s="3"/>
      <c r="E3" s="3"/>
      <c r="F3" s="3"/>
    </row>
    <row r="4" spans="1:52">
      <c r="A4" s="2" t="s">
        <v>5</v>
      </c>
      <c r="B4" s="3" t="s">
        <v>6</v>
      </c>
      <c r="C4" s="3"/>
      <c r="D4" s="3"/>
      <c r="E4" s="3"/>
      <c r="F4" s="3"/>
    </row>
    <row r="5" spans="1:52">
      <c r="A5" s="2" t="s">
        <v>7</v>
      </c>
      <c r="B5" s="1" t="s">
        <v>69</v>
      </c>
      <c r="C5" s="3"/>
      <c r="D5" s="3"/>
      <c r="E5" s="3"/>
      <c r="F5" s="3"/>
    </row>
    <row r="6" spans="1:52">
      <c r="A6" s="2"/>
      <c r="B6" s="1"/>
      <c r="C6" s="3"/>
      <c r="D6" s="3"/>
      <c r="E6" s="3"/>
      <c r="F6" s="3"/>
    </row>
    <row r="8" spans="1:52">
      <c r="A8" s="66" t="s">
        <v>70</v>
      </c>
      <c r="B8" s="66"/>
      <c r="C8" s="66"/>
      <c r="D8" s="66"/>
      <c r="E8" s="66"/>
      <c r="F8" s="66"/>
    </row>
    <row r="9" spans="1:52">
      <c r="A9" s="66" t="s">
        <v>10</v>
      </c>
      <c r="B9" s="66"/>
      <c r="C9" s="66"/>
      <c r="D9" s="66"/>
      <c r="E9" s="66"/>
      <c r="F9" s="66"/>
    </row>
    <row r="10" spans="1:52">
      <c r="K10" s="6"/>
      <c r="L10" s="6"/>
    </row>
    <row r="11" spans="1:52">
      <c r="A11" s="7" t="s">
        <v>11</v>
      </c>
      <c r="B11" s="8" t="s">
        <v>12</v>
      </c>
      <c r="C11" s="8" t="s">
        <v>71</v>
      </c>
      <c r="D11" s="8" t="s">
        <v>72</v>
      </c>
      <c r="E11" s="8" t="s">
        <v>73</v>
      </c>
      <c r="F11" s="8" t="s">
        <v>74</v>
      </c>
      <c r="K11" s="6"/>
      <c r="L11" s="6"/>
    </row>
    <row r="12" spans="1:52">
      <c r="A12" s="9"/>
      <c r="B12" s="1"/>
      <c r="C12" s="1"/>
      <c r="D12" s="1"/>
      <c r="E12" s="1"/>
      <c r="F12" s="1"/>
      <c r="K12" s="6"/>
      <c r="L12" s="6"/>
    </row>
    <row r="13" spans="1:52">
      <c r="A13" s="4" t="s">
        <v>17</v>
      </c>
      <c r="B13" s="1"/>
      <c r="C13" s="1"/>
      <c r="D13" s="1"/>
      <c r="E13" s="1"/>
      <c r="F13" s="1"/>
      <c r="K13" s="6"/>
      <c r="L13" s="6"/>
    </row>
    <row r="14" spans="1:52">
      <c r="A14" s="10" t="s">
        <v>18</v>
      </c>
      <c r="B14" s="10" t="s">
        <v>19</v>
      </c>
      <c r="C14" s="11">
        <v>646</v>
      </c>
      <c r="D14" s="11">
        <v>552</v>
      </c>
      <c r="E14" s="11">
        <v>607</v>
      </c>
      <c r="F14" s="10">
        <f t="shared" ref="F14:F21" si="0">+SUM(C14:E14)</f>
        <v>1805</v>
      </c>
      <c r="K14" s="6"/>
      <c r="L14" s="6"/>
    </row>
    <row r="15" spans="1:52">
      <c r="A15" s="12"/>
      <c r="B15" s="10" t="s">
        <v>20</v>
      </c>
      <c r="C15" s="11">
        <v>1880</v>
      </c>
      <c r="D15" s="11">
        <v>1612</v>
      </c>
      <c r="E15" s="11">
        <v>1658</v>
      </c>
      <c r="F15" s="10">
        <f t="shared" si="0"/>
        <v>5150</v>
      </c>
      <c r="K15" s="6"/>
      <c r="L15" s="6"/>
    </row>
    <row r="16" spans="1:52" s="13" customFormat="1">
      <c r="A16" s="10" t="s">
        <v>21</v>
      </c>
      <c r="B16" s="10" t="s">
        <v>19</v>
      </c>
      <c r="C16" s="11">
        <v>131</v>
      </c>
      <c r="D16" s="11">
        <v>131</v>
      </c>
      <c r="E16" s="11">
        <v>62</v>
      </c>
      <c r="F16" s="10">
        <f t="shared" si="0"/>
        <v>324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>
      <c r="A17" s="12"/>
      <c r="B17" s="10" t="s">
        <v>20</v>
      </c>
      <c r="C17" s="11">
        <v>446</v>
      </c>
      <c r="D17" s="11">
        <v>420</v>
      </c>
      <c r="E17" s="11">
        <v>191</v>
      </c>
      <c r="F17" s="10">
        <f t="shared" si="0"/>
        <v>1057</v>
      </c>
      <c r="K17" s="6"/>
      <c r="L17" s="6"/>
    </row>
    <row r="18" spans="1:52" s="13" customFormat="1">
      <c r="A18" s="10" t="s">
        <v>22</v>
      </c>
      <c r="B18" s="10" t="s">
        <v>19</v>
      </c>
      <c r="C18" s="11">
        <v>74</v>
      </c>
      <c r="D18" s="11">
        <v>58</v>
      </c>
      <c r="E18" s="11">
        <v>54</v>
      </c>
      <c r="F18" s="10">
        <f t="shared" si="0"/>
        <v>186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>
      <c r="A19" s="12"/>
      <c r="B19" s="10" t="s">
        <v>20</v>
      </c>
      <c r="C19" s="11">
        <v>250</v>
      </c>
      <c r="D19" s="11">
        <v>192</v>
      </c>
      <c r="E19" s="11">
        <v>183</v>
      </c>
      <c r="F19" s="10">
        <f t="shared" si="0"/>
        <v>625</v>
      </c>
      <c r="K19" s="6"/>
      <c r="L19" s="6"/>
    </row>
    <row r="20" spans="1:52" s="13" customFormat="1" ht="14.1" customHeight="1">
      <c r="A20" s="69" t="s">
        <v>23</v>
      </c>
      <c r="B20" s="10" t="s">
        <v>19</v>
      </c>
      <c r="C20" s="11">
        <v>79</v>
      </c>
      <c r="D20" s="11">
        <v>49</v>
      </c>
      <c r="E20" s="11">
        <v>69</v>
      </c>
      <c r="F20" s="10">
        <f t="shared" si="0"/>
        <v>197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>
      <c r="A21" s="69"/>
      <c r="B21" s="10" t="s">
        <v>20</v>
      </c>
      <c r="C21" s="11">
        <v>200</v>
      </c>
      <c r="D21" s="11">
        <v>143</v>
      </c>
      <c r="E21" s="11">
        <v>206</v>
      </c>
      <c r="F21" s="10">
        <f t="shared" si="0"/>
        <v>549</v>
      </c>
      <c r="G21" s="1"/>
      <c r="K21" s="6"/>
      <c r="L21" s="6"/>
    </row>
    <row r="22" spans="1:52">
      <c r="A22" s="15" t="s">
        <v>24</v>
      </c>
      <c r="B22" s="10" t="s">
        <v>19</v>
      </c>
      <c r="C22" s="11">
        <f t="shared" ref="C22:F23" si="1">+C14+C16+C18+C20</f>
        <v>930</v>
      </c>
      <c r="D22" s="11">
        <f t="shared" si="1"/>
        <v>790</v>
      </c>
      <c r="E22" s="11">
        <f t="shared" si="1"/>
        <v>792</v>
      </c>
      <c r="F22" s="11">
        <f t="shared" si="1"/>
        <v>2512</v>
      </c>
      <c r="G22" s="1"/>
      <c r="K22" s="6"/>
      <c r="L22" s="6"/>
    </row>
    <row r="23" spans="1:52">
      <c r="A23" s="14"/>
      <c r="B23" s="10" t="s">
        <v>20</v>
      </c>
      <c r="C23" s="11">
        <f t="shared" si="1"/>
        <v>2776</v>
      </c>
      <c r="D23" s="11">
        <f t="shared" si="1"/>
        <v>2367</v>
      </c>
      <c r="E23" s="11">
        <f t="shared" si="1"/>
        <v>2238</v>
      </c>
      <c r="F23" s="11">
        <f t="shared" si="1"/>
        <v>7381</v>
      </c>
      <c r="G23" s="1"/>
      <c r="K23" s="6"/>
      <c r="L23" s="6"/>
    </row>
    <row r="24" spans="1:52">
      <c r="A24" s="14"/>
      <c r="B24" s="10"/>
      <c r="C24" s="11"/>
      <c r="D24" s="11"/>
      <c r="E24" s="11"/>
      <c r="F24" s="10"/>
      <c r="G24" s="1"/>
      <c r="K24" s="6"/>
      <c r="L24" s="6"/>
    </row>
    <row r="25" spans="1:52">
      <c r="A25" s="4" t="s">
        <v>25</v>
      </c>
      <c r="B25" s="10"/>
      <c r="C25" s="11"/>
      <c r="D25" s="11"/>
      <c r="E25" s="11"/>
      <c r="F25" s="10"/>
      <c r="G25" s="1"/>
      <c r="K25" s="6"/>
      <c r="L25" s="6"/>
    </row>
    <row r="26" spans="1:52" s="10" customFormat="1">
      <c r="A26" s="10" t="s">
        <v>26</v>
      </c>
      <c r="B26" s="10" t="s">
        <v>19</v>
      </c>
      <c r="C26" s="11">
        <v>561</v>
      </c>
      <c r="D26" s="11">
        <v>412</v>
      </c>
      <c r="E26" s="11">
        <v>376</v>
      </c>
      <c r="F26" s="10">
        <f t="shared" ref="F26:F33" si="2">+SUM(C26:E26)</f>
        <v>1349</v>
      </c>
      <c r="G26" s="1"/>
    </row>
    <row r="27" spans="1:52">
      <c r="A27" s="12"/>
      <c r="B27" s="10" t="s">
        <v>20</v>
      </c>
      <c r="C27" s="11">
        <v>1723</v>
      </c>
      <c r="D27" s="11">
        <v>1126</v>
      </c>
      <c r="E27" s="11">
        <v>1029</v>
      </c>
      <c r="F27" s="10">
        <f t="shared" si="2"/>
        <v>3878</v>
      </c>
      <c r="G27" s="1"/>
      <c r="I27" s="10"/>
      <c r="J27" s="10"/>
      <c r="K27" s="10"/>
    </row>
    <row r="28" spans="1:52" s="16" customFormat="1">
      <c r="A28" s="10" t="s">
        <v>27</v>
      </c>
      <c r="B28" s="10" t="s">
        <v>19</v>
      </c>
      <c r="C28" s="11">
        <v>180</v>
      </c>
      <c r="D28" s="11">
        <v>42</v>
      </c>
      <c r="E28" s="11">
        <v>84</v>
      </c>
      <c r="F28" s="10">
        <f t="shared" si="2"/>
        <v>306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>
      <c r="A29" s="10"/>
      <c r="B29" s="10" t="s">
        <v>20</v>
      </c>
      <c r="C29" s="11">
        <v>624</v>
      </c>
      <c r="D29" s="11">
        <v>132</v>
      </c>
      <c r="E29" s="11">
        <v>306</v>
      </c>
      <c r="F29" s="10">
        <f t="shared" si="2"/>
        <v>1062</v>
      </c>
      <c r="G29" s="1"/>
      <c r="I29" s="10"/>
      <c r="J29" s="10"/>
      <c r="K29" s="10"/>
    </row>
    <row r="30" spans="1:52" s="16" customFormat="1">
      <c r="A30" s="10" t="s">
        <v>28</v>
      </c>
      <c r="B30" s="10" t="s">
        <v>19</v>
      </c>
      <c r="C30" s="11">
        <v>95</v>
      </c>
      <c r="D30" s="11">
        <v>89</v>
      </c>
      <c r="E30" s="11">
        <v>63</v>
      </c>
      <c r="F30" s="10">
        <f t="shared" si="2"/>
        <v>247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>
      <c r="A31" s="10"/>
      <c r="B31" s="10" t="s">
        <v>20</v>
      </c>
      <c r="C31" s="11">
        <v>325</v>
      </c>
      <c r="D31" s="11">
        <v>297</v>
      </c>
      <c r="E31" s="11">
        <v>211</v>
      </c>
      <c r="F31" s="10">
        <f t="shared" si="2"/>
        <v>833</v>
      </c>
      <c r="G31" s="1"/>
      <c r="I31" s="10"/>
      <c r="J31" s="10"/>
      <c r="K31" s="10"/>
    </row>
    <row r="32" spans="1:52" s="16" customFormat="1" ht="14.1" customHeight="1">
      <c r="A32" s="69" t="s">
        <v>29</v>
      </c>
      <c r="B32" s="10" t="s">
        <v>19</v>
      </c>
      <c r="C32" s="11">
        <v>51</v>
      </c>
      <c r="D32" s="11">
        <v>55</v>
      </c>
      <c r="E32" s="11">
        <v>37</v>
      </c>
      <c r="F32" s="10">
        <f t="shared" si="2"/>
        <v>143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>
      <c r="A33" s="69"/>
      <c r="B33" s="10" t="s">
        <v>20</v>
      </c>
      <c r="C33" s="11">
        <v>151</v>
      </c>
      <c r="D33" s="11">
        <v>156</v>
      </c>
      <c r="E33" s="11">
        <v>99</v>
      </c>
      <c r="F33" s="10">
        <f t="shared" si="2"/>
        <v>406</v>
      </c>
      <c r="G33" s="1"/>
      <c r="H33" s="10"/>
    </row>
    <row r="34" spans="1:52">
      <c r="A34" s="15" t="s">
        <v>30</v>
      </c>
      <c r="B34" s="10" t="s">
        <v>19</v>
      </c>
      <c r="C34" s="11">
        <f t="shared" ref="C34:F35" si="3">+C26+C28+C30+C32</f>
        <v>887</v>
      </c>
      <c r="D34" s="11">
        <f t="shared" si="3"/>
        <v>598</v>
      </c>
      <c r="E34" s="11">
        <f t="shared" si="3"/>
        <v>560</v>
      </c>
      <c r="F34" s="11">
        <f t="shared" si="3"/>
        <v>2045</v>
      </c>
      <c r="G34" s="1"/>
      <c r="H34" s="10"/>
    </row>
    <row r="35" spans="1:52">
      <c r="A35" s="14"/>
      <c r="B35" s="10" t="s">
        <v>20</v>
      </c>
      <c r="C35" s="11">
        <f t="shared" si="3"/>
        <v>2823</v>
      </c>
      <c r="D35" s="11">
        <f t="shared" si="3"/>
        <v>1711</v>
      </c>
      <c r="E35" s="11">
        <f t="shared" si="3"/>
        <v>1645</v>
      </c>
      <c r="F35" s="11">
        <f t="shared" si="3"/>
        <v>6179</v>
      </c>
      <c r="G35" s="1"/>
      <c r="H35" s="10"/>
    </row>
    <row r="36" spans="1:52" ht="15.75" thickBot="1">
      <c r="A36" s="43"/>
      <c r="B36" s="44"/>
      <c r="C36" s="45"/>
      <c r="D36" s="45"/>
      <c r="E36" s="45"/>
      <c r="F36" s="44"/>
      <c r="G36" s="1"/>
      <c r="H36" s="10"/>
    </row>
    <row r="37" spans="1:52" ht="15.75" thickTop="1">
      <c r="A37" s="71" t="s">
        <v>75</v>
      </c>
      <c r="B37" s="71"/>
      <c r="C37" s="71"/>
      <c r="D37" s="71"/>
      <c r="E37" s="71"/>
      <c r="F37" s="71"/>
    </row>
    <row r="38" spans="1:52">
      <c r="A38" s="67"/>
      <c r="B38" s="67"/>
      <c r="C38" s="67"/>
      <c r="D38" s="67"/>
      <c r="E38" s="67"/>
      <c r="F38" s="67"/>
    </row>
    <row r="39" spans="1:52" s="10" customFormat="1"/>
    <row r="40" spans="1:52">
      <c r="A40" s="66" t="s">
        <v>76</v>
      </c>
      <c r="B40" s="66"/>
      <c r="C40" s="66"/>
      <c r="D40" s="66"/>
      <c r="E40" s="66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>
      <c r="A41" s="66" t="s">
        <v>33</v>
      </c>
      <c r="B41" s="66"/>
      <c r="C41" s="66"/>
      <c r="D41" s="66"/>
      <c r="E41" s="66"/>
    </row>
    <row r="42" spans="1:52">
      <c r="A42" s="66" t="s">
        <v>77</v>
      </c>
      <c r="B42" s="66"/>
      <c r="C42" s="66"/>
      <c r="D42" s="66"/>
      <c r="E42" s="66"/>
    </row>
    <row r="43" spans="1:52">
      <c r="B43" s="66"/>
      <c r="C43" s="66"/>
      <c r="D43" s="66"/>
      <c r="E43" s="66"/>
      <c r="F43" s="3"/>
    </row>
    <row r="44" spans="1:52">
      <c r="A44" s="7" t="s">
        <v>11</v>
      </c>
      <c r="B44" s="8" t="s">
        <v>71</v>
      </c>
      <c r="C44" s="8" t="s">
        <v>72</v>
      </c>
      <c r="D44" s="8" t="s">
        <v>73</v>
      </c>
      <c r="E44" s="8" t="s">
        <v>74</v>
      </c>
      <c r="F44" s="3"/>
    </row>
    <row r="45" spans="1:52">
      <c r="A45" s="4" t="s">
        <v>17</v>
      </c>
      <c r="B45" s="10"/>
      <c r="C45" s="10"/>
      <c r="D45" s="10"/>
      <c r="E45" s="10"/>
      <c r="F45" s="3"/>
    </row>
    <row r="46" spans="1:52">
      <c r="A46" s="10" t="s">
        <v>35</v>
      </c>
      <c r="B46" s="11">
        <v>3936322725.0500002</v>
      </c>
      <c r="C46" s="11">
        <v>3337536304.8800001</v>
      </c>
      <c r="D46" s="11">
        <v>3646383313</v>
      </c>
      <c r="E46" s="10">
        <f>SUM(B46:D46)</f>
        <v>10920242342.93</v>
      </c>
      <c r="F46" s="10"/>
      <c r="H46" s="10"/>
    </row>
    <row r="47" spans="1:52">
      <c r="A47" s="10" t="s">
        <v>36</v>
      </c>
      <c r="B47" s="11">
        <v>1581004358.1099999</v>
      </c>
      <c r="C47" s="11">
        <v>1684773425.0999999</v>
      </c>
      <c r="D47" s="11">
        <v>574148389.42999995</v>
      </c>
      <c r="E47" s="10">
        <f>SUM(B47:D47)</f>
        <v>3839926172.6399999</v>
      </c>
      <c r="F47" s="10"/>
      <c r="H47" s="10"/>
    </row>
    <row r="48" spans="1:52">
      <c r="A48" s="10" t="s">
        <v>37</v>
      </c>
      <c r="B48" s="11">
        <v>784480735.76999998</v>
      </c>
      <c r="C48" s="11">
        <v>590352360.60000002</v>
      </c>
      <c r="D48" s="11">
        <v>422337830.92000002</v>
      </c>
      <c r="E48" s="10">
        <f>SUM(B48:D48)</f>
        <v>1797170927.29</v>
      </c>
      <c r="F48" s="10"/>
      <c r="H48" s="10"/>
    </row>
    <row r="49" spans="1:8">
      <c r="A49" s="17" t="s">
        <v>38</v>
      </c>
      <c r="B49" s="11">
        <v>430670904.25</v>
      </c>
      <c r="C49" s="11">
        <v>253161000</v>
      </c>
      <c r="D49" s="11">
        <v>373011000</v>
      </c>
      <c r="E49" s="10">
        <f>SUM(B49:D49)</f>
        <v>1056842904.25</v>
      </c>
      <c r="F49" s="10"/>
      <c r="G49" s="33"/>
      <c r="H49" s="10"/>
    </row>
    <row r="50" spans="1:8">
      <c r="A50" s="10" t="s">
        <v>39</v>
      </c>
      <c r="B50" s="11">
        <v>209677008.34812504</v>
      </c>
      <c r="C50" s="11">
        <v>248050518.82483041</v>
      </c>
      <c r="D50" s="11">
        <v>238806290.1224286</v>
      </c>
      <c r="E50" s="10">
        <f>SUM(B50:D50)</f>
        <v>696533817.29538405</v>
      </c>
      <c r="F50" s="10"/>
      <c r="H50" s="10"/>
    </row>
    <row r="51" spans="1:8" ht="15.75" thickBot="1">
      <c r="A51" s="50" t="s">
        <v>40</v>
      </c>
      <c r="B51" s="50">
        <f>SUM(B46:B50)</f>
        <v>6942155731.5281258</v>
      </c>
      <c r="C51" s="50">
        <f>SUM(C46:C50)</f>
        <v>6113873609.40483</v>
      </c>
      <c r="D51" s="50">
        <f>SUM(D46:D50)</f>
        <v>5254686823.4724283</v>
      </c>
      <c r="E51" s="51">
        <f>SUM(E46:E50)</f>
        <v>18310716164.405384</v>
      </c>
      <c r="F51" s="10"/>
    </row>
    <row r="52" spans="1:8">
      <c r="A52" s="4" t="s">
        <v>25</v>
      </c>
      <c r="B52" s="10"/>
      <c r="C52" s="10"/>
      <c r="D52" s="10"/>
      <c r="E52" s="10"/>
      <c r="F52" s="3"/>
    </row>
    <row r="53" spans="1:8">
      <c r="A53" s="10" t="s">
        <v>35</v>
      </c>
      <c r="B53" s="11">
        <v>3476475874.0799999</v>
      </c>
      <c r="C53" s="11">
        <v>2409484319</v>
      </c>
      <c r="D53" s="11">
        <v>2261127750</v>
      </c>
      <c r="E53" s="10">
        <f>SUM(B53:D53)</f>
        <v>8147087943.0799999</v>
      </c>
      <c r="F53" s="3"/>
    </row>
    <row r="54" spans="1:8">
      <c r="A54" s="10" t="s">
        <v>36</v>
      </c>
      <c r="B54" s="11">
        <v>2319289786.7199998</v>
      </c>
      <c r="C54" s="11">
        <v>324104755.13</v>
      </c>
      <c r="D54" s="11">
        <v>903487428.94000006</v>
      </c>
      <c r="E54" s="10">
        <f>SUM(B54:D54)</f>
        <v>3546881970.79</v>
      </c>
      <c r="F54" s="3"/>
    </row>
    <row r="55" spans="1:8">
      <c r="A55" s="10" t="s">
        <v>37</v>
      </c>
      <c r="B55" s="11">
        <v>1042143540.12</v>
      </c>
      <c r="C55" s="11">
        <v>1008541322.03</v>
      </c>
      <c r="D55" s="11">
        <v>551393190.91999996</v>
      </c>
      <c r="E55" s="10">
        <f>SUM(B55:D55)</f>
        <v>2602078053.0700002</v>
      </c>
      <c r="F55" s="3"/>
    </row>
    <row r="56" spans="1:8">
      <c r="A56" s="17" t="s">
        <v>38</v>
      </c>
      <c r="B56" s="11">
        <v>262896000</v>
      </c>
      <c r="C56" s="11">
        <v>287333000</v>
      </c>
      <c r="D56" s="11">
        <v>200281000</v>
      </c>
      <c r="E56" s="10">
        <f>SUM(B56:D56)</f>
        <v>750510000</v>
      </c>
      <c r="F56" s="3"/>
    </row>
    <row r="57" spans="1:8">
      <c r="A57" s="10" t="s">
        <v>41</v>
      </c>
      <c r="B57" s="11">
        <v>199982264.9513838</v>
      </c>
      <c r="C57" s="11">
        <v>187764823.11044124</v>
      </c>
      <c r="D57" s="11">
        <v>168852932.40979797</v>
      </c>
      <c r="E57" s="10">
        <f>SUM(B57:D57)</f>
        <v>556600020.47162294</v>
      </c>
      <c r="F57" s="3"/>
    </row>
    <row r="58" spans="1:8" ht="15.75" thickBot="1">
      <c r="A58" s="44" t="s">
        <v>40</v>
      </c>
      <c r="B58" s="44">
        <f>SUM(B53:B57)</f>
        <v>7300787465.8713827</v>
      </c>
      <c r="C58" s="44">
        <f>SUM(C53:C57)</f>
        <v>4217228219.2704411</v>
      </c>
      <c r="D58" s="44">
        <f>SUM(D53:D57)</f>
        <v>4085142302.2697983</v>
      </c>
      <c r="E58" s="44">
        <f>SUM(E53:E57)</f>
        <v>15603157987.411621</v>
      </c>
      <c r="F58" s="3"/>
    </row>
    <row r="59" spans="1:8" ht="15.75" thickTop="1">
      <c r="A59" s="12" t="s">
        <v>75</v>
      </c>
      <c r="B59" s="10"/>
      <c r="C59" s="10"/>
      <c r="D59" s="10"/>
      <c r="E59" s="10"/>
      <c r="F59" s="3"/>
    </row>
    <row r="60" spans="1:8">
      <c r="A60" s="12"/>
      <c r="B60" s="12"/>
      <c r="C60" s="12"/>
      <c r="D60" s="12"/>
      <c r="E60" s="12"/>
      <c r="F60" s="12"/>
    </row>
    <row r="61" spans="1:8">
      <c r="B61" s="10"/>
      <c r="C61" s="10"/>
      <c r="D61" s="10"/>
      <c r="E61" s="10"/>
    </row>
    <row r="62" spans="1:8">
      <c r="A62" s="66" t="s">
        <v>78</v>
      </c>
      <c r="B62" s="66"/>
      <c r="C62" s="66"/>
      <c r="D62" s="66"/>
      <c r="E62" s="66"/>
    </row>
    <row r="63" spans="1:8">
      <c r="A63" s="66" t="s">
        <v>44</v>
      </c>
      <c r="B63" s="66"/>
      <c r="C63" s="66"/>
      <c r="D63" s="66"/>
      <c r="E63" s="66"/>
    </row>
    <row r="64" spans="1:8">
      <c r="A64" s="66" t="s">
        <v>77</v>
      </c>
      <c r="B64" s="66"/>
      <c r="C64" s="66"/>
      <c r="D64" s="66"/>
      <c r="E64" s="66"/>
    </row>
    <row r="65" spans="1:6">
      <c r="B65" s="70"/>
      <c r="C65" s="70"/>
      <c r="D65" s="70"/>
      <c r="E65" s="70"/>
    </row>
    <row r="66" spans="1:6">
      <c r="A66" s="8" t="s">
        <v>45</v>
      </c>
      <c r="B66" s="8" t="s">
        <v>71</v>
      </c>
      <c r="C66" s="8" t="s">
        <v>72</v>
      </c>
      <c r="D66" s="8" t="s">
        <v>73</v>
      </c>
      <c r="E66" s="8" t="s">
        <v>74</v>
      </c>
    </row>
    <row r="67" spans="1:6">
      <c r="A67" s="19" t="s">
        <v>46</v>
      </c>
    </row>
    <row r="68" spans="1:6">
      <c r="A68" s="37" t="s">
        <v>47</v>
      </c>
      <c r="B68">
        <v>73136084.818743095</v>
      </c>
      <c r="C68">
        <v>98977258.567716002</v>
      </c>
      <c r="D68">
        <v>94648504.013665497</v>
      </c>
      <c r="E68" s="10">
        <f t="shared" ref="E68:E73" si="4">+SUM(B68:D68)</f>
        <v>266761847.40012461</v>
      </c>
    </row>
    <row r="69" spans="1:6">
      <c r="A69" s="37" t="s">
        <v>48</v>
      </c>
      <c r="B69">
        <v>20630344.996366199</v>
      </c>
      <c r="C69">
        <v>26223282.386494201</v>
      </c>
      <c r="D69">
        <v>38207355.628081203</v>
      </c>
      <c r="E69" s="10">
        <f t="shared" si="4"/>
        <v>85060983.010941595</v>
      </c>
    </row>
    <row r="70" spans="1:6">
      <c r="A70" s="37" t="s">
        <v>49</v>
      </c>
      <c r="B70">
        <v>2939927.9026581501</v>
      </c>
      <c r="C70">
        <v>3330938.8889195002</v>
      </c>
      <c r="D70">
        <v>3130912.5131063699</v>
      </c>
      <c r="E70" s="10">
        <f t="shared" si="4"/>
        <v>9401779.3046840206</v>
      </c>
    </row>
    <row r="71" spans="1:6">
      <c r="A71" s="37" t="s">
        <v>50</v>
      </c>
      <c r="B71">
        <v>1281031.9371577001</v>
      </c>
      <c r="C71">
        <v>3448788.93030072</v>
      </c>
      <c r="D71">
        <v>2604662.4011755399</v>
      </c>
      <c r="E71" s="10">
        <f t="shared" si="4"/>
        <v>7334483.2686339598</v>
      </c>
      <c r="F71" s="10"/>
    </row>
    <row r="72" spans="1:6" ht="30">
      <c r="A72" s="38" t="s">
        <v>79</v>
      </c>
      <c r="B72" s="11">
        <v>111689618.69320001</v>
      </c>
      <c r="C72" s="11">
        <v>116070250.05140001</v>
      </c>
      <c r="D72" s="11">
        <v>100214855.56640001</v>
      </c>
      <c r="E72" s="10">
        <f t="shared" si="4"/>
        <v>327974724.31099999</v>
      </c>
    </row>
    <row r="73" spans="1:6">
      <c r="A73" s="37" t="s">
        <v>80</v>
      </c>
      <c r="B73" s="11">
        <v>6791228483.1700001</v>
      </c>
      <c r="C73" s="11">
        <v>5293001047.4300003</v>
      </c>
      <c r="D73" s="11">
        <v>6706928136.0900002</v>
      </c>
      <c r="E73" s="10">
        <f t="shared" si="4"/>
        <v>18791157666.690002</v>
      </c>
    </row>
    <row r="74" spans="1:6">
      <c r="A74" s="10"/>
      <c r="B74" s="11"/>
      <c r="C74" s="11"/>
      <c r="D74" s="11"/>
      <c r="E74" s="10"/>
      <c r="F74" s="10"/>
    </row>
    <row r="75" spans="1:6" ht="15.75" thickBot="1">
      <c r="A75" s="44" t="s">
        <v>40</v>
      </c>
      <c r="B75" s="45">
        <f>+SUM(B68:B73)</f>
        <v>7000905491.5181255</v>
      </c>
      <c r="C75" s="45">
        <f>+SUM(C68:C73)</f>
        <v>5541051566.2548304</v>
      </c>
      <c r="D75" s="45">
        <f>+SUM(D68:D73)</f>
        <v>6945734426.212429</v>
      </c>
      <c r="E75" s="52">
        <f>+SUM(E68:E73)</f>
        <v>19487691483.985386</v>
      </c>
      <c r="F75" s="10"/>
    </row>
    <row r="76" spans="1:6" ht="15.75" thickTop="1">
      <c r="A76" s="10" t="s">
        <v>53</v>
      </c>
      <c r="B76" s="10"/>
      <c r="C76" s="10"/>
      <c r="D76" s="10"/>
      <c r="E76" s="10"/>
    </row>
    <row r="77" spans="1:6">
      <c r="A77" s="67" t="s">
        <v>42</v>
      </c>
      <c r="B77" s="67"/>
      <c r="C77" s="67"/>
      <c r="D77" s="67"/>
      <c r="E77" s="67"/>
      <c r="F77" s="67"/>
    </row>
    <row r="78" spans="1:6">
      <c r="A78" s="10"/>
    </row>
    <row r="79" spans="1:6">
      <c r="A79" s="10"/>
      <c r="B79" s="10"/>
      <c r="C79" s="10"/>
      <c r="D79" s="10"/>
    </row>
    <row r="80" spans="1:6">
      <c r="A80" s="66" t="s">
        <v>81</v>
      </c>
      <c r="B80" s="66"/>
      <c r="C80" s="66"/>
      <c r="D80" s="66"/>
      <c r="E80" s="66"/>
      <c r="F80" s="10"/>
    </row>
    <row r="81" spans="1:9">
      <c r="A81" s="66" t="s">
        <v>55</v>
      </c>
      <c r="B81" s="66"/>
      <c r="C81" s="66"/>
      <c r="D81" s="66"/>
      <c r="E81" s="66"/>
      <c r="F81" s="10"/>
    </row>
    <row r="82" spans="1:9">
      <c r="A82" s="66" t="s">
        <v>77</v>
      </c>
      <c r="B82" s="66"/>
      <c r="C82" s="66"/>
      <c r="D82" s="66"/>
      <c r="E82" s="66"/>
      <c r="F82" s="10"/>
    </row>
    <row r="83" spans="1:9">
      <c r="A83" s="10"/>
      <c r="B83" s="10"/>
      <c r="C83" s="10"/>
      <c r="D83" s="10"/>
      <c r="E83" s="10"/>
      <c r="F83" s="10"/>
    </row>
    <row r="84" spans="1:9">
      <c r="A84" s="27" t="s">
        <v>45</v>
      </c>
      <c r="B84" s="27" t="s">
        <v>71</v>
      </c>
      <c r="C84" s="27" t="s">
        <v>72</v>
      </c>
      <c r="D84" s="27" t="s">
        <v>73</v>
      </c>
      <c r="E84" s="27" t="s">
        <v>74</v>
      </c>
      <c r="F84" s="10"/>
    </row>
    <row r="85" spans="1:9">
      <c r="A85" s="10"/>
      <c r="B85" s="10"/>
      <c r="C85" s="10"/>
      <c r="D85" s="10"/>
      <c r="E85" s="10"/>
      <c r="F85" s="10"/>
    </row>
    <row r="86" spans="1:9">
      <c r="A86" s="10" t="s">
        <v>82</v>
      </c>
      <c r="B86" s="10">
        <f>'2T'!E90</f>
        <v>60424391344.745178</v>
      </c>
      <c r="C86" s="10">
        <f>B90</f>
        <v>58955642445.357048</v>
      </c>
      <c r="D86" s="10">
        <f>C90</f>
        <v>62877673217.762215</v>
      </c>
      <c r="E86" s="10">
        <f>+B86</f>
        <v>60424391344.745178</v>
      </c>
      <c r="F86" s="10"/>
      <c r="G86" s="33"/>
      <c r="H86" s="10"/>
      <c r="I86" s="10"/>
    </row>
    <row r="87" spans="1:9">
      <c r="A87" s="10" t="s">
        <v>57</v>
      </c>
      <c r="B87" s="10">
        <v>5532156592.1300001</v>
      </c>
      <c r="C87" s="10">
        <v>9463082338.6599998</v>
      </c>
      <c r="D87" s="10">
        <v>7211741621.7600002</v>
      </c>
      <c r="E87" s="10">
        <f>SUM(B87:D87)</f>
        <v>22206980552.550003</v>
      </c>
      <c r="F87" s="10"/>
      <c r="G87" s="10"/>
      <c r="H87" s="10"/>
      <c r="I87" s="10"/>
    </row>
    <row r="88" spans="1:9">
      <c r="A88" s="10" t="s">
        <v>58</v>
      </c>
      <c r="B88" s="10">
        <f>+B86+B87</f>
        <v>65956547936.875175</v>
      </c>
      <c r="C88" s="10">
        <f>+C86+C87</f>
        <v>68418724784.017044</v>
      </c>
      <c r="D88" s="10">
        <f>+D86+D87</f>
        <v>70089414839.522217</v>
      </c>
      <c r="E88" s="10">
        <f>+E86+E87</f>
        <v>82631371897.295181</v>
      </c>
      <c r="F88" s="10"/>
      <c r="G88" s="10"/>
      <c r="H88" s="10"/>
      <c r="I88" s="10"/>
    </row>
    <row r="89" spans="1:9">
      <c r="A89" s="10" t="s">
        <v>59</v>
      </c>
      <c r="B89" s="10">
        <f>B75</f>
        <v>7000905491.5181255</v>
      </c>
      <c r="C89" s="10">
        <f>C75</f>
        <v>5541051566.2548304</v>
      </c>
      <c r="D89" s="10">
        <f>D75</f>
        <v>6945734426.212429</v>
      </c>
      <c r="E89" s="10">
        <f>SUM(B89:D89)</f>
        <v>19487691483.985386</v>
      </c>
      <c r="F89" s="10"/>
    </row>
    <row r="90" spans="1:9">
      <c r="A90" s="10" t="s">
        <v>60</v>
      </c>
      <c r="B90" s="10">
        <f>+B88-B89</f>
        <v>58955642445.357048</v>
      </c>
      <c r="C90" s="10">
        <f>+C88-C89</f>
        <v>62877673217.762215</v>
      </c>
      <c r="D90" s="10">
        <f>+D88-D89</f>
        <v>63143680413.309784</v>
      </c>
      <c r="E90" s="10">
        <f>+E88-E89</f>
        <v>63143680413.309799</v>
      </c>
      <c r="F90" s="10"/>
    </row>
    <row r="91" spans="1:9" ht="15.75" thickBot="1">
      <c r="A91" s="44"/>
      <c r="B91" s="44"/>
      <c r="C91" s="44"/>
      <c r="D91" s="44"/>
      <c r="E91" s="44"/>
      <c r="F91" s="10"/>
    </row>
    <row r="92" spans="1:9" ht="15.75" thickTop="1">
      <c r="A92" s="71" t="s">
        <v>83</v>
      </c>
      <c r="B92" s="71"/>
      <c r="C92" s="71"/>
      <c r="D92" s="71"/>
      <c r="E92" s="71"/>
      <c r="F92" s="71"/>
    </row>
    <row r="93" spans="1:9">
      <c r="A93" s="67"/>
      <c r="B93" s="67"/>
      <c r="C93" s="67"/>
      <c r="D93" s="67"/>
      <c r="E93" s="67"/>
      <c r="F93" s="67"/>
    </row>
    <row r="95" spans="1:9">
      <c r="A95" t="s">
        <v>99</v>
      </c>
    </row>
  </sheetData>
  <mergeCells count="21">
    <mergeCell ref="A1:F1"/>
    <mergeCell ref="A8:F8"/>
    <mergeCell ref="A9:F9"/>
    <mergeCell ref="A20:A21"/>
    <mergeCell ref="A32:A33"/>
    <mergeCell ref="A37:F37"/>
    <mergeCell ref="A38:F38"/>
    <mergeCell ref="A40:E40"/>
    <mergeCell ref="A41:E41"/>
    <mergeCell ref="A42:E42"/>
    <mergeCell ref="B43:E43"/>
    <mergeCell ref="A62:E62"/>
    <mergeCell ref="A63:E63"/>
    <mergeCell ref="A64:E64"/>
    <mergeCell ref="B65:E65"/>
    <mergeCell ref="A93:F93"/>
    <mergeCell ref="A77:F77"/>
    <mergeCell ref="A80:E80"/>
    <mergeCell ref="A81:E81"/>
    <mergeCell ref="A82:E82"/>
    <mergeCell ref="A92:F9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94"/>
  <sheetViews>
    <sheetView topLeftCell="A28" workbookViewId="0">
      <selection activeCell="E87" sqref="E87"/>
    </sheetView>
  </sheetViews>
  <sheetFormatPr baseColWidth="10" defaultColWidth="9.140625" defaultRowHeight="15"/>
  <cols>
    <col min="1" max="1" width="64.85546875"/>
    <col min="2" max="2" width="19.42578125" bestFit="1" customWidth="1"/>
    <col min="3" max="4" width="16.85546875" bestFit="1" customWidth="1"/>
    <col min="5" max="5" width="16.28515625"/>
    <col min="6" max="6" width="12.140625"/>
    <col min="7" max="7" width="16.42578125"/>
    <col min="8" max="8" width="14.140625"/>
    <col min="9" max="9" width="15.1406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>
      <c r="A1" s="66" t="s">
        <v>0</v>
      </c>
      <c r="B1" s="66"/>
      <c r="C1" s="66"/>
      <c r="D1" s="66"/>
      <c r="E1" s="66"/>
      <c r="F1" s="66"/>
    </row>
    <row r="2" spans="1:52">
      <c r="A2" s="2" t="s">
        <v>1</v>
      </c>
      <c r="B2" s="3" t="s">
        <v>2</v>
      </c>
      <c r="C2" s="3"/>
      <c r="D2" s="3"/>
      <c r="E2" s="3"/>
      <c r="F2" s="3"/>
    </row>
    <row r="3" spans="1:52">
      <c r="A3" s="2" t="s">
        <v>67</v>
      </c>
      <c r="B3" s="3" t="s">
        <v>68</v>
      </c>
      <c r="C3" s="3"/>
      <c r="D3" s="3"/>
      <c r="E3" s="3"/>
      <c r="F3" s="3"/>
    </row>
    <row r="4" spans="1:52">
      <c r="A4" s="2" t="s">
        <v>5</v>
      </c>
      <c r="B4" s="3" t="s">
        <v>6</v>
      </c>
      <c r="C4" s="3"/>
      <c r="D4" s="3"/>
      <c r="E4" s="3"/>
      <c r="F4" s="3"/>
    </row>
    <row r="5" spans="1:52">
      <c r="A5" s="2" t="s">
        <v>7</v>
      </c>
      <c r="B5" s="1" t="s">
        <v>84</v>
      </c>
      <c r="C5" s="3"/>
      <c r="D5" s="3"/>
      <c r="E5" s="3"/>
      <c r="F5" s="3"/>
    </row>
    <row r="6" spans="1:52">
      <c r="A6" s="2"/>
      <c r="B6" s="1"/>
      <c r="C6" s="3"/>
      <c r="D6" s="3"/>
      <c r="E6" s="3"/>
      <c r="F6" s="3"/>
    </row>
    <row r="8" spans="1:52">
      <c r="A8" s="66" t="s">
        <v>70</v>
      </c>
      <c r="B8" s="66"/>
      <c r="C8" s="66"/>
      <c r="D8" s="66"/>
      <c r="E8" s="66"/>
      <c r="F8" s="66"/>
    </row>
    <row r="9" spans="1:52">
      <c r="A9" s="66" t="s">
        <v>10</v>
      </c>
      <c r="B9" s="66"/>
      <c r="C9" s="66"/>
      <c r="D9" s="66"/>
      <c r="E9" s="66"/>
      <c r="F9" s="66"/>
    </row>
    <row r="10" spans="1:52">
      <c r="K10" s="6"/>
      <c r="L10" s="6"/>
    </row>
    <row r="11" spans="1:52">
      <c r="A11" s="7" t="s">
        <v>11</v>
      </c>
      <c r="B11" s="8" t="s">
        <v>12</v>
      </c>
      <c r="C11" s="8" t="s">
        <v>85</v>
      </c>
      <c r="D11" s="8" t="s">
        <v>86</v>
      </c>
      <c r="E11" s="8" t="s">
        <v>87</v>
      </c>
      <c r="F11" s="8" t="s">
        <v>88</v>
      </c>
      <c r="K11" s="6"/>
      <c r="L11" s="6"/>
    </row>
    <row r="12" spans="1:52">
      <c r="A12" s="9"/>
      <c r="B12" s="1"/>
      <c r="C12" s="1"/>
      <c r="D12" s="1"/>
      <c r="E12" s="1"/>
      <c r="F12" s="1"/>
      <c r="K12" s="6"/>
      <c r="L12" s="6"/>
    </row>
    <row r="13" spans="1:52">
      <c r="A13" s="4" t="s">
        <v>17</v>
      </c>
      <c r="B13" s="1"/>
      <c r="C13" s="1"/>
      <c r="D13" s="1"/>
      <c r="E13" s="1"/>
      <c r="F13" s="1"/>
      <c r="H13" s="33"/>
      <c r="K13" s="6"/>
      <c r="L13" s="6"/>
    </row>
    <row r="14" spans="1:52">
      <c r="A14" s="10" t="s">
        <v>18</v>
      </c>
      <c r="B14" s="10" t="s">
        <v>19</v>
      </c>
      <c r="C14" s="11">
        <v>805</v>
      </c>
      <c r="D14" s="11">
        <v>732</v>
      </c>
      <c r="E14" s="11">
        <v>734</v>
      </c>
      <c r="F14" s="10">
        <f t="shared" ref="F14:F21" si="0">SUM(C14:E14)</f>
        <v>2271</v>
      </c>
      <c r="H14" s="10"/>
      <c r="K14" s="6"/>
      <c r="L14" s="6"/>
    </row>
    <row r="15" spans="1:52">
      <c r="A15" s="12"/>
      <c r="B15" s="10" t="s">
        <v>20</v>
      </c>
      <c r="C15" s="11">
        <v>2269</v>
      </c>
      <c r="D15" s="11">
        <v>2052</v>
      </c>
      <c r="E15" s="11">
        <v>2157</v>
      </c>
      <c r="F15" s="10">
        <f t="shared" si="0"/>
        <v>6478</v>
      </c>
      <c r="H15" s="10"/>
      <c r="K15" s="6"/>
      <c r="L15" s="6"/>
    </row>
    <row r="16" spans="1:52" s="13" customFormat="1">
      <c r="A16" s="10" t="s">
        <v>21</v>
      </c>
      <c r="B16" s="10" t="s">
        <v>19</v>
      </c>
      <c r="C16" s="11">
        <v>94</v>
      </c>
      <c r="D16" s="11">
        <v>73</v>
      </c>
      <c r="E16" s="11">
        <v>253</v>
      </c>
      <c r="F16" s="10">
        <f t="shared" si="0"/>
        <v>420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>
      <c r="A17" s="12"/>
      <c r="B17" s="10" t="s">
        <v>20</v>
      </c>
      <c r="C17" s="11">
        <v>323</v>
      </c>
      <c r="D17" s="11">
        <v>217</v>
      </c>
      <c r="E17" s="11">
        <v>796</v>
      </c>
      <c r="F17" s="10">
        <f t="shared" si="0"/>
        <v>1336</v>
      </c>
      <c r="H17" s="10"/>
      <c r="K17" s="6"/>
      <c r="L17" s="6"/>
    </row>
    <row r="18" spans="1:52" s="13" customFormat="1">
      <c r="A18" s="10" t="s">
        <v>22</v>
      </c>
      <c r="B18" s="10" t="s">
        <v>19</v>
      </c>
      <c r="C18" s="11">
        <v>73</v>
      </c>
      <c r="D18" s="11">
        <v>136</v>
      </c>
      <c r="E18" s="11">
        <v>70</v>
      </c>
      <c r="F18" s="10">
        <f t="shared" si="0"/>
        <v>279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>
      <c r="A19" s="12"/>
      <c r="B19" s="10" t="s">
        <v>20</v>
      </c>
      <c r="C19" s="11">
        <v>231</v>
      </c>
      <c r="D19" s="11">
        <v>482</v>
      </c>
      <c r="E19" s="11">
        <v>228</v>
      </c>
      <c r="F19" s="10">
        <f t="shared" si="0"/>
        <v>941</v>
      </c>
      <c r="H19" s="10"/>
      <c r="K19" s="6"/>
      <c r="L19" s="6"/>
    </row>
    <row r="20" spans="1:52" s="13" customFormat="1" ht="15" customHeight="1">
      <c r="A20" s="69" t="s">
        <v>23</v>
      </c>
      <c r="B20" s="10" t="s">
        <v>19</v>
      </c>
      <c r="C20" s="11">
        <v>74</v>
      </c>
      <c r="D20" s="11">
        <v>65</v>
      </c>
      <c r="E20" s="11">
        <v>78</v>
      </c>
      <c r="F20" s="10">
        <f t="shared" si="0"/>
        <v>217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>
      <c r="A21" s="69"/>
      <c r="B21" s="10" t="s">
        <v>20</v>
      </c>
      <c r="C21" s="11">
        <v>212</v>
      </c>
      <c r="D21" s="11">
        <v>197</v>
      </c>
      <c r="E21" s="11">
        <v>239</v>
      </c>
      <c r="F21" s="10">
        <f t="shared" si="0"/>
        <v>648</v>
      </c>
      <c r="G21" s="1"/>
      <c r="H21" s="10"/>
      <c r="K21" s="6"/>
      <c r="L21" s="6"/>
    </row>
    <row r="22" spans="1:52">
      <c r="A22" s="15" t="s">
        <v>24</v>
      </c>
      <c r="B22" s="57" t="s">
        <v>19</v>
      </c>
      <c r="C22" s="58">
        <f t="shared" ref="C22:E22" si="1">+C14+C16+C18+C20</f>
        <v>1046</v>
      </c>
      <c r="D22" s="58">
        <f t="shared" si="1"/>
        <v>1006</v>
      </c>
      <c r="E22" s="58">
        <f t="shared" si="1"/>
        <v>1135</v>
      </c>
      <c r="F22" s="58">
        <f>+F14+F16+F18+F20</f>
        <v>3187</v>
      </c>
      <c r="G22" s="1"/>
      <c r="H22" s="10"/>
      <c r="K22" s="6"/>
      <c r="L22" s="6"/>
    </row>
    <row r="23" spans="1:52">
      <c r="A23" s="14"/>
      <c r="B23" s="57" t="s">
        <v>20</v>
      </c>
      <c r="C23" s="58">
        <f t="shared" ref="C23:E23" si="2">+C15+C17+C19+C21</f>
        <v>3035</v>
      </c>
      <c r="D23" s="58">
        <f t="shared" si="2"/>
        <v>2948</v>
      </c>
      <c r="E23" s="58">
        <f t="shared" si="2"/>
        <v>3420</v>
      </c>
      <c r="F23" s="58">
        <f>+F15+F17+F19+F21</f>
        <v>9403</v>
      </c>
      <c r="G23" s="1"/>
      <c r="H23" s="10"/>
      <c r="K23" s="6"/>
      <c r="L23" s="6"/>
    </row>
    <row r="24" spans="1:52">
      <c r="A24" s="14"/>
      <c r="B24" s="10"/>
      <c r="C24" s="11"/>
      <c r="D24" s="11"/>
      <c r="E24" s="11"/>
      <c r="F24" s="10"/>
      <c r="G24" s="1"/>
      <c r="H24" s="10"/>
      <c r="K24" s="6"/>
      <c r="L24" s="6"/>
    </row>
    <row r="25" spans="1:52">
      <c r="A25" s="4" t="s">
        <v>25</v>
      </c>
      <c r="B25" s="10"/>
      <c r="C25" s="11"/>
      <c r="D25" s="11"/>
      <c r="E25" s="11"/>
      <c r="F25" s="10"/>
      <c r="G25" s="1"/>
      <c r="H25" s="10"/>
      <c r="K25" s="6"/>
      <c r="L25" s="6"/>
    </row>
    <row r="26" spans="1:52" s="10" customFormat="1">
      <c r="A26" s="10" t="s">
        <v>26</v>
      </c>
      <c r="B26" s="10" t="s">
        <v>19</v>
      </c>
      <c r="C26" s="11">
        <v>411</v>
      </c>
      <c r="D26" s="11">
        <v>526</v>
      </c>
      <c r="E26" s="11">
        <v>454</v>
      </c>
      <c r="F26" s="10">
        <f t="shared" ref="F26:F33" si="3">SUM(C26:E26)</f>
        <v>1391</v>
      </c>
      <c r="G26" s="1"/>
    </row>
    <row r="27" spans="1:52">
      <c r="A27" s="12"/>
      <c r="B27" s="10" t="s">
        <v>20</v>
      </c>
      <c r="C27" s="11">
        <v>1154</v>
      </c>
      <c r="D27" s="11">
        <v>1556</v>
      </c>
      <c r="E27" s="11">
        <v>1297</v>
      </c>
      <c r="F27" s="10">
        <f t="shared" si="3"/>
        <v>4007</v>
      </c>
      <c r="G27" s="1"/>
      <c r="H27" s="10"/>
      <c r="I27" s="10"/>
      <c r="J27" s="10"/>
      <c r="K27" s="10"/>
    </row>
    <row r="28" spans="1:52" s="16" customFormat="1">
      <c r="A28" s="10" t="s">
        <v>27</v>
      </c>
      <c r="B28" s="10" t="s">
        <v>19</v>
      </c>
      <c r="C28" s="11">
        <v>29</v>
      </c>
      <c r="D28" s="11">
        <v>52</v>
      </c>
      <c r="E28" s="11">
        <v>41</v>
      </c>
      <c r="F28" s="10">
        <f t="shared" si="3"/>
        <v>122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>
      <c r="A29" s="10"/>
      <c r="B29" s="10" t="s">
        <v>20</v>
      </c>
      <c r="C29" s="11">
        <v>91</v>
      </c>
      <c r="D29" s="11">
        <v>153</v>
      </c>
      <c r="E29" s="11">
        <v>134</v>
      </c>
      <c r="F29" s="10">
        <f t="shared" si="3"/>
        <v>378</v>
      </c>
      <c r="G29" s="1"/>
      <c r="H29" s="10"/>
      <c r="I29" s="10"/>
      <c r="J29" s="10"/>
      <c r="K29" s="10"/>
    </row>
    <row r="30" spans="1:52" s="16" customFormat="1">
      <c r="A30" s="10" t="s">
        <v>28</v>
      </c>
      <c r="B30" s="10" t="s">
        <v>19</v>
      </c>
      <c r="C30" s="11">
        <v>40</v>
      </c>
      <c r="D30" s="11">
        <v>132</v>
      </c>
      <c r="E30" s="11">
        <v>120</v>
      </c>
      <c r="F30" s="10">
        <f t="shared" si="3"/>
        <v>292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>
      <c r="A31" s="10"/>
      <c r="B31" s="10" t="s">
        <v>20</v>
      </c>
      <c r="C31" s="11">
        <v>122</v>
      </c>
      <c r="D31" s="11">
        <v>475</v>
      </c>
      <c r="E31" s="11">
        <v>390</v>
      </c>
      <c r="F31" s="10">
        <f t="shared" si="3"/>
        <v>987</v>
      </c>
      <c r="G31" s="1"/>
      <c r="H31" s="10"/>
      <c r="I31" s="10"/>
      <c r="J31" s="10"/>
      <c r="K31" s="10"/>
    </row>
    <row r="32" spans="1:52" s="16" customFormat="1" ht="15" customHeight="1">
      <c r="A32" s="69" t="s">
        <v>29</v>
      </c>
      <c r="B32" s="10" t="s">
        <v>19</v>
      </c>
      <c r="C32" s="11">
        <v>41</v>
      </c>
      <c r="D32" s="11">
        <v>57</v>
      </c>
      <c r="E32" s="11">
        <v>54</v>
      </c>
      <c r="F32" s="10">
        <f t="shared" si="3"/>
        <v>152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>
      <c r="A33" s="69"/>
      <c r="B33" s="10" t="s">
        <v>20</v>
      </c>
      <c r="C33" s="11">
        <v>117</v>
      </c>
      <c r="D33" s="11">
        <v>158</v>
      </c>
      <c r="E33" s="11">
        <v>160</v>
      </c>
      <c r="F33" s="10">
        <f t="shared" si="3"/>
        <v>435</v>
      </c>
      <c r="G33" s="1"/>
      <c r="H33" s="10"/>
    </row>
    <row r="34" spans="1:52">
      <c r="A34" s="59" t="s">
        <v>30</v>
      </c>
      <c r="B34" s="57" t="s">
        <v>19</v>
      </c>
      <c r="C34" s="58">
        <f t="shared" ref="C34:E34" si="4">+C26+C28+C30+C32</f>
        <v>521</v>
      </c>
      <c r="D34" s="58">
        <f t="shared" si="4"/>
        <v>767</v>
      </c>
      <c r="E34" s="58">
        <f t="shared" si="4"/>
        <v>669</v>
      </c>
      <c r="F34" s="58">
        <f>+F26+F28+F30+F32</f>
        <v>1957</v>
      </c>
      <c r="G34" s="1"/>
      <c r="H34" s="10"/>
    </row>
    <row r="35" spans="1:52">
      <c r="A35" s="60"/>
      <c r="B35" s="57" t="s">
        <v>20</v>
      </c>
      <c r="C35" s="58">
        <f t="shared" ref="C35:E35" si="5">+C27+C29+C31+C33</f>
        <v>1484</v>
      </c>
      <c r="D35" s="58">
        <f t="shared" si="5"/>
        <v>2342</v>
      </c>
      <c r="E35" s="58">
        <f t="shared" si="5"/>
        <v>1981</v>
      </c>
      <c r="F35" s="58">
        <f>+F27+F29+F31+F33</f>
        <v>5807</v>
      </c>
      <c r="G35" s="1"/>
      <c r="H35" s="10"/>
    </row>
    <row r="36" spans="1:52" ht="15.75" thickBot="1">
      <c r="A36" s="44"/>
      <c r="B36" s="44"/>
      <c r="C36" s="44"/>
      <c r="D36" s="44"/>
      <c r="E36" s="44"/>
      <c r="F36" s="44"/>
    </row>
    <row r="37" spans="1:52" ht="15.75" thickTop="1">
      <c r="A37" s="67" t="s">
        <v>31</v>
      </c>
      <c r="B37" s="67"/>
      <c r="C37" s="67"/>
      <c r="D37" s="67"/>
      <c r="E37" s="67"/>
      <c r="F37" s="67"/>
    </row>
    <row r="38" spans="1:52">
      <c r="A38" s="67"/>
      <c r="B38" s="67"/>
      <c r="C38" s="67"/>
      <c r="D38" s="67"/>
      <c r="E38" s="67"/>
      <c r="F38" s="67"/>
    </row>
    <row r="39" spans="1:52" s="10" customFormat="1">
      <c r="A39" s="10" t="s">
        <v>89</v>
      </c>
    </row>
    <row r="40" spans="1:52">
      <c r="A40" s="66" t="s">
        <v>76</v>
      </c>
      <c r="B40" s="66"/>
      <c r="C40" s="66"/>
      <c r="D40" s="66"/>
      <c r="E40" s="66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>
      <c r="A41" s="66" t="s">
        <v>33</v>
      </c>
      <c r="B41" s="66"/>
      <c r="C41" s="66"/>
      <c r="D41" s="66"/>
      <c r="E41" s="66"/>
    </row>
    <row r="42" spans="1:52">
      <c r="A42" s="66" t="s">
        <v>77</v>
      </c>
      <c r="B42" s="66"/>
      <c r="C42" s="66"/>
      <c r="D42" s="66"/>
      <c r="E42" s="66"/>
    </row>
    <row r="43" spans="1:52">
      <c r="B43" s="68"/>
      <c r="C43" s="68"/>
      <c r="D43" s="68"/>
      <c r="E43" s="68"/>
      <c r="F43" s="3"/>
    </row>
    <row r="44" spans="1:52">
      <c r="A44" s="7" t="s">
        <v>11</v>
      </c>
      <c r="B44" s="8" t="s">
        <v>85</v>
      </c>
      <c r="C44" s="8" t="s">
        <v>86</v>
      </c>
      <c r="D44" s="8" t="s">
        <v>87</v>
      </c>
      <c r="E44" s="8" t="s">
        <v>88</v>
      </c>
      <c r="F44" s="3"/>
    </row>
    <row r="45" spans="1:52">
      <c r="A45" s="4" t="s">
        <v>17</v>
      </c>
      <c r="B45" s="10"/>
      <c r="C45" s="10"/>
      <c r="D45" s="10"/>
      <c r="E45" s="10"/>
      <c r="F45" s="3"/>
    </row>
    <row r="46" spans="1:52">
      <c r="A46" s="10" t="s">
        <v>35</v>
      </c>
      <c r="B46" s="11">
        <v>4952097760.3500004</v>
      </c>
      <c r="C46" s="11">
        <v>4554816004.4799995</v>
      </c>
      <c r="D46" s="11">
        <v>4943384925.8500004</v>
      </c>
      <c r="E46" s="10">
        <f>SUM(B46:D46)</f>
        <v>14450298690.68</v>
      </c>
      <c r="F46" s="3"/>
      <c r="G46" s="10"/>
    </row>
    <row r="47" spans="1:52">
      <c r="A47" s="10" t="s">
        <v>36</v>
      </c>
      <c r="B47" s="11">
        <v>932658322.75999999</v>
      </c>
      <c r="C47" s="11">
        <v>655700550.62</v>
      </c>
      <c r="D47" s="11">
        <v>3811770387.6399999</v>
      </c>
      <c r="E47" s="10">
        <f>SUM(B47:D47)</f>
        <v>5400129261.0200005</v>
      </c>
      <c r="F47" s="3"/>
      <c r="G47" s="10"/>
    </row>
    <row r="48" spans="1:52">
      <c r="A48" s="10" t="s">
        <v>37</v>
      </c>
      <c r="B48" s="11">
        <v>682048331.96000004</v>
      </c>
      <c r="C48" s="11">
        <v>1559656516.1199999</v>
      </c>
      <c r="D48" s="11">
        <v>670640878.87</v>
      </c>
      <c r="E48" s="10">
        <f>SUM(B48:D48)</f>
        <v>2912345726.9499998</v>
      </c>
      <c r="F48" s="3"/>
      <c r="G48" s="10"/>
    </row>
    <row r="49" spans="1:7">
      <c r="A49" s="10" t="s">
        <v>38</v>
      </c>
      <c r="B49" s="11">
        <v>403099000</v>
      </c>
      <c r="C49" s="11">
        <v>352644000</v>
      </c>
      <c r="D49" s="11">
        <v>433460000</v>
      </c>
      <c r="E49" s="10">
        <f>SUM(B49:D49)</f>
        <v>1189203000</v>
      </c>
      <c r="F49" s="3"/>
      <c r="G49" s="10"/>
    </row>
    <row r="50" spans="1:7">
      <c r="A50" s="10" t="s">
        <v>39</v>
      </c>
      <c r="B50" s="11">
        <v>270295527.27685332</v>
      </c>
      <c r="C50" s="11">
        <v>240759017.33715981</v>
      </c>
      <c r="D50" s="11">
        <v>372550299.29108858</v>
      </c>
      <c r="E50" s="10">
        <f>SUM(B50:D50)</f>
        <v>883604843.90510178</v>
      </c>
      <c r="F50" s="3"/>
      <c r="G50" s="10"/>
    </row>
    <row r="51" spans="1:7">
      <c r="A51" s="61" t="s">
        <v>40</v>
      </c>
      <c r="B51" s="61">
        <f>SUM(B46:B50)</f>
        <v>7240198942.3468542</v>
      </c>
      <c r="C51" s="61">
        <f>SUM(C46:C50)</f>
        <v>7363576088.5571594</v>
      </c>
      <c r="D51" s="61">
        <f>SUM(D46:D50)</f>
        <v>10231806491.651089</v>
      </c>
      <c r="E51" s="61">
        <f>SUM(E46:E50)</f>
        <v>24835581522.555103</v>
      </c>
      <c r="F51" s="3"/>
    </row>
    <row r="52" spans="1:7">
      <c r="A52" s="4" t="s">
        <v>25</v>
      </c>
      <c r="B52" s="10"/>
      <c r="C52" s="10"/>
      <c r="D52" s="10"/>
      <c r="E52" s="10"/>
      <c r="F52" s="3"/>
    </row>
    <row r="53" spans="1:7">
      <c r="A53" s="10" t="s">
        <v>35</v>
      </c>
      <c r="B53" s="11">
        <v>2449509280.1199999</v>
      </c>
      <c r="C53" s="11">
        <v>3161911993.2199998</v>
      </c>
      <c r="D53" s="11">
        <v>2808907857.6300001</v>
      </c>
      <c r="E53" s="10">
        <f>SUM(B53:D53)</f>
        <v>8420329130.9700003</v>
      </c>
      <c r="F53" s="3"/>
    </row>
    <row r="54" spans="1:7">
      <c r="A54" s="10" t="s">
        <v>36</v>
      </c>
      <c r="B54" s="11">
        <v>227037967.03</v>
      </c>
      <c r="C54" s="11">
        <v>439364237.38999999</v>
      </c>
      <c r="D54" s="11">
        <v>340516978.60000002</v>
      </c>
      <c r="E54" s="10">
        <f>SUM(B54:D54)</f>
        <v>1006919183.02</v>
      </c>
      <c r="F54" s="3"/>
    </row>
    <row r="55" spans="1:7">
      <c r="A55" s="10" t="s">
        <v>37</v>
      </c>
      <c r="B55" s="11">
        <v>292107282.82999998</v>
      </c>
      <c r="C55" s="11">
        <v>1468553874.24</v>
      </c>
      <c r="D55" s="11">
        <v>1247228356.24</v>
      </c>
      <c r="E55" s="10">
        <f>SUM(B55:D55)</f>
        <v>3007889513.3099999</v>
      </c>
      <c r="F55" s="3"/>
    </row>
    <row r="56" spans="1:7">
      <c r="A56" s="10" t="s">
        <v>38</v>
      </c>
      <c r="B56" s="11">
        <v>209074000</v>
      </c>
      <c r="C56" s="11">
        <v>310367904.25</v>
      </c>
      <c r="D56" s="11">
        <v>296464000</v>
      </c>
      <c r="E56" s="10">
        <f>SUM(B56:D56)</f>
        <v>815905904.25</v>
      </c>
      <c r="F56" s="3"/>
    </row>
    <row r="57" spans="1:7">
      <c r="A57" s="10" t="s">
        <v>41</v>
      </c>
      <c r="B57" s="11">
        <v>134630946.18665448</v>
      </c>
      <c r="C57" s="11">
        <v>183560801.48866957</v>
      </c>
      <c r="D57" s="11">
        <v>219591321.78479141</v>
      </c>
      <c r="E57" s="10">
        <f>SUM(B57:D57)</f>
        <v>537783069.46011543</v>
      </c>
      <c r="F57" s="3"/>
    </row>
    <row r="58" spans="1:7" ht="15.75" thickBot="1">
      <c r="A58" s="44" t="s">
        <v>40</v>
      </c>
      <c r="B58" s="44">
        <f>SUM(B53:B57)</f>
        <v>3312359476.1666546</v>
      </c>
      <c r="C58" s="44">
        <f>SUM(C53:C57)</f>
        <v>5563758810.5886688</v>
      </c>
      <c r="D58" s="44">
        <f>SUM(D53:D57)</f>
        <v>4912708514.2547913</v>
      </c>
      <c r="E58" s="44">
        <f>SUM(E53:E57)</f>
        <v>13788826801.010115</v>
      </c>
      <c r="F58" s="3"/>
    </row>
    <row r="59" spans="1:7" ht="15.75" thickTop="1">
      <c r="A59" s="4" t="s">
        <v>31</v>
      </c>
      <c r="B59" s="10"/>
      <c r="C59" s="10"/>
      <c r="D59" s="10"/>
      <c r="E59" s="10"/>
      <c r="F59" s="3"/>
    </row>
    <row r="60" spans="1:7">
      <c r="A60" s="12"/>
      <c r="B60" s="12"/>
      <c r="C60" s="12"/>
      <c r="D60" s="12"/>
      <c r="E60" s="12"/>
      <c r="F60" s="12"/>
    </row>
    <row r="61" spans="1:7">
      <c r="B61" s="10"/>
      <c r="C61" s="10"/>
      <c r="D61" s="10"/>
      <c r="E61" s="10"/>
    </row>
    <row r="62" spans="1:7">
      <c r="A62" s="66" t="s">
        <v>78</v>
      </c>
      <c r="B62" s="66"/>
      <c r="C62" s="66"/>
      <c r="D62" s="66"/>
      <c r="E62" s="66"/>
    </row>
    <row r="63" spans="1:7">
      <c r="A63" s="66" t="s">
        <v>44</v>
      </c>
      <c r="B63" s="66"/>
      <c r="C63" s="66"/>
      <c r="D63" s="66"/>
      <c r="E63" s="66"/>
    </row>
    <row r="64" spans="1:7">
      <c r="A64" s="66" t="s">
        <v>77</v>
      </c>
      <c r="B64" s="66"/>
      <c r="C64" s="66"/>
      <c r="D64" s="66"/>
      <c r="E64" s="66"/>
    </row>
    <row r="65" spans="1:6">
      <c r="B65" s="70"/>
      <c r="C65" s="70"/>
      <c r="D65" s="70"/>
      <c r="E65" s="70"/>
    </row>
    <row r="66" spans="1:6">
      <c r="A66" s="8" t="s">
        <v>45</v>
      </c>
      <c r="B66" s="8" t="s">
        <v>85</v>
      </c>
      <c r="C66" s="8" t="s">
        <v>86</v>
      </c>
      <c r="D66" s="8" t="s">
        <v>87</v>
      </c>
      <c r="E66" s="8" t="s">
        <v>88</v>
      </c>
    </row>
    <row r="67" spans="1:6">
      <c r="A67" s="19" t="s">
        <v>46</v>
      </c>
    </row>
    <row r="68" spans="1:6">
      <c r="A68" t="s">
        <v>47</v>
      </c>
      <c r="B68" s="64">
        <v>102017838.16018374</v>
      </c>
      <c r="C68" s="64">
        <v>70664780.162481919</v>
      </c>
      <c r="D68" s="64">
        <v>121845052.93618885</v>
      </c>
      <c r="E68" s="10">
        <f t="shared" ref="E68:E73" si="6">SUM(B68:D68)</f>
        <v>294527671.25885451</v>
      </c>
    </row>
    <row r="69" spans="1:6">
      <c r="A69" t="s">
        <v>48</v>
      </c>
      <c r="B69" s="64">
        <v>21701817.486573543</v>
      </c>
      <c r="C69" s="64">
        <v>24898735.210110057</v>
      </c>
      <c r="D69" s="64">
        <v>46885629.330385067</v>
      </c>
      <c r="E69" s="10">
        <f t="shared" si="6"/>
        <v>93486182.027068675</v>
      </c>
    </row>
    <row r="70" spans="1:6">
      <c r="A70" t="s">
        <v>49</v>
      </c>
      <c r="B70" s="64">
        <v>2500215.947550952</v>
      </c>
      <c r="C70" s="64">
        <v>1366112.0546970656</v>
      </c>
      <c r="D70" s="64">
        <v>5387539.9689778518</v>
      </c>
      <c r="E70" s="10">
        <f t="shared" si="6"/>
        <v>9253867.9712258689</v>
      </c>
    </row>
    <row r="71" spans="1:6">
      <c r="A71" t="s">
        <v>50</v>
      </c>
      <c r="B71" s="64">
        <v>1735150.1037451029</v>
      </c>
      <c r="C71" s="64">
        <v>1783518.6308707688</v>
      </c>
      <c r="D71" s="64">
        <v>1678522.23833667</v>
      </c>
      <c r="E71" s="10">
        <f t="shared" si="6"/>
        <v>5197190.9729525419</v>
      </c>
      <c r="F71" s="10"/>
    </row>
    <row r="72" spans="1:6">
      <c r="A72" t="s">
        <v>79</v>
      </c>
      <c r="B72" s="64">
        <v>142340505.57879999</v>
      </c>
      <c r="C72" s="64">
        <v>142045871.27899998</v>
      </c>
      <c r="D72" s="64">
        <v>196753554.81720012</v>
      </c>
      <c r="E72" s="10">
        <f t="shared" si="6"/>
        <v>481139931.67500013</v>
      </c>
    </row>
    <row r="73" spans="1:6">
      <c r="A73" t="s">
        <v>80</v>
      </c>
      <c r="B73" s="64">
        <v>7615983333.54</v>
      </c>
      <c r="C73" s="64">
        <v>8290609695.2600002</v>
      </c>
      <c r="D73" s="64">
        <v>7917600666.6800003</v>
      </c>
      <c r="E73" s="10">
        <f t="shared" si="6"/>
        <v>23824193695.48</v>
      </c>
    </row>
    <row r="74" spans="1:6">
      <c r="A74" s="10"/>
      <c r="B74" s="11"/>
      <c r="C74" s="11"/>
      <c r="D74" s="11"/>
      <c r="E74" s="10"/>
      <c r="F74" s="10"/>
    </row>
    <row r="75" spans="1:6" ht="15.75" thickBot="1">
      <c r="A75" s="44" t="s">
        <v>40</v>
      </c>
      <c r="B75" s="45">
        <f>SUM(B68:B73)</f>
        <v>7886278860.8168535</v>
      </c>
      <c r="C75" s="45">
        <f t="shared" ref="C75:E75" si="7">SUM(C68:C73)</f>
        <v>8531368712.5971603</v>
      </c>
      <c r="D75" s="45">
        <f t="shared" si="7"/>
        <v>8290150965.9710884</v>
      </c>
      <c r="E75" s="45">
        <f t="shared" si="7"/>
        <v>24707798539.385101</v>
      </c>
      <c r="F75" s="10"/>
    </row>
    <row r="76" spans="1:6" ht="15.75" thickTop="1">
      <c r="A76" s="10" t="s">
        <v>53</v>
      </c>
      <c r="B76" s="10"/>
      <c r="C76" s="10"/>
      <c r="D76" s="10"/>
      <c r="E76" s="10"/>
    </row>
    <row r="77" spans="1:6">
      <c r="A77" s="67" t="s">
        <v>90</v>
      </c>
      <c r="B77" s="67"/>
      <c r="C77" s="67"/>
      <c r="D77" s="67"/>
      <c r="E77" s="67"/>
      <c r="F77" s="67"/>
    </row>
    <row r="78" spans="1:6">
      <c r="A78" s="12"/>
      <c r="B78" s="12"/>
      <c r="C78" s="12"/>
      <c r="D78" s="12"/>
      <c r="E78" s="12"/>
      <c r="F78" s="12"/>
    </row>
    <row r="79" spans="1:6">
      <c r="B79" s="10"/>
      <c r="C79" s="10"/>
      <c r="D79" s="10"/>
    </row>
    <row r="80" spans="1:6">
      <c r="A80" s="66" t="s">
        <v>81</v>
      </c>
      <c r="B80" s="66"/>
      <c r="C80" s="66"/>
      <c r="D80" s="66"/>
      <c r="E80" s="66"/>
      <c r="F80" s="10"/>
    </row>
    <row r="81" spans="1:7">
      <c r="A81" s="66" t="s">
        <v>55</v>
      </c>
      <c r="B81" s="66"/>
      <c r="C81" s="66"/>
      <c r="D81" s="66"/>
      <c r="E81" s="66"/>
      <c r="F81" s="10"/>
    </row>
    <row r="82" spans="1:7">
      <c r="A82" s="66" t="s">
        <v>77</v>
      </c>
      <c r="B82" s="66"/>
      <c r="C82" s="66"/>
      <c r="D82" s="66"/>
      <c r="E82" s="66"/>
      <c r="F82" s="10"/>
    </row>
    <row r="83" spans="1:7">
      <c r="A83" s="10"/>
      <c r="B83" s="10"/>
      <c r="C83" s="10"/>
      <c r="D83" s="10"/>
      <c r="E83" s="10"/>
      <c r="F83" s="10"/>
    </row>
    <row r="84" spans="1:7">
      <c r="A84" s="27" t="s">
        <v>45</v>
      </c>
      <c r="B84" s="27" t="s">
        <v>85</v>
      </c>
      <c r="C84" s="27" t="s">
        <v>86</v>
      </c>
      <c r="D84" s="27" t="s">
        <v>87</v>
      </c>
      <c r="E84" s="27" t="s">
        <v>88</v>
      </c>
      <c r="F84" s="10"/>
    </row>
    <row r="85" spans="1:7">
      <c r="A85" s="10"/>
      <c r="B85" s="10"/>
      <c r="C85" s="10"/>
      <c r="D85" s="10"/>
      <c r="E85" s="10"/>
      <c r="F85" s="10"/>
    </row>
    <row r="86" spans="1:7">
      <c r="A86" s="10" t="s">
        <v>82</v>
      </c>
      <c r="B86" s="10">
        <f>'3T'!E90</f>
        <v>63143680413.309799</v>
      </c>
      <c r="C86" s="10">
        <f>B90</f>
        <v>62538530604.112938</v>
      </c>
      <c r="D86" s="10">
        <f>C90</f>
        <v>59711841923.755775</v>
      </c>
      <c r="E86" s="10">
        <f>B86</f>
        <v>63143680413.309799</v>
      </c>
      <c r="F86" s="10"/>
      <c r="G86" s="33"/>
    </row>
    <row r="87" spans="1:7">
      <c r="A87" s="10" t="s">
        <v>57</v>
      </c>
      <c r="B87" s="10">
        <v>7281129051.6199999</v>
      </c>
      <c r="C87" s="10">
        <v>5704680032.2399998</v>
      </c>
      <c r="D87" s="10">
        <v>9129537895.1800003</v>
      </c>
      <c r="E87" s="10">
        <f>SUM(B87:D87)</f>
        <v>22115346979.040001</v>
      </c>
      <c r="F87" s="10"/>
    </row>
    <row r="88" spans="1:7">
      <c r="A88" s="10" t="s">
        <v>58</v>
      </c>
      <c r="B88" s="10">
        <f t="shared" ref="B88:D88" si="8">B87+B86</f>
        <v>70424809464.929794</v>
      </c>
      <c r="C88" s="10">
        <f t="shared" si="8"/>
        <v>68243210636.352936</v>
      </c>
      <c r="D88" s="10">
        <f t="shared" si="8"/>
        <v>68841379818.935776</v>
      </c>
      <c r="E88" s="10">
        <f>E87+E86</f>
        <v>85259027392.349792</v>
      </c>
      <c r="F88" s="10"/>
    </row>
    <row r="89" spans="1:7">
      <c r="A89" s="10" t="s">
        <v>59</v>
      </c>
      <c r="B89" s="10">
        <f>B75</f>
        <v>7886278860.8168535</v>
      </c>
      <c r="C89" s="10">
        <f t="shared" ref="C89:D89" si="9">C75</f>
        <v>8531368712.5971603</v>
      </c>
      <c r="D89" s="10">
        <f t="shared" si="9"/>
        <v>8290150965.9710884</v>
      </c>
      <c r="E89" s="10">
        <f>SUM(B89:D89)</f>
        <v>24707798539.385101</v>
      </c>
      <c r="F89" s="10"/>
    </row>
    <row r="90" spans="1:7">
      <c r="A90" s="10" t="s">
        <v>60</v>
      </c>
      <c r="B90" s="10">
        <f t="shared" ref="B90:D90" si="10">B88-B89</f>
        <v>62538530604.112938</v>
      </c>
      <c r="C90" s="10">
        <f t="shared" si="10"/>
        <v>59711841923.755775</v>
      </c>
      <c r="D90" s="10">
        <f t="shared" si="10"/>
        <v>60551228852.964691</v>
      </c>
      <c r="E90" s="10">
        <f>E88-E89</f>
        <v>60551228852.964691</v>
      </c>
      <c r="F90" s="10"/>
    </row>
    <row r="91" spans="1:7" ht="15.75" thickBot="1">
      <c r="A91" s="44"/>
      <c r="B91" s="44"/>
      <c r="C91" s="44"/>
      <c r="D91" s="44"/>
      <c r="E91" s="44"/>
      <c r="F91" s="10"/>
    </row>
    <row r="92" spans="1:7" ht="15.75" thickTop="1">
      <c r="A92" s="67" t="s">
        <v>90</v>
      </c>
      <c r="B92" s="67"/>
      <c r="C92" s="67"/>
      <c r="D92" s="67"/>
      <c r="E92" s="67"/>
      <c r="F92" s="67"/>
    </row>
    <row r="94" spans="1:7">
      <c r="A94" t="s">
        <v>99</v>
      </c>
    </row>
  </sheetData>
  <mergeCells count="20">
    <mergeCell ref="A1:F1"/>
    <mergeCell ref="A8:F8"/>
    <mergeCell ref="A9:F9"/>
    <mergeCell ref="A20:A21"/>
    <mergeCell ref="A32:A33"/>
    <mergeCell ref="A37:F37"/>
    <mergeCell ref="A38:F38"/>
    <mergeCell ref="A40:E40"/>
    <mergeCell ref="A41:E41"/>
    <mergeCell ref="A42:E42"/>
    <mergeCell ref="B43:E43"/>
    <mergeCell ref="A62:E62"/>
    <mergeCell ref="A63:E63"/>
    <mergeCell ref="A64:E64"/>
    <mergeCell ref="B65:E65"/>
    <mergeCell ref="A77:F77"/>
    <mergeCell ref="A80:E80"/>
    <mergeCell ref="A81:E81"/>
    <mergeCell ref="A82:E82"/>
    <mergeCell ref="A92:F92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6"/>
  <sheetViews>
    <sheetView topLeftCell="A46" workbookViewId="0">
      <selection activeCell="D46" sqref="D46"/>
    </sheetView>
  </sheetViews>
  <sheetFormatPr baseColWidth="10" defaultColWidth="9.140625" defaultRowHeight="15"/>
  <cols>
    <col min="1" max="1" width="51.42578125"/>
    <col min="2" max="5" width="16"/>
    <col min="6" max="6" width="15.7109375"/>
    <col min="7" max="1025" width="11.42578125"/>
  </cols>
  <sheetData>
    <row r="1" spans="1:6">
      <c r="A1" s="66" t="s">
        <v>0</v>
      </c>
      <c r="B1" s="66"/>
      <c r="C1" s="66"/>
      <c r="D1" s="66"/>
      <c r="E1" s="66"/>
      <c r="F1" s="66"/>
    </row>
    <row r="2" spans="1:6">
      <c r="A2" s="2" t="s">
        <v>1</v>
      </c>
      <c r="B2" s="3" t="s">
        <v>2</v>
      </c>
      <c r="C2" s="3"/>
      <c r="D2" s="3"/>
      <c r="E2" s="3"/>
      <c r="F2" s="3"/>
    </row>
    <row r="3" spans="1:6">
      <c r="A3" s="2" t="s">
        <v>3</v>
      </c>
      <c r="B3" s="3" t="s">
        <v>4</v>
      </c>
      <c r="C3" s="3"/>
      <c r="D3" s="3"/>
      <c r="E3" s="3"/>
      <c r="F3" s="3"/>
    </row>
    <row r="4" spans="1:6">
      <c r="A4" s="2" t="s">
        <v>5</v>
      </c>
      <c r="B4" s="3" t="s">
        <v>6</v>
      </c>
      <c r="C4" s="3"/>
      <c r="D4" s="3"/>
      <c r="E4" s="3"/>
      <c r="F4" s="3"/>
    </row>
    <row r="5" spans="1:6">
      <c r="A5" s="2" t="s">
        <v>7</v>
      </c>
      <c r="B5" s="4" t="s">
        <v>91</v>
      </c>
      <c r="C5" s="3"/>
      <c r="D5" s="3"/>
      <c r="E5" s="3"/>
      <c r="F5" s="3"/>
    </row>
    <row r="6" spans="1:6">
      <c r="A6" s="2"/>
      <c r="B6" s="4"/>
      <c r="C6" s="3"/>
      <c r="D6" s="3"/>
      <c r="E6" s="3"/>
      <c r="F6" s="3"/>
    </row>
    <row r="8" spans="1:6">
      <c r="A8" s="66" t="s">
        <v>9</v>
      </c>
      <c r="B8" s="66"/>
      <c r="C8" s="66"/>
      <c r="D8" s="66"/>
      <c r="E8" s="66"/>
      <c r="F8" s="66"/>
    </row>
    <row r="9" spans="1:6">
      <c r="A9" s="66" t="s">
        <v>10</v>
      </c>
      <c r="B9" s="66"/>
      <c r="C9" s="66"/>
      <c r="D9" s="66"/>
      <c r="E9" s="66"/>
      <c r="F9" s="66"/>
    </row>
    <row r="10" spans="1:6">
      <c r="A10" s="1"/>
      <c r="B10" s="1"/>
      <c r="C10" s="1"/>
      <c r="D10" s="1"/>
      <c r="E10" s="1"/>
      <c r="F10" s="1"/>
    </row>
    <row r="11" spans="1:6">
      <c r="A11" s="7" t="s">
        <v>11</v>
      </c>
      <c r="B11" s="8" t="s">
        <v>12</v>
      </c>
      <c r="C11" s="8" t="s">
        <v>16</v>
      </c>
      <c r="D11" s="8" t="s">
        <v>66</v>
      </c>
      <c r="E11" s="8" t="s">
        <v>92</v>
      </c>
    </row>
    <row r="12" spans="1:6">
      <c r="A12" s="9"/>
      <c r="B12" s="1"/>
      <c r="C12" s="1"/>
      <c r="D12" s="1"/>
      <c r="E12" s="1"/>
    </row>
    <row r="13" spans="1:6">
      <c r="A13" s="4" t="s">
        <v>17</v>
      </c>
      <c r="B13" s="1"/>
      <c r="C13" s="1"/>
      <c r="D13" s="1"/>
      <c r="E13" s="1"/>
    </row>
    <row r="14" spans="1:6" s="10" customFormat="1">
      <c r="A14" s="10" t="s">
        <v>18</v>
      </c>
      <c r="B14" s="10" t="s">
        <v>19</v>
      </c>
      <c r="C14" s="11">
        <f>'1T'!F14</f>
        <v>1359</v>
      </c>
      <c r="D14" s="11">
        <f>'2T'!F14</f>
        <v>1606</v>
      </c>
      <c r="E14" s="11">
        <f t="shared" ref="E14:E21" si="0">SUM(C14:D14)</f>
        <v>2965</v>
      </c>
    </row>
    <row r="15" spans="1:6">
      <c r="A15" s="12"/>
      <c r="B15" s="10" t="s">
        <v>20</v>
      </c>
      <c r="C15" s="11">
        <f>'1T'!F15</f>
        <v>3938</v>
      </c>
      <c r="D15" s="11">
        <f>'2T'!F15</f>
        <v>4548</v>
      </c>
      <c r="E15" s="11">
        <f t="shared" si="0"/>
        <v>8486</v>
      </c>
    </row>
    <row r="16" spans="1:6" s="10" customFormat="1">
      <c r="A16" s="10" t="s">
        <v>21</v>
      </c>
      <c r="B16" s="10" t="s">
        <v>19</v>
      </c>
      <c r="C16" s="11">
        <f>'1T'!F16</f>
        <v>169</v>
      </c>
      <c r="D16" s="11">
        <f>'2T'!F16</f>
        <v>391</v>
      </c>
      <c r="E16" s="11">
        <f t="shared" si="0"/>
        <v>560</v>
      </c>
    </row>
    <row r="17" spans="1:12" s="10" customFormat="1">
      <c r="A17" s="12"/>
      <c r="B17" s="10" t="s">
        <v>20</v>
      </c>
      <c r="C17" s="11">
        <f>'1T'!F17</f>
        <v>542</v>
      </c>
      <c r="D17" s="11">
        <f>'2T'!F17</f>
        <v>1345</v>
      </c>
      <c r="E17" s="11">
        <f t="shared" si="0"/>
        <v>1887</v>
      </c>
    </row>
    <row r="18" spans="1:12" s="10" customFormat="1">
      <c r="A18" s="10" t="s">
        <v>22</v>
      </c>
      <c r="B18" s="10" t="s">
        <v>19</v>
      </c>
      <c r="C18" s="11">
        <f>'1T'!F18</f>
        <v>207</v>
      </c>
      <c r="D18" s="11">
        <f>'2T'!F18</f>
        <v>240</v>
      </c>
      <c r="E18" s="11">
        <f t="shared" si="0"/>
        <v>447</v>
      </c>
      <c r="F18"/>
      <c r="G18"/>
      <c r="H18"/>
      <c r="I18"/>
      <c r="J18"/>
      <c r="K18"/>
      <c r="L18"/>
    </row>
    <row r="19" spans="1:12" s="10" customFormat="1">
      <c r="A19" s="12"/>
      <c r="B19" s="10" t="s">
        <v>20</v>
      </c>
      <c r="C19" s="11">
        <f>'1T'!F19</f>
        <v>717</v>
      </c>
      <c r="D19" s="11">
        <f>'2T'!F19</f>
        <v>845</v>
      </c>
      <c r="E19" s="11">
        <f t="shared" si="0"/>
        <v>1562</v>
      </c>
    </row>
    <row r="20" spans="1:12" s="10" customFormat="1" ht="15" customHeight="1">
      <c r="A20" s="69" t="s">
        <v>23</v>
      </c>
      <c r="B20" s="10" t="s">
        <v>19</v>
      </c>
      <c r="C20" s="11">
        <f>'1T'!F20</f>
        <v>147</v>
      </c>
      <c r="D20" s="11">
        <f>'2T'!F20</f>
        <v>155</v>
      </c>
      <c r="E20" s="11">
        <f t="shared" si="0"/>
        <v>302</v>
      </c>
      <c r="F20"/>
      <c r="G20"/>
      <c r="H20"/>
      <c r="I20"/>
      <c r="J20"/>
      <c r="K20"/>
      <c r="L20"/>
    </row>
    <row r="21" spans="1:12">
      <c r="A21" s="69"/>
      <c r="B21" s="10" t="s">
        <v>20</v>
      </c>
      <c r="C21" s="11">
        <f>'1T'!F21</f>
        <v>430</v>
      </c>
      <c r="D21" s="11">
        <f>'2T'!F21</f>
        <v>458</v>
      </c>
      <c r="E21" s="11">
        <f t="shared" si="0"/>
        <v>888</v>
      </c>
      <c r="F21" s="10"/>
      <c r="G21" s="10"/>
      <c r="H21" s="10"/>
      <c r="I21" s="10"/>
      <c r="J21" s="10"/>
      <c r="K21" s="10"/>
      <c r="L21" s="10"/>
    </row>
    <row r="22" spans="1:12">
      <c r="A22" s="15" t="s">
        <v>24</v>
      </c>
      <c r="B22" s="10" t="s">
        <v>19</v>
      </c>
      <c r="C22" s="11">
        <f>'1T'!F22</f>
        <v>1882</v>
      </c>
      <c r="D22" s="11">
        <f>'2T'!F22</f>
        <v>2392</v>
      </c>
      <c r="E22" s="11">
        <f>+E14+E16+E18+E20</f>
        <v>4274</v>
      </c>
      <c r="F22" s="10"/>
      <c r="G22" s="10"/>
      <c r="H22" s="10"/>
      <c r="I22" s="10"/>
      <c r="J22" s="10"/>
      <c r="K22" s="10"/>
      <c r="L22" s="10"/>
    </row>
    <row r="23" spans="1:12">
      <c r="A23" s="14"/>
      <c r="B23" s="10" t="s">
        <v>20</v>
      </c>
      <c r="C23" s="11">
        <f>'1T'!F23</f>
        <v>5627</v>
      </c>
      <c r="D23" s="11">
        <f>'2T'!F23</f>
        <v>7196</v>
      </c>
      <c r="E23" s="11">
        <f>+E15+E17+E19+E21</f>
        <v>12823</v>
      </c>
      <c r="F23" s="10"/>
      <c r="G23" s="10"/>
      <c r="H23" s="10"/>
      <c r="I23" s="10"/>
      <c r="J23" s="10"/>
      <c r="K23" s="10"/>
      <c r="L23" s="10"/>
    </row>
    <row r="24" spans="1:12">
      <c r="A24" s="14"/>
      <c r="E24" s="11"/>
      <c r="F24" s="10"/>
      <c r="G24" s="10"/>
      <c r="H24" s="10"/>
      <c r="I24" s="10"/>
      <c r="J24" s="10"/>
      <c r="K24" s="10"/>
      <c r="L24" s="10"/>
    </row>
    <row r="25" spans="1:12">
      <c r="A25" s="4" t="s">
        <v>25</v>
      </c>
      <c r="E25" s="11"/>
      <c r="F25" s="10"/>
      <c r="G25" s="10"/>
      <c r="H25" s="10"/>
      <c r="I25" s="10"/>
      <c r="J25" s="10"/>
      <c r="K25" s="10"/>
      <c r="L25" s="10"/>
    </row>
    <row r="26" spans="1:12">
      <c r="A26" s="10" t="s">
        <v>26</v>
      </c>
      <c r="B26" s="10" t="s">
        <v>19</v>
      </c>
      <c r="C26" s="11">
        <f>'1T'!F26</f>
        <v>1788</v>
      </c>
      <c r="D26" s="11">
        <f>'2T'!F26</f>
        <v>1594</v>
      </c>
      <c r="E26" s="11">
        <f t="shared" ref="E26:E33" si="1">SUM(C26:D26)</f>
        <v>3382</v>
      </c>
    </row>
    <row r="27" spans="1:12">
      <c r="A27" s="12"/>
      <c r="B27" s="10" t="s">
        <v>20</v>
      </c>
      <c r="C27" s="11">
        <f>'1T'!F27</f>
        <v>5070</v>
      </c>
      <c r="D27" s="11">
        <f>'2T'!F27</f>
        <v>4505</v>
      </c>
      <c r="E27" s="11">
        <f t="shared" si="1"/>
        <v>9575</v>
      </c>
      <c r="F27" s="10"/>
      <c r="G27" s="10"/>
      <c r="H27" s="10"/>
      <c r="I27" s="10"/>
      <c r="J27" s="10"/>
      <c r="K27" s="10"/>
      <c r="L27" s="10"/>
    </row>
    <row r="28" spans="1:12">
      <c r="A28" s="10" t="s">
        <v>27</v>
      </c>
      <c r="B28" s="10" t="s">
        <v>19</v>
      </c>
      <c r="C28" s="11">
        <f>'1T'!F28</f>
        <v>376</v>
      </c>
      <c r="D28" s="11">
        <f>'2T'!F28</f>
        <v>196</v>
      </c>
      <c r="E28" s="11">
        <f t="shared" si="1"/>
        <v>572</v>
      </c>
    </row>
    <row r="29" spans="1:12">
      <c r="B29" s="10" t="s">
        <v>20</v>
      </c>
      <c r="C29" s="11">
        <f>'1T'!F29</f>
        <v>1187</v>
      </c>
      <c r="D29" s="11">
        <f>'2T'!F29</f>
        <v>692</v>
      </c>
      <c r="E29" s="11">
        <f t="shared" si="1"/>
        <v>1879</v>
      </c>
      <c r="F29" s="10"/>
      <c r="G29" s="10"/>
      <c r="H29" s="10"/>
      <c r="I29" s="10"/>
      <c r="J29" s="10"/>
      <c r="K29" s="10"/>
      <c r="L29" s="10"/>
    </row>
    <row r="30" spans="1:12">
      <c r="A30" s="10" t="s">
        <v>28</v>
      </c>
      <c r="B30" s="10" t="s">
        <v>19</v>
      </c>
      <c r="C30" s="11">
        <f>'1T'!F30</f>
        <v>361</v>
      </c>
      <c r="D30" s="11">
        <f>'2T'!F30</f>
        <v>289</v>
      </c>
      <c r="E30" s="11">
        <f t="shared" si="1"/>
        <v>650</v>
      </c>
    </row>
    <row r="31" spans="1:12">
      <c r="B31" s="10" t="s">
        <v>20</v>
      </c>
      <c r="C31" s="11">
        <f>'1T'!F31</f>
        <v>1243</v>
      </c>
      <c r="D31" s="11">
        <f>'2T'!F31</f>
        <v>1015</v>
      </c>
      <c r="E31" s="11">
        <f t="shared" si="1"/>
        <v>2258</v>
      </c>
      <c r="F31" s="10"/>
      <c r="G31" s="10"/>
      <c r="H31" s="10"/>
      <c r="I31" s="10"/>
      <c r="J31" s="10"/>
      <c r="K31" s="10"/>
      <c r="L31" s="10"/>
    </row>
    <row r="32" spans="1:12" ht="15" customHeight="1">
      <c r="A32" s="69" t="s">
        <v>29</v>
      </c>
      <c r="B32" s="10" t="s">
        <v>19</v>
      </c>
      <c r="C32" s="11">
        <f>'1T'!F32</f>
        <v>160</v>
      </c>
      <c r="D32" s="11">
        <f>'2T'!F32</f>
        <v>162</v>
      </c>
      <c r="E32" s="11">
        <f t="shared" si="1"/>
        <v>322</v>
      </c>
    </row>
    <row r="33" spans="1:13" s="10" customFormat="1">
      <c r="A33" s="69"/>
      <c r="B33" s="10" t="s">
        <v>20</v>
      </c>
      <c r="C33" s="11">
        <f>'1T'!F33</f>
        <v>503</v>
      </c>
      <c r="D33" s="11">
        <f>'2T'!F33</f>
        <v>468</v>
      </c>
      <c r="E33" s="11">
        <f t="shared" si="1"/>
        <v>971</v>
      </c>
    </row>
    <row r="34" spans="1:13" s="10" customFormat="1">
      <c r="A34" s="15" t="s">
        <v>30</v>
      </c>
      <c r="B34" s="10" t="s">
        <v>19</v>
      </c>
      <c r="C34" s="11">
        <f>'1T'!F34</f>
        <v>2685</v>
      </c>
      <c r="D34" s="11">
        <f>'2T'!F34</f>
        <v>2241</v>
      </c>
      <c r="E34" s="11">
        <f>+E26+E28+E30+E32</f>
        <v>4926</v>
      </c>
    </row>
    <row r="35" spans="1:13" s="10" customFormat="1">
      <c r="A35" s="14"/>
      <c r="B35" s="10" t="s">
        <v>20</v>
      </c>
      <c r="C35" s="11">
        <f>'1T'!F35</f>
        <v>8003</v>
      </c>
      <c r="D35" s="11">
        <f>'2T'!F35</f>
        <v>6680</v>
      </c>
      <c r="E35" s="11">
        <f>+E27+E29+E31+E33</f>
        <v>14683</v>
      </c>
    </row>
    <row r="36" spans="1:13" ht="15.75" thickBot="1">
      <c r="A36" s="44"/>
      <c r="B36" s="44"/>
      <c r="C36" s="44"/>
      <c r="D36" s="44"/>
      <c r="E36" s="44"/>
    </row>
    <row r="37" spans="1:13" ht="15.75" thickTop="1">
      <c r="A37" s="67" t="s">
        <v>31</v>
      </c>
      <c r="B37" s="67"/>
      <c r="C37" s="67"/>
      <c r="D37" s="67"/>
      <c r="E37" s="67"/>
      <c r="F37" s="67"/>
    </row>
    <row r="38" spans="1:13" s="10" customFormat="1">
      <c r="A38" s="17"/>
    </row>
    <row r="39" spans="1:13">
      <c r="G39" s="10"/>
      <c r="H39" s="10"/>
      <c r="I39" s="10"/>
      <c r="J39" s="10"/>
      <c r="K39" s="10"/>
      <c r="L39" s="10"/>
      <c r="M39" s="10"/>
    </row>
    <row r="40" spans="1:13">
      <c r="A40" s="66" t="s">
        <v>32</v>
      </c>
      <c r="B40" s="66"/>
      <c r="C40" s="66"/>
      <c r="D40" s="66"/>
      <c r="E40" s="66"/>
      <c r="G40" s="10"/>
      <c r="H40" s="10"/>
      <c r="I40" s="10"/>
      <c r="J40" s="10"/>
      <c r="K40" s="10"/>
      <c r="L40" s="10"/>
      <c r="M40" s="10"/>
    </row>
    <row r="41" spans="1:13">
      <c r="A41" s="66" t="s">
        <v>33</v>
      </c>
      <c r="B41" s="66"/>
      <c r="C41" s="66"/>
      <c r="D41" s="66"/>
      <c r="E41" s="66"/>
    </row>
    <row r="42" spans="1:13">
      <c r="A42" s="66" t="s">
        <v>34</v>
      </c>
      <c r="B42" s="66"/>
      <c r="C42" s="66"/>
      <c r="D42" s="66"/>
      <c r="E42" s="66"/>
    </row>
    <row r="43" spans="1:13" ht="15.75" thickBot="1">
      <c r="B43" s="68"/>
      <c r="C43" s="68"/>
      <c r="D43" s="68"/>
      <c r="E43" s="66"/>
      <c r="F43" s="3"/>
    </row>
    <row r="44" spans="1:13" ht="15.75" thickBot="1">
      <c r="A44" s="7" t="s">
        <v>11</v>
      </c>
      <c r="B44" s="8" t="s">
        <v>16</v>
      </c>
      <c r="C44" s="8" t="s">
        <v>66</v>
      </c>
      <c r="D44" s="8" t="s">
        <v>92</v>
      </c>
      <c r="E44" s="1"/>
    </row>
    <row r="45" spans="1:13">
      <c r="A45" s="4" t="s">
        <v>17</v>
      </c>
      <c r="B45" s="10"/>
      <c r="C45" s="10"/>
      <c r="D45" s="10"/>
      <c r="E45" s="23"/>
    </row>
    <row r="46" spans="1:13">
      <c r="A46" s="10" t="s">
        <v>35</v>
      </c>
      <c r="B46" s="11">
        <f>'1T'!E46</f>
        <v>8253888575.9099998</v>
      </c>
      <c r="C46" s="11">
        <f>'2T'!E46</f>
        <v>9656208308.6300011</v>
      </c>
      <c r="D46" s="11">
        <f>+SUM(B46:C46)</f>
        <v>17910096884.540001</v>
      </c>
      <c r="E46" s="25"/>
    </row>
    <row r="47" spans="1:13">
      <c r="A47" s="10" t="s">
        <v>36</v>
      </c>
      <c r="B47" s="11">
        <f>'1T'!E47</f>
        <v>1515538606.05</v>
      </c>
      <c r="C47" s="11">
        <f>'2T'!E47</f>
        <v>4990813577.8000002</v>
      </c>
      <c r="D47" s="11">
        <f>+SUM(B47:C47)</f>
        <v>6506352183.8500004</v>
      </c>
      <c r="E47" s="25"/>
    </row>
    <row r="48" spans="1:13">
      <c r="A48" s="10" t="s">
        <v>37</v>
      </c>
      <c r="B48" s="11">
        <f>'1T'!E48</f>
        <v>2334756466.9200001</v>
      </c>
      <c r="C48" s="11">
        <f>'2T'!E48</f>
        <v>3215692527.6700001</v>
      </c>
      <c r="D48" s="11">
        <f>+SUM(B48:C48)</f>
        <v>5550448994.5900002</v>
      </c>
      <c r="E48" s="25"/>
    </row>
    <row r="49" spans="1:6" ht="30">
      <c r="A49" s="18" t="s">
        <v>38</v>
      </c>
      <c r="B49" s="11">
        <f>'1T'!E49</f>
        <v>751972274.18000007</v>
      </c>
      <c r="C49" s="11">
        <f>'2T'!E49</f>
        <v>828672000</v>
      </c>
      <c r="D49" s="11">
        <f>+SUM(B49:C49)</f>
        <v>1580644274.1800001</v>
      </c>
      <c r="E49" s="25"/>
    </row>
    <row r="50" spans="1:6">
      <c r="A50" s="10" t="s">
        <v>39</v>
      </c>
      <c r="B50" s="11">
        <f>'1T'!E50</f>
        <v>723319797.67313206</v>
      </c>
      <c r="C50" s="11">
        <f>'2T'!E50</f>
        <v>673331848.10168386</v>
      </c>
      <c r="D50" s="11">
        <f>+SUM(B50:C50)</f>
        <v>1396651645.774816</v>
      </c>
    </row>
    <row r="51" spans="1:6" ht="15.75" thickBot="1">
      <c r="A51" s="50" t="s">
        <v>40</v>
      </c>
      <c r="B51" s="53">
        <f>'1T'!E51</f>
        <v>13579475720.733131</v>
      </c>
      <c r="C51" s="53">
        <f>'2T'!E51</f>
        <v>19364718262.201683</v>
      </c>
      <c r="D51" s="50">
        <f>SUM(D46:D50)</f>
        <v>32944193982.934814</v>
      </c>
    </row>
    <row r="52" spans="1:6">
      <c r="A52" s="4" t="s">
        <v>25</v>
      </c>
      <c r="B52" s="11"/>
      <c r="C52" s="11"/>
      <c r="D52" s="10"/>
    </row>
    <row r="53" spans="1:6">
      <c r="A53" s="10" t="s">
        <v>35</v>
      </c>
      <c r="B53" s="11">
        <f>'1T'!E53</f>
        <v>10101836352.209999</v>
      </c>
      <c r="C53" s="11">
        <f>'2T'!E53</f>
        <v>9277091795.3899994</v>
      </c>
      <c r="D53" s="11">
        <f>+SUM(B53:C53)</f>
        <v>19378928147.599998</v>
      </c>
    </row>
    <row r="54" spans="1:6">
      <c r="A54" s="10" t="s">
        <v>36</v>
      </c>
      <c r="B54" s="11">
        <f>'1T'!E54</f>
        <v>3419449931.8000002</v>
      </c>
      <c r="C54" s="11">
        <f>'2T'!E54</f>
        <v>1791911850.8</v>
      </c>
      <c r="D54" s="11">
        <f>+SUM(B54:C54)</f>
        <v>5211361782.6000004</v>
      </c>
    </row>
    <row r="55" spans="1:6">
      <c r="A55" s="10" t="s">
        <v>37</v>
      </c>
      <c r="B55" s="11">
        <f>'1T'!E55</f>
        <v>3921570021.52</v>
      </c>
      <c r="C55" s="11">
        <f>'2T'!E55</f>
        <v>3803263562.8600001</v>
      </c>
      <c r="D55" s="11">
        <f>+SUM(B55:C55)</f>
        <v>7724833584.3800001</v>
      </c>
    </row>
    <row r="56" spans="1:6" ht="30">
      <c r="A56" s="18" t="s">
        <v>38</v>
      </c>
      <c r="B56" s="11">
        <f>'1T'!E56</f>
        <v>728781000</v>
      </c>
      <c r="C56" s="11">
        <f>'2T'!E56</f>
        <v>822181000</v>
      </c>
      <c r="D56" s="11">
        <f>+SUM(B56:C56)</f>
        <v>1550962000</v>
      </c>
    </row>
    <row r="57" spans="1:6">
      <c r="A57" s="10" t="s">
        <v>41</v>
      </c>
      <c r="B57" s="11">
        <f>'1T'!E57</f>
        <v>1126545673.7852912</v>
      </c>
      <c r="C57" s="11">
        <f>'2T'!E57</f>
        <v>626388107.16785967</v>
      </c>
      <c r="D57" s="11">
        <f>+SUM(B57:C57)</f>
        <v>1752933780.9531507</v>
      </c>
    </row>
    <row r="58" spans="1:6" ht="15.75" thickBot="1">
      <c r="A58" s="44" t="s">
        <v>40</v>
      </c>
      <c r="B58" s="45">
        <f>'1T'!E58</f>
        <v>19298182979.315289</v>
      </c>
      <c r="C58" s="45">
        <f>'2T'!E58</f>
        <v>16320836316.217859</v>
      </c>
      <c r="D58" s="44">
        <f>SUM(D53:D57)</f>
        <v>35619019295.53315</v>
      </c>
      <c r="E58" s="25"/>
    </row>
    <row r="59" spans="1:6" ht="15.75" thickTop="1">
      <c r="A59" s="3" t="s">
        <v>42</v>
      </c>
      <c r="B59" s="26"/>
      <c r="C59" s="26"/>
      <c r="D59" s="26"/>
      <c r="E59" s="26"/>
      <c r="F59" s="26"/>
    </row>
    <row r="60" spans="1:6">
      <c r="A60" s="10"/>
      <c r="B60" s="26"/>
      <c r="C60" s="26"/>
      <c r="D60" s="26"/>
      <c r="E60" s="26"/>
      <c r="F60" s="26"/>
    </row>
    <row r="62" spans="1:6">
      <c r="A62" s="66" t="s">
        <v>43</v>
      </c>
      <c r="B62" s="66"/>
      <c r="C62" s="66"/>
      <c r="D62" s="66"/>
      <c r="E62" s="66"/>
      <c r="F62" s="10"/>
    </row>
    <row r="63" spans="1:6">
      <c r="A63" s="66" t="s">
        <v>44</v>
      </c>
      <c r="B63" s="66"/>
      <c r="C63" s="66"/>
      <c r="D63" s="66"/>
      <c r="E63" s="66"/>
    </row>
    <row r="64" spans="1:6">
      <c r="A64" s="66" t="s">
        <v>34</v>
      </c>
      <c r="B64" s="66"/>
      <c r="C64" s="66"/>
      <c r="D64" s="66"/>
      <c r="E64" s="66"/>
    </row>
    <row r="65" spans="1:6">
      <c r="B65" s="70"/>
      <c r="C65" s="70"/>
      <c r="D65" s="70"/>
      <c r="E65" s="72"/>
      <c r="F65" s="6"/>
    </row>
    <row r="66" spans="1:6">
      <c r="A66" s="27" t="s">
        <v>45</v>
      </c>
      <c r="B66" s="8" t="s">
        <v>16</v>
      </c>
      <c r="C66" s="8" t="s">
        <v>66</v>
      </c>
      <c r="D66" s="8" t="s">
        <v>92</v>
      </c>
      <c r="E66" s="6"/>
    </row>
    <row r="67" spans="1:6">
      <c r="A67" s="39" t="s">
        <v>46</v>
      </c>
      <c r="B67" s="1"/>
      <c r="C67" s="1"/>
      <c r="D67" s="1"/>
      <c r="E67" s="6"/>
    </row>
    <row r="68" spans="1:6">
      <c r="A68" s="40" t="s">
        <v>47</v>
      </c>
      <c r="B68" s="6">
        <f>'1T'!E68</f>
        <v>360906717.76727736</v>
      </c>
      <c r="C68" s="6">
        <f>'2T'!E68</f>
        <v>134665120.25159889</v>
      </c>
      <c r="D68" s="6">
        <f t="shared" ref="D68:D73" si="2">+SUM(B68:C68)</f>
        <v>495571838.01887625</v>
      </c>
      <c r="E68" s="6"/>
    </row>
    <row r="69" spans="1:6">
      <c r="A69" s="40" t="s">
        <v>48</v>
      </c>
      <c r="B69" s="6">
        <f>'1T'!E69</f>
        <v>72335080.289803535</v>
      </c>
      <c r="C69" s="6">
        <f>'2T'!E69</f>
        <v>99565263.102834195</v>
      </c>
      <c r="D69" s="6">
        <f t="shared" si="2"/>
        <v>171900343.39263773</v>
      </c>
      <c r="E69" s="6"/>
    </row>
    <row r="70" spans="1:6">
      <c r="A70" s="30" t="s">
        <v>49</v>
      </c>
      <c r="B70" s="6">
        <f>'1T'!E70</f>
        <v>10601826.49384426</v>
      </c>
      <c r="C70" s="6">
        <f>'2T'!E70</f>
        <v>11347972.38871628</v>
      </c>
      <c r="D70" s="6">
        <f t="shared" si="2"/>
        <v>21949798.88256054</v>
      </c>
      <c r="E70" s="6"/>
    </row>
    <row r="71" spans="1:6">
      <c r="A71" s="30" t="s">
        <v>50</v>
      </c>
      <c r="B71" s="6">
        <f>'1T'!E71</f>
        <v>21876831.697406903</v>
      </c>
      <c r="C71" s="6">
        <f>'2T'!E71</f>
        <v>48209937.088334434</v>
      </c>
      <c r="D71" s="6">
        <f t="shared" si="2"/>
        <v>70086768.785741329</v>
      </c>
      <c r="E71" s="6"/>
    </row>
    <row r="72" spans="1:6">
      <c r="A72" s="30" t="s">
        <v>51</v>
      </c>
      <c r="B72" s="6">
        <f>'1T'!E72</f>
        <v>257599341.42480001</v>
      </c>
      <c r="C72" s="6">
        <f>'2T'!E72</f>
        <v>379543555.27020001</v>
      </c>
      <c r="D72" s="6">
        <f t="shared" si="2"/>
        <v>637142896.69500005</v>
      </c>
      <c r="E72" s="6"/>
    </row>
    <row r="73" spans="1:6">
      <c r="A73" s="30" t="s">
        <v>52</v>
      </c>
      <c r="B73" s="6">
        <f>'1T'!E73</f>
        <v>12742250918.210001</v>
      </c>
      <c r="C73" s="6">
        <f>'2T'!E73</f>
        <v>19200016539.800003</v>
      </c>
      <c r="D73" s="6">
        <f t="shared" si="2"/>
        <v>31942267458.010002</v>
      </c>
      <c r="E73" s="6"/>
    </row>
    <row r="74" spans="1:6">
      <c r="A74" s="41"/>
      <c r="B74" s="29"/>
      <c r="C74" s="29"/>
      <c r="D74" s="29"/>
      <c r="E74" s="25"/>
    </row>
    <row r="75" spans="1:6" ht="15.75" thickBot="1">
      <c r="A75" s="44" t="s">
        <v>40</v>
      </c>
      <c r="B75" s="46">
        <f>+SUM(B68:B73)</f>
        <v>13465570715.883133</v>
      </c>
      <c r="C75" s="46">
        <f>+SUM(C68:C73)</f>
        <v>19873348387.901688</v>
      </c>
      <c r="D75" s="46">
        <f>+SUM(D68:D73)</f>
        <v>33338919103.784817</v>
      </c>
      <c r="E75" s="25"/>
    </row>
    <row r="76" spans="1:6" ht="15.75" thickTop="1">
      <c r="A76" s="10" t="s">
        <v>53</v>
      </c>
      <c r="B76" s="10"/>
      <c r="C76" s="10"/>
      <c r="D76" s="10"/>
      <c r="E76" s="10"/>
      <c r="F76" s="10"/>
    </row>
    <row r="77" spans="1:6">
      <c r="A77" s="4" t="s">
        <v>42</v>
      </c>
      <c r="B77" s="12"/>
      <c r="C77" s="12"/>
      <c r="D77" s="12"/>
      <c r="E77" s="12"/>
      <c r="F77" s="31"/>
    </row>
    <row r="80" spans="1:6" s="10" customFormat="1">
      <c r="A80" s="66" t="s">
        <v>54</v>
      </c>
      <c r="B80" s="66"/>
      <c r="C80" s="66"/>
      <c r="D80" s="66"/>
      <c r="E80" s="66"/>
      <c r="F80" s="23"/>
    </row>
    <row r="81" spans="1:6" s="10" customFormat="1">
      <c r="A81" s="66" t="s">
        <v>55</v>
      </c>
      <c r="B81" s="66"/>
      <c r="C81" s="66"/>
      <c r="D81" s="66"/>
      <c r="E81" s="66"/>
      <c r="F81" s="23"/>
    </row>
    <row r="82" spans="1:6" s="10" customFormat="1">
      <c r="A82" s="66" t="s">
        <v>34</v>
      </c>
      <c r="B82" s="66"/>
      <c r="C82" s="66"/>
      <c r="D82" s="66"/>
      <c r="E82" s="66"/>
      <c r="F82" s="23"/>
    </row>
    <row r="83" spans="1:6">
      <c r="A83" s="23"/>
      <c r="B83" s="23"/>
      <c r="C83" s="23"/>
      <c r="D83" s="23"/>
      <c r="E83" s="23"/>
      <c r="F83" s="23"/>
    </row>
    <row r="84" spans="1:6">
      <c r="A84" s="27" t="s">
        <v>45</v>
      </c>
      <c r="B84" s="8" t="s">
        <v>16</v>
      </c>
      <c r="C84" s="8" t="s">
        <v>66</v>
      </c>
      <c r="D84" s="8" t="s">
        <v>92</v>
      </c>
      <c r="E84" s="32"/>
    </row>
    <row r="85" spans="1:6">
      <c r="A85" s="10"/>
      <c r="B85" s="10"/>
      <c r="C85" s="10"/>
      <c r="D85" s="10"/>
      <c r="E85" s="23"/>
    </row>
    <row r="86" spans="1:6">
      <c r="A86" s="10" t="s">
        <v>56</v>
      </c>
      <c r="B86" s="29">
        <f>'1T'!E86</f>
        <v>48652077176.279999</v>
      </c>
      <c r="C86" s="29">
        <f>'2T'!E86</f>
        <v>52924139717.616867</v>
      </c>
      <c r="D86" s="29">
        <f>B86</f>
        <v>48652077176.279999</v>
      </c>
      <c r="E86" s="25"/>
    </row>
    <row r="87" spans="1:6">
      <c r="A87" s="10" t="s">
        <v>57</v>
      </c>
      <c r="B87" s="29">
        <f>'1T'!E87</f>
        <v>17737633257.220001</v>
      </c>
      <c r="C87" s="29">
        <f>'2T'!E87</f>
        <v>27373600015.029999</v>
      </c>
      <c r="D87" s="29">
        <f>+SUM(B87:C87)</f>
        <v>45111233272.25</v>
      </c>
      <c r="E87" s="34"/>
    </row>
    <row r="88" spans="1:6">
      <c r="A88" s="10" t="s">
        <v>58</v>
      </c>
      <c r="B88" s="29">
        <f>'1T'!E88</f>
        <v>66389710433.5</v>
      </c>
      <c r="C88" s="29">
        <f>'2T'!E88</f>
        <v>80297739732.646866</v>
      </c>
      <c r="D88" s="29">
        <f>D86+D87</f>
        <v>93763310448.529999</v>
      </c>
      <c r="E88" s="34"/>
    </row>
    <row r="89" spans="1:6">
      <c r="A89" s="10" t="s">
        <v>59</v>
      </c>
      <c r="B89" s="29">
        <f>'1T'!E89</f>
        <v>13465570715.883133</v>
      </c>
      <c r="C89" s="29">
        <f>'2T'!E89</f>
        <v>19873348387.901688</v>
      </c>
      <c r="D89" s="29">
        <f>+SUM(B89:C89)</f>
        <v>33338919103.784821</v>
      </c>
      <c r="E89" s="34"/>
    </row>
    <row r="90" spans="1:6">
      <c r="A90" s="10" t="s">
        <v>60</v>
      </c>
      <c r="B90" s="29">
        <f>'1T'!E90</f>
        <v>52924139717.616867</v>
      </c>
      <c r="C90" s="29">
        <f>'2T'!E90</f>
        <v>60424391344.745178</v>
      </c>
      <c r="D90" s="35">
        <f>+D88-D89</f>
        <v>60424391344.745178</v>
      </c>
      <c r="E90" s="34"/>
    </row>
    <row r="91" spans="1:6" ht="15.75" thickBot="1">
      <c r="A91" s="47"/>
      <c r="B91" s="47"/>
      <c r="C91" s="47"/>
      <c r="D91" s="47"/>
      <c r="E91" s="23"/>
    </row>
    <row r="92" spans="1:6" ht="15.75" thickTop="1">
      <c r="A92" s="4" t="s">
        <v>42</v>
      </c>
      <c r="B92" s="31"/>
      <c r="C92" s="31"/>
      <c r="D92" s="31"/>
      <c r="E92" s="31"/>
      <c r="F92" s="31"/>
    </row>
    <row r="94" spans="1:6">
      <c r="E94" s="34"/>
    </row>
    <row r="95" spans="1:6">
      <c r="E95" s="34"/>
    </row>
    <row r="96" spans="1:6">
      <c r="A96" t="s">
        <v>99</v>
      </c>
    </row>
  </sheetData>
  <mergeCells count="17">
    <mergeCell ref="A1:F1"/>
    <mergeCell ref="A8:F8"/>
    <mergeCell ref="A9:F9"/>
    <mergeCell ref="A20:A21"/>
    <mergeCell ref="A32:A33"/>
    <mergeCell ref="A37:F37"/>
    <mergeCell ref="A40:E40"/>
    <mergeCell ref="A41:E41"/>
    <mergeCell ref="A42:E42"/>
    <mergeCell ref="B43:E43"/>
    <mergeCell ref="A81:E81"/>
    <mergeCell ref="A82:E82"/>
    <mergeCell ref="A62:E62"/>
    <mergeCell ref="A63:E63"/>
    <mergeCell ref="A64:E64"/>
    <mergeCell ref="B65:E65"/>
    <mergeCell ref="A80:E8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95"/>
  <sheetViews>
    <sheetView topLeftCell="A55" workbookViewId="0">
      <selection activeCell="G68" sqref="G68:G71"/>
    </sheetView>
  </sheetViews>
  <sheetFormatPr baseColWidth="10" defaultColWidth="9.140625" defaultRowHeight="15"/>
  <cols>
    <col min="1" max="1" width="70.140625"/>
    <col min="2" max="2" width="18"/>
    <col min="3" max="3" width="17.85546875"/>
    <col min="4" max="4" width="16.42578125"/>
    <col min="5" max="5" width="17.85546875"/>
    <col min="6" max="6" width="12.140625"/>
    <col min="7" max="7" width="16.42578125"/>
    <col min="8" max="9" width="11.425781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>
      <c r="A1" s="66" t="s">
        <v>0</v>
      </c>
      <c r="B1" s="66"/>
      <c r="C1" s="66"/>
      <c r="D1" s="66"/>
      <c r="E1" s="66"/>
      <c r="F1" s="66"/>
    </row>
    <row r="2" spans="1:52">
      <c r="A2" s="2" t="s">
        <v>1</v>
      </c>
      <c r="B2" s="3" t="s">
        <v>2</v>
      </c>
      <c r="C2" s="3"/>
      <c r="D2" s="3"/>
      <c r="E2" s="3"/>
      <c r="F2" s="3"/>
    </row>
    <row r="3" spans="1:52">
      <c r="A3" s="2" t="s">
        <v>67</v>
      </c>
      <c r="B3" s="3" t="s">
        <v>68</v>
      </c>
      <c r="C3" s="3"/>
      <c r="D3" s="3"/>
      <c r="E3" s="3"/>
      <c r="F3" s="3"/>
    </row>
    <row r="4" spans="1:52">
      <c r="A4" s="2" t="s">
        <v>5</v>
      </c>
      <c r="B4" s="3" t="s">
        <v>6</v>
      </c>
      <c r="C4" s="3"/>
      <c r="D4" s="3"/>
      <c r="E4" s="3"/>
      <c r="F4" s="3"/>
    </row>
    <row r="5" spans="1:52">
      <c r="A5" s="2" t="s">
        <v>7</v>
      </c>
      <c r="B5" s="4" t="s">
        <v>93</v>
      </c>
      <c r="C5" s="3"/>
      <c r="D5" s="3"/>
      <c r="E5" s="3"/>
      <c r="F5" s="3"/>
    </row>
    <row r="6" spans="1:52">
      <c r="A6" s="2"/>
      <c r="B6" s="1"/>
      <c r="C6" s="3"/>
      <c r="D6" s="3"/>
      <c r="E6" s="3"/>
      <c r="F6" s="3"/>
    </row>
    <row r="8" spans="1:52">
      <c r="A8" s="66" t="s">
        <v>70</v>
      </c>
      <c r="B8" s="66"/>
      <c r="C8" s="66"/>
      <c r="D8" s="66"/>
      <c r="E8" s="66"/>
      <c r="F8" s="66"/>
    </row>
    <row r="9" spans="1:52">
      <c r="A9" s="66" t="s">
        <v>10</v>
      </c>
      <c r="B9" s="66"/>
      <c r="C9" s="66"/>
      <c r="D9" s="66"/>
      <c r="E9" s="66"/>
      <c r="F9" s="66"/>
    </row>
    <row r="10" spans="1:52">
      <c r="K10" s="6"/>
      <c r="L10" s="6"/>
    </row>
    <row r="11" spans="1:52">
      <c r="A11" s="7" t="s">
        <v>11</v>
      </c>
      <c r="B11" s="8" t="s">
        <v>12</v>
      </c>
      <c r="C11" s="8" t="s">
        <v>16</v>
      </c>
      <c r="D11" s="8" t="s">
        <v>66</v>
      </c>
      <c r="E11" s="8" t="s">
        <v>74</v>
      </c>
      <c r="F11" s="8" t="s">
        <v>94</v>
      </c>
      <c r="K11" s="6"/>
      <c r="L11" s="6"/>
    </row>
    <row r="12" spans="1:52">
      <c r="A12" s="9"/>
      <c r="B12" s="1"/>
      <c r="C12" s="1"/>
      <c r="D12" s="1"/>
      <c r="E12" s="1"/>
      <c r="F12" s="1"/>
      <c r="K12" s="6"/>
      <c r="L12" s="6"/>
    </row>
    <row r="13" spans="1:52">
      <c r="A13" s="4" t="s">
        <v>17</v>
      </c>
      <c r="B13" s="1"/>
      <c r="C13" s="1"/>
      <c r="D13" s="1"/>
      <c r="E13" s="1"/>
      <c r="F13" s="1"/>
      <c r="K13" s="6"/>
      <c r="L13" s="6"/>
    </row>
    <row r="14" spans="1:52">
      <c r="A14" s="10" t="s">
        <v>18</v>
      </c>
      <c r="B14" s="10" t="s">
        <v>19</v>
      </c>
      <c r="C14" s="11">
        <f>'1T'!F14</f>
        <v>1359</v>
      </c>
      <c r="D14" s="11">
        <f>'2T'!F14</f>
        <v>1606</v>
      </c>
      <c r="E14" s="11">
        <f>'3T'!F14</f>
        <v>1805</v>
      </c>
      <c r="F14" s="10">
        <f t="shared" ref="F14:F21" si="0">+SUM(C14:E14)</f>
        <v>4770</v>
      </c>
      <c r="K14" s="6"/>
      <c r="L14" s="6"/>
    </row>
    <row r="15" spans="1:52">
      <c r="A15" s="12"/>
      <c r="B15" s="10" t="s">
        <v>20</v>
      </c>
      <c r="C15" s="11">
        <f>'1T'!F15</f>
        <v>3938</v>
      </c>
      <c r="D15" s="11">
        <f>'2T'!F15</f>
        <v>4548</v>
      </c>
      <c r="E15" s="11">
        <f>'3T'!F15</f>
        <v>5150</v>
      </c>
      <c r="F15" s="10">
        <f t="shared" si="0"/>
        <v>13636</v>
      </c>
      <c r="K15" s="6"/>
      <c r="L15" s="6"/>
    </row>
    <row r="16" spans="1:52" s="13" customFormat="1">
      <c r="A16" s="10" t="s">
        <v>21</v>
      </c>
      <c r="B16" s="10" t="s">
        <v>19</v>
      </c>
      <c r="C16" s="11">
        <f>'1T'!F16</f>
        <v>169</v>
      </c>
      <c r="D16" s="11">
        <f>'2T'!F16</f>
        <v>391</v>
      </c>
      <c r="E16" s="11">
        <f>'3T'!F16</f>
        <v>324</v>
      </c>
      <c r="F16" s="10">
        <f t="shared" si="0"/>
        <v>884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>
      <c r="A17" s="12"/>
      <c r="B17" s="10" t="s">
        <v>20</v>
      </c>
      <c r="C17" s="11">
        <f>'1T'!F17</f>
        <v>542</v>
      </c>
      <c r="D17" s="11">
        <f>'2T'!F17</f>
        <v>1345</v>
      </c>
      <c r="E17" s="11">
        <f>'3T'!F17</f>
        <v>1057</v>
      </c>
      <c r="F17" s="10">
        <f t="shared" si="0"/>
        <v>2944</v>
      </c>
      <c r="K17" s="6"/>
      <c r="L17" s="6"/>
    </row>
    <row r="18" spans="1:52" s="13" customFormat="1">
      <c r="A18" s="10" t="s">
        <v>22</v>
      </c>
      <c r="B18" s="10" t="s">
        <v>19</v>
      </c>
      <c r="C18" s="11">
        <f>'1T'!F18</f>
        <v>207</v>
      </c>
      <c r="D18" s="11">
        <f>'2T'!F18</f>
        <v>240</v>
      </c>
      <c r="E18" s="11">
        <f>'3T'!F18</f>
        <v>186</v>
      </c>
      <c r="F18" s="10">
        <f t="shared" si="0"/>
        <v>633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>
      <c r="A19" s="12"/>
      <c r="B19" s="10" t="s">
        <v>20</v>
      </c>
      <c r="C19" s="11">
        <f>'1T'!F19</f>
        <v>717</v>
      </c>
      <c r="D19" s="11">
        <f>'2T'!F19</f>
        <v>845</v>
      </c>
      <c r="E19" s="11">
        <f>'3T'!F19</f>
        <v>625</v>
      </c>
      <c r="F19" s="10">
        <f t="shared" si="0"/>
        <v>2187</v>
      </c>
      <c r="K19" s="6"/>
      <c r="L19" s="6"/>
    </row>
    <row r="20" spans="1:52" s="13" customFormat="1" ht="15" customHeight="1">
      <c r="A20" s="69" t="s">
        <v>23</v>
      </c>
      <c r="B20" s="10" t="s">
        <v>19</v>
      </c>
      <c r="C20" s="11">
        <f>'1T'!F20</f>
        <v>147</v>
      </c>
      <c r="D20" s="11">
        <f>'2T'!F20</f>
        <v>155</v>
      </c>
      <c r="E20" s="11">
        <f>'3T'!F20</f>
        <v>197</v>
      </c>
      <c r="F20" s="10">
        <f t="shared" si="0"/>
        <v>499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>
      <c r="A21" s="69"/>
      <c r="B21" s="10" t="s">
        <v>20</v>
      </c>
      <c r="C21" s="11">
        <f>'1T'!F21</f>
        <v>430</v>
      </c>
      <c r="D21" s="11">
        <f>'2T'!F21</f>
        <v>458</v>
      </c>
      <c r="E21" s="11">
        <f>'3T'!F21</f>
        <v>549</v>
      </c>
      <c r="F21" s="10">
        <f t="shared" si="0"/>
        <v>1437</v>
      </c>
      <c r="G21" s="1"/>
      <c r="K21" s="6"/>
      <c r="L21" s="6"/>
    </row>
    <row r="22" spans="1:52">
      <c r="A22" s="15" t="s">
        <v>24</v>
      </c>
      <c r="B22" s="10" t="s">
        <v>19</v>
      </c>
      <c r="C22" s="11">
        <f>'1T'!F22</f>
        <v>1882</v>
      </c>
      <c r="D22" s="11">
        <f t="shared" ref="D22:F23" si="1">+D14+D16+D18+D20</f>
        <v>2392</v>
      </c>
      <c r="E22" s="11">
        <f>'3T'!F22</f>
        <v>2512</v>
      </c>
      <c r="F22" s="11">
        <f t="shared" si="1"/>
        <v>6786</v>
      </c>
      <c r="G22" s="1"/>
      <c r="K22" s="6"/>
      <c r="L22" s="6"/>
    </row>
    <row r="23" spans="1:52">
      <c r="A23" s="14"/>
      <c r="B23" s="10" t="s">
        <v>20</v>
      </c>
      <c r="C23" s="11">
        <f>'1T'!F23</f>
        <v>5627</v>
      </c>
      <c r="D23" s="11">
        <f t="shared" si="1"/>
        <v>7196</v>
      </c>
      <c r="E23" s="11">
        <f>'3T'!F23</f>
        <v>7381</v>
      </c>
      <c r="F23" s="11">
        <f t="shared" si="1"/>
        <v>20204</v>
      </c>
      <c r="G23" s="1"/>
      <c r="K23" s="6"/>
      <c r="L23" s="6"/>
    </row>
    <row r="24" spans="1:52">
      <c r="A24" s="14"/>
      <c r="B24" s="10"/>
      <c r="C24" s="11"/>
      <c r="D24" s="11"/>
      <c r="E24" s="11"/>
      <c r="F24" s="10"/>
      <c r="G24" s="1"/>
      <c r="K24" s="6"/>
      <c r="L24" s="6"/>
    </row>
    <row r="25" spans="1:52">
      <c r="A25" s="4" t="s">
        <v>25</v>
      </c>
      <c r="B25" s="10"/>
      <c r="C25" s="11"/>
      <c r="D25" s="11"/>
      <c r="E25" s="11"/>
      <c r="F25" s="10"/>
      <c r="G25" s="1"/>
      <c r="K25" s="6"/>
      <c r="L25" s="6"/>
    </row>
    <row r="26" spans="1:52" s="10" customFormat="1">
      <c r="A26" s="10" t="s">
        <v>26</v>
      </c>
      <c r="B26" s="10" t="s">
        <v>19</v>
      </c>
      <c r="C26" s="11">
        <f>'1T'!F26</f>
        <v>1788</v>
      </c>
      <c r="D26" s="11">
        <f>'2T'!F26</f>
        <v>1594</v>
      </c>
      <c r="E26" s="11">
        <f>'3T'!F26</f>
        <v>1349</v>
      </c>
      <c r="F26" s="10">
        <f t="shared" ref="F26:F33" si="2">+SUM(C26:E26)</f>
        <v>4731</v>
      </c>
      <c r="G26" s="1"/>
    </row>
    <row r="27" spans="1:52">
      <c r="A27" s="12"/>
      <c r="B27" s="10" t="s">
        <v>20</v>
      </c>
      <c r="C27" s="11">
        <f>'1T'!F27</f>
        <v>5070</v>
      </c>
      <c r="D27" s="11">
        <f>'2T'!F27</f>
        <v>4505</v>
      </c>
      <c r="E27" s="11">
        <f>'3T'!F27</f>
        <v>3878</v>
      </c>
      <c r="F27" s="10">
        <f t="shared" si="2"/>
        <v>13453</v>
      </c>
      <c r="G27" s="1"/>
      <c r="I27" s="10"/>
      <c r="J27" s="10"/>
      <c r="K27" s="10"/>
    </row>
    <row r="28" spans="1:52" s="16" customFormat="1">
      <c r="A28" s="10" t="s">
        <v>27</v>
      </c>
      <c r="B28" s="10" t="s">
        <v>19</v>
      </c>
      <c r="C28" s="11">
        <f>'1T'!F28</f>
        <v>376</v>
      </c>
      <c r="D28" s="11">
        <f>'2T'!F28</f>
        <v>196</v>
      </c>
      <c r="E28" s="11">
        <f>'3T'!F28</f>
        <v>306</v>
      </c>
      <c r="F28" s="10">
        <f t="shared" si="2"/>
        <v>878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>
      <c r="A29" s="10"/>
      <c r="B29" s="10" t="s">
        <v>20</v>
      </c>
      <c r="C29" s="11">
        <f>'1T'!F29</f>
        <v>1187</v>
      </c>
      <c r="D29" s="11">
        <f>'2T'!F29</f>
        <v>692</v>
      </c>
      <c r="E29" s="11">
        <f>'3T'!F29</f>
        <v>1062</v>
      </c>
      <c r="F29" s="10">
        <f t="shared" si="2"/>
        <v>2941</v>
      </c>
      <c r="G29" s="1"/>
      <c r="I29" s="10"/>
      <c r="J29" s="10"/>
      <c r="K29" s="10"/>
    </row>
    <row r="30" spans="1:52" s="16" customFormat="1">
      <c r="A30" s="10" t="s">
        <v>28</v>
      </c>
      <c r="B30" s="10" t="s">
        <v>19</v>
      </c>
      <c r="C30" s="11">
        <f>'1T'!F30</f>
        <v>361</v>
      </c>
      <c r="D30" s="11">
        <f>'2T'!F30</f>
        <v>289</v>
      </c>
      <c r="E30" s="11">
        <f>'3T'!F30</f>
        <v>247</v>
      </c>
      <c r="F30" s="10">
        <f t="shared" si="2"/>
        <v>897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>
      <c r="A31" s="10"/>
      <c r="B31" s="10" t="s">
        <v>20</v>
      </c>
      <c r="C31" s="11">
        <f>'1T'!F31</f>
        <v>1243</v>
      </c>
      <c r="D31" s="11">
        <f>'2T'!F31</f>
        <v>1015</v>
      </c>
      <c r="E31" s="11">
        <f>'3T'!F31</f>
        <v>833</v>
      </c>
      <c r="F31" s="10">
        <f t="shared" si="2"/>
        <v>3091</v>
      </c>
      <c r="G31" s="1"/>
      <c r="I31" s="10"/>
      <c r="J31" s="10"/>
      <c r="K31" s="10"/>
    </row>
    <row r="32" spans="1:52" s="16" customFormat="1" ht="15" customHeight="1">
      <c r="A32" s="69" t="s">
        <v>29</v>
      </c>
      <c r="B32" s="10" t="s">
        <v>19</v>
      </c>
      <c r="C32" s="11">
        <f>'1T'!F32</f>
        <v>160</v>
      </c>
      <c r="D32" s="11">
        <f>'2T'!F32</f>
        <v>162</v>
      </c>
      <c r="E32" s="11">
        <f>'3T'!F32</f>
        <v>143</v>
      </c>
      <c r="F32" s="10">
        <f t="shared" si="2"/>
        <v>465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>
      <c r="A33" s="69"/>
      <c r="B33" s="10" t="s">
        <v>20</v>
      </c>
      <c r="C33" s="11">
        <f>'1T'!F33</f>
        <v>503</v>
      </c>
      <c r="D33" s="11">
        <f>'2T'!F33</f>
        <v>468</v>
      </c>
      <c r="E33" s="11">
        <f>'3T'!F33</f>
        <v>406</v>
      </c>
      <c r="F33" s="10">
        <f t="shared" si="2"/>
        <v>1377</v>
      </c>
      <c r="G33" s="1"/>
      <c r="H33" s="10"/>
    </row>
    <row r="34" spans="1:52">
      <c r="A34" s="15" t="s">
        <v>30</v>
      </c>
      <c r="B34" s="10" t="s">
        <v>19</v>
      </c>
      <c r="C34" s="11">
        <f>'1T'!F34</f>
        <v>2685</v>
      </c>
      <c r="D34" s="11">
        <f t="shared" ref="D34:F35" si="3">+D26+D28+D30+D32</f>
        <v>2241</v>
      </c>
      <c r="E34" s="11">
        <f>'3T'!F34</f>
        <v>2045</v>
      </c>
      <c r="F34" s="11">
        <f t="shared" si="3"/>
        <v>6971</v>
      </c>
      <c r="G34" s="1"/>
      <c r="H34" s="10"/>
    </row>
    <row r="35" spans="1:52">
      <c r="A35" s="14"/>
      <c r="B35" s="10" t="s">
        <v>20</v>
      </c>
      <c r="C35" s="11">
        <f>'1T'!F35</f>
        <v>8003</v>
      </c>
      <c r="D35" s="11">
        <f t="shared" si="3"/>
        <v>6680</v>
      </c>
      <c r="E35" s="11">
        <f>'3T'!F35</f>
        <v>6179</v>
      </c>
      <c r="F35" s="11">
        <f t="shared" si="3"/>
        <v>20862</v>
      </c>
      <c r="G35" s="1"/>
      <c r="H35" s="10"/>
    </row>
    <row r="36" spans="1:52" ht="15.75" thickBot="1">
      <c r="A36" s="44"/>
      <c r="B36" s="44"/>
      <c r="C36" s="44"/>
      <c r="D36" s="44"/>
      <c r="E36" s="44"/>
      <c r="F36" s="44"/>
    </row>
    <row r="37" spans="1:52" ht="15.75" thickTop="1">
      <c r="A37" s="71" t="s">
        <v>75</v>
      </c>
      <c r="B37" s="71"/>
      <c r="C37" s="71"/>
      <c r="D37" s="71"/>
      <c r="E37" s="71"/>
      <c r="F37" s="71"/>
    </row>
    <row r="38" spans="1:52">
      <c r="A38" s="67"/>
      <c r="B38" s="67"/>
      <c r="C38" s="67"/>
      <c r="D38" s="67"/>
      <c r="E38" s="67"/>
      <c r="F38" s="67"/>
    </row>
    <row r="39" spans="1:52" s="10" customFormat="1"/>
    <row r="40" spans="1:52">
      <c r="A40" s="66" t="s">
        <v>76</v>
      </c>
      <c r="B40" s="66"/>
      <c r="C40" s="66"/>
      <c r="D40" s="66"/>
      <c r="E40" s="66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>
      <c r="A41" s="66" t="s">
        <v>33</v>
      </c>
      <c r="B41" s="66"/>
      <c r="C41" s="66"/>
      <c r="D41" s="66"/>
      <c r="E41" s="66"/>
    </row>
    <row r="42" spans="1:52">
      <c r="A42" s="66" t="s">
        <v>77</v>
      </c>
      <c r="B42" s="66"/>
      <c r="C42" s="66"/>
      <c r="D42" s="66"/>
      <c r="E42" s="66"/>
    </row>
    <row r="43" spans="1:52">
      <c r="B43" s="68"/>
      <c r="C43" s="68"/>
      <c r="D43" s="68"/>
      <c r="E43" s="68"/>
      <c r="F43" s="3"/>
    </row>
    <row r="44" spans="1:52">
      <c r="A44" s="7" t="s">
        <v>11</v>
      </c>
      <c r="B44" s="8" t="s">
        <v>16</v>
      </c>
      <c r="C44" s="8" t="s">
        <v>66</v>
      </c>
      <c r="D44" s="8" t="s">
        <v>74</v>
      </c>
      <c r="E44" s="8" t="s">
        <v>94</v>
      </c>
      <c r="F44" s="3"/>
    </row>
    <row r="45" spans="1:52">
      <c r="A45" s="4" t="s">
        <v>17</v>
      </c>
      <c r="B45" s="10"/>
      <c r="C45" s="10"/>
      <c r="D45" s="10"/>
      <c r="E45" s="10"/>
      <c r="F45" s="3"/>
    </row>
    <row r="46" spans="1:52">
      <c r="A46" s="10" t="s">
        <v>35</v>
      </c>
      <c r="B46" s="11">
        <f>'1T'!E46</f>
        <v>8253888575.9099998</v>
      </c>
      <c r="C46" s="11">
        <f>'2T'!E46</f>
        <v>9656208308.6300011</v>
      </c>
      <c r="D46" s="11">
        <f>'3T'!E46</f>
        <v>10920242342.93</v>
      </c>
      <c r="E46" s="10">
        <f t="shared" ref="E46:E51" si="4">SUM(B46:D46)</f>
        <v>28830339227.470001</v>
      </c>
      <c r="F46" s="3"/>
    </row>
    <row r="47" spans="1:52">
      <c r="A47" s="10" t="s">
        <v>36</v>
      </c>
      <c r="B47" s="11">
        <f>'1T'!E47</f>
        <v>1515538606.05</v>
      </c>
      <c r="C47" s="11">
        <f>'2T'!E47</f>
        <v>4990813577.8000002</v>
      </c>
      <c r="D47" s="11">
        <f>'3T'!E47</f>
        <v>3839926172.6399999</v>
      </c>
      <c r="E47" s="10">
        <f t="shared" si="4"/>
        <v>10346278356.49</v>
      </c>
      <c r="F47" s="3"/>
    </row>
    <row r="48" spans="1:52">
      <c r="A48" s="10" t="s">
        <v>37</v>
      </c>
      <c r="B48" s="11">
        <f>'1T'!E48</f>
        <v>2334756466.9200001</v>
      </c>
      <c r="C48" s="11">
        <f>'2T'!E48</f>
        <v>3215692527.6700001</v>
      </c>
      <c r="D48" s="11">
        <f>'3T'!E48</f>
        <v>1797170927.29</v>
      </c>
      <c r="E48" s="10">
        <f t="shared" si="4"/>
        <v>7347619921.8800001</v>
      </c>
      <c r="F48" s="3"/>
    </row>
    <row r="49" spans="1:6">
      <c r="A49" s="10" t="s">
        <v>38</v>
      </c>
      <c r="B49" s="11">
        <f>'1T'!E49</f>
        <v>751972274.18000007</v>
      </c>
      <c r="C49" s="11">
        <f>'2T'!E49</f>
        <v>828672000</v>
      </c>
      <c r="D49" s="11">
        <f>'3T'!E49</f>
        <v>1056842904.25</v>
      </c>
      <c r="E49" s="10">
        <f t="shared" si="4"/>
        <v>2637487178.4300003</v>
      </c>
      <c r="F49" s="3"/>
    </row>
    <row r="50" spans="1:6">
      <c r="A50" s="10" t="s">
        <v>39</v>
      </c>
      <c r="B50" s="11">
        <f>'1T'!E50</f>
        <v>723319797.67313206</v>
      </c>
      <c r="C50" s="11">
        <f>'2T'!E50</f>
        <v>673331848.10168386</v>
      </c>
      <c r="D50" s="11">
        <f>'3T'!E50</f>
        <v>696533817.29538405</v>
      </c>
      <c r="E50" s="10">
        <f t="shared" si="4"/>
        <v>2093185463.0702</v>
      </c>
      <c r="F50" s="3"/>
    </row>
    <row r="51" spans="1:6" ht="15.75" thickBot="1">
      <c r="A51" s="50" t="s">
        <v>40</v>
      </c>
      <c r="B51" s="50">
        <f>'1T'!E51</f>
        <v>13579475720.733131</v>
      </c>
      <c r="C51" s="53">
        <f>'2T'!E51</f>
        <v>19364718262.201683</v>
      </c>
      <c r="D51" s="53">
        <f>'3T'!E51</f>
        <v>18310716164.405384</v>
      </c>
      <c r="E51" s="50">
        <f t="shared" si="4"/>
        <v>51254910147.340195</v>
      </c>
      <c r="F51" s="3"/>
    </row>
    <row r="52" spans="1:6">
      <c r="A52" s="4" t="s">
        <v>25</v>
      </c>
      <c r="C52" s="11"/>
      <c r="D52" s="11"/>
      <c r="E52" s="10"/>
      <c r="F52" s="3"/>
    </row>
    <row r="53" spans="1:6">
      <c r="A53" s="10" t="s">
        <v>35</v>
      </c>
      <c r="B53" s="11">
        <f>'1T'!E53</f>
        <v>10101836352.209999</v>
      </c>
      <c r="C53" s="11">
        <f>'2T'!E53</f>
        <v>9277091795.3899994</v>
      </c>
      <c r="D53" s="11">
        <f>'3T'!E53</f>
        <v>8147087943.0799999</v>
      </c>
      <c r="E53" s="10">
        <f t="shared" ref="E53:E58" si="5">SUM(B53:D53)</f>
        <v>27526016090.68</v>
      </c>
      <c r="F53" s="3"/>
    </row>
    <row r="54" spans="1:6">
      <c r="A54" s="10" t="s">
        <v>36</v>
      </c>
      <c r="B54" s="11">
        <f>'1T'!E54</f>
        <v>3419449931.8000002</v>
      </c>
      <c r="C54" s="11">
        <f>'2T'!E54</f>
        <v>1791911850.8</v>
      </c>
      <c r="D54" s="11">
        <f>'3T'!E54</f>
        <v>3546881970.79</v>
      </c>
      <c r="E54" s="10">
        <f t="shared" si="5"/>
        <v>8758243753.3899994</v>
      </c>
      <c r="F54" s="3"/>
    </row>
    <row r="55" spans="1:6">
      <c r="A55" s="10" t="s">
        <v>37</v>
      </c>
      <c r="B55" s="11">
        <f>'1T'!E55</f>
        <v>3921570021.52</v>
      </c>
      <c r="C55" s="11">
        <f>'2T'!E55</f>
        <v>3803263562.8600001</v>
      </c>
      <c r="D55" s="11">
        <f>'3T'!E55</f>
        <v>2602078053.0700002</v>
      </c>
      <c r="E55" s="10">
        <f t="shared" si="5"/>
        <v>10326911637.450001</v>
      </c>
      <c r="F55" s="3"/>
    </row>
    <row r="56" spans="1:6">
      <c r="A56" s="10" t="s">
        <v>38</v>
      </c>
      <c r="B56" s="11">
        <f>'1T'!E56</f>
        <v>728781000</v>
      </c>
      <c r="C56" s="11">
        <f>'2T'!E56</f>
        <v>822181000</v>
      </c>
      <c r="D56" s="11">
        <f>'3T'!E56</f>
        <v>750510000</v>
      </c>
      <c r="E56" s="10">
        <f t="shared" si="5"/>
        <v>2301472000</v>
      </c>
      <c r="F56" s="3"/>
    </row>
    <row r="57" spans="1:6">
      <c r="A57" s="10" t="s">
        <v>41</v>
      </c>
      <c r="B57" s="11">
        <f>'1T'!E57</f>
        <v>1126545673.7852912</v>
      </c>
      <c r="C57" s="11">
        <f>'2T'!E57</f>
        <v>626388107.16785967</v>
      </c>
      <c r="D57" s="11">
        <f>'3T'!E57</f>
        <v>556600020.47162294</v>
      </c>
      <c r="E57" s="10">
        <f t="shared" si="5"/>
        <v>2309533801.4247737</v>
      </c>
      <c r="F57" s="3"/>
    </row>
    <row r="58" spans="1:6">
      <c r="A58" s="16" t="s">
        <v>40</v>
      </c>
      <c r="B58" s="16">
        <f>'1T'!E58</f>
        <v>19298182979.315289</v>
      </c>
      <c r="C58" s="16">
        <f>SUM(C53:C57)</f>
        <v>16320836316.217859</v>
      </c>
      <c r="D58" s="16">
        <v>14126328946.5578</v>
      </c>
      <c r="E58" s="16">
        <f t="shared" si="5"/>
        <v>49745348242.09095</v>
      </c>
      <c r="F58" s="3"/>
    </row>
    <row r="59" spans="1:6">
      <c r="A59" s="36" t="s">
        <v>75</v>
      </c>
      <c r="B59" s="36"/>
      <c r="C59" s="36"/>
      <c r="D59" s="36"/>
      <c r="E59" s="36"/>
      <c r="F59" s="3"/>
    </row>
    <row r="60" spans="1:6">
      <c r="A60" s="12"/>
      <c r="B60" s="55"/>
      <c r="C60" s="55"/>
      <c r="D60" s="55"/>
      <c r="E60" s="55"/>
      <c r="F60" s="55"/>
    </row>
    <row r="61" spans="1:6">
      <c r="B61" s="56"/>
      <c r="C61" s="56"/>
      <c r="D61" s="56"/>
      <c r="E61" s="56"/>
      <c r="F61" s="56"/>
    </row>
    <row r="62" spans="1:6">
      <c r="A62" s="66" t="s">
        <v>78</v>
      </c>
      <c r="B62" s="66"/>
      <c r="C62" s="66"/>
      <c r="D62" s="66"/>
      <c r="E62" s="66"/>
    </row>
    <row r="63" spans="1:6">
      <c r="A63" s="66" t="s">
        <v>44</v>
      </c>
      <c r="B63" s="66"/>
      <c r="C63" s="66"/>
      <c r="D63" s="66"/>
      <c r="E63" s="66"/>
    </row>
    <row r="64" spans="1:6">
      <c r="A64" s="66" t="s">
        <v>77</v>
      </c>
      <c r="B64" s="66"/>
      <c r="C64" s="66"/>
      <c r="D64" s="66"/>
      <c r="E64" s="66"/>
    </row>
    <row r="65" spans="1:7">
      <c r="B65" s="70"/>
      <c r="C65" s="70"/>
      <c r="D65" s="70"/>
      <c r="E65" s="70"/>
    </row>
    <row r="66" spans="1:7">
      <c r="A66" s="8" t="s">
        <v>45</v>
      </c>
      <c r="B66" s="8" t="s">
        <v>16</v>
      </c>
      <c r="C66" s="8" t="s">
        <v>66</v>
      </c>
      <c r="D66" s="8" t="s">
        <v>74</v>
      </c>
      <c r="E66" s="8" t="s">
        <v>94</v>
      </c>
    </row>
    <row r="67" spans="1:7">
      <c r="A67" s="19" t="s">
        <v>46</v>
      </c>
    </row>
    <row r="68" spans="1:7">
      <c r="A68" s="12" t="s">
        <v>47</v>
      </c>
      <c r="B68" s="10">
        <f>'1T'!E68</f>
        <v>360906717.76727736</v>
      </c>
      <c r="C68" s="10">
        <f>'2T'!E68</f>
        <v>134665120.25159889</v>
      </c>
      <c r="D68" s="10">
        <f>'3T'!E68</f>
        <v>266761847.40012461</v>
      </c>
      <c r="E68" s="10">
        <f t="shared" ref="E68:E73" si="6">SUM(B68:D68)</f>
        <v>762333685.41900086</v>
      </c>
      <c r="G68" s="65">
        <f>E68/1000000</f>
        <v>762.33368541900086</v>
      </c>
    </row>
    <row r="69" spans="1:7">
      <c r="A69" s="12" t="s">
        <v>48</v>
      </c>
      <c r="B69" s="10">
        <f>'1T'!E69</f>
        <v>72335080.289803535</v>
      </c>
      <c r="C69" s="10">
        <f>'2T'!E69</f>
        <v>99565263.102834195</v>
      </c>
      <c r="D69" s="10">
        <f>'3T'!E69</f>
        <v>85060983.010941595</v>
      </c>
      <c r="E69" s="10">
        <f t="shared" si="6"/>
        <v>256961326.40357932</v>
      </c>
      <c r="G69">
        <f>(E69+E70)/1000000</f>
        <v>288.3129045908239</v>
      </c>
    </row>
    <row r="70" spans="1:7">
      <c r="A70" s="12" t="s">
        <v>49</v>
      </c>
      <c r="B70" s="10">
        <f>'1T'!E70</f>
        <v>10601826.49384426</v>
      </c>
      <c r="C70" s="10">
        <f>'2T'!E70</f>
        <v>11347972.38871628</v>
      </c>
      <c r="D70" s="10">
        <f>'3T'!E70</f>
        <v>9401779.3046840206</v>
      </c>
      <c r="E70" s="10">
        <f t="shared" si="6"/>
        <v>31351578.187244561</v>
      </c>
      <c r="G70">
        <f>(E71+E72)/1000000</f>
        <v>1042.5388730603754</v>
      </c>
    </row>
    <row r="71" spans="1:7">
      <c r="A71" s="12" t="s">
        <v>50</v>
      </c>
      <c r="B71" s="10">
        <f>'1T'!E71</f>
        <v>21876831.697406903</v>
      </c>
      <c r="C71" s="10">
        <f>'2T'!E71</f>
        <v>48209937.088334434</v>
      </c>
      <c r="D71" s="10">
        <f>'3T'!E71</f>
        <v>7334483.2686339598</v>
      </c>
      <c r="E71" s="10">
        <f t="shared" si="6"/>
        <v>77421252.054375291</v>
      </c>
      <c r="F71" s="10"/>
      <c r="G71" s="65">
        <f>E73/1000000</f>
        <v>50733.425124700007</v>
      </c>
    </row>
    <row r="72" spans="1:7">
      <c r="A72" s="12" t="s">
        <v>51</v>
      </c>
      <c r="B72" s="10">
        <f>'1T'!E72</f>
        <v>257599341.42480001</v>
      </c>
      <c r="C72" s="10">
        <f>'2T'!E72</f>
        <v>379543555.27020001</v>
      </c>
      <c r="D72" s="10">
        <f>'3T'!E72</f>
        <v>327974724.31099999</v>
      </c>
      <c r="E72" s="10">
        <f t="shared" si="6"/>
        <v>965117621.00600004</v>
      </c>
    </row>
    <row r="73" spans="1:7">
      <c r="A73" s="12" t="s">
        <v>52</v>
      </c>
      <c r="B73" s="10">
        <f>'1T'!E73</f>
        <v>12742250918.210001</v>
      </c>
      <c r="C73" s="10">
        <f>'2T'!E73</f>
        <v>19200016539.800003</v>
      </c>
      <c r="D73" s="10">
        <f>'3T'!E73</f>
        <v>18791157666.690002</v>
      </c>
      <c r="E73" s="10">
        <f t="shared" si="6"/>
        <v>50733425124.700005</v>
      </c>
    </row>
    <row r="74" spans="1:7">
      <c r="A74" s="10"/>
      <c r="B74" s="11"/>
      <c r="C74" s="11"/>
      <c r="D74" s="11"/>
      <c r="E74" s="10"/>
      <c r="F74" s="10"/>
    </row>
    <row r="75" spans="1:7" ht="15.75" thickBot="1">
      <c r="A75" s="44" t="s">
        <v>40</v>
      </c>
      <c r="B75" s="45">
        <f>SUM(B68:B73)</f>
        <v>13465570715.883133</v>
      </c>
      <c r="C75" s="45">
        <f>SUM(C68:C73)</f>
        <v>19873348387.901688</v>
      </c>
      <c r="D75" s="45">
        <f>SUM(D68:D73)</f>
        <v>19487691483.985386</v>
      </c>
      <c r="E75" s="45">
        <f>SUM(E68:E73)</f>
        <v>52826610587.770203</v>
      </c>
      <c r="F75" s="10"/>
    </row>
    <row r="76" spans="1:7" ht="15.75" thickTop="1">
      <c r="A76" s="10" t="s">
        <v>53</v>
      </c>
      <c r="B76" s="10"/>
      <c r="C76" s="10"/>
      <c r="D76" s="10"/>
    </row>
    <row r="77" spans="1:7">
      <c r="A77" s="71" t="s">
        <v>83</v>
      </c>
      <c r="B77" s="71"/>
      <c r="C77" s="71"/>
      <c r="D77" s="71"/>
      <c r="E77" s="71"/>
      <c r="F77" s="71"/>
    </row>
    <row r="78" spans="1:7">
      <c r="A78" s="10"/>
      <c r="B78" s="12"/>
      <c r="C78" s="12"/>
      <c r="D78" s="12"/>
      <c r="E78" s="12"/>
      <c r="F78" s="12"/>
    </row>
    <row r="79" spans="1:7">
      <c r="A79" s="10"/>
      <c r="B79" s="12"/>
      <c r="C79" s="12"/>
      <c r="D79" s="12"/>
      <c r="E79" s="12"/>
      <c r="F79" s="12"/>
    </row>
    <row r="80" spans="1:7">
      <c r="A80" s="66" t="s">
        <v>81</v>
      </c>
      <c r="B80" s="66"/>
      <c r="C80" s="66"/>
      <c r="D80" s="66"/>
      <c r="E80" s="66"/>
      <c r="F80" s="10"/>
    </row>
    <row r="81" spans="1:6">
      <c r="A81" s="66" t="s">
        <v>55</v>
      </c>
      <c r="B81" s="66"/>
      <c r="C81" s="66"/>
      <c r="D81" s="66"/>
      <c r="E81" s="66"/>
      <c r="F81" s="10"/>
    </row>
    <row r="82" spans="1:6">
      <c r="A82" s="66" t="s">
        <v>77</v>
      </c>
      <c r="B82" s="66"/>
      <c r="C82" s="66"/>
      <c r="D82" s="66"/>
      <c r="E82" s="66"/>
      <c r="F82" s="10"/>
    </row>
    <row r="83" spans="1:6">
      <c r="A83" s="10"/>
      <c r="B83" s="10"/>
      <c r="C83" s="10"/>
      <c r="D83" s="10"/>
      <c r="E83" s="10"/>
      <c r="F83" s="10"/>
    </row>
    <row r="84" spans="1:6">
      <c r="A84" s="27" t="s">
        <v>45</v>
      </c>
      <c r="B84" s="27" t="s">
        <v>16</v>
      </c>
      <c r="C84" s="27" t="s">
        <v>66</v>
      </c>
      <c r="D84" s="27" t="s">
        <v>74</v>
      </c>
      <c r="E84" s="27" t="s">
        <v>94</v>
      </c>
      <c r="F84" s="10"/>
    </row>
    <row r="85" spans="1:6">
      <c r="A85" s="10"/>
      <c r="B85" s="10"/>
      <c r="C85" s="10"/>
      <c r="D85" s="10"/>
      <c r="E85" s="10"/>
      <c r="F85" s="10"/>
    </row>
    <row r="86" spans="1:6">
      <c r="A86" s="10" t="s">
        <v>82</v>
      </c>
      <c r="B86" s="10">
        <f>'1T'!E86</f>
        <v>48652077176.279999</v>
      </c>
      <c r="C86" s="10">
        <f>'2T'!E86</f>
        <v>52924139717.616867</v>
      </c>
      <c r="D86" s="10">
        <f>'3T'!E86</f>
        <v>60424391344.745178</v>
      </c>
      <c r="E86" s="10">
        <f>+B86</f>
        <v>48652077176.279999</v>
      </c>
      <c r="F86" s="10"/>
    </row>
    <row r="87" spans="1:6">
      <c r="A87" s="10" t="s">
        <v>57</v>
      </c>
      <c r="B87" s="10">
        <f>'1T'!E87</f>
        <v>17737633257.220001</v>
      </c>
      <c r="C87" s="10">
        <f>'2T'!E87</f>
        <v>27373600015.029999</v>
      </c>
      <c r="D87" s="10">
        <f>'3T'!E87</f>
        <v>22206980552.550003</v>
      </c>
      <c r="E87" s="10">
        <f>+SUM(B87:D87)</f>
        <v>67318213824.800003</v>
      </c>
      <c r="F87" s="10"/>
    </row>
    <row r="88" spans="1:6">
      <c r="A88" s="10" t="s">
        <v>58</v>
      </c>
      <c r="B88" s="10">
        <f>'1T'!E88</f>
        <v>66389710433.5</v>
      </c>
      <c r="C88" s="10">
        <f>'2T'!E88</f>
        <v>80297739732.646866</v>
      </c>
      <c r="D88" s="10">
        <f>'3T'!E88</f>
        <v>82631371897.295181</v>
      </c>
      <c r="E88" s="10">
        <f>SUM(E86:E87)</f>
        <v>115970291001.08</v>
      </c>
      <c r="F88" s="10"/>
    </row>
    <row r="89" spans="1:6">
      <c r="A89" s="10" t="s">
        <v>59</v>
      </c>
      <c r="B89" s="10">
        <f>'1T'!E89</f>
        <v>13465570715.883133</v>
      </c>
      <c r="C89" s="10">
        <f>'2T'!E89</f>
        <v>19873348387.901688</v>
      </c>
      <c r="D89" s="10">
        <f>'3T'!E89</f>
        <v>19487691483.985386</v>
      </c>
      <c r="E89" s="10">
        <f>+SUM(B89:D89)</f>
        <v>52826610587.770203</v>
      </c>
      <c r="F89" s="10"/>
    </row>
    <row r="90" spans="1:6">
      <c r="A90" s="10" t="s">
        <v>60</v>
      </c>
      <c r="B90" s="10">
        <f>'1T'!E90</f>
        <v>52924139717.616867</v>
      </c>
      <c r="C90" s="10">
        <f>'2T'!E90</f>
        <v>60424391344.745178</v>
      </c>
      <c r="D90" s="10">
        <f>'3T'!E90</f>
        <v>63143680413.309799</v>
      </c>
      <c r="E90" s="10">
        <f>+E88-E89</f>
        <v>63143680413.309799</v>
      </c>
      <c r="F90" s="10"/>
    </row>
    <row r="91" spans="1:6" ht="15.75" thickBot="1">
      <c r="A91" s="44"/>
      <c r="B91" s="44"/>
      <c r="C91" s="44"/>
      <c r="D91" s="44"/>
      <c r="E91" s="44"/>
      <c r="F91" s="10"/>
    </row>
    <row r="92" spans="1:6" ht="15.75" thickTop="1">
      <c r="A92" s="71" t="s">
        <v>83</v>
      </c>
      <c r="B92" s="71"/>
      <c r="C92" s="71"/>
      <c r="D92" s="71"/>
      <c r="E92" s="71"/>
      <c r="F92" s="71"/>
    </row>
    <row r="93" spans="1:6">
      <c r="A93" s="67"/>
      <c r="B93" s="67"/>
      <c r="C93" s="67"/>
      <c r="D93" s="67"/>
      <c r="E93" s="67"/>
      <c r="F93" s="67"/>
    </row>
    <row r="95" spans="1:6">
      <c r="A95" t="s">
        <v>99</v>
      </c>
    </row>
  </sheetData>
  <mergeCells count="21">
    <mergeCell ref="A1:F1"/>
    <mergeCell ref="A8:F8"/>
    <mergeCell ref="A9:F9"/>
    <mergeCell ref="A20:A21"/>
    <mergeCell ref="A32:A33"/>
    <mergeCell ref="A37:F37"/>
    <mergeCell ref="A38:F38"/>
    <mergeCell ref="A40:E40"/>
    <mergeCell ref="A41:E41"/>
    <mergeCell ref="A42:E42"/>
    <mergeCell ref="B43:E43"/>
    <mergeCell ref="A62:E62"/>
    <mergeCell ref="A63:E63"/>
    <mergeCell ref="A64:E64"/>
    <mergeCell ref="B65:E65"/>
    <mergeCell ref="A93:F93"/>
    <mergeCell ref="A77:F77"/>
    <mergeCell ref="A80:E80"/>
    <mergeCell ref="A81:E81"/>
    <mergeCell ref="A82:E82"/>
    <mergeCell ref="A92:F9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95"/>
  <sheetViews>
    <sheetView tabSelected="1" topLeftCell="A25" workbookViewId="0">
      <selection activeCell="F53" sqref="F53:F56"/>
    </sheetView>
  </sheetViews>
  <sheetFormatPr baseColWidth="10" defaultColWidth="9.140625" defaultRowHeight="15"/>
  <cols>
    <col min="1" max="1" width="70.140625"/>
    <col min="2" max="2" width="18.140625"/>
    <col min="3" max="3" width="17.42578125"/>
    <col min="4" max="4" width="18"/>
    <col min="5" max="5" width="17.7109375"/>
    <col min="6" max="7" width="18.85546875"/>
    <col min="8" max="8" width="16.7109375"/>
    <col min="9" max="9" width="11.425781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>
      <c r="A1" s="66" t="s">
        <v>0</v>
      </c>
      <c r="B1" s="66"/>
      <c r="C1" s="66"/>
      <c r="D1" s="66"/>
      <c r="E1" s="66"/>
      <c r="F1" s="66"/>
    </row>
    <row r="2" spans="1:52">
      <c r="A2" s="2" t="s">
        <v>1</v>
      </c>
      <c r="B2" s="3" t="s">
        <v>2</v>
      </c>
      <c r="C2" s="3"/>
      <c r="D2" s="3"/>
      <c r="E2" s="3"/>
      <c r="F2" s="3"/>
    </row>
    <row r="3" spans="1:52">
      <c r="A3" s="2" t="s">
        <v>67</v>
      </c>
      <c r="B3" s="3" t="s">
        <v>68</v>
      </c>
      <c r="C3" s="3"/>
      <c r="D3" s="3"/>
      <c r="E3" s="3"/>
      <c r="F3" s="3"/>
    </row>
    <row r="4" spans="1:52">
      <c r="A4" s="2" t="s">
        <v>5</v>
      </c>
      <c r="B4" s="3" t="s">
        <v>6</v>
      </c>
      <c r="C4" s="3"/>
      <c r="D4" s="3"/>
      <c r="E4" s="3"/>
      <c r="F4" s="3"/>
    </row>
    <row r="5" spans="1:52">
      <c r="A5" s="2" t="s">
        <v>7</v>
      </c>
      <c r="B5" s="42">
        <v>2013</v>
      </c>
      <c r="C5" s="3"/>
      <c r="D5" s="3"/>
      <c r="E5" s="3"/>
      <c r="F5" s="3"/>
    </row>
    <row r="6" spans="1:52">
      <c r="A6" s="2"/>
      <c r="B6" s="1"/>
      <c r="C6" s="3"/>
      <c r="D6" s="3"/>
      <c r="E6" s="3"/>
      <c r="F6" s="3"/>
    </row>
    <row r="8" spans="1:52">
      <c r="A8" s="66" t="s">
        <v>70</v>
      </c>
      <c r="B8" s="66"/>
      <c r="C8" s="66"/>
      <c r="D8" s="66"/>
      <c r="E8" s="66"/>
      <c r="F8" s="66"/>
    </row>
    <row r="9" spans="1:52">
      <c r="A9" s="66" t="s">
        <v>10</v>
      </c>
      <c r="B9" s="66"/>
      <c r="C9" s="66"/>
      <c r="D9" s="66"/>
      <c r="E9" s="66"/>
      <c r="F9" s="66"/>
    </row>
    <row r="10" spans="1:52">
      <c r="K10" s="6"/>
      <c r="L10" s="6"/>
    </row>
    <row r="11" spans="1:52">
      <c r="A11" s="7" t="s">
        <v>11</v>
      </c>
      <c r="B11" s="8" t="s">
        <v>12</v>
      </c>
      <c r="C11" s="8" t="s">
        <v>16</v>
      </c>
      <c r="D11" s="8" t="s">
        <v>66</v>
      </c>
      <c r="E11" s="8" t="s">
        <v>74</v>
      </c>
      <c r="F11" s="8" t="s">
        <v>88</v>
      </c>
      <c r="G11" s="8" t="s">
        <v>95</v>
      </c>
      <c r="K11" s="6"/>
      <c r="L11" s="6"/>
    </row>
    <row r="12" spans="1:52">
      <c r="A12" s="9"/>
      <c r="B12" s="1"/>
      <c r="C12" s="1"/>
      <c r="D12" s="1"/>
      <c r="E12" s="1"/>
      <c r="F12" s="1"/>
      <c r="G12" s="1"/>
      <c r="K12" s="6"/>
      <c r="L12" s="6"/>
    </row>
    <row r="13" spans="1:52">
      <c r="A13" s="4" t="s">
        <v>17</v>
      </c>
      <c r="B13" s="1"/>
      <c r="C13" s="1"/>
      <c r="D13" s="1"/>
      <c r="E13" s="1"/>
      <c r="F13" s="1"/>
      <c r="G13" s="1"/>
      <c r="K13" s="6"/>
      <c r="L13" s="6"/>
    </row>
    <row r="14" spans="1:52">
      <c r="A14" s="10" t="s">
        <v>18</v>
      </c>
      <c r="B14" s="10" t="s">
        <v>19</v>
      </c>
      <c r="C14" s="11">
        <f>'1T'!F14</f>
        <v>1359</v>
      </c>
      <c r="D14" s="11">
        <f>'2T'!F14</f>
        <v>1606</v>
      </c>
      <c r="E14" s="11">
        <f>'3T'!F14</f>
        <v>1805</v>
      </c>
      <c r="F14" s="10">
        <f>'4T'!F14</f>
        <v>2271</v>
      </c>
      <c r="G14" s="10">
        <f t="shared" ref="G14:G21" si="0">SUM(C14:F14)</f>
        <v>7041</v>
      </c>
      <c r="K14" s="6"/>
      <c r="L14" s="6"/>
    </row>
    <row r="15" spans="1:52">
      <c r="A15" s="12"/>
      <c r="B15" s="10" t="s">
        <v>20</v>
      </c>
      <c r="C15" s="11">
        <f>'1T'!F15</f>
        <v>3938</v>
      </c>
      <c r="D15" s="11">
        <f>'2T'!F15</f>
        <v>4548</v>
      </c>
      <c r="E15" s="11">
        <f>'3T'!F15</f>
        <v>5150</v>
      </c>
      <c r="F15" s="10">
        <f>'4T'!F15</f>
        <v>6478</v>
      </c>
      <c r="G15" s="10">
        <f t="shared" si="0"/>
        <v>20114</v>
      </c>
      <c r="K15" s="6"/>
      <c r="L15" s="6"/>
    </row>
    <row r="16" spans="1:52" s="13" customFormat="1">
      <c r="A16" s="10" t="s">
        <v>21</v>
      </c>
      <c r="B16" s="10" t="s">
        <v>19</v>
      </c>
      <c r="C16" s="11">
        <f>'1T'!F16</f>
        <v>169</v>
      </c>
      <c r="D16" s="11">
        <f>'2T'!F16</f>
        <v>391</v>
      </c>
      <c r="E16" s="11">
        <f>'3T'!F16</f>
        <v>324</v>
      </c>
      <c r="F16" s="10">
        <f>'4T'!F16</f>
        <v>420</v>
      </c>
      <c r="G16" s="10">
        <f t="shared" si="0"/>
        <v>1304</v>
      </c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>
      <c r="A17" s="12"/>
      <c r="B17" s="10" t="s">
        <v>20</v>
      </c>
      <c r="C17" s="11">
        <f>'1T'!F17</f>
        <v>542</v>
      </c>
      <c r="D17" s="11">
        <f>'2T'!F17</f>
        <v>1345</v>
      </c>
      <c r="E17" s="11">
        <f>'3T'!F17</f>
        <v>1057</v>
      </c>
      <c r="F17" s="10">
        <f>'4T'!F17</f>
        <v>1336</v>
      </c>
      <c r="G17" s="10">
        <f t="shared" si="0"/>
        <v>4280</v>
      </c>
      <c r="K17" s="6"/>
      <c r="L17" s="6"/>
    </row>
    <row r="18" spans="1:52" s="13" customFormat="1">
      <c r="A18" s="10" t="s">
        <v>22</v>
      </c>
      <c r="B18" s="10" t="s">
        <v>19</v>
      </c>
      <c r="C18" s="11">
        <f>'1T'!F18</f>
        <v>207</v>
      </c>
      <c r="D18" s="11">
        <f>'2T'!F18</f>
        <v>240</v>
      </c>
      <c r="E18" s="11">
        <f>'3T'!F18</f>
        <v>186</v>
      </c>
      <c r="F18" s="10">
        <f>'4T'!F18</f>
        <v>279</v>
      </c>
      <c r="G18" s="10">
        <f t="shared" si="0"/>
        <v>912</v>
      </c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>
      <c r="A19" s="12"/>
      <c r="B19" s="10" t="s">
        <v>20</v>
      </c>
      <c r="C19" s="11">
        <f>'1T'!F19</f>
        <v>717</v>
      </c>
      <c r="D19" s="11">
        <f>'2T'!F19</f>
        <v>845</v>
      </c>
      <c r="E19" s="11">
        <f>'3T'!F19</f>
        <v>625</v>
      </c>
      <c r="F19" s="10">
        <f>'4T'!F19</f>
        <v>941</v>
      </c>
      <c r="G19" s="10">
        <f t="shared" si="0"/>
        <v>3128</v>
      </c>
      <c r="K19" s="6"/>
      <c r="L19" s="6"/>
    </row>
    <row r="20" spans="1:52" s="13" customFormat="1" ht="15" customHeight="1">
      <c r="A20" s="69" t="s">
        <v>23</v>
      </c>
      <c r="B20" s="10" t="s">
        <v>19</v>
      </c>
      <c r="C20" s="11">
        <f>'1T'!F20</f>
        <v>147</v>
      </c>
      <c r="D20" s="11">
        <f>'2T'!F20</f>
        <v>155</v>
      </c>
      <c r="E20" s="11">
        <f>'3T'!F20</f>
        <v>197</v>
      </c>
      <c r="F20" s="10">
        <f>'4T'!F20</f>
        <v>217</v>
      </c>
      <c r="G20" s="10">
        <f t="shared" si="0"/>
        <v>716</v>
      </c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>
      <c r="A21" s="69"/>
      <c r="B21" s="10" t="s">
        <v>20</v>
      </c>
      <c r="C21" s="11">
        <f>'1T'!F21</f>
        <v>430</v>
      </c>
      <c r="D21" s="11">
        <f>'2T'!F21</f>
        <v>458</v>
      </c>
      <c r="E21" s="11">
        <f>'3T'!F21</f>
        <v>549</v>
      </c>
      <c r="F21" s="10">
        <f>'4T'!F21</f>
        <v>648</v>
      </c>
      <c r="G21" s="10">
        <f t="shared" si="0"/>
        <v>2085</v>
      </c>
      <c r="K21" s="6"/>
      <c r="L21" s="6"/>
    </row>
    <row r="22" spans="1:52">
      <c r="A22" s="15" t="s">
        <v>24</v>
      </c>
      <c r="B22" s="10" t="s">
        <v>19</v>
      </c>
      <c r="C22" s="11">
        <f>'1T'!F22</f>
        <v>1882</v>
      </c>
      <c r="D22" s="11">
        <f t="shared" ref="D22:G23" si="1">+D14+D16+D18+D20</f>
        <v>2392</v>
      </c>
      <c r="E22" s="11">
        <f>'3T'!F22</f>
        <v>2512</v>
      </c>
      <c r="F22" s="10">
        <f>'4T'!F22</f>
        <v>3187</v>
      </c>
      <c r="G22" s="11">
        <f t="shared" si="1"/>
        <v>9973</v>
      </c>
      <c r="K22" s="6"/>
      <c r="L22" s="6"/>
    </row>
    <row r="23" spans="1:52">
      <c r="A23" s="14"/>
      <c r="B23" s="10" t="s">
        <v>20</v>
      </c>
      <c r="C23" s="11">
        <f>'1T'!F23</f>
        <v>5627</v>
      </c>
      <c r="D23" s="11">
        <f t="shared" si="1"/>
        <v>7196</v>
      </c>
      <c r="E23" s="11">
        <f>'3T'!F23</f>
        <v>7381</v>
      </c>
      <c r="F23" s="10">
        <f>'4T'!F23</f>
        <v>9403</v>
      </c>
      <c r="G23" s="11">
        <f t="shared" si="1"/>
        <v>29607</v>
      </c>
      <c r="K23" s="6"/>
      <c r="L23" s="6"/>
    </row>
    <row r="24" spans="1:52">
      <c r="A24" s="14"/>
      <c r="B24" s="10"/>
      <c r="C24" s="11"/>
      <c r="D24" s="11"/>
      <c r="E24" s="11"/>
      <c r="F24" s="10"/>
      <c r="G24" s="10"/>
      <c r="K24" s="6"/>
      <c r="L24" s="6"/>
    </row>
    <row r="25" spans="1:52">
      <c r="A25" s="4" t="s">
        <v>25</v>
      </c>
      <c r="B25" s="10"/>
      <c r="C25" s="11"/>
      <c r="D25" s="11"/>
      <c r="E25" s="11"/>
      <c r="F25" s="10"/>
      <c r="G25" s="10"/>
      <c r="K25" s="6"/>
      <c r="L25" s="6"/>
    </row>
    <row r="26" spans="1:52" s="10" customFormat="1">
      <c r="A26" s="10" t="s">
        <v>26</v>
      </c>
      <c r="B26" s="10" t="s">
        <v>19</v>
      </c>
      <c r="C26" s="11">
        <f>'1T'!F26</f>
        <v>1788</v>
      </c>
      <c r="D26" s="11">
        <f>'2T'!F26</f>
        <v>1594</v>
      </c>
      <c r="E26" s="11">
        <f>'3T'!F26</f>
        <v>1349</v>
      </c>
      <c r="F26" s="10">
        <f>'4T'!F26</f>
        <v>1391</v>
      </c>
      <c r="G26" s="10">
        <f t="shared" ref="G26:G33" si="2">SUM(C26:F26)</f>
        <v>6122</v>
      </c>
      <c r="I26" s="63">
        <f>G27/G26</f>
        <v>2.8520091473374714</v>
      </c>
    </row>
    <row r="27" spans="1:52">
      <c r="A27" s="12"/>
      <c r="B27" s="10" t="s">
        <v>20</v>
      </c>
      <c r="C27" s="11">
        <f>'1T'!F27</f>
        <v>5070</v>
      </c>
      <c r="D27" s="11">
        <f>'2T'!F27</f>
        <v>4505</v>
      </c>
      <c r="E27" s="11">
        <f>'3T'!F27</f>
        <v>3878</v>
      </c>
      <c r="F27" s="10">
        <f>'4T'!F27</f>
        <v>4007</v>
      </c>
      <c r="G27" s="10">
        <f t="shared" si="2"/>
        <v>17460</v>
      </c>
      <c r="I27" s="10"/>
      <c r="J27" s="10"/>
      <c r="K27" s="10"/>
    </row>
    <row r="28" spans="1:52" s="16" customFormat="1">
      <c r="A28" s="10" t="s">
        <v>27</v>
      </c>
      <c r="B28" s="10" t="s">
        <v>19</v>
      </c>
      <c r="C28" s="11">
        <f>'1T'!F28</f>
        <v>376</v>
      </c>
      <c r="D28" s="11">
        <f>'2T'!F28</f>
        <v>196</v>
      </c>
      <c r="E28" s="11">
        <f>'3T'!F28</f>
        <v>306</v>
      </c>
      <c r="F28" s="10">
        <f>'4T'!F28</f>
        <v>122</v>
      </c>
      <c r="G28" s="10">
        <f t="shared" si="2"/>
        <v>1000</v>
      </c>
      <c r="H28" s="10"/>
      <c r="I28" s="63">
        <f>G29/G28</f>
        <v>3.319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>
      <c r="A29" s="10"/>
      <c r="B29" s="10" t="s">
        <v>20</v>
      </c>
      <c r="C29" s="11">
        <f>'1T'!F29</f>
        <v>1187</v>
      </c>
      <c r="D29" s="11">
        <f>'2T'!F29</f>
        <v>692</v>
      </c>
      <c r="E29" s="11">
        <f>'3T'!F29</f>
        <v>1062</v>
      </c>
      <c r="F29" s="10">
        <f>'4T'!F29</f>
        <v>378</v>
      </c>
      <c r="G29" s="10">
        <f t="shared" si="2"/>
        <v>3319</v>
      </c>
      <c r="I29" s="63"/>
      <c r="J29" s="10"/>
      <c r="K29" s="10"/>
    </row>
    <row r="30" spans="1:52" s="16" customFormat="1">
      <c r="A30" s="10" t="s">
        <v>28</v>
      </c>
      <c r="B30" s="10" t="s">
        <v>19</v>
      </c>
      <c r="C30" s="11">
        <f>'1T'!F30</f>
        <v>361</v>
      </c>
      <c r="D30" s="11">
        <f>'2T'!F30</f>
        <v>289</v>
      </c>
      <c r="E30" s="11">
        <f>'3T'!F30</f>
        <v>247</v>
      </c>
      <c r="F30" s="10">
        <f>'4T'!F30</f>
        <v>292</v>
      </c>
      <c r="G30" s="10">
        <f t="shared" si="2"/>
        <v>1189</v>
      </c>
      <c r="H30" s="10"/>
      <c r="I30" s="63">
        <f>G31/G30</f>
        <v>3.4297729184188395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>
      <c r="A31" s="10"/>
      <c r="B31" s="10" t="s">
        <v>20</v>
      </c>
      <c r="C31" s="11">
        <f>'1T'!F31</f>
        <v>1243</v>
      </c>
      <c r="D31" s="11">
        <f>'2T'!F31</f>
        <v>1015</v>
      </c>
      <c r="E31" s="11">
        <f>'3T'!F31</f>
        <v>833</v>
      </c>
      <c r="F31" s="10">
        <f>'4T'!F31</f>
        <v>987</v>
      </c>
      <c r="G31" s="10">
        <f t="shared" si="2"/>
        <v>4078</v>
      </c>
      <c r="I31" s="63"/>
      <c r="J31" s="10"/>
      <c r="K31" s="10"/>
    </row>
    <row r="32" spans="1:52" s="16" customFormat="1" ht="15" customHeight="1">
      <c r="A32" s="69" t="s">
        <v>29</v>
      </c>
      <c r="B32" s="10" t="s">
        <v>19</v>
      </c>
      <c r="C32" s="11">
        <f>'1T'!F32</f>
        <v>160</v>
      </c>
      <c r="D32" s="11">
        <f>'2T'!F32</f>
        <v>162</v>
      </c>
      <c r="E32" s="11">
        <f>'3T'!F32</f>
        <v>143</v>
      </c>
      <c r="F32" s="10">
        <f>'4T'!F32</f>
        <v>152</v>
      </c>
      <c r="G32" s="10">
        <f t="shared" si="2"/>
        <v>617</v>
      </c>
      <c r="H32" s="10"/>
      <c r="I32" s="63">
        <f>G33/G32</f>
        <v>2.9367909238249594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>
      <c r="A33" s="69"/>
      <c r="B33" s="10" t="s">
        <v>20</v>
      </c>
      <c r="C33" s="11">
        <f>'1T'!F33</f>
        <v>503</v>
      </c>
      <c r="D33" s="11">
        <f>'2T'!F33</f>
        <v>468</v>
      </c>
      <c r="E33" s="11">
        <f>'3T'!F33</f>
        <v>406</v>
      </c>
      <c r="F33" s="10">
        <f>'4T'!F33</f>
        <v>435</v>
      </c>
      <c r="G33" s="10">
        <f t="shared" si="2"/>
        <v>1812</v>
      </c>
      <c r="H33" s="10"/>
    </row>
    <row r="34" spans="1:52">
      <c r="A34" s="15" t="s">
        <v>30</v>
      </c>
      <c r="B34" s="10" t="s">
        <v>19</v>
      </c>
      <c r="C34" s="11">
        <f>'1T'!F34</f>
        <v>2685</v>
      </c>
      <c r="D34" s="11">
        <f t="shared" ref="D34:G35" si="3">+D26+D28+D30+D32</f>
        <v>2241</v>
      </c>
      <c r="E34" s="11">
        <f>'3T'!F34</f>
        <v>2045</v>
      </c>
      <c r="F34" s="10">
        <f>'4T'!F34</f>
        <v>1957</v>
      </c>
      <c r="G34" s="11">
        <f t="shared" si="3"/>
        <v>8928</v>
      </c>
      <c r="H34" s="10"/>
    </row>
    <row r="35" spans="1:52">
      <c r="A35" s="14"/>
      <c r="B35" s="10" t="s">
        <v>20</v>
      </c>
      <c r="C35" s="11">
        <f>'1T'!F35</f>
        <v>8003</v>
      </c>
      <c r="D35" s="11">
        <f t="shared" si="3"/>
        <v>6680</v>
      </c>
      <c r="E35" s="11">
        <f>'3T'!F35</f>
        <v>6179</v>
      </c>
      <c r="F35" s="10">
        <f>'4T'!F35</f>
        <v>5807</v>
      </c>
      <c r="G35" s="11">
        <f t="shared" si="3"/>
        <v>26669</v>
      </c>
      <c r="H35" s="10"/>
      <c r="I35">
        <f>G35/G34</f>
        <v>2.9871191756272402</v>
      </c>
      <c r="J35" t="s">
        <v>100</v>
      </c>
    </row>
    <row r="36" spans="1:52" ht="15.75" thickBot="1">
      <c r="A36" s="44"/>
      <c r="B36" s="44"/>
      <c r="C36" s="44"/>
      <c r="D36" s="44"/>
      <c r="E36" s="44"/>
      <c r="F36" s="44"/>
      <c r="G36" s="44"/>
    </row>
    <row r="37" spans="1:52" ht="15.75" thickTop="1">
      <c r="A37" s="71" t="s">
        <v>75</v>
      </c>
      <c r="B37" s="71"/>
      <c r="C37" s="71"/>
      <c r="D37" s="71"/>
      <c r="E37" s="71"/>
      <c r="F37" s="71"/>
    </row>
    <row r="38" spans="1:52">
      <c r="A38" s="67"/>
      <c r="B38" s="67"/>
      <c r="C38" s="67"/>
      <c r="D38" s="67"/>
      <c r="E38" s="67"/>
      <c r="F38" s="67"/>
    </row>
    <row r="39" spans="1:52" s="10" customFormat="1"/>
    <row r="40" spans="1:52">
      <c r="A40" s="66" t="s">
        <v>76</v>
      </c>
      <c r="B40" s="66"/>
      <c r="C40" s="66"/>
      <c r="D40" s="66"/>
      <c r="E40" s="66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>
      <c r="A41" s="66" t="s">
        <v>33</v>
      </c>
      <c r="B41" s="66"/>
      <c r="C41" s="66"/>
      <c r="D41" s="66"/>
      <c r="E41" s="66"/>
    </row>
    <row r="42" spans="1:52">
      <c r="A42" s="66" t="s">
        <v>77</v>
      </c>
      <c r="B42" s="66"/>
      <c r="C42" s="66"/>
      <c r="D42" s="66"/>
      <c r="E42" s="66"/>
    </row>
    <row r="43" spans="1:52">
      <c r="B43" s="66"/>
      <c r="C43" s="66"/>
      <c r="D43" s="66"/>
      <c r="E43" s="66"/>
      <c r="F43" s="3"/>
    </row>
    <row r="44" spans="1:52">
      <c r="A44" s="7" t="s">
        <v>11</v>
      </c>
      <c r="B44" s="8" t="s">
        <v>16</v>
      </c>
      <c r="C44" s="8" t="s">
        <v>66</v>
      </c>
      <c r="D44" s="8" t="s">
        <v>74</v>
      </c>
      <c r="E44" s="8" t="s">
        <v>88</v>
      </c>
      <c r="F44" s="8" t="s">
        <v>95</v>
      </c>
    </row>
    <row r="45" spans="1:52">
      <c r="A45" s="4" t="s">
        <v>17</v>
      </c>
      <c r="B45" s="10"/>
      <c r="C45" s="10"/>
      <c r="D45" s="10"/>
      <c r="E45" s="10"/>
      <c r="F45" s="10"/>
    </row>
    <row r="46" spans="1:52">
      <c r="A46" s="10" t="s">
        <v>35</v>
      </c>
      <c r="B46" s="11">
        <f>'1T'!E46</f>
        <v>8253888575.9099998</v>
      </c>
      <c r="C46" s="11">
        <f>'2T'!E46</f>
        <v>9656208308.6300011</v>
      </c>
      <c r="D46" s="11">
        <f>'3T'!E46</f>
        <v>10920242342.93</v>
      </c>
      <c r="E46" s="10">
        <f>'4T'!E46</f>
        <v>14450298690.68</v>
      </c>
      <c r="F46" s="10">
        <f t="shared" ref="F46:F50" si="4">SUM(B46:E46)</f>
        <v>43280637918.150002</v>
      </c>
    </row>
    <row r="47" spans="1:52">
      <c r="A47" s="10" t="s">
        <v>36</v>
      </c>
      <c r="B47" s="11">
        <f>'1T'!E47</f>
        <v>1515538606.05</v>
      </c>
      <c r="C47" s="11">
        <f>'2T'!E47</f>
        <v>4990813577.8000002</v>
      </c>
      <c r="D47" s="11">
        <f>'3T'!E47</f>
        <v>3839926172.6399999</v>
      </c>
      <c r="E47" s="10">
        <f>'4T'!E47</f>
        <v>5400129261.0200005</v>
      </c>
      <c r="F47" s="10">
        <f t="shared" si="4"/>
        <v>15746407617.51</v>
      </c>
    </row>
    <row r="48" spans="1:52">
      <c r="A48" s="10" t="s">
        <v>37</v>
      </c>
      <c r="B48" s="11">
        <f>'1T'!E48</f>
        <v>2334756466.9200001</v>
      </c>
      <c r="C48" s="11">
        <f>'2T'!E48</f>
        <v>3215692527.6700001</v>
      </c>
      <c r="D48" s="11">
        <f>'3T'!E48</f>
        <v>1797170927.29</v>
      </c>
      <c r="E48" s="10">
        <f>'4T'!E48</f>
        <v>2912345726.9499998</v>
      </c>
      <c r="F48" s="10">
        <f t="shared" si="4"/>
        <v>10259965648.83</v>
      </c>
    </row>
    <row r="49" spans="1:6">
      <c r="A49" s="10" t="s">
        <v>38</v>
      </c>
      <c r="B49" s="11">
        <f>'1T'!E49</f>
        <v>751972274.18000007</v>
      </c>
      <c r="C49" s="11">
        <f>'2T'!E49</f>
        <v>828672000</v>
      </c>
      <c r="D49" s="11">
        <f>'3T'!E49</f>
        <v>1056842904.25</v>
      </c>
      <c r="E49" s="10">
        <f>'4T'!E49</f>
        <v>1189203000</v>
      </c>
      <c r="F49" s="10">
        <f t="shared" si="4"/>
        <v>3826690178.4300003</v>
      </c>
    </row>
    <row r="50" spans="1:6">
      <c r="A50" s="10" t="s">
        <v>39</v>
      </c>
      <c r="B50" s="11">
        <f>'1T'!E50</f>
        <v>723319797.67313206</v>
      </c>
      <c r="C50" s="11">
        <f>'2T'!E50</f>
        <v>673331848.10168386</v>
      </c>
      <c r="D50" s="11">
        <f>'3T'!E50</f>
        <v>696533817.29538405</v>
      </c>
      <c r="E50" s="10">
        <f>'4T'!E50</f>
        <v>883604843.90510178</v>
      </c>
      <c r="F50" s="10">
        <f t="shared" si="4"/>
        <v>2976790306.9753017</v>
      </c>
    </row>
    <row r="51" spans="1:6">
      <c r="A51" s="61" t="s">
        <v>40</v>
      </c>
      <c r="B51" s="62">
        <f>SUM(B46:B50)</f>
        <v>13579475720.733131</v>
      </c>
      <c r="C51" s="62">
        <f t="shared" ref="C51:F51" si="5">SUM(C46:C50)</f>
        <v>19364718262.201683</v>
      </c>
      <c r="D51" s="62">
        <f t="shared" si="5"/>
        <v>18310716164.405384</v>
      </c>
      <c r="E51" s="62">
        <f t="shared" si="5"/>
        <v>24835581522.555103</v>
      </c>
      <c r="F51" s="62">
        <f t="shared" si="5"/>
        <v>76090491669.895309</v>
      </c>
    </row>
    <row r="52" spans="1:6">
      <c r="A52" s="4" t="s">
        <v>25</v>
      </c>
      <c r="B52" s="11"/>
      <c r="C52" s="11"/>
      <c r="D52" s="11"/>
      <c r="E52" s="10"/>
      <c r="F52" s="10"/>
    </row>
    <row r="53" spans="1:6">
      <c r="A53" s="10" t="s">
        <v>35</v>
      </c>
      <c r="B53" s="11">
        <f>'1T'!E53</f>
        <v>10101836352.209999</v>
      </c>
      <c r="C53" s="11">
        <f>'2T'!E53</f>
        <v>9277091795.3899994</v>
      </c>
      <c r="D53" s="11">
        <f>'3T'!E53</f>
        <v>8147087943.0799999</v>
      </c>
      <c r="E53" s="10">
        <f>'4T'!E53</f>
        <v>8420329130.9700003</v>
      </c>
      <c r="F53" s="10">
        <f t="shared" ref="F53:F58" si="6">SUM(B53:E53)</f>
        <v>35946345221.650002</v>
      </c>
    </row>
    <row r="54" spans="1:6">
      <c r="A54" s="10" t="s">
        <v>36</v>
      </c>
      <c r="B54" s="11">
        <f>'1T'!E54</f>
        <v>3419449931.8000002</v>
      </c>
      <c r="C54" s="11">
        <f>'2T'!E54</f>
        <v>1791911850.8</v>
      </c>
      <c r="D54" s="11">
        <f>'3T'!E54</f>
        <v>3546881970.79</v>
      </c>
      <c r="E54" s="10">
        <f>'4T'!E54</f>
        <v>1006919183.02</v>
      </c>
      <c r="F54" s="10">
        <f t="shared" si="6"/>
        <v>9765162936.4099998</v>
      </c>
    </row>
    <row r="55" spans="1:6">
      <c r="A55" s="10" t="s">
        <v>37</v>
      </c>
      <c r="B55" s="11">
        <f>'1T'!E55</f>
        <v>3921570021.52</v>
      </c>
      <c r="C55" s="11">
        <f>'2T'!E55</f>
        <v>3803263562.8600001</v>
      </c>
      <c r="D55" s="11">
        <f>'3T'!E55</f>
        <v>2602078053.0700002</v>
      </c>
      <c r="E55" s="10">
        <f>'4T'!E55</f>
        <v>3007889513.3099999</v>
      </c>
      <c r="F55" s="10">
        <f t="shared" si="6"/>
        <v>13334801150.76</v>
      </c>
    </row>
    <row r="56" spans="1:6">
      <c r="A56" s="10" t="s">
        <v>38</v>
      </c>
      <c r="B56" s="11">
        <f>'1T'!E56</f>
        <v>728781000</v>
      </c>
      <c r="C56" s="11">
        <f>'2T'!E56</f>
        <v>822181000</v>
      </c>
      <c r="D56" s="11">
        <f>'3T'!E56</f>
        <v>750510000</v>
      </c>
      <c r="E56" s="10">
        <f>'4T'!E56</f>
        <v>815905904.25</v>
      </c>
      <c r="F56" s="10">
        <f t="shared" si="6"/>
        <v>3117377904.25</v>
      </c>
    </row>
    <row r="57" spans="1:6">
      <c r="A57" s="10" t="s">
        <v>41</v>
      </c>
      <c r="B57" s="11">
        <f>'1T'!E57</f>
        <v>1126545673.7852912</v>
      </c>
      <c r="C57" s="11">
        <f>'2T'!E57</f>
        <v>626388107.16785967</v>
      </c>
      <c r="D57" s="11">
        <f>'3T'!E57</f>
        <v>556600020.47162294</v>
      </c>
      <c r="E57" s="10">
        <f>'4T'!E57</f>
        <v>537783069.46011543</v>
      </c>
      <c r="F57" s="10">
        <f t="shared" si="6"/>
        <v>2847316870.8848891</v>
      </c>
    </row>
    <row r="58" spans="1:6" ht="15.75" thickBot="1">
      <c r="A58" s="44" t="s">
        <v>40</v>
      </c>
      <c r="B58" s="44">
        <f>SUM(B53:B57)</f>
        <v>19298182979.315289</v>
      </c>
      <c r="C58" s="44">
        <f t="shared" ref="C58:E58" si="7">SUM(C53:C57)</f>
        <v>16320836316.217859</v>
      </c>
      <c r="D58" s="44">
        <f t="shared" si="7"/>
        <v>15603157987.411621</v>
      </c>
      <c r="E58" s="44">
        <f t="shared" si="7"/>
        <v>13788826801.010115</v>
      </c>
      <c r="F58" s="44">
        <f t="shared" si="6"/>
        <v>65011004083.954887</v>
      </c>
    </row>
    <row r="59" spans="1:6" ht="15.75" thickTop="1">
      <c r="A59" s="12" t="s">
        <v>75</v>
      </c>
      <c r="B59" s="10"/>
      <c r="C59" s="10"/>
      <c r="D59" s="10"/>
      <c r="E59" s="10"/>
      <c r="F59" s="3"/>
    </row>
    <row r="60" spans="1:6">
      <c r="A60" s="12"/>
      <c r="B60" s="12"/>
      <c r="C60" s="12"/>
      <c r="D60" s="12"/>
      <c r="E60" s="12"/>
      <c r="F60" s="12"/>
    </row>
    <row r="61" spans="1:6">
      <c r="B61" s="10"/>
      <c r="C61" s="10"/>
      <c r="D61" s="10"/>
      <c r="E61" s="10"/>
    </row>
    <row r="62" spans="1:6">
      <c r="A62" s="66" t="s">
        <v>78</v>
      </c>
      <c r="B62" s="66"/>
      <c r="C62" s="66"/>
      <c r="D62" s="66"/>
      <c r="E62" s="66"/>
    </row>
    <row r="63" spans="1:6">
      <c r="A63" s="66" t="s">
        <v>44</v>
      </c>
      <c r="B63" s="66"/>
      <c r="C63" s="66"/>
      <c r="D63" s="66"/>
      <c r="E63" s="66"/>
    </row>
    <row r="64" spans="1:6">
      <c r="A64" s="66" t="s">
        <v>77</v>
      </c>
      <c r="B64" s="66"/>
      <c r="C64" s="66"/>
      <c r="D64" s="66"/>
      <c r="E64" s="66"/>
    </row>
    <row r="65" spans="1:8">
      <c r="B65" s="70"/>
      <c r="C65" s="70"/>
      <c r="D65" s="70"/>
      <c r="E65" s="70"/>
    </row>
    <row r="66" spans="1:8">
      <c r="A66" s="8" t="s">
        <v>45</v>
      </c>
      <c r="B66" s="8" t="s">
        <v>16</v>
      </c>
      <c r="C66" s="8" t="s">
        <v>66</v>
      </c>
      <c r="D66" s="8" t="s">
        <v>74</v>
      </c>
      <c r="E66" s="8" t="s">
        <v>88</v>
      </c>
      <c r="F66" s="8" t="s">
        <v>95</v>
      </c>
    </row>
    <row r="67" spans="1:8">
      <c r="A67" s="19" t="s">
        <v>46</v>
      </c>
    </row>
    <row r="68" spans="1:8">
      <c r="A68" s="54" t="s">
        <v>47</v>
      </c>
      <c r="B68" s="10">
        <f>'1T'!E68</f>
        <v>360906717.76727736</v>
      </c>
      <c r="C68" s="10">
        <f>'2T'!E68</f>
        <v>134665120.25159889</v>
      </c>
      <c r="D68" s="10">
        <f>'3T'!E68</f>
        <v>266761847.40012461</v>
      </c>
      <c r="E68" s="10">
        <f>'4T'!E68</f>
        <v>294527671.25885451</v>
      </c>
      <c r="F68" s="10">
        <f t="shared" ref="F68:F73" si="8">SUM(B68:E68)</f>
        <v>1056861356.6778554</v>
      </c>
      <c r="H68" s="65"/>
    </row>
    <row r="69" spans="1:8">
      <c r="A69" s="54" t="s">
        <v>48</v>
      </c>
      <c r="B69" s="10">
        <f>'1T'!E69</f>
        <v>72335080.289803535</v>
      </c>
      <c r="C69" s="10">
        <f>'2T'!E69</f>
        <v>99565263.102834195</v>
      </c>
      <c r="D69" s="10">
        <f>'3T'!E69</f>
        <v>85060983.010941595</v>
      </c>
      <c r="E69" s="10">
        <f>'4T'!E69</f>
        <v>93486182.027068675</v>
      </c>
      <c r="F69" s="10">
        <f t="shared" si="8"/>
        <v>350447508.43064797</v>
      </c>
    </row>
    <row r="70" spans="1:8">
      <c r="A70" s="54" t="s">
        <v>49</v>
      </c>
      <c r="B70" s="10">
        <f>'1T'!E70</f>
        <v>10601826.49384426</v>
      </c>
      <c r="C70" s="10">
        <f>'2T'!E70</f>
        <v>11347972.38871628</v>
      </c>
      <c r="D70" s="10">
        <f>'3T'!E70</f>
        <v>9401779.3046840206</v>
      </c>
      <c r="E70" s="10">
        <f>'4T'!E70</f>
        <v>9253867.9712258689</v>
      </c>
      <c r="F70" s="10">
        <f t="shared" si="8"/>
        <v>40605446.158470429</v>
      </c>
    </row>
    <row r="71" spans="1:8">
      <c r="A71" s="54" t="s">
        <v>50</v>
      </c>
      <c r="B71" s="10">
        <f>'1T'!E71</f>
        <v>21876831.697406903</v>
      </c>
      <c r="C71" s="10">
        <f>'2T'!E71</f>
        <v>48209937.088334434</v>
      </c>
      <c r="D71" s="10">
        <f>'3T'!E71</f>
        <v>7334483.2686339598</v>
      </c>
      <c r="E71" s="10">
        <f>'4T'!E71</f>
        <v>5197190.9729525419</v>
      </c>
      <c r="F71" s="10">
        <f t="shared" si="8"/>
        <v>82618443.027327836</v>
      </c>
      <c r="H71" s="65"/>
    </row>
    <row r="72" spans="1:8">
      <c r="A72" s="54" t="s">
        <v>51</v>
      </c>
      <c r="B72" s="10">
        <f>'1T'!E72</f>
        <v>257599341.42480001</v>
      </c>
      <c r="C72" s="10">
        <f>'2T'!E72</f>
        <v>379543555.27020001</v>
      </c>
      <c r="D72" s="10">
        <f>'3T'!E72</f>
        <v>327974724.31099999</v>
      </c>
      <c r="E72" s="10">
        <f>'4T'!E72</f>
        <v>481139931.67500013</v>
      </c>
      <c r="F72" s="10">
        <f t="shared" si="8"/>
        <v>1446257552.6810002</v>
      </c>
    </row>
    <row r="73" spans="1:8">
      <c r="A73" s="54" t="s">
        <v>52</v>
      </c>
      <c r="B73" s="10">
        <f>'1T'!E73</f>
        <v>12742250918.210001</v>
      </c>
      <c r="C73" s="10">
        <f>'2T'!E73</f>
        <v>19200016539.800003</v>
      </c>
      <c r="D73" s="10">
        <f>'3T'!E73</f>
        <v>18791157666.690002</v>
      </c>
      <c r="E73" s="10">
        <f>'4T'!E73</f>
        <v>23824193695.48</v>
      </c>
      <c r="F73" s="10">
        <f t="shared" si="8"/>
        <v>74557618820.180008</v>
      </c>
    </row>
    <row r="74" spans="1:8">
      <c r="A74" s="10"/>
      <c r="B74" s="11"/>
      <c r="C74" s="11"/>
      <c r="D74" s="11"/>
      <c r="E74" s="10"/>
      <c r="F74" s="10"/>
    </row>
    <row r="75" spans="1:8" ht="15.75" thickBot="1">
      <c r="A75" s="44" t="s">
        <v>40</v>
      </c>
      <c r="B75" s="45">
        <f>SUM(B68:B73)</f>
        <v>13465570715.883133</v>
      </c>
      <c r="C75" s="45">
        <f t="shared" ref="C75:F75" si="9">SUM(C68:C73)</f>
        <v>19873348387.901688</v>
      </c>
      <c r="D75" s="45">
        <f>SUM(D68:D73)</f>
        <v>19487691483.985386</v>
      </c>
      <c r="E75" s="45">
        <f t="shared" si="9"/>
        <v>24707798539.385101</v>
      </c>
      <c r="F75" s="45">
        <f t="shared" si="9"/>
        <v>77534409127.155304</v>
      </c>
      <c r="H75" s="65"/>
    </row>
    <row r="76" spans="1:8" ht="15.75" thickTop="1">
      <c r="A76" s="10" t="s">
        <v>53</v>
      </c>
      <c r="B76" s="10"/>
      <c r="C76" s="10"/>
      <c r="D76" s="10"/>
    </row>
    <row r="77" spans="1:8">
      <c r="A77" s="71" t="s">
        <v>83</v>
      </c>
      <c r="B77" s="71"/>
      <c r="C77" s="71"/>
      <c r="D77" s="71"/>
      <c r="E77" s="71"/>
      <c r="F77" s="71"/>
    </row>
    <row r="78" spans="1:8">
      <c r="A78" s="10"/>
    </row>
    <row r="79" spans="1:8">
      <c r="B79" s="10"/>
      <c r="C79" s="10"/>
      <c r="D79" s="10"/>
    </row>
    <row r="80" spans="1:8">
      <c r="A80" s="66" t="s">
        <v>81</v>
      </c>
      <c r="B80" s="66"/>
      <c r="C80" s="66"/>
      <c r="D80" s="66"/>
      <c r="E80" s="66"/>
      <c r="F80" s="10"/>
    </row>
    <row r="81" spans="1:6">
      <c r="A81" s="66" t="s">
        <v>55</v>
      </c>
      <c r="B81" s="66"/>
      <c r="C81" s="66"/>
      <c r="D81" s="66"/>
      <c r="E81" s="66"/>
      <c r="F81" s="10"/>
    </row>
    <row r="82" spans="1:6">
      <c r="A82" s="66" t="s">
        <v>96</v>
      </c>
      <c r="B82" s="66" t="s">
        <v>97</v>
      </c>
      <c r="C82" s="66"/>
      <c r="D82" s="66"/>
      <c r="E82" s="66"/>
      <c r="F82" s="10"/>
    </row>
    <row r="83" spans="1:6">
      <c r="A83" s="10"/>
      <c r="B83" s="10"/>
      <c r="C83" s="10"/>
      <c r="D83" s="10"/>
      <c r="E83" s="10"/>
      <c r="F83" s="10"/>
    </row>
    <row r="84" spans="1:6">
      <c r="A84" s="27" t="s">
        <v>45</v>
      </c>
      <c r="B84" s="27" t="s">
        <v>16</v>
      </c>
      <c r="C84" s="27" t="s">
        <v>66</v>
      </c>
      <c r="D84" s="27" t="s">
        <v>74</v>
      </c>
      <c r="E84" s="27" t="s">
        <v>88</v>
      </c>
      <c r="F84" s="27" t="s">
        <v>95</v>
      </c>
    </row>
    <row r="85" spans="1:6">
      <c r="A85" s="10"/>
      <c r="B85" s="10"/>
      <c r="C85" s="10"/>
      <c r="D85" s="10"/>
      <c r="E85" s="10"/>
      <c r="F85" s="10"/>
    </row>
    <row r="86" spans="1:6">
      <c r="A86" s="10" t="s">
        <v>82</v>
      </c>
      <c r="B86" s="10">
        <f>'1T'!E86</f>
        <v>48652077176.279999</v>
      </c>
      <c r="C86" s="10">
        <f>'2T'!E86</f>
        <v>52924139717.616867</v>
      </c>
      <c r="D86" s="10">
        <f>'3T'!E86</f>
        <v>60424391344.745178</v>
      </c>
      <c r="E86" s="10">
        <f>'4T'!E86</f>
        <v>63143680413.309799</v>
      </c>
      <c r="F86" s="10">
        <f>B86</f>
        <v>48652077176.279999</v>
      </c>
    </row>
    <row r="87" spans="1:6">
      <c r="A87" s="10" t="s">
        <v>57</v>
      </c>
      <c r="B87" s="10">
        <f>'1T'!E87</f>
        <v>17737633257.220001</v>
      </c>
      <c r="C87" s="10">
        <f>'2T'!E87</f>
        <v>27373600015.029999</v>
      </c>
      <c r="D87" s="10">
        <f>'3T'!E87</f>
        <v>22206980552.550003</v>
      </c>
      <c r="E87" s="10">
        <f>'4T'!E87</f>
        <v>22115346979.040001</v>
      </c>
      <c r="F87" s="10">
        <f>SUM(B87:E87)</f>
        <v>89433560803.839996</v>
      </c>
    </row>
    <row r="88" spans="1:6">
      <c r="A88" s="10" t="s">
        <v>58</v>
      </c>
      <c r="B88" s="10">
        <f>'1T'!E88</f>
        <v>66389710433.5</v>
      </c>
      <c r="C88" s="10">
        <f>'2T'!E88</f>
        <v>80297739732.646866</v>
      </c>
      <c r="D88" s="10">
        <f>'3T'!E88</f>
        <v>82631371897.295181</v>
      </c>
      <c r="E88" s="10">
        <f>'4T'!E88</f>
        <v>85259027392.349792</v>
      </c>
      <c r="F88" s="10">
        <f>SUM(F86:F87)</f>
        <v>138085637980.12</v>
      </c>
    </row>
    <row r="89" spans="1:6">
      <c r="A89" s="10" t="s">
        <v>59</v>
      </c>
      <c r="B89" s="10">
        <f>'1T'!E89</f>
        <v>13465570715.883133</v>
      </c>
      <c r="C89" s="10">
        <f>'2T'!E89</f>
        <v>19873348387.901688</v>
      </c>
      <c r="D89" s="10">
        <f>'3T'!E89</f>
        <v>19487691483.985386</v>
      </c>
      <c r="E89" s="10">
        <f>'4T'!E89</f>
        <v>24707798539.385101</v>
      </c>
      <c r="F89" s="10">
        <f>SUM(B89:E89)</f>
        <v>77534409127.155304</v>
      </c>
    </row>
    <row r="90" spans="1:6">
      <c r="A90" s="10" t="s">
        <v>60</v>
      </c>
      <c r="B90" s="10">
        <f>'1T'!E90</f>
        <v>52924139717.616867</v>
      </c>
      <c r="C90" s="10">
        <f>'2T'!E90</f>
        <v>60424391344.745178</v>
      </c>
      <c r="D90" s="10">
        <f>'3T'!E90</f>
        <v>63143680413.309799</v>
      </c>
      <c r="E90" s="10">
        <f>'4T'!E90</f>
        <v>60551228852.964691</v>
      </c>
      <c r="F90" s="10">
        <f>+F88-F89</f>
        <v>60551228852.964691</v>
      </c>
    </row>
    <row r="91" spans="1:6" ht="15.75" thickBot="1">
      <c r="A91" s="44"/>
      <c r="B91" s="44"/>
      <c r="C91" s="44"/>
      <c r="D91" s="44"/>
      <c r="E91" s="44"/>
      <c r="F91" s="44"/>
    </row>
    <row r="92" spans="1:6" ht="15.75" thickTop="1">
      <c r="A92" s="71" t="s">
        <v>83</v>
      </c>
      <c r="B92" s="71"/>
      <c r="C92" s="71"/>
      <c r="D92" s="71"/>
      <c r="E92" s="71"/>
      <c r="F92" s="71"/>
    </row>
    <row r="95" spans="1:6">
      <c r="A95" t="s">
        <v>99</v>
      </c>
    </row>
  </sheetData>
  <mergeCells count="20">
    <mergeCell ref="A1:F1"/>
    <mergeCell ref="A8:F8"/>
    <mergeCell ref="A9:F9"/>
    <mergeCell ref="A20:A21"/>
    <mergeCell ref="A32:A33"/>
    <mergeCell ref="A37:F37"/>
    <mergeCell ref="A38:F38"/>
    <mergeCell ref="A40:E40"/>
    <mergeCell ref="A41:E41"/>
    <mergeCell ref="A42:E42"/>
    <mergeCell ref="B43:E43"/>
    <mergeCell ref="A62:E62"/>
    <mergeCell ref="A63:E63"/>
    <mergeCell ref="A64:E64"/>
    <mergeCell ref="B65:E65"/>
    <mergeCell ref="A80:E80"/>
    <mergeCell ref="A81:E81"/>
    <mergeCell ref="A82:E82"/>
    <mergeCell ref="A92:F92"/>
    <mergeCell ref="A77:F7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Catherine Mata</cp:lastModifiedBy>
  <cp:revision>0</cp:revision>
  <cp:lastPrinted>2012-07-31T19:03:28Z</cp:lastPrinted>
  <dcterms:created xsi:type="dcterms:W3CDTF">2011-05-23T23:07:25Z</dcterms:created>
  <dcterms:modified xsi:type="dcterms:W3CDTF">2014-07-14T21:25:00Z</dcterms:modified>
</cp:coreProperties>
</file>