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6515" windowHeight="9495" tabRatio="861"/>
  </bookViews>
  <sheets>
    <sheet name="1T" sheetId="18" r:id="rId1"/>
    <sheet name="2T" sheetId="19" r:id="rId2"/>
    <sheet name="3T" sheetId="22" r:id="rId3"/>
    <sheet name="4T" sheetId="23" r:id="rId4"/>
    <sheet name="Semestral" sheetId="20" r:id="rId5"/>
    <sheet name="3T Acumulado" sheetId="21" r:id="rId6"/>
    <sheet name="Anual" sheetId="24" r:id="rId7"/>
  </sheets>
  <calcPr calcId="145621"/>
</workbook>
</file>

<file path=xl/calcChain.xml><?xml version="1.0" encoding="utf-8"?>
<calcChain xmlns="http://schemas.openxmlformats.org/spreadsheetml/2006/main">
  <c r="E106" i="23" l="1"/>
  <c r="E105" i="23"/>
  <c r="D79" i="21" l="1"/>
  <c r="D80" i="21"/>
  <c r="D81" i="21"/>
  <c r="D82" i="21"/>
  <c r="D83" i="21"/>
  <c r="D84" i="21"/>
  <c r="D85" i="21"/>
  <c r="D86" i="21"/>
  <c r="D87" i="21"/>
  <c r="D88" i="21"/>
  <c r="G25" i="24" l="1"/>
  <c r="G26" i="24"/>
  <c r="G40" i="24"/>
  <c r="G42" i="24"/>
  <c r="G43" i="24"/>
  <c r="G47" i="24"/>
  <c r="G50" i="24"/>
  <c r="G51" i="24"/>
  <c r="G52" i="24"/>
  <c r="G53" i="24"/>
  <c r="G54" i="24"/>
  <c r="G57" i="24"/>
  <c r="G58" i="24"/>
  <c r="G61" i="24"/>
  <c r="G65" i="24"/>
  <c r="G67" i="24"/>
  <c r="G68" i="24"/>
  <c r="F38" i="24"/>
  <c r="F39" i="24"/>
  <c r="F48" i="24"/>
  <c r="F57" i="24"/>
  <c r="F59" i="24"/>
  <c r="F68" i="24"/>
  <c r="F38" i="21"/>
  <c r="F39" i="21"/>
  <c r="F48" i="21"/>
  <c r="F57" i="21"/>
  <c r="F59" i="21"/>
  <c r="F68" i="21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14" i="24"/>
  <c r="E15" i="24"/>
  <c r="E16" i="24"/>
  <c r="E13" i="24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1" i="21"/>
  <c r="E42" i="21"/>
  <c r="E43" i="21"/>
  <c r="E44" i="21"/>
  <c r="E45" i="21"/>
  <c r="E46" i="21"/>
  <c r="E47" i="21"/>
  <c r="E48" i="21"/>
  <c r="E49" i="21"/>
  <c r="E50" i="21"/>
  <c r="E51" i="21"/>
  <c r="E52" i="21"/>
  <c r="E53" i="21"/>
  <c r="E54" i="21"/>
  <c r="E55" i="21"/>
  <c r="E56" i="21"/>
  <c r="E57" i="21"/>
  <c r="E58" i="21"/>
  <c r="E59" i="21"/>
  <c r="E60" i="21"/>
  <c r="E61" i="21"/>
  <c r="E62" i="21"/>
  <c r="E63" i="21"/>
  <c r="E64" i="21"/>
  <c r="E65" i="21"/>
  <c r="E66" i="21"/>
  <c r="E67" i="21"/>
  <c r="E68" i="21"/>
  <c r="E13" i="21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13" i="20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48" i="24"/>
  <c r="D49" i="24"/>
  <c r="D50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D67" i="24"/>
  <c r="D68" i="24"/>
  <c r="D13" i="24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G38" i="21" s="1"/>
  <c r="D39" i="21"/>
  <c r="G39" i="21" s="1"/>
  <c r="D40" i="21"/>
  <c r="D41" i="21"/>
  <c r="D42" i="21"/>
  <c r="D43" i="21"/>
  <c r="D44" i="21"/>
  <c r="D45" i="21"/>
  <c r="D46" i="21"/>
  <c r="D47" i="21"/>
  <c r="D48" i="21"/>
  <c r="G48" i="21" s="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G68" i="21" s="1"/>
  <c r="D13" i="21"/>
  <c r="D14" i="20"/>
  <c r="F14" i="20" s="1"/>
  <c r="D15" i="20"/>
  <c r="F15" i="20" s="1"/>
  <c r="D16" i="20"/>
  <c r="F16" i="20" s="1"/>
  <c r="D17" i="20"/>
  <c r="F17" i="20" s="1"/>
  <c r="D18" i="20"/>
  <c r="F18" i="20" s="1"/>
  <c r="D19" i="20"/>
  <c r="F19" i="20" s="1"/>
  <c r="D20" i="20"/>
  <c r="F20" i="20" s="1"/>
  <c r="D21" i="20"/>
  <c r="F21" i="20" s="1"/>
  <c r="D22" i="20"/>
  <c r="F22" i="20" s="1"/>
  <c r="D23" i="20"/>
  <c r="F23" i="20" s="1"/>
  <c r="D24" i="20"/>
  <c r="F24" i="20" s="1"/>
  <c r="D25" i="20"/>
  <c r="F25" i="20" s="1"/>
  <c r="D26" i="20"/>
  <c r="F26" i="20" s="1"/>
  <c r="D27" i="20"/>
  <c r="F27" i="20" s="1"/>
  <c r="D28" i="20"/>
  <c r="F28" i="20" s="1"/>
  <c r="D29" i="20"/>
  <c r="F29" i="20" s="1"/>
  <c r="D30" i="20"/>
  <c r="F30" i="20" s="1"/>
  <c r="D31" i="20"/>
  <c r="F31" i="20" s="1"/>
  <c r="D32" i="20"/>
  <c r="F32" i="20" s="1"/>
  <c r="D33" i="20"/>
  <c r="F33" i="20" s="1"/>
  <c r="D34" i="20"/>
  <c r="F34" i="20" s="1"/>
  <c r="D35" i="20"/>
  <c r="F35" i="20" s="1"/>
  <c r="D36" i="20"/>
  <c r="F36" i="20" s="1"/>
  <c r="D37" i="20"/>
  <c r="F37" i="20" s="1"/>
  <c r="D38" i="20"/>
  <c r="F38" i="20" s="1"/>
  <c r="D39" i="20"/>
  <c r="F39" i="20" s="1"/>
  <c r="D40" i="20"/>
  <c r="F40" i="20" s="1"/>
  <c r="D41" i="20"/>
  <c r="F41" i="20" s="1"/>
  <c r="D42" i="20"/>
  <c r="F42" i="20" s="1"/>
  <c r="D43" i="20"/>
  <c r="F43" i="20" s="1"/>
  <c r="D44" i="20"/>
  <c r="F44" i="20" s="1"/>
  <c r="D45" i="20"/>
  <c r="F45" i="20" s="1"/>
  <c r="D46" i="20"/>
  <c r="F46" i="20" s="1"/>
  <c r="D47" i="20"/>
  <c r="F47" i="20" s="1"/>
  <c r="D48" i="20"/>
  <c r="F48" i="20" s="1"/>
  <c r="D49" i="20"/>
  <c r="F49" i="20" s="1"/>
  <c r="D50" i="20"/>
  <c r="F50" i="20" s="1"/>
  <c r="D51" i="20"/>
  <c r="F51" i="20" s="1"/>
  <c r="D52" i="20"/>
  <c r="F52" i="20" s="1"/>
  <c r="D53" i="20"/>
  <c r="F53" i="20" s="1"/>
  <c r="D54" i="20"/>
  <c r="F54" i="20" s="1"/>
  <c r="D55" i="20"/>
  <c r="F55" i="20" s="1"/>
  <c r="D56" i="20"/>
  <c r="F56" i="20" s="1"/>
  <c r="D57" i="20"/>
  <c r="F57" i="20" s="1"/>
  <c r="D58" i="20"/>
  <c r="F58" i="20" s="1"/>
  <c r="D59" i="20"/>
  <c r="F59" i="20" s="1"/>
  <c r="D60" i="20"/>
  <c r="F60" i="20" s="1"/>
  <c r="D61" i="20"/>
  <c r="F61" i="20" s="1"/>
  <c r="D62" i="20"/>
  <c r="F62" i="20" s="1"/>
  <c r="D63" i="20"/>
  <c r="F63" i="20" s="1"/>
  <c r="D64" i="20"/>
  <c r="F64" i="20" s="1"/>
  <c r="D65" i="20"/>
  <c r="F65" i="20" s="1"/>
  <c r="D66" i="20"/>
  <c r="F66" i="20" s="1"/>
  <c r="D67" i="20"/>
  <c r="F67" i="20" s="1"/>
  <c r="D68" i="20"/>
  <c r="F68" i="20" s="1"/>
  <c r="D13" i="20"/>
  <c r="G17" i="22"/>
  <c r="F17" i="24" s="1"/>
  <c r="G18" i="22"/>
  <c r="F18" i="24" s="1"/>
  <c r="G19" i="22"/>
  <c r="F19" i="24" s="1"/>
  <c r="G20" i="22"/>
  <c r="F20" i="24" s="1"/>
  <c r="G21" i="22"/>
  <c r="F21" i="24" s="1"/>
  <c r="G59" i="21" l="1"/>
  <c r="G57" i="21"/>
  <c r="F20" i="21"/>
  <c r="G20" i="21" s="1"/>
  <c r="F18" i="21"/>
  <c r="G18" i="21" s="1"/>
  <c r="F21" i="21"/>
  <c r="G21" i="21" s="1"/>
  <c r="F19" i="21"/>
  <c r="G19" i="21" s="1"/>
  <c r="F17" i="21"/>
  <c r="G17" i="21" s="1"/>
  <c r="H57" i="24"/>
  <c r="H68" i="24"/>
  <c r="G48" i="23"/>
  <c r="G48" i="24" s="1"/>
  <c r="H48" i="24" s="1"/>
  <c r="G39" i="23"/>
  <c r="G39" i="24" s="1"/>
  <c r="H39" i="24" s="1"/>
  <c r="G41" i="23"/>
  <c r="G41" i="24" s="1"/>
  <c r="G44" i="23"/>
  <c r="G44" i="24" s="1"/>
  <c r="G45" i="23"/>
  <c r="G45" i="24" s="1"/>
  <c r="G46" i="23"/>
  <c r="G46" i="24" s="1"/>
  <c r="G49" i="23"/>
  <c r="G49" i="24" s="1"/>
  <c r="G55" i="23"/>
  <c r="G55" i="24" s="1"/>
  <c r="G56" i="23"/>
  <c r="G56" i="24" s="1"/>
  <c r="G59" i="23"/>
  <c r="G59" i="24" s="1"/>
  <c r="H59" i="24" s="1"/>
  <c r="G60" i="23"/>
  <c r="G60" i="24" s="1"/>
  <c r="G62" i="23"/>
  <c r="G62" i="24" s="1"/>
  <c r="G63" i="23"/>
  <c r="G63" i="24" s="1"/>
  <c r="G64" i="23"/>
  <c r="G64" i="24" s="1"/>
  <c r="G66" i="23"/>
  <c r="G66" i="24" s="1"/>
  <c r="G38" i="23"/>
  <c r="G38" i="24" s="1"/>
  <c r="H38" i="24" s="1"/>
  <c r="G15" i="23"/>
  <c r="G15" i="24" s="1"/>
  <c r="G16" i="23"/>
  <c r="G16" i="24" s="1"/>
  <c r="G17" i="23"/>
  <c r="G17" i="24" s="1"/>
  <c r="H17" i="24" s="1"/>
  <c r="G18" i="23"/>
  <c r="G18" i="24" s="1"/>
  <c r="H18" i="24" s="1"/>
  <c r="G19" i="23"/>
  <c r="G19" i="24" s="1"/>
  <c r="H19" i="24" s="1"/>
  <c r="G20" i="23"/>
  <c r="G20" i="24" s="1"/>
  <c r="H20" i="24" s="1"/>
  <c r="G21" i="23"/>
  <c r="G21" i="24" s="1"/>
  <c r="H21" i="24" s="1"/>
  <c r="G22" i="23"/>
  <c r="G22" i="24" s="1"/>
  <c r="G23" i="23"/>
  <c r="G23" i="24" s="1"/>
  <c r="G24" i="23"/>
  <c r="G24" i="24" s="1"/>
  <c r="G27" i="23"/>
  <c r="G27" i="24" s="1"/>
  <c r="G28" i="23"/>
  <c r="G28" i="24" s="1"/>
  <c r="G29" i="23"/>
  <c r="G29" i="24" s="1"/>
  <c r="G30" i="23"/>
  <c r="G30" i="24" s="1"/>
  <c r="G31" i="23"/>
  <c r="G31" i="24" s="1"/>
  <c r="G32" i="23"/>
  <c r="G32" i="24" s="1"/>
  <c r="G33" i="23"/>
  <c r="G33" i="24" s="1"/>
  <c r="G34" i="23"/>
  <c r="G34" i="24" s="1"/>
  <c r="G35" i="23"/>
  <c r="G35" i="24" s="1"/>
  <c r="G36" i="23"/>
  <c r="G36" i="24" s="1"/>
  <c r="G37" i="23"/>
  <c r="G37" i="24" s="1"/>
  <c r="E118" i="23"/>
  <c r="E118" i="24" s="1"/>
  <c r="E116" i="23"/>
  <c r="E116" i="24" s="1"/>
  <c r="E115" i="23"/>
  <c r="E115" i="24" s="1"/>
  <c r="E114" i="23"/>
  <c r="E114" i="24" s="1"/>
  <c r="E117" i="23" l="1"/>
  <c r="G32" i="22"/>
  <c r="G33" i="22"/>
  <c r="D102" i="24"/>
  <c r="E118" i="22"/>
  <c r="D118" i="21" s="1"/>
  <c r="E116" i="22"/>
  <c r="D116" i="21" s="1"/>
  <c r="E115" i="22"/>
  <c r="D115" i="24" s="1"/>
  <c r="E114" i="22"/>
  <c r="D114" i="21" s="1"/>
  <c r="C105" i="22"/>
  <c r="D105" i="22"/>
  <c r="B105" i="22"/>
  <c r="G61" i="22"/>
  <c r="G62" i="22"/>
  <c r="G63" i="22"/>
  <c r="G64" i="22"/>
  <c r="G65" i="22"/>
  <c r="G66" i="22"/>
  <c r="G67" i="22"/>
  <c r="G60" i="22"/>
  <c r="G56" i="22"/>
  <c r="G14" i="22"/>
  <c r="G15" i="22"/>
  <c r="G16" i="22"/>
  <c r="G22" i="22"/>
  <c r="G23" i="22"/>
  <c r="G24" i="22"/>
  <c r="G25" i="22"/>
  <c r="G26" i="22"/>
  <c r="G27" i="22"/>
  <c r="G28" i="22"/>
  <c r="G29" i="22"/>
  <c r="G30" i="22"/>
  <c r="G31" i="22"/>
  <c r="G34" i="22"/>
  <c r="G35" i="22"/>
  <c r="G36" i="22"/>
  <c r="G37" i="22"/>
  <c r="G41" i="22"/>
  <c r="G42" i="22"/>
  <c r="G43" i="22"/>
  <c r="G44" i="22"/>
  <c r="G45" i="22"/>
  <c r="G46" i="22"/>
  <c r="G47" i="22"/>
  <c r="G49" i="22"/>
  <c r="G50" i="22"/>
  <c r="G51" i="22"/>
  <c r="G52" i="22"/>
  <c r="G53" i="22"/>
  <c r="G54" i="22"/>
  <c r="G55" i="22"/>
  <c r="D58" i="22"/>
  <c r="G58" i="22" s="1"/>
  <c r="F40" i="22"/>
  <c r="G40" i="22" s="1"/>
  <c r="F31" i="21" l="1"/>
  <c r="G31" i="21" s="1"/>
  <c r="F31" i="24"/>
  <c r="H31" i="24" s="1"/>
  <c r="F60" i="21"/>
  <c r="G60" i="21" s="1"/>
  <c r="F60" i="24"/>
  <c r="H60" i="24" s="1"/>
  <c r="F58" i="21"/>
  <c r="G58" i="21" s="1"/>
  <c r="F58" i="24"/>
  <c r="H58" i="24" s="1"/>
  <c r="F56" i="21"/>
  <c r="G56" i="21" s="1"/>
  <c r="F56" i="24"/>
  <c r="H56" i="24" s="1"/>
  <c r="F54" i="24"/>
  <c r="H54" i="24" s="1"/>
  <c r="F54" i="21"/>
  <c r="G54" i="21" s="1"/>
  <c r="F40" i="24"/>
  <c r="H40" i="24" s="1"/>
  <c r="F40" i="21"/>
  <c r="G40" i="21" s="1"/>
  <c r="F55" i="24"/>
  <c r="H55" i="24" s="1"/>
  <c r="F55" i="21"/>
  <c r="G55" i="21" s="1"/>
  <c r="F53" i="24"/>
  <c r="H53" i="24" s="1"/>
  <c r="F53" i="21"/>
  <c r="G53" i="21" s="1"/>
  <c r="F51" i="24"/>
  <c r="H51" i="24" s="1"/>
  <c r="F51" i="21"/>
  <c r="G51" i="21" s="1"/>
  <c r="F49" i="24"/>
  <c r="H49" i="24" s="1"/>
  <c r="F49" i="21"/>
  <c r="G49" i="21" s="1"/>
  <c r="F46" i="24"/>
  <c r="H46" i="24" s="1"/>
  <c r="F46" i="21"/>
  <c r="G46" i="21" s="1"/>
  <c r="F44" i="24"/>
  <c r="H44" i="24" s="1"/>
  <c r="F44" i="21"/>
  <c r="G44" i="21" s="1"/>
  <c r="F42" i="24"/>
  <c r="H42" i="24" s="1"/>
  <c r="F42" i="21"/>
  <c r="G42" i="21" s="1"/>
  <c r="F37" i="24"/>
  <c r="H37" i="24" s="1"/>
  <c r="F37" i="21"/>
  <c r="G37" i="21" s="1"/>
  <c r="F35" i="24"/>
  <c r="H35" i="24" s="1"/>
  <c r="F35" i="21"/>
  <c r="G35" i="21" s="1"/>
  <c r="F29" i="24"/>
  <c r="H29" i="24" s="1"/>
  <c r="F29" i="21"/>
  <c r="G29" i="21" s="1"/>
  <c r="F27" i="24"/>
  <c r="H27" i="24" s="1"/>
  <c r="F27" i="21"/>
  <c r="G27" i="21" s="1"/>
  <c r="F25" i="24"/>
  <c r="H25" i="24" s="1"/>
  <c r="F25" i="21"/>
  <c r="G25" i="21" s="1"/>
  <c r="F23" i="24"/>
  <c r="H23" i="24" s="1"/>
  <c r="F23" i="21"/>
  <c r="G23" i="21" s="1"/>
  <c r="F16" i="24"/>
  <c r="H16" i="24" s="1"/>
  <c r="F16" i="21"/>
  <c r="G16" i="21" s="1"/>
  <c r="F14" i="24"/>
  <c r="F14" i="21"/>
  <c r="G14" i="21" s="1"/>
  <c r="F66" i="24"/>
  <c r="H66" i="24" s="1"/>
  <c r="F66" i="21"/>
  <c r="G66" i="21" s="1"/>
  <c r="F64" i="24"/>
  <c r="H64" i="24" s="1"/>
  <c r="F64" i="21"/>
  <c r="G64" i="21" s="1"/>
  <c r="F62" i="24"/>
  <c r="H62" i="24" s="1"/>
  <c r="F62" i="21"/>
  <c r="G62" i="21" s="1"/>
  <c r="F33" i="24"/>
  <c r="H33" i="24" s="1"/>
  <c r="F33" i="21"/>
  <c r="G33" i="21" s="1"/>
  <c r="F52" i="24"/>
  <c r="H52" i="24" s="1"/>
  <c r="F52" i="21"/>
  <c r="G52" i="21" s="1"/>
  <c r="F50" i="24"/>
  <c r="H50" i="24" s="1"/>
  <c r="F50" i="21"/>
  <c r="G50" i="21" s="1"/>
  <c r="F47" i="24"/>
  <c r="H47" i="24" s="1"/>
  <c r="F47" i="21"/>
  <c r="G47" i="21" s="1"/>
  <c r="F45" i="24"/>
  <c r="H45" i="24" s="1"/>
  <c r="F45" i="21"/>
  <c r="G45" i="21" s="1"/>
  <c r="F43" i="24"/>
  <c r="H43" i="24" s="1"/>
  <c r="F43" i="21"/>
  <c r="G43" i="21" s="1"/>
  <c r="F41" i="24"/>
  <c r="H41" i="24" s="1"/>
  <c r="F41" i="21"/>
  <c r="G41" i="21" s="1"/>
  <c r="F36" i="24"/>
  <c r="H36" i="24" s="1"/>
  <c r="F36" i="21"/>
  <c r="G36" i="21" s="1"/>
  <c r="F34" i="24"/>
  <c r="H34" i="24" s="1"/>
  <c r="F34" i="21"/>
  <c r="G34" i="21" s="1"/>
  <c r="F30" i="24"/>
  <c r="H30" i="24" s="1"/>
  <c r="F30" i="21"/>
  <c r="G30" i="21" s="1"/>
  <c r="F28" i="24"/>
  <c r="H28" i="24" s="1"/>
  <c r="F28" i="21"/>
  <c r="G28" i="21" s="1"/>
  <c r="F26" i="24"/>
  <c r="H26" i="24" s="1"/>
  <c r="F26" i="21"/>
  <c r="G26" i="21" s="1"/>
  <c r="F24" i="24"/>
  <c r="H24" i="24" s="1"/>
  <c r="F24" i="21"/>
  <c r="G24" i="21" s="1"/>
  <c r="F22" i="24"/>
  <c r="H22" i="24" s="1"/>
  <c r="F22" i="21"/>
  <c r="G22" i="21" s="1"/>
  <c r="F15" i="24"/>
  <c r="H15" i="24" s="1"/>
  <c r="F15" i="21"/>
  <c r="G15" i="21" s="1"/>
  <c r="F67" i="24"/>
  <c r="H67" i="24" s="1"/>
  <c r="F67" i="21"/>
  <c r="G67" i="21" s="1"/>
  <c r="F65" i="24"/>
  <c r="H65" i="24" s="1"/>
  <c r="F65" i="21"/>
  <c r="G65" i="21" s="1"/>
  <c r="F63" i="24"/>
  <c r="H63" i="24" s="1"/>
  <c r="F63" i="21"/>
  <c r="G63" i="21" s="1"/>
  <c r="F61" i="24"/>
  <c r="H61" i="24" s="1"/>
  <c r="F61" i="21"/>
  <c r="G61" i="21" s="1"/>
  <c r="F32" i="24"/>
  <c r="H32" i="24" s="1"/>
  <c r="F32" i="21"/>
  <c r="G32" i="21" s="1"/>
  <c r="E117" i="24"/>
  <c r="E119" i="23"/>
  <c r="E119" i="24" s="1"/>
  <c r="D115" i="21"/>
  <c r="D114" i="24"/>
  <c r="D118" i="24"/>
  <c r="D116" i="24"/>
  <c r="E117" i="22"/>
  <c r="C119" i="24"/>
  <c r="B119" i="24"/>
  <c r="C118" i="24"/>
  <c r="B118" i="24"/>
  <c r="C117" i="24"/>
  <c r="B117" i="24"/>
  <c r="C116" i="24"/>
  <c r="B116" i="24"/>
  <c r="C115" i="24"/>
  <c r="B115" i="24"/>
  <c r="C114" i="24"/>
  <c r="B114" i="24"/>
  <c r="C104" i="24"/>
  <c r="B104" i="24"/>
  <c r="C103" i="24"/>
  <c r="B103" i="24"/>
  <c r="C102" i="24"/>
  <c r="B102" i="24"/>
  <c r="C101" i="24"/>
  <c r="B101" i="24"/>
  <c r="C100" i="24"/>
  <c r="B100" i="24"/>
  <c r="C99" i="24"/>
  <c r="B99" i="24"/>
  <c r="C104" i="21"/>
  <c r="B104" i="21"/>
  <c r="C103" i="21"/>
  <c r="B103" i="21"/>
  <c r="C102" i="21"/>
  <c r="B102" i="21"/>
  <c r="C101" i="21"/>
  <c r="B101" i="21"/>
  <c r="C100" i="21"/>
  <c r="B100" i="21"/>
  <c r="C99" i="21"/>
  <c r="B99" i="21"/>
  <c r="C88" i="24"/>
  <c r="B88" i="24"/>
  <c r="C86" i="24"/>
  <c r="B86" i="24"/>
  <c r="C85" i="24"/>
  <c r="B85" i="24"/>
  <c r="C79" i="24"/>
  <c r="B79" i="24"/>
  <c r="C78" i="24"/>
  <c r="B78" i="24"/>
  <c r="C88" i="21"/>
  <c r="B88" i="21"/>
  <c r="C86" i="21"/>
  <c r="B86" i="21"/>
  <c r="C85" i="21"/>
  <c r="B85" i="21"/>
  <c r="C79" i="21"/>
  <c r="B79" i="21"/>
  <c r="C78" i="21"/>
  <c r="B78" i="21"/>
  <c r="B100" i="20"/>
  <c r="B101" i="20"/>
  <c r="B102" i="20"/>
  <c r="B103" i="20"/>
  <c r="B104" i="20"/>
  <c r="B99" i="20"/>
  <c r="C79" i="20"/>
  <c r="C85" i="20"/>
  <c r="C86" i="20"/>
  <c r="C88" i="20"/>
  <c r="C78" i="20"/>
  <c r="B79" i="20"/>
  <c r="B85" i="20"/>
  <c r="B86" i="20"/>
  <c r="B88" i="20"/>
  <c r="B78" i="20"/>
  <c r="D117" i="24" l="1"/>
  <c r="E119" i="22"/>
  <c r="D117" i="21"/>
  <c r="G14" i="23"/>
  <c r="G14" i="24" s="1"/>
  <c r="H14" i="24" s="1"/>
  <c r="G13" i="23"/>
  <c r="G13" i="24" s="1"/>
  <c r="D106" i="23"/>
  <c r="C106" i="23"/>
  <c r="B106" i="23"/>
  <c r="E104" i="23"/>
  <c r="E104" i="24" s="1"/>
  <c r="E103" i="23"/>
  <c r="E103" i="24" s="1"/>
  <c r="E102" i="23"/>
  <c r="E102" i="24" s="1"/>
  <c r="F102" i="24" s="1"/>
  <c r="E101" i="23"/>
  <c r="E101" i="24" s="1"/>
  <c r="E100" i="23"/>
  <c r="E100" i="24" s="1"/>
  <c r="E99" i="23"/>
  <c r="E99" i="24" s="1"/>
  <c r="D89" i="23"/>
  <c r="C89" i="23"/>
  <c r="B89" i="23"/>
  <c r="E88" i="23"/>
  <c r="E88" i="24" s="1"/>
  <c r="E87" i="23"/>
  <c r="E87" i="24" s="1"/>
  <c r="E86" i="23"/>
  <c r="E86" i="24" s="1"/>
  <c r="E85" i="23"/>
  <c r="E85" i="24" s="1"/>
  <c r="E84" i="23"/>
  <c r="E84" i="24" s="1"/>
  <c r="E83" i="23"/>
  <c r="E83" i="24" s="1"/>
  <c r="E82" i="23"/>
  <c r="E82" i="24" s="1"/>
  <c r="E81" i="23"/>
  <c r="E81" i="24" s="1"/>
  <c r="E80" i="23"/>
  <c r="E80" i="24" s="1"/>
  <c r="E79" i="23"/>
  <c r="E79" i="24" s="1"/>
  <c r="E78" i="23"/>
  <c r="E89" i="23" l="1"/>
  <c r="E78" i="24"/>
  <c r="D119" i="24"/>
  <c r="D119" i="21"/>
  <c r="F118" i="24" l="1"/>
  <c r="F116" i="24"/>
  <c r="F115" i="24"/>
  <c r="F114" i="24"/>
  <c r="F117" i="24" l="1"/>
  <c r="F119" i="24" s="1"/>
  <c r="C114" i="21" l="1"/>
  <c r="C114" i="20"/>
  <c r="E104" i="22"/>
  <c r="E103" i="22"/>
  <c r="E101" i="22"/>
  <c r="E100" i="22"/>
  <c r="E99" i="22"/>
  <c r="D89" i="22"/>
  <c r="C89" i="22"/>
  <c r="B89" i="22"/>
  <c r="E88" i="22"/>
  <c r="E87" i="22"/>
  <c r="E86" i="22"/>
  <c r="E85" i="22"/>
  <c r="E84" i="22"/>
  <c r="E83" i="22"/>
  <c r="E82" i="22"/>
  <c r="E81" i="22"/>
  <c r="E80" i="22"/>
  <c r="E78" i="22"/>
  <c r="G13" i="22"/>
  <c r="F13" i="21" l="1"/>
  <c r="F13" i="24"/>
  <c r="D85" i="24"/>
  <c r="F85" i="24" s="1"/>
  <c r="D99" i="21"/>
  <c r="E105" i="22"/>
  <c r="D104" i="21" s="1"/>
  <c r="D99" i="24"/>
  <c r="F99" i="24" s="1"/>
  <c r="D101" i="21"/>
  <c r="D101" i="24"/>
  <c r="F101" i="24" s="1"/>
  <c r="D104" i="24"/>
  <c r="F104" i="24" s="1"/>
  <c r="D103" i="21"/>
  <c r="D78" i="24"/>
  <c r="F78" i="24" s="1"/>
  <c r="D78" i="21"/>
  <c r="D84" i="24"/>
  <c r="D100" i="24"/>
  <c r="F100" i="24" s="1"/>
  <c r="D100" i="21"/>
  <c r="D103" i="24"/>
  <c r="F103" i="24" s="1"/>
  <c r="D102" i="21"/>
  <c r="D79" i="24"/>
  <c r="F79" i="24" s="1"/>
  <c r="D81" i="24"/>
  <c r="D83" i="24"/>
  <c r="D87" i="24"/>
  <c r="D80" i="24"/>
  <c r="D82" i="24"/>
  <c r="D86" i="24"/>
  <c r="F86" i="24" s="1"/>
  <c r="D88" i="24"/>
  <c r="F88" i="24" s="1"/>
  <c r="E89" i="22"/>
  <c r="H13" i="24"/>
  <c r="D105" i="21" l="1"/>
  <c r="D89" i="21"/>
  <c r="E116" i="19"/>
  <c r="D115" i="19"/>
  <c r="B115" i="19"/>
  <c r="B117" i="19" s="1"/>
  <c r="B119" i="19" s="1"/>
  <c r="C114" i="19" s="1"/>
  <c r="C117" i="19" s="1"/>
  <c r="D105" i="19"/>
  <c r="D118" i="19" s="1"/>
  <c r="C105" i="19"/>
  <c r="C118" i="19" s="1"/>
  <c r="B105" i="19"/>
  <c r="B118" i="19" s="1"/>
  <c r="E104" i="19"/>
  <c r="E103" i="19"/>
  <c r="E102" i="19"/>
  <c r="E101" i="19"/>
  <c r="E100" i="19"/>
  <c r="E99" i="19"/>
  <c r="D90" i="19"/>
  <c r="C90" i="19"/>
  <c r="B90" i="19"/>
  <c r="E88" i="19"/>
  <c r="E87" i="19"/>
  <c r="E86" i="19"/>
  <c r="E85" i="19"/>
  <c r="E84" i="19"/>
  <c r="E83" i="19"/>
  <c r="E82" i="19"/>
  <c r="E81" i="19"/>
  <c r="E80" i="19"/>
  <c r="E79" i="19"/>
  <c r="E78" i="19"/>
  <c r="G14" i="19"/>
  <c r="G13" i="19"/>
  <c r="C80" i="24" l="1"/>
  <c r="C80" i="21"/>
  <c r="C80" i="20"/>
  <c r="C82" i="24"/>
  <c r="C82" i="21"/>
  <c r="C82" i="20"/>
  <c r="C84" i="24"/>
  <c r="C84" i="21"/>
  <c r="C84" i="20"/>
  <c r="C81" i="20"/>
  <c r="C81" i="24"/>
  <c r="C81" i="21"/>
  <c r="C83" i="24"/>
  <c r="C83" i="21"/>
  <c r="C83" i="20"/>
  <c r="C87" i="24"/>
  <c r="C87" i="21"/>
  <c r="C87" i="20"/>
  <c r="G13" i="21"/>
  <c r="F13" i="20"/>
  <c r="E90" i="19"/>
  <c r="E105" i="19"/>
  <c r="E118" i="19" s="1"/>
  <c r="C99" i="20"/>
  <c r="C101" i="20"/>
  <c r="C103" i="20"/>
  <c r="C100" i="20"/>
  <c r="C102" i="20"/>
  <c r="C104" i="20"/>
  <c r="C116" i="21"/>
  <c r="C116" i="20"/>
  <c r="C119" i="19"/>
  <c r="D114" i="19" s="1"/>
  <c r="D117" i="19" s="1"/>
  <c r="D119" i="19" s="1"/>
  <c r="E115" i="19"/>
  <c r="E114" i="18"/>
  <c r="E117" i="19" l="1"/>
  <c r="C115" i="21"/>
  <c r="C115" i="20"/>
  <c r="C105" i="20"/>
  <c r="C118" i="21"/>
  <c r="C118" i="20"/>
  <c r="C89" i="20"/>
  <c r="C89" i="21"/>
  <c r="C105" i="21"/>
  <c r="B114" i="21"/>
  <c r="E114" i="21" s="1"/>
  <c r="B114" i="20"/>
  <c r="D114" i="20" s="1"/>
  <c r="E116" i="18"/>
  <c r="B115" i="18"/>
  <c r="B117" i="18" s="1"/>
  <c r="D105" i="18"/>
  <c r="D118" i="18" s="1"/>
  <c r="C105" i="18"/>
  <c r="C118" i="18" s="1"/>
  <c r="B105" i="18"/>
  <c r="B118" i="18" s="1"/>
  <c r="E104" i="18"/>
  <c r="E103" i="18"/>
  <c r="E102" i="18"/>
  <c r="E101" i="18"/>
  <c r="E100" i="18"/>
  <c r="E99" i="18"/>
  <c r="D90" i="18"/>
  <c r="C90" i="18"/>
  <c r="B90" i="18"/>
  <c r="E88" i="18"/>
  <c r="E87" i="18"/>
  <c r="E86" i="18"/>
  <c r="E85" i="18"/>
  <c r="E84" i="18"/>
  <c r="E83" i="18"/>
  <c r="E82" i="18"/>
  <c r="E81" i="18"/>
  <c r="E80" i="18"/>
  <c r="E79" i="18"/>
  <c r="E78" i="18"/>
  <c r="B80" i="24" l="1"/>
  <c r="F80" i="24" s="1"/>
  <c r="B80" i="20"/>
  <c r="D80" i="20" s="1"/>
  <c r="B80" i="21"/>
  <c r="B82" i="24"/>
  <c r="F82" i="24" s="1"/>
  <c r="B82" i="20"/>
  <c r="B82" i="21"/>
  <c r="B84" i="20"/>
  <c r="B84" i="24"/>
  <c r="F84" i="24" s="1"/>
  <c r="B84" i="21"/>
  <c r="B81" i="21"/>
  <c r="B81" i="20"/>
  <c r="B81" i="24"/>
  <c r="F81" i="24" s="1"/>
  <c r="B83" i="24"/>
  <c r="F83" i="24" s="1"/>
  <c r="B83" i="21"/>
  <c r="E83" i="21" s="1"/>
  <c r="B83" i="20"/>
  <c r="B87" i="24"/>
  <c r="F87" i="24" s="1"/>
  <c r="B87" i="21"/>
  <c r="B87" i="20"/>
  <c r="D87" i="20" s="1"/>
  <c r="E119" i="19"/>
  <c r="C117" i="21"/>
  <c r="C117" i="20"/>
  <c r="E80" i="21"/>
  <c r="D79" i="20"/>
  <c r="E81" i="21"/>
  <c r="D81" i="20"/>
  <c r="D83" i="20"/>
  <c r="E85" i="21"/>
  <c r="D85" i="20"/>
  <c r="E87" i="21"/>
  <c r="D100" i="20"/>
  <c r="E100" i="21"/>
  <c r="D102" i="20"/>
  <c r="E102" i="21"/>
  <c r="D104" i="20"/>
  <c r="E104" i="21"/>
  <c r="B119" i="18"/>
  <c r="C114" i="18" s="1"/>
  <c r="C117" i="18" s="1"/>
  <c r="C119" i="18" s="1"/>
  <c r="D114" i="18" s="1"/>
  <c r="D117" i="18" s="1"/>
  <c r="D119" i="18" s="1"/>
  <c r="E78" i="21"/>
  <c r="E82" i="21"/>
  <c r="D82" i="20"/>
  <c r="E84" i="21"/>
  <c r="D84" i="20"/>
  <c r="E86" i="21"/>
  <c r="D86" i="20"/>
  <c r="E88" i="21"/>
  <c r="D88" i="20"/>
  <c r="E105" i="18"/>
  <c r="E118" i="18" s="1"/>
  <c r="E101" i="21"/>
  <c r="D101" i="20"/>
  <c r="D103" i="20"/>
  <c r="B116" i="21"/>
  <c r="E116" i="21" s="1"/>
  <c r="B116" i="20"/>
  <c r="D116" i="20" s="1"/>
  <c r="E115" i="18"/>
  <c r="E90" i="18"/>
  <c r="C119" i="21" l="1"/>
  <c r="C119" i="20"/>
  <c r="D99" i="20"/>
  <c r="D105" i="20" s="1"/>
  <c r="B105" i="20"/>
  <c r="B105" i="21"/>
  <c r="E105" i="21" s="1"/>
  <c r="E99" i="21"/>
  <c r="D78" i="20"/>
  <c r="D89" i="20" s="1"/>
  <c r="B89" i="20"/>
  <c r="E117" i="18"/>
  <c r="B115" i="20"/>
  <c r="D115" i="20" s="1"/>
  <c r="D117" i="20" s="1"/>
  <c r="B115" i="21"/>
  <c r="E115" i="21" s="1"/>
  <c r="E117" i="21" s="1"/>
  <c r="B118" i="21"/>
  <c r="E118" i="21" s="1"/>
  <c r="B118" i="20"/>
  <c r="D118" i="20" s="1"/>
  <c r="B89" i="21"/>
  <c r="E79" i="21"/>
  <c r="E89" i="21" s="1"/>
  <c r="E119" i="21" l="1"/>
  <c r="D119" i="20"/>
  <c r="E119" i="18"/>
  <c r="B117" i="20"/>
  <c r="B117" i="21"/>
  <c r="B119" i="20" l="1"/>
  <c r="B119" i="21"/>
</calcChain>
</file>

<file path=xl/comments1.xml><?xml version="1.0" encoding="utf-8"?>
<comments xmlns="http://schemas.openxmlformats.org/spreadsheetml/2006/main">
  <authors>
    <author>Verónica Delgado</author>
  </authors>
  <commentList>
    <comment ref="C30" authorId="0">
      <text>
        <r>
          <rPr>
            <b/>
            <sz val="9"/>
            <color indexed="81"/>
            <rFont val="Tahoma"/>
            <family val="2"/>
          </rPr>
          <t>Verónica Delgado:</t>
        </r>
        <r>
          <rPr>
            <sz val="9"/>
            <color indexed="81"/>
            <rFont val="Tahoma"/>
            <family val="2"/>
          </rPr>
          <t xml:space="preserve">
Antes se usaba como medida personas, pero en este semestre cambian la medida a talleres</t>
        </r>
      </text>
    </comment>
    <comment ref="A104" authorId="0">
      <text>
        <r>
          <rPr>
            <b/>
            <sz val="9"/>
            <color indexed="81"/>
            <rFont val="Tahoma"/>
            <family val="2"/>
          </rPr>
          <t>Verónica Delgado:</t>
        </r>
        <r>
          <rPr>
            <sz val="9"/>
            <color indexed="81"/>
            <rFont val="Tahoma"/>
            <family val="2"/>
          </rPr>
          <t xml:space="preserve">
Hasta este semestre se utiliza la división entre transferencias Corrientes y de Capital, antes solo se utilizaba el rubro de Transferencias.</t>
        </r>
      </text>
    </comment>
  </commentList>
</comments>
</file>

<file path=xl/comments2.xml><?xml version="1.0" encoding="utf-8"?>
<comments xmlns="http://schemas.openxmlformats.org/spreadsheetml/2006/main">
  <authors>
    <author>catherine.mata</author>
  </authors>
  <commentList>
    <comment ref="D36" author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Aparece como Campañas en el I Trimestre</t>
        </r>
      </text>
    </comment>
  </commentList>
</comments>
</file>

<file path=xl/comments3.xml><?xml version="1.0" encoding="utf-8"?>
<comments xmlns="http://schemas.openxmlformats.org/spreadsheetml/2006/main">
  <authors>
    <author>catherine.mata</author>
  </authors>
  <commentList>
    <comment ref="D43" author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Aparece como Campañas en el I Trimestre</t>
        </r>
      </text>
    </comment>
  </commentList>
</comments>
</file>

<file path=xl/sharedStrings.xml><?xml version="1.0" encoding="utf-8"?>
<sst xmlns="http://schemas.openxmlformats.org/spreadsheetml/2006/main" count="1375" uniqueCount="208">
  <si>
    <t xml:space="preserve">Programa: </t>
  </si>
  <si>
    <t>Institución:</t>
  </si>
  <si>
    <t>Instituto Nacional de las Mujeres (INAMU)</t>
  </si>
  <si>
    <t>Unidad Ejecutora:</t>
  </si>
  <si>
    <t>INAMU</t>
  </si>
  <si>
    <t>Área</t>
  </si>
  <si>
    <t>Unidad</t>
  </si>
  <si>
    <t>Enero</t>
  </si>
  <si>
    <t>Febrero</t>
  </si>
  <si>
    <t>Marzo</t>
  </si>
  <si>
    <t>I Trimestre</t>
  </si>
  <si>
    <t>1. Ciudadanía Activa, Liderazgo y Gestión Local</t>
  </si>
  <si>
    <t>a. Sevicios de asesoría técnica</t>
  </si>
  <si>
    <t>Asesoría</t>
  </si>
  <si>
    <t>Persona</t>
  </si>
  <si>
    <t>b. Servicios de capacitación</t>
  </si>
  <si>
    <t>Documento</t>
  </si>
  <si>
    <t>e. Servicios de información y orientación a mujeres</t>
  </si>
  <si>
    <t>3. Construcción de Identidades y Proyectos de Vida</t>
  </si>
  <si>
    <t>a. Asesorías técnicas</t>
  </si>
  <si>
    <t>4. Especialidad de Información</t>
  </si>
  <si>
    <t>a. Asesorías Técnicas</t>
  </si>
  <si>
    <t xml:space="preserve">Asesoría </t>
  </si>
  <si>
    <t>b. Capacitación</t>
  </si>
  <si>
    <t>6. Violencia de Género</t>
  </si>
  <si>
    <t>d. Servicios de albergue temporal a mujeres, niños y niñas</t>
  </si>
  <si>
    <t xml:space="preserve">a. Servicios de Capacitación Programa Avanzamos Mujeres </t>
  </si>
  <si>
    <t xml:space="preserve">b. Servicios de capacitación </t>
  </si>
  <si>
    <t>d. Servicios de asesorías técnicas</t>
  </si>
  <si>
    <t>8. Secretaría Técnica de la Política de Igualdad y Equidad de Género</t>
  </si>
  <si>
    <t>Cuadro N° 2</t>
  </si>
  <si>
    <t>TOTAL</t>
  </si>
  <si>
    <t>Cuadro N° 3</t>
  </si>
  <si>
    <t>Rubro por objeto de gasto</t>
  </si>
  <si>
    <t>Cuadro N° 4</t>
  </si>
  <si>
    <t>Reporte de ingresos efectivos girados por el Fondo de Des. Social y Asignaciones Familiares</t>
  </si>
  <si>
    <t xml:space="preserve">1. Saldo en caja inicial  (5 t-1) </t>
  </si>
  <si>
    <t xml:space="preserve">                                                                                                               5. Gestión de Políticas para la Equidad de Genero</t>
  </si>
  <si>
    <t>Persona.</t>
  </si>
  <si>
    <t>Asesorías</t>
  </si>
  <si>
    <t xml:space="preserve">Persona </t>
  </si>
  <si>
    <t>a.Materiales difundidos</t>
  </si>
  <si>
    <t>Spots televisivos y cuñas radiales</t>
  </si>
  <si>
    <t>b.Investigaciones</t>
  </si>
  <si>
    <t>Publicaciones Investigaciones</t>
  </si>
  <si>
    <t>Casos</t>
  </si>
  <si>
    <t>e. Servicios de asesoría sobre mujeres de grupos étnicos</t>
  </si>
  <si>
    <t>b. Sesiones de trabajo con organizaciones de mujeres</t>
  </si>
  <si>
    <t>Sesiones de trabajo</t>
  </si>
  <si>
    <r>
      <t>Fuente</t>
    </r>
    <r>
      <rPr>
        <sz val="11"/>
        <color indexed="8"/>
        <rFont val="Calibri"/>
        <family val="2"/>
        <scheme val="minor"/>
      </rPr>
      <t>: Área Financiera Contable.</t>
    </r>
  </si>
  <si>
    <t>Unidad: Colones</t>
  </si>
  <si>
    <t>2. Ingresos efectivos recibidos - Por Fodesaf</t>
  </si>
  <si>
    <t>3. Otros ingresos recibidos</t>
  </si>
  <si>
    <t xml:space="preserve">4. Recursos disponibles (1+2+3) </t>
  </si>
  <si>
    <t>5. Egresos efectivos pagados</t>
  </si>
  <si>
    <t xml:space="preserve">6. Saldo en caja final   (4-5) </t>
  </si>
  <si>
    <t>10. Gestión Administrativa - Programa Técnico ( a ).</t>
  </si>
  <si>
    <t>11. Gestión Administrativa - Programa  Administrativo.</t>
  </si>
  <si>
    <t>1.   Área Especializada de Información</t>
  </si>
  <si>
    <t>2.   Área Violencia de Género</t>
  </si>
  <si>
    <t>3.   Área Ciudadanía Activa, Liderazgo y Gestión Local</t>
  </si>
  <si>
    <t>6.   Dirección General de Áreas Estratégicas</t>
  </si>
  <si>
    <t>7.   Área de Desarrollo Regional</t>
  </si>
  <si>
    <t>8.   Área Gestión de Políticas para la Equidad de Género</t>
  </si>
  <si>
    <t>0.    Remuneraciones</t>
  </si>
  <si>
    <t>1.    Servicios</t>
  </si>
  <si>
    <t>2.    Materiales y suministros</t>
  </si>
  <si>
    <t>5.    Bienes Duraderos</t>
  </si>
  <si>
    <t>6.    Transferencias</t>
  </si>
  <si>
    <t>3.    Intereses y comisiones</t>
  </si>
  <si>
    <t>4.   Área Construcción de Identidades y Proyectos de V.</t>
  </si>
  <si>
    <t>5.   Área Condición Jurídica y Prot. de los Der. de las M.</t>
  </si>
  <si>
    <t>9.   Secretaría Téc. de la Política de Ig. y Eq. de Género</t>
  </si>
  <si>
    <t xml:space="preserve"> Enero</t>
  </si>
  <si>
    <t>c. Publicaciones</t>
  </si>
  <si>
    <t xml:space="preserve">2. Condición Jurídica </t>
  </si>
  <si>
    <t xml:space="preserve">f. Asesorías jurídicas especializadas </t>
  </si>
  <si>
    <t>c.Acciones formativas a mujeres adolescentes</t>
  </si>
  <si>
    <t xml:space="preserve">Documento </t>
  </si>
  <si>
    <t>b. Servicios de Atención a mujeres víctimas de violencia</t>
  </si>
  <si>
    <t>c. Procesos e intervenciones grupales</t>
  </si>
  <si>
    <t xml:space="preserve">Procesos  </t>
  </si>
  <si>
    <t>e. Acompañamiento a audiencias</t>
  </si>
  <si>
    <t xml:space="preserve">f. Investigaciones sociales </t>
  </si>
  <si>
    <t>a. Documentos de trabajo</t>
  </si>
  <si>
    <t>FODESAF</t>
  </si>
  <si>
    <t>Promoción y protección derechos de la mujeres (Programa Técnico)</t>
  </si>
  <si>
    <t>Período:</t>
  </si>
  <si>
    <t>Primer Trimestre 2012</t>
  </si>
  <si>
    <t>Cuadro 1</t>
  </si>
  <si>
    <t>Reporte de beneficiarios efectivos financiados por el Fondo de Desarrollo Social y Asignaciones Familiares</t>
  </si>
  <si>
    <t>7. Desarrollo Regional</t>
  </si>
  <si>
    <t>Reporte de gastos efectivos financiados por el Fondo de Desarrollo Social y Asignaciones Familiares</t>
  </si>
  <si>
    <r>
      <rPr>
        <b/>
        <sz val="11"/>
        <color indexed="8"/>
        <rFont val="Calibri"/>
        <family val="2"/>
        <scheme val="minor"/>
      </rPr>
      <t>Nota:</t>
    </r>
    <r>
      <rPr>
        <sz val="11"/>
        <color indexed="8"/>
        <rFont val="Calibri"/>
        <family val="2"/>
        <scheme val="minor"/>
      </rPr>
      <t xml:space="preserve"> Con el objetivo de que la información sea concordante con la Liquidación Total del presupuesto, se incluyó el superávit que la institución incorporó en este período y los otros ingresos recibidos no provenientes de FODESAF. </t>
    </r>
  </si>
  <si>
    <t>Segundo Trimestre 2012</t>
  </si>
  <si>
    <t xml:space="preserve">Abril </t>
  </si>
  <si>
    <t>Mayo</t>
  </si>
  <si>
    <t>Junio</t>
  </si>
  <si>
    <t>II Trimestre</t>
  </si>
  <si>
    <t>Publicaciones</t>
  </si>
  <si>
    <t>d. Campañas</t>
  </si>
  <si>
    <t>Campañas</t>
  </si>
  <si>
    <t>c. Entregas Técnicas</t>
  </si>
  <si>
    <t>Cantidad</t>
  </si>
  <si>
    <t>d.Atención a usuarias (os)</t>
  </si>
  <si>
    <t xml:space="preserve">Asesorías </t>
  </si>
  <si>
    <t>Asesorías t´´</t>
  </si>
  <si>
    <t>Abril</t>
  </si>
  <si>
    <r>
      <rPr>
        <b/>
        <sz val="11"/>
        <color indexed="8"/>
        <rFont val="Calibri"/>
        <family val="2"/>
        <scheme val="minor"/>
      </rPr>
      <t>Notas:</t>
    </r>
    <r>
      <rPr>
        <sz val="11"/>
        <color indexed="8"/>
        <rFont val="Calibri"/>
        <family val="2"/>
        <scheme val="minor"/>
      </rPr>
      <t xml:space="preserve">   </t>
    </r>
  </si>
  <si>
    <t xml:space="preserve">1 ) Con el objetivo de que la información sea concordante con el Informe de Ejecución del I y II Trimestre, en los ingresos efectivos recibidos de Fodesaf, en la columna de enero y junio se incluyeron ¢653.402.095,00 + ¢2.480.644.680,00 correspondientes al superávit del período anterior que se incorporaron en el presupuesto del 2012.  </t>
  </si>
  <si>
    <t>2 ) En los ingresos de abril se inclueron ¢802.787.948,48 que Fodesaf nos depositó pero que aún el INAMU no ha incorporado en el Presupuesto.</t>
  </si>
  <si>
    <r>
      <t>Fuente:</t>
    </r>
    <r>
      <rPr>
        <sz val="11"/>
        <color theme="1"/>
        <rFont val="Calibri"/>
        <family val="2"/>
        <scheme val="minor"/>
      </rPr>
      <t xml:space="preserve"> INAMU, Informes Áreas Técnicas, 2012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</si>
  <si>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Unidad de Planificación Institucional con la información suministrada por las áreas y Dirección Técnica.</t>
    </r>
  </si>
  <si>
    <t>Primer Semestre 2012</t>
  </si>
  <si>
    <t>I Semestre</t>
  </si>
  <si>
    <t>Ingresos de acuerdo a Desaf</t>
  </si>
  <si>
    <t>III Trimestre</t>
  </si>
  <si>
    <t>Acumulado</t>
  </si>
  <si>
    <t>2. Condición Jurídica y Protección de los Derechos de las mujeres</t>
  </si>
  <si>
    <t xml:space="preserve">f. Servicios de asesorías e incidencias administrativas </t>
  </si>
  <si>
    <t>Coadyuvancia</t>
  </si>
  <si>
    <t>1. Área Especializada de Información</t>
  </si>
  <si>
    <t>8. Área Gestión de Políticas para la Equidad de Género</t>
  </si>
  <si>
    <t>9. Secretaría Técnica de la Política de Igualdad y Equidad de Género</t>
  </si>
  <si>
    <r>
      <t>Nota</t>
    </r>
    <r>
      <rPr>
        <sz val="11"/>
        <color indexed="8"/>
        <rFont val="Calibri"/>
        <family val="2"/>
        <scheme val="minor"/>
      </rPr>
      <t>:  (a) Se incluye el gasto por concepto de Remuneraciones de todas las áreas técnicas excepto las del Programa Mujeres en Condiciones de Pobreza. Además los gastos en las partidas de Servicios, Materiales y Suministros, Bienes Duraderos y Transferencias del Programa Técnico.</t>
    </r>
  </si>
  <si>
    <t>0. Remuneraciones</t>
  </si>
  <si>
    <t>1. Servicios</t>
  </si>
  <si>
    <t>2. Materiales y suministros</t>
  </si>
  <si>
    <t>5. Bienes Duraderos</t>
  </si>
  <si>
    <t>6. Transferencias</t>
  </si>
  <si>
    <t>I Trimeste</t>
  </si>
  <si>
    <r>
      <rPr>
        <b/>
        <sz val="11"/>
        <color indexed="8"/>
        <rFont val="Calibri"/>
        <family val="2"/>
        <scheme val="minor"/>
      </rPr>
      <t>Nota:</t>
    </r>
    <r>
      <rPr>
        <sz val="11"/>
        <color indexed="8"/>
        <rFont val="Calibri"/>
        <family val="2"/>
        <scheme val="minor"/>
      </rPr>
      <t xml:space="preserve"> Con el objetivo de que la información sea concordante con la Liquidación Total del presupuesto, se incluyó los otros ingresos recibidos no provenientes de FODESAF. </t>
    </r>
  </si>
  <si>
    <t>Tercer Trimestre Acumulado 2012</t>
  </si>
  <si>
    <t xml:space="preserve"> Julio </t>
  </si>
  <si>
    <t>Agosto</t>
  </si>
  <si>
    <t>Setiembre</t>
  </si>
  <si>
    <t xml:space="preserve"> Total trimestral</t>
  </si>
  <si>
    <t xml:space="preserve">a. Servicios de coadyuvancias judiciales </t>
  </si>
  <si>
    <t>b. Investigaciones</t>
  </si>
  <si>
    <t>Investigaciones</t>
  </si>
  <si>
    <t xml:space="preserve"> 5. Gestión de Políticas para la Equidad de Genero</t>
  </si>
  <si>
    <t>c. Feria de empleabilidad</t>
  </si>
  <si>
    <t>d. Investigaciones</t>
  </si>
  <si>
    <t>e. Servicios de capacitación a mujeres de grupos étnicos</t>
  </si>
  <si>
    <t>Julio</t>
  </si>
  <si>
    <t>Tercer Trimestre 2012</t>
  </si>
  <si>
    <t>IV Trimestre</t>
  </si>
  <si>
    <t>Anual</t>
  </si>
  <si>
    <t>ANUAL</t>
  </si>
  <si>
    <t>Fuente: INAMU, Informes Áreas Técnicas, 2012</t>
  </si>
  <si>
    <t>Cuarto trimestre 2012</t>
  </si>
  <si>
    <t>Octubre</t>
  </si>
  <si>
    <t>Noviembre</t>
  </si>
  <si>
    <t>Diciembre</t>
  </si>
  <si>
    <t>c. Ferias de Derechos de las Mujeres</t>
  </si>
  <si>
    <t>d. Criterios sobre proyectos de ley</t>
  </si>
  <si>
    <t xml:space="preserve">g. Informes </t>
  </si>
  <si>
    <t>h. Sesiones de trabajo del proyecto UNFPA y curso de inglés para mujeres.</t>
  </si>
  <si>
    <t>i.Capacitación a instituciones públicas</t>
  </si>
  <si>
    <t>j.Capacitación y asesoría a instituciones públicas</t>
  </si>
  <si>
    <t>c. Ferias de derechos</t>
  </si>
  <si>
    <t>d. Atención a usuarias (os)</t>
  </si>
  <si>
    <t>b. Servicios de Atención a mujeres</t>
  </si>
  <si>
    <t>h. Coadyuvancias</t>
  </si>
  <si>
    <t>g. Capacitación</t>
  </si>
  <si>
    <t xml:space="preserve">c.Sesiones de divulgación PIEG y auditorias </t>
  </si>
  <si>
    <t>d. Sesiones de trabajo del proyecto UNFPA y curso de inglés para mujeres.</t>
  </si>
  <si>
    <t xml:space="preserve">e. Sesiones de trabajo con personal de instituciones </t>
  </si>
  <si>
    <t>f. Asesorías técnicas</t>
  </si>
  <si>
    <t>g. Documento Plan Acción PIEG 2008-2010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</si>
  <si>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INAMU, Informes Áreas Técnicas, 2012</t>
    </r>
  </si>
  <si>
    <t>Personas</t>
  </si>
  <si>
    <t>d. Actividades protocolarias masivas</t>
  </si>
  <si>
    <t xml:space="preserve">g.Informes </t>
  </si>
  <si>
    <t>106 amujeres, 1 a institución</t>
  </si>
  <si>
    <t>213 a mujeres, 5 a instituciones y 1 a Red de OFIM</t>
  </si>
  <si>
    <t>366 a mujeres, 3 a instituciones y 1 a Red de OFIM</t>
  </si>
  <si>
    <t>685 mujeres, 9 a instituciones y 2 a Red de OFIM</t>
  </si>
  <si>
    <t xml:space="preserve">1 ) Con el objetivo de que la información sea concordante con el Informe de Ejecución al III Trimestre, en los ingresos efectivos recibidos de Fodesaf, en la columna de enero y junio se incluyeron ¢653.402.095,00 + ¢2.480.644.680,00 correspondientes al superávit del período anterior que se incorporaró en el presupuesto del 2012.  </t>
  </si>
  <si>
    <t>j. Capacitación y asesoría a instituciones públicas</t>
  </si>
  <si>
    <t xml:space="preserve">k. Asesorías jurídicas especializadas </t>
  </si>
  <si>
    <t>l. Ponencias y charlas</t>
  </si>
  <si>
    <t>6.    Transferencias Corrientes</t>
  </si>
  <si>
    <t>7.   Transferencias de Capital</t>
  </si>
  <si>
    <t xml:space="preserve"> 1 ) Con el objetivo de que la información sea concordante con el Informe de Ejecución al IV Trimestre, en los ingresos efectivos recibidos de Fodesaf, en la columna de enero y junio se incluyeron ¢653.402.095,00 + ¢2.480.644.680,00 correspondientes al superávit del período anterior que se incorporaró en el presupuesto del 2012.  </t>
  </si>
  <si>
    <t xml:space="preserve"> Documentos </t>
  </si>
  <si>
    <t>Talleres</t>
  </si>
  <si>
    <t>e.Actividades de sensibilización</t>
  </si>
  <si>
    <t>Actividad</t>
  </si>
  <si>
    <t>c. Publicación de documentos y material audiovisual</t>
  </si>
  <si>
    <t>Documentos</t>
  </si>
  <si>
    <t>e. Feria de mujeres empresarias</t>
  </si>
  <si>
    <t>h.Curso de inglés para mujeres</t>
  </si>
  <si>
    <t>e.Cursos formativos</t>
  </si>
  <si>
    <t>f. Foros y encuentros</t>
  </si>
  <si>
    <t>g. Procesos con mujeres indígenas</t>
  </si>
  <si>
    <t>h. Mujeres Afrocostarricenses</t>
  </si>
  <si>
    <t>i. Producción de materiales</t>
  </si>
  <si>
    <t>2. Área Violencia de Género</t>
  </si>
  <si>
    <t>3. Área Ciudadanía Activa, Liderazgo y Gestión Local</t>
  </si>
  <si>
    <t>4. Área Construcción de Identidades y Proyectos de Vida</t>
  </si>
  <si>
    <t>5. Área Condición Jurídica y Protección de los Derechos de las Mujeres</t>
  </si>
  <si>
    <t>6. Dirección General de Áreas Estratégicas</t>
  </si>
  <si>
    <t>7. Área de Desarrollo Regional</t>
  </si>
  <si>
    <t>Notas:</t>
  </si>
  <si>
    <t>Fecha de actualización: 12/02/2013</t>
  </si>
  <si>
    <t>En revisión por parte de la Unidad Ejecutora</t>
  </si>
  <si>
    <t>Beneficio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</si>
</sst>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8">
    <xf numFmtId="0" fontId="0" fillId="0" borderId="0" xfId="0"/>
    <xf numFmtId="0" fontId="3" fillId="0" borderId="0" xfId="0" applyFont="1" applyFill="1"/>
    <xf numFmtId="4" fontId="4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left" vertical="top"/>
    </xf>
    <xf numFmtId="0" fontId="0" fillId="0" borderId="0" xfId="0" applyFont="1" applyFill="1"/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0" fontId="4" fillId="0" borderId="0" xfId="0" applyFont="1" applyFill="1" applyBorder="1"/>
    <xf numFmtId="4" fontId="3" fillId="0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0" fontId="4" fillId="0" borderId="2" xfId="0" applyFont="1" applyFill="1" applyBorder="1"/>
    <xf numFmtId="4" fontId="0" fillId="0" borderId="2" xfId="0" applyNumberFormat="1" applyFont="1" applyFill="1" applyBorder="1"/>
    <xf numFmtId="4" fontId="4" fillId="0" borderId="2" xfId="0" applyNumberFormat="1" applyFont="1" applyFill="1" applyBorder="1"/>
    <xf numFmtId="164" fontId="4" fillId="0" borderId="0" xfId="1" applyNumberFormat="1" applyFont="1" applyFill="1" applyBorder="1" applyAlignment="1">
      <alignment vertical="center"/>
    </xf>
    <xf numFmtId="164" fontId="3" fillId="0" borderId="2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0" fillId="0" borderId="0" xfId="0" applyFont="1"/>
    <xf numFmtId="0" fontId="0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4" fontId="0" fillId="3" borderId="0" xfId="0" applyNumberFormat="1" applyFont="1" applyFill="1"/>
    <xf numFmtId="0" fontId="9" fillId="0" borderId="0" xfId="0" applyFont="1"/>
    <xf numFmtId="4" fontId="0" fillId="2" borderId="0" xfId="0" applyNumberFormat="1" applyFont="1" applyFill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164" fontId="0" fillId="0" borderId="0" xfId="1" applyNumberFormat="1" applyFont="1"/>
    <xf numFmtId="164" fontId="1" fillId="0" borderId="0" xfId="1" applyNumberFormat="1" applyFont="1" applyFill="1" applyAlignment="1">
      <alignment horizontal="right"/>
    </xf>
    <xf numFmtId="164" fontId="6" fillId="0" borderId="0" xfId="1" applyNumberFormat="1" applyFont="1" applyFill="1" applyBorder="1" applyAlignment="1">
      <alignment horizontal="left" vertical="top"/>
    </xf>
    <xf numFmtId="164" fontId="0" fillId="0" borderId="0" xfId="1" applyNumberFormat="1" applyFont="1" applyFill="1" applyAlignment="1">
      <alignment horizontal="left"/>
    </xf>
    <xf numFmtId="164" fontId="0" fillId="0" borderId="0" xfId="1" applyNumberFormat="1" applyFont="1" applyFill="1" applyBorder="1" applyAlignment="1">
      <alignment horizontal="left" vertical="top" wrapText="1"/>
    </xf>
    <xf numFmtId="164" fontId="0" fillId="0" borderId="0" xfId="1" applyNumberFormat="1" applyFont="1" applyFill="1"/>
    <xf numFmtId="164" fontId="6" fillId="0" borderId="0" xfId="1" applyNumberFormat="1" applyFont="1" applyFill="1" applyBorder="1" applyAlignment="1">
      <alignment horizontal="left" vertical="top" wrapText="1"/>
    </xf>
    <xf numFmtId="164" fontId="1" fillId="0" borderId="0" xfId="1" applyNumberFormat="1" applyFont="1" applyFill="1" applyAlignment="1">
      <alignment horizontal="left"/>
    </xf>
    <xf numFmtId="164" fontId="1" fillId="0" borderId="0" xfId="1" applyNumberFormat="1" applyFont="1" applyFill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164" fontId="0" fillId="0" borderId="0" xfId="1" applyNumberFormat="1" applyFont="1" applyFill="1" applyBorder="1" applyAlignment="1">
      <alignment horizontal="left" vertical="center" wrapText="1"/>
    </xf>
    <xf numFmtId="164" fontId="0" fillId="0" borderId="0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Fill="1" applyBorder="1" applyAlignment="1">
      <alignment vertical="center" wrapText="1"/>
    </xf>
    <xf numFmtId="164" fontId="2" fillId="0" borderId="0" xfId="1" applyNumberFormat="1" applyFont="1" applyFill="1" applyBorder="1" applyAlignment="1">
      <alignment horizontal="left" vertical="center" wrapText="1"/>
    </xf>
    <xf numFmtId="164" fontId="0" fillId="0" borderId="0" xfId="1" applyNumberFormat="1" applyFont="1" applyFill="1" applyBorder="1" applyAlignment="1">
      <alignment vertical="center"/>
    </xf>
    <xf numFmtId="164" fontId="0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4" fontId="1" fillId="0" borderId="2" xfId="1" applyNumberFormat="1" applyFont="1" applyFill="1" applyBorder="1" applyAlignment="1">
      <alignment horizontal="left" vertical="center" wrapText="1"/>
    </xf>
    <xf numFmtId="164" fontId="0" fillId="0" borderId="2" xfId="1" applyNumberFormat="1" applyFont="1" applyFill="1" applyBorder="1" applyAlignment="1">
      <alignment vertical="center" wrapText="1"/>
    </xf>
    <xf numFmtId="164" fontId="0" fillId="0" borderId="2" xfId="1" applyNumberFormat="1" applyFont="1" applyFill="1" applyBorder="1" applyAlignment="1">
      <alignment horizontal="center" vertical="center" wrapText="1"/>
    </xf>
    <xf numFmtId="164" fontId="0" fillId="0" borderId="2" xfId="1" applyNumberFormat="1" applyFont="1" applyFill="1" applyBorder="1"/>
    <xf numFmtId="164" fontId="3" fillId="0" borderId="0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/>
    <xf numFmtId="164" fontId="3" fillId="0" borderId="0" xfId="1" applyNumberFormat="1" applyFont="1" applyFill="1" applyAlignment="1">
      <alignment horizontal="center"/>
    </xf>
    <xf numFmtId="164" fontId="9" fillId="0" borderId="0" xfId="1" applyNumberFormat="1" applyFont="1"/>
    <xf numFmtId="164" fontId="0" fillId="3" borderId="0" xfId="1" applyNumberFormat="1" applyFont="1" applyFill="1"/>
    <xf numFmtId="164" fontId="0" fillId="2" borderId="0" xfId="1" applyNumberFormat="1" applyFont="1" applyFill="1"/>
    <xf numFmtId="164" fontId="4" fillId="0" borderId="2" xfId="1" applyNumberFormat="1" applyFont="1" applyFill="1" applyBorder="1"/>
    <xf numFmtId="164" fontId="4" fillId="0" borderId="0" xfId="1" applyNumberFormat="1" applyFont="1" applyFill="1" applyBorder="1"/>
    <xf numFmtId="164" fontId="1" fillId="0" borderId="0" xfId="1" applyNumberFormat="1" applyFont="1" applyFill="1"/>
    <xf numFmtId="164" fontId="9" fillId="0" borderId="0" xfId="1" applyNumberFormat="1" applyFont="1" applyFill="1"/>
    <xf numFmtId="164" fontId="4" fillId="0" borderId="0" xfId="1" applyNumberFormat="1" applyFont="1" applyFill="1"/>
    <xf numFmtId="164" fontId="2" fillId="0" borderId="0" xfId="1" applyNumberFormat="1" applyFont="1" applyFill="1" applyBorder="1" applyAlignment="1">
      <alignment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wrapText="1"/>
    </xf>
    <xf numFmtId="164" fontId="0" fillId="0" borderId="0" xfId="1" applyNumberFormat="1" applyFont="1" applyFill="1" applyBorder="1" applyAlignment="1">
      <alignment vertical="center" wrapText="1"/>
    </xf>
    <xf numFmtId="164" fontId="0" fillId="0" borderId="0" xfId="1" applyNumberFormat="1" applyFont="1" applyFill="1" applyBorder="1" applyAlignment="1">
      <alignment horizontal="center" vertical="center" wrapText="1"/>
    </xf>
    <xf numFmtId="164" fontId="0" fillId="0" borderId="5" xfId="1" applyNumberFormat="1" applyFont="1" applyFill="1" applyBorder="1" applyAlignment="1"/>
    <xf numFmtId="164" fontId="3" fillId="0" borderId="0" xfId="1" applyNumberFormat="1" applyFont="1" applyFill="1" applyAlignment="1"/>
    <xf numFmtId="164" fontId="3" fillId="0" borderId="0" xfId="1" applyNumberFormat="1" applyFont="1" applyFill="1" applyBorder="1" applyAlignment="1"/>
    <xf numFmtId="164" fontId="4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/>
    <xf numFmtId="164" fontId="3" fillId="0" borderId="1" xfId="1" applyNumberFormat="1" applyFont="1" applyBorder="1" applyAlignment="1">
      <alignment horizontal="center"/>
    </xf>
    <xf numFmtId="164" fontId="0" fillId="0" borderId="0" xfId="1" applyNumberFormat="1" applyFont="1" applyBorder="1"/>
    <xf numFmtId="164" fontId="4" fillId="0" borderId="0" xfId="1" applyNumberFormat="1" applyFont="1" applyBorder="1"/>
    <xf numFmtId="164" fontId="0" fillId="0" borderId="0" xfId="1" applyNumberFormat="1" applyFont="1" applyFill="1" applyBorder="1" applyAlignment="1">
      <alignment horizontal="left" vertical="center" wrapText="1"/>
    </xf>
    <xf numFmtId="164" fontId="2" fillId="0" borderId="0" xfId="1" applyNumberFormat="1" applyFont="1" applyFill="1" applyBorder="1" applyAlignment="1">
      <alignment horizontal="left" vertical="center"/>
    </xf>
    <xf numFmtId="164" fontId="0" fillId="0" borderId="0" xfId="1" applyNumberFormat="1" applyFont="1" applyFill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left" vertical="center" wrapText="1"/>
    </xf>
    <xf numFmtId="164" fontId="4" fillId="0" borderId="0" xfId="1" applyNumberFormat="1" applyFont="1" applyBorder="1" applyAlignment="1">
      <alignment vertical="center"/>
    </xf>
    <xf numFmtId="164" fontId="0" fillId="0" borderId="0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Alignment="1">
      <alignment horizontal="left"/>
    </xf>
    <xf numFmtId="164" fontId="0" fillId="0" borderId="4" xfId="1" applyNumberFormat="1" applyFont="1" applyFill="1" applyBorder="1" applyAlignment="1"/>
    <xf numFmtId="164" fontId="0" fillId="0" borderId="0" xfId="1" applyNumberFormat="1" applyFont="1" applyFill="1" applyBorder="1" applyAlignment="1"/>
    <xf numFmtId="164" fontId="1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wrapText="1"/>
    </xf>
    <xf numFmtId="164" fontId="0" fillId="0" borderId="0" xfId="1" applyNumberFormat="1" applyFont="1" applyFill="1" applyAlignment="1">
      <alignment horizontal="center" vertical="center"/>
    </xf>
    <xf numFmtId="164" fontId="0" fillId="0" borderId="0" xfId="1" applyNumberFormat="1" applyFont="1" applyFill="1" applyAlignment="1">
      <alignment horizontal="left" vertical="top" wrapText="1"/>
    </xf>
    <xf numFmtId="164" fontId="0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justify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164" fontId="0" fillId="0" borderId="0" xfId="1" applyNumberFormat="1" applyFont="1" applyFill="1" applyBorder="1" applyAlignment="1">
      <alignment horizontal="left" vertical="center" wrapText="1"/>
    </xf>
    <xf numFmtId="164" fontId="0" fillId="0" borderId="0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justify" vertical="center" wrapText="1"/>
    </xf>
    <xf numFmtId="164" fontId="4" fillId="0" borderId="0" xfId="1" applyNumberFormat="1" applyFont="1" applyFill="1" applyAlignment="1">
      <alignment horizontal="left" vertical="center"/>
    </xf>
    <xf numFmtId="0" fontId="4" fillId="0" borderId="0" xfId="1" applyNumberFormat="1" applyFont="1" applyFill="1" applyAlignment="1">
      <alignment horizontal="left" vertical="center"/>
    </xf>
    <xf numFmtId="164" fontId="9" fillId="0" borderId="0" xfId="1" applyNumberFormat="1" applyFont="1" applyFill="1" applyBorder="1" applyAlignment="1">
      <alignment horizontal="center" vertical="center" wrapText="1"/>
    </xf>
    <xf numFmtId="164" fontId="0" fillId="0" borderId="7" xfId="1" applyNumberFormat="1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164" fontId="1" fillId="0" borderId="7" xfId="1" applyNumberFormat="1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vertical="center" wrapText="1"/>
    </xf>
    <xf numFmtId="1" fontId="3" fillId="0" borderId="0" xfId="1" applyNumberFormat="1" applyFont="1" applyFill="1" applyAlignment="1">
      <alignment horizontal="left"/>
    </xf>
    <xf numFmtId="164" fontId="4" fillId="3" borderId="0" xfId="1" applyNumberFormat="1" applyFont="1" applyFill="1" applyBorder="1" applyAlignment="1">
      <alignment vertical="center"/>
    </xf>
    <xf numFmtId="164" fontId="0" fillId="0" borderId="0" xfId="2" applyNumberFormat="1" applyFont="1" applyFill="1"/>
    <xf numFmtId="164" fontId="5" fillId="0" borderId="0" xfId="1" applyNumberFormat="1" applyFont="1" applyFill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Alignment="1">
      <alignment horizontal="justify" vertical="center" wrapText="1"/>
    </xf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left" vertical="center" wrapText="1"/>
    </xf>
    <xf numFmtId="164" fontId="1" fillId="0" borderId="0" xfId="1" applyNumberFormat="1" applyFont="1" applyFill="1" applyAlignment="1">
      <alignment horizontal="center"/>
    </xf>
    <xf numFmtId="164" fontId="1" fillId="0" borderId="0" xfId="1" applyNumberFormat="1" applyFont="1" applyFill="1" applyBorder="1" applyAlignment="1">
      <alignment horizontal="left" vertical="center"/>
    </xf>
    <xf numFmtId="164" fontId="6" fillId="0" borderId="0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justify" vertical="center" wrapText="1"/>
    </xf>
    <xf numFmtId="0" fontId="8" fillId="0" borderId="0" xfId="0" applyFont="1" applyFill="1" applyAlignment="1">
      <alignment horizontal="justify" vertical="center" wrapText="1"/>
    </xf>
    <xf numFmtId="164" fontId="6" fillId="0" borderId="0" xfId="1" applyNumberFormat="1" applyFont="1" applyFill="1" applyBorder="1" applyAlignment="1">
      <alignment horizontal="left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left" vertical="center"/>
    </xf>
    <xf numFmtId="49" fontId="4" fillId="0" borderId="6" xfId="1" applyNumberFormat="1" applyFont="1" applyFill="1" applyBorder="1" applyAlignment="1">
      <alignment horizontal="justify" vertical="center"/>
    </xf>
    <xf numFmtId="49" fontId="3" fillId="0" borderId="0" xfId="1" applyNumberFormat="1" applyFont="1" applyFill="1" applyAlignment="1">
      <alignment horizontal="left" vertical="center" wrapText="1"/>
    </xf>
    <xf numFmtId="49" fontId="4" fillId="0" borderId="0" xfId="1" applyNumberFormat="1" applyFont="1" applyFill="1" applyAlignment="1">
      <alignment horizontal="left" vertical="center" wrapText="1"/>
    </xf>
    <xf numFmtId="164" fontId="0" fillId="0" borderId="0" xfId="1" applyNumberFormat="1" applyFont="1" applyFill="1" applyBorder="1" applyAlignment="1">
      <alignment horizontal="left" vertical="center" wrapText="1"/>
    </xf>
    <xf numFmtId="164" fontId="4" fillId="0" borderId="6" xfId="1" applyNumberFormat="1" applyFont="1" applyFill="1" applyBorder="1" applyAlignment="1">
      <alignment horizontal="justify" vertical="center" wrapText="1"/>
    </xf>
    <xf numFmtId="49" fontId="8" fillId="0" borderId="0" xfId="1" applyNumberFormat="1" applyFont="1" applyFill="1" applyAlignment="1">
      <alignment horizontal="justify" vertical="center" wrapText="1"/>
    </xf>
    <xf numFmtId="164" fontId="8" fillId="0" borderId="0" xfId="1" applyNumberFormat="1" applyFont="1" applyFill="1" applyAlignment="1">
      <alignment horizontal="justify" vertical="center" wrapText="1"/>
    </xf>
    <xf numFmtId="164" fontId="4" fillId="0" borderId="0" xfId="1" applyNumberFormat="1" applyFont="1" applyFill="1" applyAlignment="1">
      <alignment horizontal="left" vertical="center" wrapText="1"/>
    </xf>
    <xf numFmtId="49" fontId="3" fillId="0" borderId="6" xfId="1" applyNumberFormat="1" applyFont="1" applyFill="1" applyBorder="1" applyAlignment="1">
      <alignment horizontal="left" vertical="center"/>
    </xf>
    <xf numFmtId="49" fontId="4" fillId="0" borderId="6" xfId="1" applyNumberFormat="1" applyFont="1" applyFill="1" applyBorder="1" applyAlignment="1">
      <alignment horizontal="left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tabSelected="1" zoomScale="90" zoomScaleNormal="90" workbookViewId="0">
      <selection sqref="A1:G1"/>
    </sheetView>
  </sheetViews>
  <sheetFormatPr baseColWidth="10" defaultRowHeight="15" x14ac:dyDescent="0.25"/>
  <cols>
    <col min="1" max="1" width="49.140625" style="53" customWidth="1"/>
    <col min="2" max="2" width="25.140625" style="53" customWidth="1"/>
    <col min="3" max="3" width="16.140625" style="53" customWidth="1"/>
    <col min="4" max="5" width="18.85546875" style="53" bestFit="1" customWidth="1"/>
    <col min="6" max="6" width="11.42578125" style="53"/>
    <col min="7" max="7" width="13.85546875" style="53" customWidth="1"/>
    <col min="8" max="8" width="14.42578125" style="53" customWidth="1"/>
    <col min="9" max="9" width="16" style="53" customWidth="1"/>
    <col min="10" max="16384" width="11.42578125" style="53"/>
  </cols>
  <sheetData>
    <row r="1" spans="1:7" x14ac:dyDescent="0.25">
      <c r="A1" s="147" t="s">
        <v>85</v>
      </c>
      <c r="B1" s="147"/>
      <c r="C1" s="147"/>
      <c r="D1" s="147"/>
      <c r="E1" s="147"/>
      <c r="F1" s="147"/>
      <c r="G1" s="147"/>
    </row>
    <row r="2" spans="1:7" x14ac:dyDescent="0.25">
      <c r="A2" s="54" t="s">
        <v>0</v>
      </c>
      <c r="B2" s="55" t="s">
        <v>86</v>
      </c>
      <c r="C2" s="56"/>
      <c r="D2" s="57"/>
      <c r="E2" s="56"/>
      <c r="F2" s="58"/>
      <c r="G2" s="58"/>
    </row>
    <row r="3" spans="1:7" x14ac:dyDescent="0.25">
      <c r="A3" s="54" t="s">
        <v>1</v>
      </c>
      <c r="B3" s="55" t="s">
        <v>2</v>
      </c>
      <c r="C3" s="59"/>
      <c r="D3" s="56"/>
      <c r="E3" s="56"/>
      <c r="F3" s="58"/>
      <c r="G3" s="58"/>
    </row>
    <row r="4" spans="1:7" x14ac:dyDescent="0.25">
      <c r="A4" s="54" t="s">
        <v>3</v>
      </c>
      <c r="B4" s="60" t="s">
        <v>4</v>
      </c>
      <c r="C4" s="56"/>
      <c r="D4" s="56"/>
      <c r="E4" s="56"/>
      <c r="F4" s="58"/>
      <c r="G4" s="58"/>
    </row>
    <row r="5" spans="1:7" x14ac:dyDescent="0.25">
      <c r="A5" s="54" t="s">
        <v>87</v>
      </c>
      <c r="B5" s="60" t="s">
        <v>88</v>
      </c>
      <c r="C5" s="56"/>
      <c r="D5" s="56"/>
      <c r="E5" s="56"/>
      <c r="F5" s="58"/>
      <c r="G5" s="58"/>
    </row>
    <row r="8" spans="1:7" x14ac:dyDescent="0.25">
      <c r="A8" s="147" t="s">
        <v>89</v>
      </c>
      <c r="B8" s="147"/>
      <c r="C8" s="147"/>
      <c r="D8" s="147"/>
      <c r="E8" s="147"/>
      <c r="F8" s="147"/>
      <c r="G8" s="147"/>
    </row>
    <row r="9" spans="1:7" x14ac:dyDescent="0.25">
      <c r="A9" s="147" t="s">
        <v>90</v>
      </c>
      <c r="B9" s="147"/>
      <c r="C9" s="147"/>
      <c r="D9" s="147"/>
      <c r="E9" s="147"/>
      <c r="F9" s="147"/>
      <c r="G9" s="147"/>
    </row>
    <row r="10" spans="1:7" x14ac:dyDescent="0.25">
      <c r="A10" s="61"/>
      <c r="B10" s="61"/>
      <c r="C10" s="61"/>
      <c r="D10" s="61"/>
      <c r="E10" s="61"/>
      <c r="F10" s="61"/>
      <c r="G10" s="61"/>
    </row>
    <row r="11" spans="1:7" ht="15.75" thickBot="1" x14ac:dyDescent="0.3">
      <c r="A11" s="62" t="s">
        <v>5</v>
      </c>
      <c r="B11" s="62" t="s">
        <v>207</v>
      </c>
      <c r="C11" s="62" t="s">
        <v>6</v>
      </c>
      <c r="D11" s="62" t="s">
        <v>73</v>
      </c>
      <c r="E11" s="62" t="s">
        <v>8</v>
      </c>
      <c r="F11" s="62" t="s">
        <v>9</v>
      </c>
      <c r="G11" s="62" t="s">
        <v>10</v>
      </c>
    </row>
    <row r="12" spans="1:7" x14ac:dyDescent="0.25">
      <c r="A12" s="63"/>
      <c r="B12" s="63"/>
      <c r="C12" s="63"/>
      <c r="D12" s="63"/>
      <c r="E12" s="63"/>
      <c r="F12" s="63"/>
      <c r="G12" s="63"/>
    </row>
    <row r="13" spans="1:7" s="58" customFormat="1" ht="29.25" customHeight="1" x14ac:dyDescent="0.25">
      <c r="A13" s="149" t="s">
        <v>11</v>
      </c>
      <c r="B13" s="64" t="s">
        <v>12</v>
      </c>
      <c r="C13" s="65" t="s">
        <v>13</v>
      </c>
      <c r="D13" s="65">
        <v>4</v>
      </c>
      <c r="E13" s="65">
        <v>11</v>
      </c>
      <c r="F13" s="65">
        <v>10</v>
      </c>
      <c r="G13" s="65">
        <v>25</v>
      </c>
    </row>
    <row r="14" spans="1:7" s="58" customFormat="1" ht="30" x14ac:dyDescent="0.25">
      <c r="A14" s="149"/>
      <c r="B14" s="66" t="s">
        <v>15</v>
      </c>
      <c r="C14" s="65" t="s">
        <v>14</v>
      </c>
      <c r="D14" s="65"/>
      <c r="E14" s="65">
        <v>12</v>
      </c>
      <c r="F14" s="65">
        <v>30</v>
      </c>
      <c r="G14" s="65">
        <v>42</v>
      </c>
    </row>
    <row r="15" spans="1:7" s="58" customFormat="1" x14ac:dyDescent="0.25">
      <c r="A15" s="149"/>
      <c r="B15" s="114" t="s">
        <v>74</v>
      </c>
      <c r="C15" s="113" t="s">
        <v>16</v>
      </c>
      <c r="D15" s="113"/>
      <c r="E15" s="113"/>
      <c r="F15" s="113"/>
      <c r="G15" s="113">
        <v>3</v>
      </c>
    </row>
    <row r="16" spans="1:7" s="58" customFormat="1" ht="30" x14ac:dyDescent="0.25">
      <c r="A16" s="149"/>
      <c r="B16" s="33" t="s">
        <v>172</v>
      </c>
      <c r="C16" s="34" t="s">
        <v>171</v>
      </c>
      <c r="D16" s="65"/>
      <c r="E16" s="65"/>
      <c r="F16" s="65"/>
      <c r="G16" s="65">
        <v>0</v>
      </c>
    </row>
    <row r="17" spans="1:7" s="58" customFormat="1" x14ac:dyDescent="0.25">
      <c r="A17" s="149"/>
      <c r="B17" s="33" t="s">
        <v>193</v>
      </c>
      <c r="C17" s="34" t="s">
        <v>171</v>
      </c>
      <c r="D17" s="129"/>
      <c r="E17" s="129"/>
      <c r="F17" s="129"/>
      <c r="G17" s="129">
        <v>0</v>
      </c>
    </row>
    <row r="18" spans="1:7" s="58" customFormat="1" x14ac:dyDescent="0.25">
      <c r="A18" s="149"/>
      <c r="B18" s="33" t="s">
        <v>194</v>
      </c>
      <c r="C18" s="34" t="s">
        <v>171</v>
      </c>
      <c r="D18" s="129"/>
      <c r="E18" s="129"/>
      <c r="F18" s="129"/>
      <c r="G18" s="129">
        <v>0</v>
      </c>
    </row>
    <row r="19" spans="1:7" s="58" customFormat="1" ht="30" x14ac:dyDescent="0.25">
      <c r="A19" s="149"/>
      <c r="B19" s="33" t="s">
        <v>195</v>
      </c>
      <c r="C19" s="34" t="s">
        <v>171</v>
      </c>
      <c r="D19" s="129"/>
      <c r="E19" s="129"/>
      <c r="F19" s="129"/>
      <c r="G19" s="129">
        <v>0</v>
      </c>
    </row>
    <row r="20" spans="1:7" s="58" customFormat="1" ht="30" x14ac:dyDescent="0.25">
      <c r="A20" s="149"/>
      <c r="B20" s="33" t="s">
        <v>196</v>
      </c>
      <c r="C20" s="34" t="s">
        <v>171</v>
      </c>
      <c r="D20" s="129"/>
      <c r="E20" s="129"/>
      <c r="F20" s="129"/>
      <c r="G20" s="129">
        <v>0</v>
      </c>
    </row>
    <row r="21" spans="1:7" s="58" customFormat="1" ht="30" x14ac:dyDescent="0.25">
      <c r="A21" s="149"/>
      <c r="B21" s="33" t="s">
        <v>197</v>
      </c>
      <c r="C21" s="34" t="s">
        <v>185</v>
      </c>
      <c r="D21" s="129"/>
      <c r="E21" s="129"/>
      <c r="F21" s="129"/>
      <c r="G21" s="129">
        <v>0</v>
      </c>
    </row>
    <row r="22" spans="1:7" s="58" customFormat="1" ht="30" x14ac:dyDescent="0.25">
      <c r="A22" s="146" t="s">
        <v>75</v>
      </c>
      <c r="B22" s="67" t="s">
        <v>137</v>
      </c>
      <c r="C22" s="110" t="s">
        <v>14</v>
      </c>
      <c r="D22" s="95"/>
      <c r="E22" s="95"/>
      <c r="F22" s="95"/>
      <c r="G22" s="95">
        <v>0</v>
      </c>
    </row>
    <row r="23" spans="1:7" s="58" customFormat="1" ht="25.5" customHeight="1" x14ac:dyDescent="0.25">
      <c r="A23" s="146"/>
      <c r="B23" s="64" t="s">
        <v>15</v>
      </c>
      <c r="C23" s="65" t="s">
        <v>14</v>
      </c>
      <c r="D23" s="65"/>
      <c r="E23" s="65"/>
      <c r="F23" s="65">
        <v>30</v>
      </c>
      <c r="G23" s="65">
        <v>30</v>
      </c>
    </row>
    <row r="24" spans="1:7" s="58" customFormat="1" ht="25.5" customHeight="1" x14ac:dyDescent="0.25">
      <c r="A24" s="146"/>
      <c r="B24" s="12" t="s">
        <v>154</v>
      </c>
      <c r="C24" s="34" t="s">
        <v>14</v>
      </c>
      <c r="D24" s="95"/>
      <c r="E24" s="95"/>
      <c r="F24" s="95"/>
      <c r="G24" s="95">
        <v>0</v>
      </c>
    </row>
    <row r="25" spans="1:7" s="58" customFormat="1" ht="36" customHeight="1" x14ac:dyDescent="0.25">
      <c r="A25" s="146"/>
      <c r="B25" s="64" t="s">
        <v>155</v>
      </c>
      <c r="C25" s="65" t="s">
        <v>16</v>
      </c>
      <c r="D25" s="65">
        <v>3</v>
      </c>
      <c r="E25" s="65">
        <v>1</v>
      </c>
      <c r="F25" s="65"/>
      <c r="G25" s="65">
        <v>4</v>
      </c>
    </row>
    <row r="26" spans="1:7" s="58" customFormat="1" ht="31.5" customHeight="1" x14ac:dyDescent="0.25">
      <c r="A26" s="146"/>
      <c r="B26" s="67" t="s">
        <v>17</v>
      </c>
      <c r="C26" s="65" t="s">
        <v>14</v>
      </c>
      <c r="D26" s="65"/>
      <c r="E26" s="65"/>
      <c r="F26" s="65"/>
      <c r="G26" s="65">
        <v>1268</v>
      </c>
    </row>
    <row r="27" spans="1:7" s="58" customFormat="1" ht="35.25" customHeight="1" x14ac:dyDescent="0.25">
      <c r="A27" s="146"/>
      <c r="B27" s="67" t="s">
        <v>76</v>
      </c>
      <c r="C27" s="65" t="s">
        <v>39</v>
      </c>
      <c r="D27" s="65">
        <v>40</v>
      </c>
      <c r="E27" s="65">
        <v>44</v>
      </c>
      <c r="F27" s="65">
        <v>20</v>
      </c>
      <c r="G27" s="65">
        <v>104</v>
      </c>
    </row>
    <row r="28" spans="1:7" s="58" customFormat="1" ht="15.75" customHeight="1" x14ac:dyDescent="0.25">
      <c r="A28" s="146"/>
      <c r="B28" s="64" t="s">
        <v>156</v>
      </c>
      <c r="C28" s="65" t="s">
        <v>16</v>
      </c>
      <c r="D28" s="65"/>
      <c r="E28" s="65">
        <v>4</v>
      </c>
      <c r="F28" s="65">
        <v>3</v>
      </c>
      <c r="G28" s="65">
        <v>7</v>
      </c>
    </row>
    <row r="29" spans="1:7" s="58" customFormat="1" ht="19.5" customHeight="1" x14ac:dyDescent="0.25">
      <c r="A29" s="146"/>
      <c r="B29" s="68" t="s">
        <v>157</v>
      </c>
      <c r="C29" s="65" t="s">
        <v>40</v>
      </c>
      <c r="D29" s="69"/>
      <c r="E29" s="69"/>
      <c r="F29" s="69">
        <v>217</v>
      </c>
      <c r="G29" s="69">
        <v>217</v>
      </c>
    </row>
    <row r="30" spans="1:7" s="58" customFormat="1" ht="30" x14ac:dyDescent="0.25">
      <c r="A30" s="146"/>
      <c r="B30" s="12" t="s">
        <v>158</v>
      </c>
      <c r="C30" s="34" t="s">
        <v>14</v>
      </c>
      <c r="D30" s="69"/>
      <c r="E30" s="69"/>
      <c r="F30" s="69"/>
      <c r="G30" s="69"/>
    </row>
    <row r="31" spans="1:7" s="58" customFormat="1" ht="30" x14ac:dyDescent="0.25">
      <c r="A31" s="146"/>
      <c r="B31" s="66" t="s">
        <v>159</v>
      </c>
      <c r="C31" s="65" t="s">
        <v>14</v>
      </c>
      <c r="D31" s="69"/>
      <c r="E31" s="69">
        <v>6</v>
      </c>
      <c r="F31" s="69">
        <v>5</v>
      </c>
      <c r="G31" s="69">
        <v>11</v>
      </c>
    </row>
    <row r="32" spans="1:7" s="58" customFormat="1" ht="30" x14ac:dyDescent="0.25">
      <c r="A32" s="146"/>
      <c r="B32" s="94" t="s">
        <v>180</v>
      </c>
      <c r="C32" s="113" t="s">
        <v>39</v>
      </c>
      <c r="D32" s="69"/>
      <c r="E32" s="69"/>
      <c r="F32" s="69"/>
      <c r="G32" s="69"/>
    </row>
    <row r="33" spans="1:7" s="58" customFormat="1" ht="27" customHeight="1" x14ac:dyDescent="0.25">
      <c r="A33" s="146"/>
      <c r="B33" s="58" t="s">
        <v>181</v>
      </c>
      <c r="C33" s="124" t="s">
        <v>40</v>
      </c>
    </row>
    <row r="34" spans="1:7" s="58" customFormat="1" ht="22.5" customHeight="1" x14ac:dyDescent="0.25">
      <c r="A34" s="150" t="s">
        <v>18</v>
      </c>
      <c r="B34" s="68" t="s">
        <v>19</v>
      </c>
      <c r="C34" s="65" t="s">
        <v>13</v>
      </c>
      <c r="D34" s="69"/>
      <c r="E34" s="69">
        <v>4</v>
      </c>
      <c r="F34" s="69">
        <v>4</v>
      </c>
      <c r="G34" s="69">
        <v>8</v>
      </c>
    </row>
    <row r="35" spans="1:7" s="58" customFormat="1" ht="19.5" customHeight="1" x14ac:dyDescent="0.25">
      <c r="A35" s="150"/>
      <c r="B35" s="68" t="s">
        <v>15</v>
      </c>
      <c r="C35" s="69" t="s">
        <v>14</v>
      </c>
      <c r="D35" s="63"/>
      <c r="E35" s="63"/>
      <c r="F35" s="63">
        <v>119</v>
      </c>
      <c r="G35" s="70">
        <v>119</v>
      </c>
    </row>
    <row r="36" spans="1:7" s="58" customFormat="1" ht="30" x14ac:dyDescent="0.25">
      <c r="A36" s="150"/>
      <c r="B36" s="94" t="s">
        <v>77</v>
      </c>
      <c r="C36" s="69" t="s">
        <v>14</v>
      </c>
      <c r="D36" s="63"/>
      <c r="E36" s="63"/>
      <c r="F36" s="63"/>
      <c r="G36" s="70">
        <v>400</v>
      </c>
    </row>
    <row r="37" spans="1:7" s="58" customFormat="1" ht="30.75" customHeight="1" x14ac:dyDescent="0.25">
      <c r="A37" s="150"/>
      <c r="B37" s="50" t="s">
        <v>100</v>
      </c>
      <c r="C37" s="51" t="s">
        <v>101</v>
      </c>
      <c r="D37" s="63"/>
      <c r="E37" s="63"/>
      <c r="F37" s="63"/>
      <c r="G37" s="70">
        <v>0</v>
      </c>
    </row>
    <row r="38" spans="1:7" s="58" customFormat="1" ht="30.75" customHeight="1" x14ac:dyDescent="0.25">
      <c r="A38" s="150"/>
      <c r="B38" s="126" t="s">
        <v>187</v>
      </c>
      <c r="C38" s="127" t="s">
        <v>188</v>
      </c>
      <c r="D38" s="63"/>
      <c r="E38" s="63"/>
      <c r="F38" s="63"/>
      <c r="G38" s="70">
        <v>0</v>
      </c>
    </row>
    <row r="39" spans="1:7" s="58" customFormat="1" ht="45" x14ac:dyDescent="0.25">
      <c r="A39" s="150"/>
      <c r="B39" s="126" t="s">
        <v>189</v>
      </c>
      <c r="C39" s="127" t="s">
        <v>190</v>
      </c>
      <c r="D39" s="63"/>
      <c r="E39" s="63"/>
      <c r="F39" s="63"/>
      <c r="G39" s="70">
        <v>0</v>
      </c>
    </row>
    <row r="40" spans="1:7" s="58" customFormat="1" ht="40.5" customHeight="1" x14ac:dyDescent="0.25">
      <c r="A40" s="146" t="s">
        <v>20</v>
      </c>
      <c r="B40" s="68" t="s">
        <v>41</v>
      </c>
      <c r="C40" s="65" t="s">
        <v>42</v>
      </c>
      <c r="D40" s="63"/>
      <c r="E40" s="63"/>
      <c r="F40" s="63"/>
      <c r="G40" s="70">
        <v>1</v>
      </c>
    </row>
    <row r="41" spans="1:7" s="58" customFormat="1" ht="27" customHeight="1" x14ac:dyDescent="0.25">
      <c r="A41" s="146"/>
      <c r="B41" s="66" t="s">
        <v>43</v>
      </c>
      <c r="C41" s="65" t="s">
        <v>44</v>
      </c>
      <c r="D41" s="65"/>
      <c r="E41" s="65"/>
      <c r="F41" s="65">
        <v>1</v>
      </c>
      <c r="G41" s="65">
        <v>1</v>
      </c>
    </row>
    <row r="42" spans="1:7" s="58" customFormat="1" ht="27" customHeight="1" x14ac:dyDescent="0.25">
      <c r="A42" s="146"/>
      <c r="B42" s="39" t="s">
        <v>102</v>
      </c>
      <c r="C42" s="49" t="s">
        <v>103</v>
      </c>
      <c r="D42" s="95"/>
      <c r="E42" s="95"/>
      <c r="F42" s="95"/>
      <c r="G42" s="95">
        <v>0</v>
      </c>
    </row>
    <row r="43" spans="1:7" s="58" customFormat="1" ht="24.75" customHeight="1" x14ac:dyDescent="0.25">
      <c r="A43" s="146"/>
      <c r="B43" s="66" t="s">
        <v>104</v>
      </c>
      <c r="C43" s="65" t="s">
        <v>14</v>
      </c>
      <c r="D43" s="65"/>
      <c r="E43" s="65"/>
      <c r="F43" s="65"/>
      <c r="G43" s="65">
        <v>4482</v>
      </c>
    </row>
    <row r="44" spans="1:7" s="58" customFormat="1" ht="23.25" customHeight="1" x14ac:dyDescent="0.25">
      <c r="A44" s="149" t="s">
        <v>37</v>
      </c>
      <c r="B44" s="71" t="s">
        <v>21</v>
      </c>
      <c r="C44" s="109" t="s">
        <v>22</v>
      </c>
      <c r="D44" s="65">
        <v>6</v>
      </c>
      <c r="E44" s="65">
        <v>5</v>
      </c>
      <c r="F44" s="65">
        <v>31</v>
      </c>
      <c r="G44" s="65">
        <v>42</v>
      </c>
    </row>
    <row r="45" spans="1:7" s="58" customFormat="1" ht="21" customHeight="1" x14ac:dyDescent="0.25">
      <c r="A45" s="149"/>
      <c r="B45" s="71" t="s">
        <v>23</v>
      </c>
      <c r="C45" s="109" t="s">
        <v>14</v>
      </c>
      <c r="D45" s="66"/>
      <c r="E45" s="66">
        <v>20</v>
      </c>
      <c r="F45" s="66">
        <v>163</v>
      </c>
      <c r="G45" s="65">
        <v>183</v>
      </c>
    </row>
    <row r="46" spans="1:7" s="58" customFormat="1" ht="21" customHeight="1" x14ac:dyDescent="0.25">
      <c r="A46" s="149"/>
      <c r="B46" s="71" t="s">
        <v>141</v>
      </c>
      <c r="C46" s="109" t="s">
        <v>14</v>
      </c>
      <c r="D46" s="94"/>
      <c r="E46" s="94"/>
      <c r="F46" s="94"/>
      <c r="G46" s="95">
        <v>0</v>
      </c>
    </row>
    <row r="47" spans="1:7" s="58" customFormat="1" ht="20.25" customHeight="1" x14ac:dyDescent="0.25">
      <c r="A47" s="149"/>
      <c r="B47" s="71" t="s">
        <v>142</v>
      </c>
      <c r="C47" s="68" t="s">
        <v>78</v>
      </c>
      <c r="D47" s="66"/>
      <c r="E47" s="66"/>
      <c r="F47" s="66"/>
      <c r="G47" s="65">
        <v>1</v>
      </c>
    </row>
    <row r="48" spans="1:7" s="58" customFormat="1" ht="30" x14ac:dyDescent="0.25">
      <c r="A48" s="149"/>
      <c r="B48" s="71" t="s">
        <v>191</v>
      </c>
      <c r="C48" s="68" t="s">
        <v>171</v>
      </c>
      <c r="D48" s="94"/>
      <c r="E48" s="94"/>
      <c r="F48" s="94"/>
      <c r="G48" s="129">
        <v>0</v>
      </c>
    </row>
    <row r="49" spans="1:8" s="58" customFormat="1" ht="22.5" customHeight="1" x14ac:dyDescent="0.25">
      <c r="A49" s="148" t="s">
        <v>24</v>
      </c>
      <c r="B49" s="66" t="s">
        <v>21</v>
      </c>
      <c r="C49" s="69" t="s">
        <v>13</v>
      </c>
      <c r="D49" s="65">
        <v>7</v>
      </c>
      <c r="E49" s="65">
        <v>5</v>
      </c>
      <c r="F49" s="65">
        <v>15</v>
      </c>
      <c r="G49" s="65">
        <v>27</v>
      </c>
    </row>
    <row r="50" spans="1:8" s="58" customFormat="1" ht="52.5" customHeight="1" x14ac:dyDescent="0.25">
      <c r="A50" s="148"/>
      <c r="B50" s="66" t="s">
        <v>79</v>
      </c>
      <c r="C50" s="69" t="s">
        <v>14</v>
      </c>
      <c r="D50" s="65"/>
      <c r="E50" s="65"/>
      <c r="F50" s="65"/>
      <c r="G50" s="65">
        <v>2124</v>
      </c>
    </row>
    <row r="51" spans="1:8" s="58" customFormat="1" ht="39" customHeight="1" x14ac:dyDescent="0.25">
      <c r="A51" s="148"/>
      <c r="B51" s="66" t="s">
        <v>80</v>
      </c>
      <c r="C51" s="69" t="s">
        <v>81</v>
      </c>
      <c r="D51" s="69"/>
      <c r="E51" s="69"/>
      <c r="F51" s="69"/>
      <c r="G51" s="69">
        <v>68</v>
      </c>
    </row>
    <row r="52" spans="1:8" s="58" customFormat="1" ht="57" customHeight="1" x14ac:dyDescent="0.25">
      <c r="A52" s="148"/>
      <c r="B52" s="66" t="s">
        <v>25</v>
      </c>
      <c r="C52" s="65" t="s">
        <v>14</v>
      </c>
      <c r="D52" s="69"/>
      <c r="E52" s="69"/>
      <c r="F52" s="69"/>
      <c r="G52" s="69">
        <v>222</v>
      </c>
    </row>
    <row r="53" spans="1:8" s="58" customFormat="1" ht="31.5" customHeight="1" x14ac:dyDescent="0.25">
      <c r="A53" s="148"/>
      <c r="B53" s="66" t="s">
        <v>82</v>
      </c>
      <c r="C53" s="65" t="s">
        <v>45</v>
      </c>
      <c r="D53" s="65"/>
      <c r="E53" s="65"/>
      <c r="F53" s="65"/>
      <c r="G53" s="65">
        <v>153</v>
      </c>
    </row>
    <row r="54" spans="1:8" s="58" customFormat="1" ht="31.5" customHeight="1" x14ac:dyDescent="0.25">
      <c r="A54" s="148"/>
      <c r="B54" s="94" t="s">
        <v>83</v>
      </c>
      <c r="C54" s="95" t="s">
        <v>16</v>
      </c>
      <c r="D54" s="95"/>
      <c r="E54" s="95"/>
      <c r="F54" s="95"/>
      <c r="G54" s="95">
        <v>2</v>
      </c>
    </row>
    <row r="55" spans="1:8" s="58" customFormat="1" ht="31.5" customHeight="1" x14ac:dyDescent="0.25">
      <c r="A55" s="148"/>
      <c r="B55" s="94" t="s">
        <v>164</v>
      </c>
      <c r="C55" s="95" t="s">
        <v>14</v>
      </c>
      <c r="D55" s="95"/>
      <c r="E55" s="95"/>
      <c r="F55" s="95"/>
      <c r="G55" s="95">
        <v>0</v>
      </c>
    </row>
    <row r="56" spans="1:8" s="58" customFormat="1" ht="18" customHeight="1" x14ac:dyDescent="0.25">
      <c r="A56" s="148"/>
      <c r="B56" s="71" t="s">
        <v>163</v>
      </c>
      <c r="C56" s="109" t="s">
        <v>120</v>
      </c>
      <c r="D56" s="65"/>
      <c r="E56" s="65"/>
      <c r="F56" s="65"/>
      <c r="G56" s="65"/>
    </row>
    <row r="57" spans="1:8" s="58" customFormat="1" ht="48.75" customHeight="1" x14ac:dyDescent="0.25">
      <c r="A57" s="146" t="s">
        <v>91</v>
      </c>
      <c r="B57" s="66" t="s">
        <v>26</v>
      </c>
      <c r="C57" s="65" t="s">
        <v>14</v>
      </c>
      <c r="D57" s="65"/>
      <c r="E57" s="65"/>
      <c r="F57" s="65"/>
      <c r="G57" s="65">
        <v>1455</v>
      </c>
      <c r="H57" s="63"/>
    </row>
    <row r="58" spans="1:8" s="58" customFormat="1" ht="26.25" customHeight="1" x14ac:dyDescent="0.25">
      <c r="A58" s="146"/>
      <c r="B58" s="66" t="s">
        <v>27</v>
      </c>
      <c r="C58" s="65" t="s">
        <v>38</v>
      </c>
      <c r="D58" s="65"/>
      <c r="E58" s="65">
        <v>33</v>
      </c>
      <c r="F58" s="65">
        <v>25</v>
      </c>
      <c r="G58" s="65">
        <v>58</v>
      </c>
      <c r="H58" s="63"/>
    </row>
    <row r="59" spans="1:8" s="58" customFormat="1" ht="30" x14ac:dyDescent="0.25">
      <c r="A59" s="146"/>
      <c r="B59" s="66" t="s">
        <v>28</v>
      </c>
      <c r="C59" s="65" t="s">
        <v>13</v>
      </c>
      <c r="D59" s="65">
        <v>1</v>
      </c>
      <c r="E59" s="65">
        <v>3</v>
      </c>
      <c r="F59" s="65">
        <v>12</v>
      </c>
      <c r="G59" s="65">
        <v>16</v>
      </c>
      <c r="H59" s="63"/>
    </row>
    <row r="60" spans="1:8" s="58" customFormat="1" ht="45" x14ac:dyDescent="0.25">
      <c r="A60" s="146"/>
      <c r="B60" s="66" t="s">
        <v>46</v>
      </c>
      <c r="C60" s="65" t="s">
        <v>13</v>
      </c>
      <c r="D60" s="63"/>
      <c r="E60" s="63">
        <v>2</v>
      </c>
      <c r="F60" s="63">
        <v>1</v>
      </c>
      <c r="G60" s="65">
        <v>3</v>
      </c>
      <c r="H60" s="63"/>
    </row>
    <row r="61" spans="1:8" s="58" customFormat="1" ht="15" customHeight="1" x14ac:dyDescent="0.25">
      <c r="A61" s="141" t="s">
        <v>29</v>
      </c>
      <c r="B61" s="66" t="s">
        <v>84</v>
      </c>
      <c r="C61" s="65" t="s">
        <v>78</v>
      </c>
      <c r="D61" s="65">
        <v>1</v>
      </c>
      <c r="E61" s="65">
        <v>2</v>
      </c>
      <c r="F61" s="65">
        <v>1</v>
      </c>
      <c r="G61" s="65">
        <v>4</v>
      </c>
      <c r="H61" s="63"/>
    </row>
    <row r="62" spans="1:8" s="58" customFormat="1" ht="30" x14ac:dyDescent="0.25">
      <c r="A62" s="141"/>
      <c r="B62" s="71" t="s">
        <v>47</v>
      </c>
      <c r="C62" s="72" t="s">
        <v>48</v>
      </c>
      <c r="D62" s="65">
        <v>3</v>
      </c>
      <c r="E62" s="65">
        <v>4</v>
      </c>
      <c r="F62" s="65">
        <v>6</v>
      </c>
      <c r="G62" s="65">
        <v>13</v>
      </c>
      <c r="H62" s="63"/>
    </row>
    <row r="63" spans="1:8" s="58" customFormat="1" ht="30" x14ac:dyDescent="0.25">
      <c r="A63" s="141"/>
      <c r="B63" s="52" t="s">
        <v>165</v>
      </c>
      <c r="C63" s="51" t="s">
        <v>106</v>
      </c>
      <c r="D63" s="95"/>
      <c r="E63" s="95"/>
      <c r="F63" s="95"/>
      <c r="G63" s="95">
        <v>0</v>
      </c>
      <c r="H63" s="63"/>
    </row>
    <row r="64" spans="1:8" s="58" customFormat="1" ht="45" x14ac:dyDescent="0.25">
      <c r="A64" s="141"/>
      <c r="B64" s="52" t="s">
        <v>166</v>
      </c>
      <c r="C64" s="51" t="s">
        <v>13</v>
      </c>
      <c r="G64" s="58">
        <v>0</v>
      </c>
      <c r="H64" s="63"/>
    </row>
    <row r="65" spans="1:8" s="58" customFormat="1" ht="30" x14ac:dyDescent="0.25">
      <c r="A65" s="141"/>
      <c r="B65" s="52" t="s">
        <v>167</v>
      </c>
      <c r="C65" s="51" t="s">
        <v>105</v>
      </c>
      <c r="G65" s="58">
        <v>0</v>
      </c>
      <c r="H65" s="63"/>
    </row>
    <row r="66" spans="1:8" s="58" customFormat="1" x14ac:dyDescent="0.25">
      <c r="A66" s="141"/>
      <c r="B66" s="52" t="s">
        <v>168</v>
      </c>
      <c r="C66" s="51" t="s">
        <v>13</v>
      </c>
      <c r="G66" s="58">
        <v>0</v>
      </c>
      <c r="H66" s="63"/>
    </row>
    <row r="67" spans="1:8" s="58" customFormat="1" ht="30" x14ac:dyDescent="0.25">
      <c r="A67" s="141"/>
      <c r="B67" s="52" t="s">
        <v>169</v>
      </c>
      <c r="C67" s="127"/>
      <c r="G67" s="58">
        <v>0</v>
      </c>
      <c r="H67" s="63"/>
    </row>
    <row r="68" spans="1:8" s="58" customFormat="1" ht="30" x14ac:dyDescent="0.25">
      <c r="A68" s="142"/>
      <c r="B68" s="52" t="s">
        <v>192</v>
      </c>
      <c r="C68" s="51" t="s">
        <v>171</v>
      </c>
      <c r="G68" s="58">
        <v>0</v>
      </c>
      <c r="H68" s="63"/>
    </row>
    <row r="69" spans="1:8" ht="15.75" thickBot="1" x14ac:dyDescent="0.3">
      <c r="A69" s="73"/>
      <c r="B69" s="74"/>
      <c r="C69" s="75"/>
      <c r="D69" s="76"/>
      <c r="E69" s="76"/>
      <c r="F69" s="76"/>
      <c r="G69" s="75"/>
    </row>
    <row r="70" spans="1:8" ht="15.75" thickTop="1" x14ac:dyDescent="0.25">
      <c r="A70" s="58" t="s">
        <v>112</v>
      </c>
    </row>
    <row r="73" spans="1:8" x14ac:dyDescent="0.25">
      <c r="A73" s="145" t="s">
        <v>30</v>
      </c>
      <c r="B73" s="145"/>
      <c r="C73" s="145"/>
      <c r="D73" s="145"/>
      <c r="E73" s="145"/>
    </row>
    <row r="74" spans="1:8" x14ac:dyDescent="0.25">
      <c r="A74" s="144" t="s">
        <v>92</v>
      </c>
      <c r="B74" s="144"/>
      <c r="C74" s="144"/>
      <c r="D74" s="144"/>
      <c r="E74" s="144"/>
    </row>
    <row r="75" spans="1:8" x14ac:dyDescent="0.25">
      <c r="A75" s="144" t="s">
        <v>50</v>
      </c>
      <c r="B75" s="144"/>
      <c r="C75" s="144"/>
      <c r="D75" s="144"/>
      <c r="E75" s="144"/>
    </row>
    <row r="77" spans="1:8" ht="15.75" thickBot="1" x14ac:dyDescent="0.3">
      <c r="A77" s="78" t="s">
        <v>5</v>
      </c>
      <c r="B77" s="78" t="s">
        <v>7</v>
      </c>
      <c r="C77" s="78" t="s">
        <v>8</v>
      </c>
      <c r="D77" s="78" t="s">
        <v>9</v>
      </c>
      <c r="E77" s="78" t="s">
        <v>10</v>
      </c>
    </row>
    <row r="78" spans="1:8" x14ac:dyDescent="0.25">
      <c r="A78" s="31" t="s">
        <v>58</v>
      </c>
      <c r="B78" s="31">
        <v>0</v>
      </c>
      <c r="C78" s="31">
        <v>127126644.8</v>
      </c>
      <c r="D78" s="31">
        <v>3924800.4</v>
      </c>
      <c r="E78" s="31">
        <f>B78+C78+D78</f>
        <v>131051445.2</v>
      </c>
    </row>
    <row r="79" spans="1:8" x14ac:dyDescent="0.25">
      <c r="A79" s="67" t="s">
        <v>59</v>
      </c>
      <c r="B79" s="31">
        <v>11695740.68</v>
      </c>
      <c r="C79" s="31">
        <v>888456.38</v>
      </c>
      <c r="D79" s="31">
        <v>7768126.5</v>
      </c>
      <c r="E79" s="31">
        <f>B79+C79+D79</f>
        <v>20352323.560000002</v>
      </c>
    </row>
    <row r="80" spans="1:8" x14ac:dyDescent="0.25">
      <c r="A80" s="67" t="s">
        <v>60</v>
      </c>
      <c r="B80" s="31">
        <v>570130</v>
      </c>
      <c r="C80" s="31">
        <v>14776915</v>
      </c>
      <c r="D80" s="31">
        <v>1525639</v>
      </c>
      <c r="E80" s="31">
        <f t="shared" ref="E80:E87" si="0">B80+C80+D80</f>
        <v>16872684</v>
      </c>
    </row>
    <row r="81" spans="1:5" ht="17.25" customHeight="1" x14ac:dyDescent="0.25">
      <c r="A81" s="67" t="s">
        <v>70</v>
      </c>
      <c r="B81" s="31">
        <v>127800</v>
      </c>
      <c r="C81" s="31">
        <v>83600</v>
      </c>
      <c r="D81" s="31">
        <v>2336771.7999999998</v>
      </c>
      <c r="E81" s="31">
        <f t="shared" si="0"/>
        <v>2548171.7999999998</v>
      </c>
    </row>
    <row r="82" spans="1:5" ht="19.5" customHeight="1" x14ac:dyDescent="0.25">
      <c r="A82" s="67" t="s">
        <v>71</v>
      </c>
      <c r="B82" s="31">
        <v>0</v>
      </c>
      <c r="C82" s="31">
        <v>0</v>
      </c>
      <c r="D82" s="31">
        <v>0</v>
      </c>
      <c r="E82" s="31">
        <f t="shared" si="0"/>
        <v>0</v>
      </c>
    </row>
    <row r="83" spans="1:5" x14ac:dyDescent="0.25">
      <c r="A83" s="67" t="s">
        <v>61</v>
      </c>
      <c r="B83" s="31">
        <v>0</v>
      </c>
      <c r="C83" s="31">
        <v>0</v>
      </c>
      <c r="D83" s="31">
        <v>8586833.0800000001</v>
      </c>
      <c r="E83" s="31">
        <f t="shared" si="0"/>
        <v>8586833.0800000001</v>
      </c>
    </row>
    <row r="84" spans="1:5" x14ac:dyDescent="0.25">
      <c r="A84" s="67" t="s">
        <v>62</v>
      </c>
      <c r="B84" s="31">
        <v>1427368.45</v>
      </c>
      <c r="C84" s="31">
        <v>1953565</v>
      </c>
      <c r="D84" s="31">
        <v>5280309.26</v>
      </c>
      <c r="E84" s="31">
        <f t="shared" si="0"/>
        <v>8661242.7100000009</v>
      </c>
    </row>
    <row r="85" spans="1:5" ht="30" x14ac:dyDescent="0.25">
      <c r="A85" s="67" t="s">
        <v>63</v>
      </c>
      <c r="B85" s="31">
        <v>7200</v>
      </c>
      <c r="C85" s="31">
        <v>75850</v>
      </c>
      <c r="D85" s="31">
        <v>2015163</v>
      </c>
      <c r="E85" s="31">
        <f>B85+C85+D85</f>
        <v>2098213</v>
      </c>
    </row>
    <row r="86" spans="1:5" x14ac:dyDescent="0.25">
      <c r="A86" s="31" t="s">
        <v>72</v>
      </c>
      <c r="B86" s="31">
        <v>0</v>
      </c>
      <c r="C86" s="31">
        <v>0</v>
      </c>
      <c r="D86" s="31">
        <v>126900</v>
      </c>
      <c r="E86" s="31">
        <f>B86+C86+D86</f>
        <v>126900</v>
      </c>
    </row>
    <row r="87" spans="1:5" x14ac:dyDescent="0.25">
      <c r="A87" s="67" t="s">
        <v>56</v>
      </c>
      <c r="B87" s="31">
        <v>300985849.14999998</v>
      </c>
      <c r="C87" s="31">
        <v>169730029.22</v>
      </c>
      <c r="D87" s="31">
        <v>196160596.46000001</v>
      </c>
      <c r="E87" s="31">
        <f t="shared" si="0"/>
        <v>666876474.83000004</v>
      </c>
    </row>
    <row r="88" spans="1:5" ht="18.75" customHeight="1" x14ac:dyDescent="0.25">
      <c r="A88" s="67" t="s">
        <v>57</v>
      </c>
      <c r="B88" s="31">
        <v>168956454.47999999</v>
      </c>
      <c r="C88" s="31">
        <v>121601712.65000001</v>
      </c>
      <c r="D88" s="31">
        <v>179216355.38999999</v>
      </c>
      <c r="E88" s="31">
        <f>B88+C88+D88</f>
        <v>469774522.51999998</v>
      </c>
    </row>
    <row r="89" spans="1:5" ht="18.75" customHeight="1" x14ac:dyDescent="0.25">
      <c r="A89" s="67"/>
      <c r="B89" s="31"/>
      <c r="C89" s="31"/>
      <c r="D89" s="31"/>
      <c r="E89" s="31"/>
    </row>
    <row r="90" spans="1:5" ht="15.75" thickBot="1" x14ac:dyDescent="0.3">
      <c r="A90" s="32" t="s">
        <v>31</v>
      </c>
      <c r="B90" s="32">
        <f>SUM(B78:B88)</f>
        <v>483770542.75999999</v>
      </c>
      <c r="C90" s="32">
        <f>SUM(C78:C88)</f>
        <v>436236773.04999995</v>
      </c>
      <c r="D90" s="32">
        <f>SUM(D78:D88)</f>
        <v>406941494.88999999</v>
      </c>
      <c r="E90" s="32">
        <f>SUM(E78:E88)</f>
        <v>1326948810.7</v>
      </c>
    </row>
    <row r="91" spans="1:5" ht="15.75" thickTop="1" x14ac:dyDescent="0.25">
      <c r="A91" s="79" t="s">
        <v>49</v>
      </c>
    </row>
    <row r="94" spans="1:5" x14ac:dyDescent="0.25">
      <c r="A94" s="145" t="s">
        <v>32</v>
      </c>
      <c r="B94" s="145"/>
      <c r="C94" s="145"/>
      <c r="D94" s="145"/>
      <c r="E94" s="145"/>
    </row>
    <row r="95" spans="1:5" x14ac:dyDescent="0.25">
      <c r="A95" s="144" t="s">
        <v>92</v>
      </c>
      <c r="B95" s="144"/>
      <c r="C95" s="144"/>
      <c r="D95" s="144"/>
      <c r="E95" s="144"/>
    </row>
    <row r="96" spans="1:5" x14ac:dyDescent="0.25">
      <c r="A96" s="144" t="s">
        <v>50</v>
      </c>
      <c r="B96" s="144"/>
      <c r="C96" s="144"/>
      <c r="D96" s="144"/>
      <c r="E96" s="144"/>
    </row>
    <row r="98" spans="1:5" ht="15.75" thickBot="1" x14ac:dyDescent="0.3">
      <c r="A98" s="78" t="s">
        <v>33</v>
      </c>
      <c r="B98" s="78" t="s">
        <v>7</v>
      </c>
      <c r="C98" s="78" t="s">
        <v>8</v>
      </c>
      <c r="D98" s="78" t="s">
        <v>9</v>
      </c>
      <c r="E98" s="78" t="s">
        <v>10</v>
      </c>
    </row>
    <row r="99" spans="1:5" x14ac:dyDescent="0.25">
      <c r="A99" s="31" t="s">
        <v>64</v>
      </c>
      <c r="B99" s="31">
        <v>406397106.41000003</v>
      </c>
      <c r="C99" s="31">
        <v>207097097.25</v>
      </c>
      <c r="D99" s="31">
        <v>208668297.97</v>
      </c>
      <c r="E99" s="31">
        <f t="shared" ref="E99:E104" si="1">SUM(B99:D99)</f>
        <v>822162501.63000011</v>
      </c>
    </row>
    <row r="100" spans="1:5" x14ac:dyDescent="0.25">
      <c r="A100" s="31" t="s">
        <v>65</v>
      </c>
      <c r="B100" s="31">
        <v>72356523.969999999</v>
      </c>
      <c r="C100" s="31">
        <v>196734229.03999999</v>
      </c>
      <c r="D100" s="31">
        <v>125210742.93000001</v>
      </c>
      <c r="E100" s="31">
        <f t="shared" si="1"/>
        <v>394301495.94</v>
      </c>
    </row>
    <row r="101" spans="1:5" x14ac:dyDescent="0.25">
      <c r="A101" s="31" t="s">
        <v>66</v>
      </c>
      <c r="B101" s="31">
        <v>276778.23</v>
      </c>
      <c r="C101" s="31">
        <v>19100316.789999999</v>
      </c>
      <c r="D101" s="31">
        <v>7829433.3300000001</v>
      </c>
      <c r="E101" s="31">
        <f t="shared" si="1"/>
        <v>27206528.350000001</v>
      </c>
    </row>
    <row r="102" spans="1:5" x14ac:dyDescent="0.25">
      <c r="A102" s="31" t="s">
        <v>69</v>
      </c>
      <c r="B102" s="31">
        <v>0</v>
      </c>
      <c r="C102" s="31">
        <v>0</v>
      </c>
      <c r="D102" s="31">
        <v>0</v>
      </c>
      <c r="E102" s="31">
        <f t="shared" si="1"/>
        <v>0</v>
      </c>
    </row>
    <row r="103" spans="1:5" x14ac:dyDescent="0.25">
      <c r="A103" s="31" t="s">
        <v>67</v>
      </c>
      <c r="B103" s="31">
        <v>0</v>
      </c>
      <c r="C103" s="31">
        <v>550000</v>
      </c>
      <c r="D103" s="31">
        <v>370969.1</v>
      </c>
      <c r="E103" s="31">
        <f t="shared" si="1"/>
        <v>920969.1</v>
      </c>
    </row>
    <row r="104" spans="1:5" x14ac:dyDescent="0.25">
      <c r="A104" s="31" t="s">
        <v>68</v>
      </c>
      <c r="B104" s="31">
        <v>4740134.1500000004</v>
      </c>
      <c r="C104" s="31">
        <v>12755129.970000001</v>
      </c>
      <c r="D104" s="31">
        <v>64862051.560000002</v>
      </c>
      <c r="E104" s="31">
        <f t="shared" si="1"/>
        <v>82357315.680000007</v>
      </c>
    </row>
    <row r="105" spans="1:5" ht="15.75" thickBot="1" x14ac:dyDescent="0.3">
      <c r="A105" s="32" t="s">
        <v>31</v>
      </c>
      <c r="B105" s="32">
        <f>SUM(B99:B104)</f>
        <v>483770542.75999999</v>
      </c>
      <c r="C105" s="32">
        <f>SUM(C99:C104)</f>
        <v>436236773.05000001</v>
      </c>
      <c r="D105" s="32">
        <f>SUM(D99:D104)</f>
        <v>406941494.88999999</v>
      </c>
      <c r="E105" s="32">
        <f>SUM(E99:E104)</f>
        <v>1326948810.7</v>
      </c>
    </row>
    <row r="106" spans="1:5" ht="15.75" thickTop="1" x14ac:dyDescent="0.25">
      <c r="A106" s="79" t="s">
        <v>49</v>
      </c>
    </row>
    <row r="109" spans="1:5" x14ac:dyDescent="0.25">
      <c r="A109" s="145" t="s">
        <v>34</v>
      </c>
      <c r="B109" s="145"/>
      <c r="C109" s="145"/>
      <c r="D109" s="145"/>
      <c r="E109" s="145"/>
    </row>
    <row r="110" spans="1:5" x14ac:dyDescent="0.25">
      <c r="A110" s="144" t="s">
        <v>35</v>
      </c>
      <c r="B110" s="144"/>
      <c r="C110" s="144"/>
      <c r="D110" s="144"/>
      <c r="E110" s="144"/>
    </row>
    <row r="111" spans="1:5" x14ac:dyDescent="0.25">
      <c r="A111" s="144" t="s">
        <v>50</v>
      </c>
      <c r="B111" s="144"/>
      <c r="C111" s="144"/>
      <c r="D111" s="144"/>
      <c r="E111" s="144"/>
    </row>
    <row r="112" spans="1:5" x14ac:dyDescent="0.25">
      <c r="A112" s="80"/>
      <c r="B112" s="80"/>
      <c r="C112" s="80"/>
      <c r="D112" s="80"/>
      <c r="E112" s="80"/>
    </row>
    <row r="113" spans="1:9" ht="15.75" thickBot="1" x14ac:dyDescent="0.3">
      <c r="A113" s="78" t="s">
        <v>33</v>
      </c>
      <c r="B113" s="78" t="s">
        <v>7</v>
      </c>
      <c r="C113" s="78" t="s">
        <v>8</v>
      </c>
      <c r="D113" s="78" t="s">
        <v>9</v>
      </c>
      <c r="E113" s="78" t="s">
        <v>10</v>
      </c>
    </row>
    <row r="114" spans="1:9" x14ac:dyDescent="0.25">
      <c r="A114" s="31" t="s">
        <v>36</v>
      </c>
      <c r="B114" s="26">
        <v>5709839756.9300003</v>
      </c>
      <c r="C114" s="26">
        <f>+B119</f>
        <v>5943249822.9699993</v>
      </c>
      <c r="D114" s="26">
        <f>+C119</f>
        <v>5855619854.4199991</v>
      </c>
      <c r="E114" s="27">
        <f>+B114</f>
        <v>5709839756.9300003</v>
      </c>
      <c r="G114" s="81" t="s">
        <v>115</v>
      </c>
    </row>
    <row r="115" spans="1:9" x14ac:dyDescent="0.25">
      <c r="A115" s="31" t="s">
        <v>51</v>
      </c>
      <c r="B115" s="26">
        <f>653402095+63803836.9</f>
        <v>717205931.89999998</v>
      </c>
      <c r="C115" s="26">
        <v>348464330</v>
      </c>
      <c r="D115" s="26">
        <v>659480020.70000005</v>
      </c>
      <c r="E115" s="27">
        <f>B115+C115+D115</f>
        <v>1725150282.5999999</v>
      </c>
      <c r="G115" s="82">
        <v>63803836.920000002</v>
      </c>
      <c r="H115" s="83">
        <v>348464329.95999998</v>
      </c>
      <c r="I115" s="83">
        <v>659480020.71000004</v>
      </c>
    </row>
    <row r="116" spans="1:9" x14ac:dyDescent="0.25">
      <c r="A116" s="31" t="s">
        <v>52</v>
      </c>
      <c r="B116" s="26">
        <v>-25323.1</v>
      </c>
      <c r="C116" s="26">
        <v>142474.5</v>
      </c>
      <c r="D116" s="26">
        <v>153689.79999999999</v>
      </c>
      <c r="E116" s="27">
        <f>B116+C116+D116</f>
        <v>270841.19999999995</v>
      </c>
    </row>
    <row r="117" spans="1:9" x14ac:dyDescent="0.25">
      <c r="A117" s="31" t="s">
        <v>53</v>
      </c>
      <c r="B117" s="26">
        <f>SUM(B114:B116)</f>
        <v>6427020365.7299995</v>
      </c>
      <c r="C117" s="26">
        <f t="shared" ref="C117:E117" si="2">C114+C115+C116</f>
        <v>6291856627.4699993</v>
      </c>
      <c r="D117" s="26">
        <f t="shared" si="2"/>
        <v>6515253564.9199991</v>
      </c>
      <c r="E117" s="27">
        <f t="shared" si="2"/>
        <v>7435260880.7300005</v>
      </c>
    </row>
    <row r="118" spans="1:9" x14ac:dyDescent="0.25">
      <c r="A118" s="31" t="s">
        <v>54</v>
      </c>
      <c r="B118" s="26">
        <f>+B105</f>
        <v>483770542.75999999</v>
      </c>
      <c r="C118" s="26">
        <f t="shared" ref="C118:E118" si="3">+C105</f>
        <v>436236773.05000001</v>
      </c>
      <c r="D118" s="26">
        <f t="shared" si="3"/>
        <v>406941494.88999999</v>
      </c>
      <c r="E118" s="27">
        <f t="shared" si="3"/>
        <v>1326948810.7</v>
      </c>
    </row>
    <row r="119" spans="1:9" x14ac:dyDescent="0.25">
      <c r="A119" s="31" t="s">
        <v>55</v>
      </c>
      <c r="B119" s="26">
        <f>B117-B118</f>
        <v>5943249822.9699993</v>
      </c>
      <c r="C119" s="26">
        <f t="shared" ref="C119:E119" si="4">C117-C118</f>
        <v>5855619854.4199991</v>
      </c>
      <c r="D119" s="26">
        <f t="shared" si="4"/>
        <v>6108312070.0299988</v>
      </c>
      <c r="E119" s="27">
        <f t="shared" si="4"/>
        <v>6108312070.0300007</v>
      </c>
    </row>
    <row r="120" spans="1:9" ht="15.75" thickBot="1" x14ac:dyDescent="0.3">
      <c r="A120" s="84"/>
      <c r="B120" s="76"/>
      <c r="C120" s="84"/>
      <c r="D120" s="84"/>
      <c r="E120" s="84"/>
    </row>
    <row r="121" spans="1:9" ht="31.5" customHeight="1" thickTop="1" x14ac:dyDescent="0.25">
      <c r="A121" s="143" t="s">
        <v>93</v>
      </c>
      <c r="B121" s="143"/>
      <c r="C121" s="143"/>
      <c r="D121" s="143"/>
      <c r="E121" s="143"/>
    </row>
    <row r="122" spans="1:9" x14ac:dyDescent="0.25">
      <c r="A122" s="79" t="s">
        <v>49</v>
      </c>
      <c r="B122" s="26"/>
      <c r="C122" s="85"/>
      <c r="D122" s="85"/>
      <c r="E122" s="85"/>
    </row>
    <row r="126" spans="1:9" x14ac:dyDescent="0.25">
      <c r="A126" s="140" t="s">
        <v>204</v>
      </c>
    </row>
    <row r="127" spans="1:9" x14ac:dyDescent="0.25">
      <c r="A127" s="140" t="s">
        <v>205</v>
      </c>
    </row>
    <row r="128" spans="1:9" x14ac:dyDescent="0.25">
      <c r="A128" s="140" t="s">
        <v>206</v>
      </c>
    </row>
  </sheetData>
  <mergeCells count="21">
    <mergeCell ref="A57:A60"/>
    <mergeCell ref="A8:G8"/>
    <mergeCell ref="A9:G9"/>
    <mergeCell ref="A1:G1"/>
    <mergeCell ref="A22:A33"/>
    <mergeCell ref="A40:A43"/>
    <mergeCell ref="A49:A56"/>
    <mergeCell ref="A13:A21"/>
    <mergeCell ref="A34:A39"/>
    <mergeCell ref="A44:A48"/>
    <mergeCell ref="A61:A68"/>
    <mergeCell ref="A121:E121"/>
    <mergeCell ref="A95:E95"/>
    <mergeCell ref="A96:E96"/>
    <mergeCell ref="A109:E109"/>
    <mergeCell ref="A110:E110"/>
    <mergeCell ref="A111:E111"/>
    <mergeCell ref="A73:E73"/>
    <mergeCell ref="A74:E74"/>
    <mergeCell ref="A75:E75"/>
    <mergeCell ref="A94:E9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topLeftCell="A91" workbookViewId="0">
      <selection activeCell="B11" sqref="B11"/>
    </sheetView>
  </sheetViews>
  <sheetFormatPr baseColWidth="10" defaultRowHeight="15" x14ac:dyDescent="0.25"/>
  <cols>
    <col min="1" max="1" width="44" style="42" customWidth="1"/>
    <col min="2" max="2" width="26" style="42" customWidth="1"/>
    <col min="3" max="3" width="14.85546875" style="42" customWidth="1"/>
    <col min="4" max="4" width="15.140625" style="42" bestFit="1" customWidth="1"/>
    <col min="5" max="5" width="15.28515625" style="42" bestFit="1" customWidth="1"/>
    <col min="6" max="6" width="9.42578125" style="42" customWidth="1"/>
    <col min="7" max="7" width="15.140625" style="42" customWidth="1"/>
    <col min="8" max="8" width="14.42578125" style="42" customWidth="1"/>
    <col min="9" max="9" width="14.140625" style="42" customWidth="1"/>
    <col min="10" max="16384" width="11.42578125" style="42"/>
  </cols>
  <sheetData>
    <row r="1" spans="1:7" x14ac:dyDescent="0.25">
      <c r="A1" s="152" t="s">
        <v>85</v>
      </c>
      <c r="B1" s="152"/>
      <c r="C1" s="152"/>
      <c r="D1" s="152"/>
      <c r="E1" s="152"/>
      <c r="F1" s="152"/>
      <c r="G1" s="152"/>
    </row>
    <row r="2" spans="1:7" x14ac:dyDescent="0.25">
      <c r="A2" s="3" t="s">
        <v>0</v>
      </c>
      <c r="B2" s="4" t="s">
        <v>86</v>
      </c>
      <c r="C2" s="5"/>
      <c r="D2" s="5"/>
      <c r="E2" s="5"/>
      <c r="F2" s="5"/>
      <c r="G2" s="5"/>
    </row>
    <row r="3" spans="1:7" x14ac:dyDescent="0.25">
      <c r="A3" s="3" t="s">
        <v>1</v>
      </c>
      <c r="B3" s="4" t="s">
        <v>2</v>
      </c>
      <c r="C3" s="5"/>
      <c r="D3" s="5"/>
      <c r="E3" s="5"/>
      <c r="F3" s="5"/>
      <c r="G3" s="5"/>
    </row>
    <row r="4" spans="1:7" x14ac:dyDescent="0.25">
      <c r="A4" s="3" t="s">
        <v>3</v>
      </c>
      <c r="B4" s="6" t="s">
        <v>4</v>
      </c>
      <c r="C4" s="5"/>
      <c r="D4" s="5"/>
      <c r="E4" s="5"/>
      <c r="F4" s="5"/>
      <c r="G4" s="5"/>
    </row>
    <row r="5" spans="1:7" x14ac:dyDescent="0.25">
      <c r="A5" s="3" t="s">
        <v>87</v>
      </c>
      <c r="B5" s="6" t="s">
        <v>94</v>
      </c>
      <c r="C5" s="5"/>
      <c r="D5" s="5"/>
      <c r="E5" s="5"/>
      <c r="F5" s="5"/>
      <c r="G5" s="5"/>
    </row>
    <row r="8" spans="1:7" x14ac:dyDescent="0.25">
      <c r="A8" s="152" t="s">
        <v>89</v>
      </c>
      <c r="B8" s="152"/>
      <c r="C8" s="152"/>
      <c r="D8" s="152"/>
      <c r="E8" s="152"/>
      <c r="F8" s="152"/>
      <c r="G8" s="152"/>
    </row>
    <row r="9" spans="1:7" x14ac:dyDescent="0.25">
      <c r="A9" s="152" t="s">
        <v>90</v>
      </c>
      <c r="B9" s="152"/>
      <c r="C9" s="152"/>
      <c r="D9" s="152"/>
      <c r="E9" s="152"/>
      <c r="F9" s="152"/>
      <c r="G9" s="152"/>
    </row>
    <row r="11" spans="1:7" s="43" customFormat="1" ht="15.75" thickBot="1" x14ac:dyDescent="0.3">
      <c r="A11" s="45" t="s">
        <v>5</v>
      </c>
      <c r="B11" s="62" t="s">
        <v>207</v>
      </c>
      <c r="C11" s="45" t="s">
        <v>6</v>
      </c>
      <c r="D11" s="45" t="s">
        <v>95</v>
      </c>
      <c r="E11" s="45" t="s">
        <v>96</v>
      </c>
      <c r="F11" s="45" t="s">
        <v>97</v>
      </c>
      <c r="G11" s="7" t="s">
        <v>98</v>
      </c>
    </row>
    <row r="12" spans="1:7" s="43" customFormat="1" x14ac:dyDescent="0.25">
      <c r="A12" s="44"/>
      <c r="B12" s="23"/>
      <c r="C12" s="44"/>
      <c r="D12" s="44"/>
      <c r="E12" s="44"/>
      <c r="F12" s="44"/>
      <c r="G12" s="44"/>
    </row>
    <row r="13" spans="1:7" s="8" customFormat="1" ht="30" customHeight="1" x14ac:dyDescent="0.25">
      <c r="A13" s="151" t="s">
        <v>11</v>
      </c>
      <c r="B13" s="33" t="s">
        <v>12</v>
      </c>
      <c r="C13" s="34" t="s">
        <v>13</v>
      </c>
      <c r="D13" s="110">
        <v>15</v>
      </c>
      <c r="E13" s="110">
        <v>14</v>
      </c>
      <c r="F13" s="110">
        <v>15</v>
      </c>
      <c r="G13" s="110">
        <f>SUM(D13:F13)</f>
        <v>44</v>
      </c>
    </row>
    <row r="14" spans="1:7" s="8" customFormat="1" ht="22.5" customHeight="1" x14ac:dyDescent="0.25">
      <c r="A14" s="151"/>
      <c r="B14" s="33" t="s">
        <v>15</v>
      </c>
      <c r="C14" s="34" t="s">
        <v>14</v>
      </c>
      <c r="D14" s="110">
        <v>65</v>
      </c>
      <c r="E14" s="110">
        <v>95</v>
      </c>
      <c r="F14" s="110">
        <v>141</v>
      </c>
      <c r="G14" s="110">
        <f>SUM(D14:F14)</f>
        <v>301</v>
      </c>
    </row>
    <row r="15" spans="1:7" s="8" customFormat="1" ht="22.5" customHeight="1" x14ac:dyDescent="0.25">
      <c r="A15" s="151"/>
      <c r="B15" s="33" t="s">
        <v>74</v>
      </c>
      <c r="C15" s="34" t="s">
        <v>99</v>
      </c>
      <c r="D15" s="110"/>
      <c r="E15" s="110"/>
      <c r="F15" s="110"/>
      <c r="G15" s="110">
        <v>12</v>
      </c>
    </row>
    <row r="16" spans="1:7" s="8" customFormat="1" ht="30" x14ac:dyDescent="0.25">
      <c r="A16" s="151"/>
      <c r="B16" s="33" t="s">
        <v>172</v>
      </c>
      <c r="C16" s="34" t="s">
        <v>171</v>
      </c>
      <c r="D16" s="110"/>
      <c r="E16" s="110"/>
      <c r="F16" s="110"/>
      <c r="G16" s="110">
        <v>0</v>
      </c>
    </row>
    <row r="17" spans="1:7" s="8" customFormat="1" x14ac:dyDescent="0.25">
      <c r="A17" s="151"/>
      <c r="B17" s="33" t="s">
        <v>193</v>
      </c>
      <c r="C17" s="34" t="s">
        <v>171</v>
      </c>
      <c r="D17" s="110"/>
      <c r="E17" s="110"/>
      <c r="F17" s="110"/>
      <c r="G17" s="110">
        <v>0</v>
      </c>
    </row>
    <row r="18" spans="1:7" s="8" customFormat="1" x14ac:dyDescent="0.25">
      <c r="A18" s="151"/>
      <c r="B18" s="33" t="s">
        <v>194</v>
      </c>
      <c r="C18" s="34" t="s">
        <v>171</v>
      </c>
      <c r="D18" s="110"/>
      <c r="E18" s="110"/>
      <c r="F18" s="110"/>
      <c r="G18" s="110">
        <v>0</v>
      </c>
    </row>
    <row r="19" spans="1:7" s="8" customFormat="1" ht="30" x14ac:dyDescent="0.25">
      <c r="A19" s="151"/>
      <c r="B19" s="33" t="s">
        <v>195</v>
      </c>
      <c r="C19" s="34" t="s">
        <v>171</v>
      </c>
      <c r="D19" s="110"/>
      <c r="E19" s="110"/>
      <c r="F19" s="110"/>
      <c r="G19" s="110">
        <v>0</v>
      </c>
    </row>
    <row r="20" spans="1:7" s="8" customFormat="1" ht="30" x14ac:dyDescent="0.25">
      <c r="A20" s="151"/>
      <c r="B20" s="33" t="s">
        <v>196</v>
      </c>
      <c r="C20" s="34" t="s">
        <v>171</v>
      </c>
      <c r="D20" s="110"/>
      <c r="E20" s="110"/>
      <c r="F20" s="110"/>
      <c r="G20" s="110">
        <v>0</v>
      </c>
    </row>
    <row r="21" spans="1:7" s="8" customFormat="1" x14ac:dyDescent="0.25">
      <c r="A21" s="151"/>
      <c r="B21" s="33" t="s">
        <v>197</v>
      </c>
      <c r="C21" s="34" t="s">
        <v>185</v>
      </c>
      <c r="D21" s="110"/>
      <c r="E21" s="110"/>
      <c r="F21" s="110"/>
      <c r="G21" s="110">
        <v>0</v>
      </c>
    </row>
    <row r="22" spans="1:7" s="8" customFormat="1" ht="30" x14ac:dyDescent="0.25">
      <c r="A22" s="153" t="s">
        <v>75</v>
      </c>
      <c r="B22" s="67" t="s">
        <v>137</v>
      </c>
      <c r="C22" s="110" t="s">
        <v>14</v>
      </c>
      <c r="D22" s="110"/>
      <c r="E22" s="110"/>
      <c r="F22" s="110"/>
      <c r="G22" s="110">
        <v>0</v>
      </c>
    </row>
    <row r="23" spans="1:7" s="8" customFormat="1" ht="21.75" customHeight="1" x14ac:dyDescent="0.25">
      <c r="A23" s="153"/>
      <c r="B23" s="104" t="s">
        <v>15</v>
      </c>
      <c r="C23" s="34" t="s">
        <v>14</v>
      </c>
      <c r="D23" s="110"/>
      <c r="E23" s="110">
        <v>28</v>
      </c>
      <c r="F23" s="109">
        <v>52</v>
      </c>
      <c r="G23" s="109">
        <v>80</v>
      </c>
    </row>
    <row r="24" spans="1:7" s="8" customFormat="1" ht="27.75" customHeight="1" x14ac:dyDescent="0.25">
      <c r="A24" s="153"/>
      <c r="B24" s="12" t="s">
        <v>154</v>
      </c>
      <c r="C24" s="34" t="s">
        <v>14</v>
      </c>
      <c r="D24" s="110"/>
      <c r="E24" s="110">
        <v>45</v>
      </c>
      <c r="F24" s="109">
        <v>25</v>
      </c>
      <c r="G24" s="109">
        <v>70</v>
      </c>
    </row>
    <row r="25" spans="1:7" s="8" customFormat="1" ht="31.5" customHeight="1" x14ac:dyDescent="0.25">
      <c r="A25" s="153"/>
      <c r="B25" s="104" t="s">
        <v>155</v>
      </c>
      <c r="C25" s="34" t="s">
        <v>16</v>
      </c>
      <c r="D25" s="110">
        <v>1</v>
      </c>
      <c r="E25" s="110">
        <v>1</v>
      </c>
      <c r="F25" s="109">
        <v>4</v>
      </c>
      <c r="G25" s="109">
        <v>6</v>
      </c>
    </row>
    <row r="26" spans="1:7" s="8" customFormat="1" ht="33.75" customHeight="1" x14ac:dyDescent="0.25">
      <c r="A26" s="153"/>
      <c r="B26" s="67" t="s">
        <v>17</v>
      </c>
      <c r="C26" s="34" t="s">
        <v>14</v>
      </c>
      <c r="D26" s="110">
        <v>342</v>
      </c>
      <c r="E26" s="110">
        <v>456</v>
      </c>
      <c r="F26" s="110">
        <v>403</v>
      </c>
      <c r="G26" s="110">
        <v>1201</v>
      </c>
    </row>
    <row r="27" spans="1:7" s="8" customFormat="1" ht="30" x14ac:dyDescent="0.25">
      <c r="A27" s="153"/>
      <c r="B27" s="67" t="s">
        <v>76</v>
      </c>
      <c r="C27" s="34" t="s">
        <v>39</v>
      </c>
      <c r="D27" s="110">
        <v>19</v>
      </c>
      <c r="E27" s="110">
        <v>27</v>
      </c>
      <c r="F27" s="110">
        <v>23</v>
      </c>
      <c r="G27" s="110">
        <v>69</v>
      </c>
    </row>
    <row r="28" spans="1:7" s="8" customFormat="1" x14ac:dyDescent="0.25">
      <c r="A28" s="153"/>
      <c r="B28" s="104" t="s">
        <v>156</v>
      </c>
      <c r="C28" s="34" t="s">
        <v>16</v>
      </c>
      <c r="D28" s="110">
        <v>4</v>
      </c>
      <c r="E28" s="110">
        <v>8</v>
      </c>
      <c r="F28" s="110">
        <v>8</v>
      </c>
      <c r="G28" s="110">
        <v>20</v>
      </c>
    </row>
    <row r="29" spans="1:7" s="8" customFormat="1" ht="20.25" customHeight="1" x14ac:dyDescent="0.25">
      <c r="A29" s="153"/>
      <c r="B29" s="68" t="s">
        <v>157</v>
      </c>
      <c r="C29" s="34" t="s">
        <v>40</v>
      </c>
      <c r="D29" s="110"/>
      <c r="E29" s="110">
        <v>21</v>
      </c>
      <c r="F29" s="110">
        <v>100</v>
      </c>
      <c r="G29" s="110">
        <v>121</v>
      </c>
    </row>
    <row r="30" spans="1:7" s="8" customFormat="1" ht="30" customHeight="1" x14ac:dyDescent="0.25">
      <c r="A30" s="153"/>
      <c r="B30" s="12" t="s">
        <v>158</v>
      </c>
      <c r="C30" s="34" t="s">
        <v>14</v>
      </c>
      <c r="D30" s="110"/>
      <c r="E30" s="110">
        <v>30</v>
      </c>
      <c r="F30" s="110"/>
      <c r="G30" s="110">
        <v>30</v>
      </c>
    </row>
    <row r="31" spans="1:7" s="8" customFormat="1" ht="30" customHeight="1" x14ac:dyDescent="0.25">
      <c r="A31" s="153"/>
      <c r="B31" s="94" t="s">
        <v>159</v>
      </c>
      <c r="C31" s="34" t="s">
        <v>39</v>
      </c>
      <c r="D31" s="110">
        <v>6</v>
      </c>
      <c r="E31" s="110">
        <v>5</v>
      </c>
      <c r="F31" s="110">
        <v>2</v>
      </c>
      <c r="G31" s="110">
        <v>13</v>
      </c>
    </row>
    <row r="32" spans="1:7" s="8" customFormat="1" ht="30" customHeight="1" x14ac:dyDescent="0.25">
      <c r="A32" s="153"/>
      <c r="B32" s="67" t="s">
        <v>180</v>
      </c>
      <c r="C32" s="110" t="s">
        <v>39</v>
      </c>
      <c r="D32" s="110"/>
      <c r="E32" s="110"/>
      <c r="F32" s="110"/>
      <c r="G32" s="110"/>
    </row>
    <row r="33" spans="1:7" s="8" customFormat="1" ht="31.5" customHeight="1" x14ac:dyDescent="0.25">
      <c r="A33" s="153"/>
      <c r="B33" s="123" t="s">
        <v>181</v>
      </c>
      <c r="C33" s="58" t="s">
        <v>40</v>
      </c>
      <c r="D33" s="63"/>
      <c r="E33" s="63"/>
      <c r="F33" s="63"/>
      <c r="G33" s="63"/>
    </row>
    <row r="34" spans="1:7" s="8" customFormat="1" ht="15" customHeight="1" x14ac:dyDescent="0.25">
      <c r="A34" s="151" t="s">
        <v>18</v>
      </c>
      <c r="B34" s="35" t="s">
        <v>19</v>
      </c>
      <c r="C34" s="34" t="s">
        <v>13</v>
      </c>
      <c r="D34" s="110">
        <v>31</v>
      </c>
      <c r="E34" s="110">
        <v>31</v>
      </c>
      <c r="F34" s="110">
        <v>26</v>
      </c>
      <c r="G34" s="110">
        <v>88</v>
      </c>
    </row>
    <row r="35" spans="1:7" s="8" customFormat="1" ht="21" customHeight="1" x14ac:dyDescent="0.25">
      <c r="A35" s="151"/>
      <c r="B35" s="36" t="s">
        <v>15</v>
      </c>
      <c r="C35" s="10" t="s">
        <v>14</v>
      </c>
      <c r="D35" s="129">
        <v>103</v>
      </c>
      <c r="E35" s="129">
        <v>405</v>
      </c>
      <c r="F35" s="129">
        <v>336</v>
      </c>
      <c r="G35" s="129">
        <v>844</v>
      </c>
    </row>
    <row r="36" spans="1:7" s="8" customFormat="1" ht="31.5" customHeight="1" x14ac:dyDescent="0.25">
      <c r="A36" s="151"/>
      <c r="B36" s="11" t="s">
        <v>77</v>
      </c>
      <c r="C36" s="10" t="s">
        <v>14</v>
      </c>
      <c r="D36" s="129"/>
      <c r="E36" s="129"/>
      <c r="F36" s="129"/>
      <c r="G36" s="129">
        <v>330</v>
      </c>
    </row>
    <row r="37" spans="1:7" s="8" customFormat="1" ht="18" customHeight="1" x14ac:dyDescent="0.25">
      <c r="A37" s="151"/>
      <c r="B37" s="11" t="s">
        <v>100</v>
      </c>
      <c r="C37" s="10" t="s">
        <v>101</v>
      </c>
      <c r="D37" s="129"/>
      <c r="E37" s="129"/>
      <c r="F37" s="129"/>
      <c r="G37" s="129">
        <v>1</v>
      </c>
    </row>
    <row r="38" spans="1:7" s="8" customFormat="1" ht="30" x14ac:dyDescent="0.25">
      <c r="A38" s="151"/>
      <c r="B38" s="126" t="s">
        <v>187</v>
      </c>
      <c r="C38" s="127" t="s">
        <v>188</v>
      </c>
      <c r="D38" s="129"/>
      <c r="E38" s="129"/>
      <c r="F38" s="129"/>
      <c r="G38" s="129"/>
    </row>
    <row r="39" spans="1:7" s="8" customFormat="1" ht="45" x14ac:dyDescent="0.25">
      <c r="A39" s="151"/>
      <c r="B39" s="126" t="s">
        <v>189</v>
      </c>
      <c r="C39" s="127" t="s">
        <v>190</v>
      </c>
      <c r="D39" s="129"/>
      <c r="E39" s="129"/>
      <c r="F39" s="129"/>
      <c r="G39" s="129"/>
    </row>
    <row r="40" spans="1:7" s="8" customFormat="1" ht="45" x14ac:dyDescent="0.25">
      <c r="A40" s="154" t="s">
        <v>20</v>
      </c>
      <c r="B40" s="37" t="s">
        <v>41</v>
      </c>
      <c r="C40" s="16" t="s">
        <v>42</v>
      </c>
      <c r="D40" s="129"/>
      <c r="E40" s="92"/>
      <c r="F40" s="92"/>
      <c r="G40" s="92">
        <v>2127</v>
      </c>
    </row>
    <row r="41" spans="1:7" s="8" customFormat="1" ht="30.75" customHeight="1" x14ac:dyDescent="0.25">
      <c r="A41" s="155"/>
      <c r="B41" s="39" t="s">
        <v>43</v>
      </c>
      <c r="C41" s="16" t="s">
        <v>44</v>
      </c>
      <c r="D41" s="129"/>
      <c r="E41" s="92"/>
      <c r="F41" s="92"/>
      <c r="G41" s="92">
        <v>1</v>
      </c>
    </row>
    <row r="42" spans="1:7" s="8" customFormat="1" x14ac:dyDescent="0.25">
      <c r="A42" s="155"/>
      <c r="B42" s="39" t="s">
        <v>102</v>
      </c>
      <c r="C42" s="16" t="s">
        <v>103</v>
      </c>
      <c r="D42" s="129"/>
      <c r="E42" s="92"/>
      <c r="F42" s="92"/>
      <c r="G42" s="92">
        <v>30</v>
      </c>
    </row>
    <row r="43" spans="1:7" s="8" customFormat="1" ht="21.75" customHeight="1" x14ac:dyDescent="0.25">
      <c r="A43" s="155"/>
      <c r="B43" s="37" t="s">
        <v>104</v>
      </c>
      <c r="C43" s="16" t="s">
        <v>14</v>
      </c>
      <c r="D43" s="129"/>
      <c r="E43" s="109"/>
      <c r="F43" s="109"/>
      <c r="G43" s="109">
        <v>4157</v>
      </c>
    </row>
    <row r="44" spans="1:7" s="8" customFormat="1" ht="23.25" customHeight="1" x14ac:dyDescent="0.25">
      <c r="A44" s="151" t="s">
        <v>37</v>
      </c>
      <c r="B44" s="71" t="s">
        <v>21</v>
      </c>
      <c r="C44" s="109" t="s">
        <v>22</v>
      </c>
      <c r="D44" s="109">
        <v>21</v>
      </c>
      <c r="E44" s="109">
        <v>31</v>
      </c>
      <c r="F44" s="109">
        <v>21</v>
      </c>
      <c r="G44" s="109">
        <v>73</v>
      </c>
    </row>
    <row r="45" spans="1:7" s="8" customFormat="1" x14ac:dyDescent="0.25">
      <c r="A45" s="151"/>
      <c r="B45" s="71" t="s">
        <v>23</v>
      </c>
      <c r="C45" s="109" t="s">
        <v>14</v>
      </c>
      <c r="D45" s="109">
        <v>20</v>
      </c>
      <c r="E45" s="109">
        <v>65</v>
      </c>
      <c r="F45" s="109">
        <v>294</v>
      </c>
      <c r="G45" s="109">
        <v>379</v>
      </c>
    </row>
    <row r="46" spans="1:7" s="8" customFormat="1" x14ac:dyDescent="0.25">
      <c r="A46" s="151"/>
      <c r="B46" s="71" t="s">
        <v>141</v>
      </c>
      <c r="C46" s="109" t="s">
        <v>14</v>
      </c>
      <c r="D46" s="109"/>
      <c r="E46" s="109"/>
      <c r="F46" s="109"/>
      <c r="G46" s="109"/>
    </row>
    <row r="47" spans="1:7" s="8" customFormat="1" ht="18" customHeight="1" x14ac:dyDescent="0.25">
      <c r="A47" s="151"/>
      <c r="B47" s="71" t="s">
        <v>142</v>
      </c>
      <c r="C47" s="68" t="s">
        <v>78</v>
      </c>
      <c r="D47" s="109"/>
      <c r="E47" s="109"/>
      <c r="F47" s="109"/>
      <c r="G47" s="109">
        <v>1</v>
      </c>
    </row>
    <row r="48" spans="1:7" s="8" customFormat="1" ht="30" x14ac:dyDescent="0.25">
      <c r="A48" s="151"/>
      <c r="B48" s="71" t="s">
        <v>191</v>
      </c>
      <c r="C48" s="68" t="s">
        <v>171</v>
      </c>
      <c r="D48" s="109"/>
      <c r="E48" s="109"/>
      <c r="F48" s="109"/>
      <c r="G48" s="109"/>
    </row>
    <row r="49" spans="1:7" s="8" customFormat="1" x14ac:dyDescent="0.25">
      <c r="A49" s="154" t="s">
        <v>24</v>
      </c>
      <c r="B49" s="17" t="s">
        <v>21</v>
      </c>
      <c r="C49" s="38" t="s">
        <v>13</v>
      </c>
      <c r="D49" s="129">
        <v>178</v>
      </c>
      <c r="E49" s="109">
        <v>170</v>
      </c>
      <c r="F49" s="109">
        <v>229</v>
      </c>
      <c r="G49" s="109">
        <v>577</v>
      </c>
    </row>
    <row r="50" spans="1:7" s="8" customFormat="1" ht="45" customHeight="1" x14ac:dyDescent="0.25">
      <c r="A50" s="154"/>
      <c r="B50" s="17" t="s">
        <v>79</v>
      </c>
      <c r="C50" s="38" t="s">
        <v>14</v>
      </c>
      <c r="D50" s="129">
        <v>12</v>
      </c>
      <c r="E50" s="109">
        <v>41</v>
      </c>
      <c r="F50" s="109">
        <v>15</v>
      </c>
      <c r="G50" s="109">
        <v>68</v>
      </c>
    </row>
    <row r="51" spans="1:7" s="8" customFormat="1" ht="32.25" customHeight="1" x14ac:dyDescent="0.25">
      <c r="A51" s="154"/>
      <c r="B51" s="17" t="s">
        <v>80</v>
      </c>
      <c r="C51" s="38" t="s">
        <v>81</v>
      </c>
      <c r="D51" s="129">
        <v>19</v>
      </c>
      <c r="E51" s="109">
        <v>29</v>
      </c>
      <c r="F51" s="109">
        <v>21</v>
      </c>
      <c r="G51" s="109">
        <v>69</v>
      </c>
    </row>
    <row r="52" spans="1:7" s="8" customFormat="1" ht="45" customHeight="1" x14ac:dyDescent="0.25">
      <c r="A52" s="154"/>
      <c r="B52" s="17" t="s">
        <v>25</v>
      </c>
      <c r="C52" s="38" t="s">
        <v>14</v>
      </c>
      <c r="D52" s="129">
        <v>72</v>
      </c>
      <c r="E52" s="92">
        <v>91</v>
      </c>
      <c r="F52" s="92">
        <v>79</v>
      </c>
      <c r="G52" s="92">
        <v>242</v>
      </c>
    </row>
    <row r="53" spans="1:7" s="8" customFormat="1" ht="27.75" customHeight="1" x14ac:dyDescent="0.25">
      <c r="A53" s="154"/>
      <c r="B53" s="17" t="s">
        <v>82</v>
      </c>
      <c r="C53" s="16" t="s">
        <v>45</v>
      </c>
      <c r="D53" s="129">
        <v>6</v>
      </c>
      <c r="E53" s="92">
        <v>6</v>
      </c>
      <c r="F53" s="92">
        <v>5</v>
      </c>
      <c r="G53" s="92">
        <v>17</v>
      </c>
    </row>
    <row r="54" spans="1:7" s="8" customFormat="1" ht="27.75" customHeight="1" x14ac:dyDescent="0.25">
      <c r="A54" s="154"/>
      <c r="B54" s="94" t="s">
        <v>83</v>
      </c>
      <c r="C54" s="95" t="s">
        <v>16</v>
      </c>
      <c r="D54" s="129">
        <v>3</v>
      </c>
      <c r="E54" s="92">
        <v>19</v>
      </c>
      <c r="F54" s="92">
        <v>13</v>
      </c>
      <c r="G54" s="92">
        <v>35</v>
      </c>
    </row>
    <row r="55" spans="1:7" s="8" customFormat="1" ht="27.75" customHeight="1" x14ac:dyDescent="0.25">
      <c r="A55" s="154"/>
      <c r="B55" s="94" t="s">
        <v>164</v>
      </c>
      <c r="C55" s="95" t="s">
        <v>14</v>
      </c>
      <c r="D55" s="129"/>
      <c r="E55" s="92"/>
      <c r="F55" s="92"/>
      <c r="G55" s="92">
        <v>0</v>
      </c>
    </row>
    <row r="56" spans="1:7" s="8" customFormat="1" x14ac:dyDescent="0.25">
      <c r="A56" s="154"/>
      <c r="B56" s="8" t="s">
        <v>163</v>
      </c>
      <c r="C56" s="8" t="s">
        <v>120</v>
      </c>
      <c r="D56" s="63"/>
      <c r="E56" s="63"/>
      <c r="F56" s="63"/>
      <c r="G56" s="92">
        <v>0</v>
      </c>
    </row>
    <row r="57" spans="1:7" s="8" customFormat="1" ht="43.5" customHeight="1" x14ac:dyDescent="0.25">
      <c r="A57" s="154" t="s">
        <v>91</v>
      </c>
      <c r="B57" s="17" t="s">
        <v>26</v>
      </c>
      <c r="C57" s="16" t="s">
        <v>14</v>
      </c>
      <c r="D57" s="109"/>
      <c r="E57" s="109"/>
      <c r="F57" s="109"/>
      <c r="G57" s="109">
        <v>3560</v>
      </c>
    </row>
    <row r="58" spans="1:7" s="8" customFormat="1" ht="20.25" customHeight="1" x14ac:dyDescent="0.25">
      <c r="A58" s="155"/>
      <c r="B58" s="9" t="s">
        <v>27</v>
      </c>
      <c r="C58" s="10" t="s">
        <v>38</v>
      </c>
      <c r="D58" s="129">
        <v>143</v>
      </c>
      <c r="E58" s="129">
        <v>244</v>
      </c>
      <c r="F58" s="129">
        <v>298</v>
      </c>
      <c r="G58" s="129">
        <v>683</v>
      </c>
    </row>
    <row r="59" spans="1:7" s="8" customFormat="1" ht="15" customHeight="1" x14ac:dyDescent="0.25">
      <c r="A59" s="155"/>
      <c r="B59" s="115" t="s">
        <v>28</v>
      </c>
      <c r="C59" s="52" t="s">
        <v>13</v>
      </c>
      <c r="D59" s="129">
        <v>345</v>
      </c>
      <c r="E59" s="129">
        <v>262</v>
      </c>
      <c r="F59" s="129">
        <v>225</v>
      </c>
      <c r="G59" s="129">
        <v>829</v>
      </c>
    </row>
    <row r="60" spans="1:7" s="8" customFormat="1" ht="45" x14ac:dyDescent="0.25">
      <c r="A60" s="155"/>
      <c r="B60" s="9" t="s">
        <v>46</v>
      </c>
      <c r="C60" s="10" t="s">
        <v>13</v>
      </c>
      <c r="D60" s="129">
        <v>32</v>
      </c>
      <c r="E60" s="129">
        <v>170</v>
      </c>
      <c r="F60" s="129">
        <v>56</v>
      </c>
      <c r="G60" s="129">
        <v>258</v>
      </c>
    </row>
    <row r="61" spans="1:7" s="8" customFormat="1" ht="15" customHeight="1" x14ac:dyDescent="0.25">
      <c r="A61" s="159" t="s">
        <v>29</v>
      </c>
      <c r="B61" s="9" t="s">
        <v>84</v>
      </c>
      <c r="C61" s="10" t="s">
        <v>78</v>
      </c>
      <c r="D61" s="129"/>
      <c r="E61" s="129">
        <v>13</v>
      </c>
      <c r="F61" s="129">
        <v>34</v>
      </c>
      <c r="G61" s="129">
        <v>46</v>
      </c>
    </row>
    <row r="62" spans="1:7" s="8" customFormat="1" ht="30" x14ac:dyDescent="0.25">
      <c r="A62" s="159"/>
      <c r="B62" s="9" t="s">
        <v>47</v>
      </c>
      <c r="C62" s="10" t="s">
        <v>48</v>
      </c>
      <c r="D62" s="129"/>
      <c r="E62" s="129"/>
      <c r="F62" s="129"/>
      <c r="G62" s="129">
        <v>0</v>
      </c>
    </row>
    <row r="63" spans="1:7" s="8" customFormat="1" ht="30" x14ac:dyDescent="0.25">
      <c r="A63" s="159"/>
      <c r="B63" s="9" t="s">
        <v>165</v>
      </c>
      <c r="C63" s="10" t="s">
        <v>106</v>
      </c>
      <c r="D63" s="129">
        <v>1</v>
      </c>
      <c r="E63" s="129">
        <v>2</v>
      </c>
      <c r="F63" s="129">
        <v>1</v>
      </c>
      <c r="G63" s="129">
        <v>4</v>
      </c>
    </row>
    <row r="64" spans="1:7" s="8" customFormat="1" ht="45" x14ac:dyDescent="0.25">
      <c r="A64" s="159"/>
      <c r="B64" s="9" t="s">
        <v>166</v>
      </c>
      <c r="C64" s="10" t="s">
        <v>13</v>
      </c>
      <c r="D64" s="129">
        <v>2</v>
      </c>
      <c r="E64" s="129">
        <v>5</v>
      </c>
      <c r="F64" s="129">
        <v>6</v>
      </c>
      <c r="G64" s="129">
        <v>13</v>
      </c>
    </row>
    <row r="65" spans="1:7" s="8" customFormat="1" ht="30" x14ac:dyDescent="0.25">
      <c r="A65" s="159"/>
      <c r="B65" s="52" t="s">
        <v>167</v>
      </c>
      <c r="C65" s="51" t="s">
        <v>105</v>
      </c>
      <c r="D65" s="129">
        <v>1</v>
      </c>
      <c r="E65" s="129">
        <v>4</v>
      </c>
      <c r="F65" s="129">
        <v>7</v>
      </c>
      <c r="G65" s="129">
        <v>12</v>
      </c>
    </row>
    <row r="66" spans="1:7" s="8" customFormat="1" x14ac:dyDescent="0.25">
      <c r="A66" s="159"/>
      <c r="B66" s="52" t="s">
        <v>168</v>
      </c>
      <c r="C66" s="51" t="s">
        <v>13</v>
      </c>
      <c r="D66" s="129"/>
      <c r="E66" s="129"/>
      <c r="F66" s="129"/>
      <c r="G66" s="129">
        <v>0</v>
      </c>
    </row>
    <row r="67" spans="1:7" s="8" customFormat="1" ht="30" x14ac:dyDescent="0.25">
      <c r="A67" s="159"/>
      <c r="B67" s="52" t="s">
        <v>169</v>
      </c>
      <c r="C67" s="51"/>
      <c r="D67" s="129"/>
      <c r="E67" s="129"/>
      <c r="F67" s="129"/>
      <c r="G67" s="129">
        <v>0</v>
      </c>
    </row>
    <row r="68" spans="1:7" s="8" customFormat="1" ht="30" x14ac:dyDescent="0.25">
      <c r="A68" s="160"/>
      <c r="B68" s="52" t="s">
        <v>192</v>
      </c>
      <c r="C68" s="127" t="s">
        <v>171</v>
      </c>
      <c r="D68" s="129"/>
      <c r="E68" s="129"/>
      <c r="F68" s="129"/>
      <c r="G68" s="129"/>
    </row>
    <row r="69" spans="1:7" ht="15.75" thickBot="1" x14ac:dyDescent="0.3">
      <c r="A69" s="137"/>
      <c r="B69" s="13"/>
      <c r="C69" s="14"/>
      <c r="D69" s="15"/>
      <c r="E69" s="15"/>
      <c r="F69" s="15"/>
      <c r="G69" s="14"/>
    </row>
    <row r="70" spans="1:7" ht="15.75" thickTop="1" x14ac:dyDescent="0.25">
      <c r="A70" s="18" t="s">
        <v>111</v>
      </c>
    </row>
    <row r="73" spans="1:7" x14ac:dyDescent="0.25">
      <c r="A73" s="157" t="s">
        <v>30</v>
      </c>
      <c r="B73" s="157"/>
      <c r="C73" s="157"/>
      <c r="D73" s="157"/>
      <c r="E73" s="157"/>
    </row>
    <row r="74" spans="1:7" x14ac:dyDescent="0.25">
      <c r="A74" s="158" t="s">
        <v>92</v>
      </c>
      <c r="B74" s="158"/>
      <c r="C74" s="158"/>
      <c r="D74" s="158"/>
      <c r="E74" s="158"/>
    </row>
    <row r="75" spans="1:7" x14ac:dyDescent="0.25">
      <c r="A75" s="158" t="s">
        <v>50</v>
      </c>
      <c r="B75" s="158"/>
      <c r="C75" s="158"/>
      <c r="D75" s="158"/>
      <c r="E75" s="158"/>
    </row>
    <row r="77" spans="1:7" ht="15.75" thickBot="1" x14ac:dyDescent="0.3">
      <c r="A77" s="19" t="s">
        <v>5</v>
      </c>
      <c r="B77" s="19" t="s">
        <v>107</v>
      </c>
      <c r="C77" s="19" t="s">
        <v>96</v>
      </c>
      <c r="D77" s="19" t="s">
        <v>97</v>
      </c>
      <c r="E77" s="19" t="s">
        <v>98</v>
      </c>
    </row>
    <row r="78" spans="1:7" x14ac:dyDescent="0.25">
      <c r="A78" s="40" t="s">
        <v>58</v>
      </c>
      <c r="B78" s="41">
        <v>1368000</v>
      </c>
      <c r="C78" s="41">
        <v>17494399.050000001</v>
      </c>
      <c r="D78" s="41">
        <v>19070724.649999999</v>
      </c>
      <c r="E78" s="41">
        <f>B78+C78+D78</f>
        <v>37933123.700000003</v>
      </c>
    </row>
    <row r="79" spans="1:7" x14ac:dyDescent="0.25">
      <c r="A79" s="12" t="s">
        <v>59</v>
      </c>
      <c r="B79" s="41">
        <v>2350321.39</v>
      </c>
      <c r="C79" s="41">
        <v>9525455.5199999996</v>
      </c>
      <c r="D79" s="41">
        <v>5940251</v>
      </c>
      <c r="E79" s="41">
        <f>B79+C79+D79</f>
        <v>17816027.91</v>
      </c>
    </row>
    <row r="80" spans="1:7" ht="30" x14ac:dyDescent="0.25">
      <c r="A80" s="12" t="s">
        <v>60</v>
      </c>
      <c r="B80" s="41">
        <v>815160</v>
      </c>
      <c r="C80" s="41">
        <v>4626223</v>
      </c>
      <c r="D80" s="41">
        <v>8662700</v>
      </c>
      <c r="E80" s="41">
        <f t="shared" ref="E80:E87" si="0">B80+C80+D80</f>
        <v>14104083</v>
      </c>
    </row>
    <row r="81" spans="1:5" ht="30" x14ac:dyDescent="0.25">
      <c r="A81" s="12" t="s">
        <v>70</v>
      </c>
      <c r="B81" s="41">
        <v>6643665.2999999998</v>
      </c>
      <c r="C81" s="41">
        <v>17507657.649999999</v>
      </c>
      <c r="D81" s="41">
        <v>304950</v>
      </c>
      <c r="E81" s="41">
        <f t="shared" si="0"/>
        <v>24456272.949999999</v>
      </c>
    </row>
    <row r="82" spans="1:5" ht="30" x14ac:dyDescent="0.25">
      <c r="A82" s="12" t="s">
        <v>71</v>
      </c>
      <c r="B82" s="41">
        <v>0</v>
      </c>
      <c r="C82" s="41">
        <v>75000</v>
      </c>
      <c r="D82" s="41">
        <v>498850</v>
      </c>
      <c r="E82" s="41">
        <f t="shared" si="0"/>
        <v>573850</v>
      </c>
    </row>
    <row r="83" spans="1:5" x14ac:dyDescent="0.25">
      <c r="A83" s="12" t="s">
        <v>61</v>
      </c>
      <c r="B83" s="41">
        <v>4460000</v>
      </c>
      <c r="C83" s="41">
        <v>407575</v>
      </c>
      <c r="D83" s="41">
        <v>203716</v>
      </c>
      <c r="E83" s="41">
        <f t="shared" si="0"/>
        <v>5071291</v>
      </c>
    </row>
    <row r="84" spans="1:5" x14ac:dyDescent="0.25">
      <c r="A84" s="12" t="s">
        <v>62</v>
      </c>
      <c r="B84" s="41">
        <v>5156565</v>
      </c>
      <c r="C84" s="41">
        <v>7278138</v>
      </c>
      <c r="D84" s="41">
        <v>6210032</v>
      </c>
      <c r="E84" s="41">
        <f t="shared" si="0"/>
        <v>18644735</v>
      </c>
    </row>
    <row r="85" spans="1:5" ht="30" x14ac:dyDescent="0.25">
      <c r="A85" s="12" t="s">
        <v>63</v>
      </c>
      <c r="B85" s="41">
        <v>1450481.6</v>
      </c>
      <c r="C85" s="41">
        <v>151800</v>
      </c>
      <c r="D85" s="41">
        <v>4003850</v>
      </c>
      <c r="E85" s="41">
        <f>B85+C85+D85</f>
        <v>5606131.5999999996</v>
      </c>
    </row>
    <row r="86" spans="1:5" ht="30" x14ac:dyDescent="0.25">
      <c r="A86" s="12" t="s">
        <v>72</v>
      </c>
      <c r="B86" s="41">
        <v>0</v>
      </c>
      <c r="C86" s="41">
        <v>0</v>
      </c>
      <c r="D86" s="41">
        <v>30350</v>
      </c>
      <c r="E86" s="41">
        <f>B86+C86+D86</f>
        <v>30350</v>
      </c>
    </row>
    <row r="87" spans="1:5" ht="30" x14ac:dyDescent="0.25">
      <c r="A87" s="12" t="s">
        <v>56</v>
      </c>
      <c r="B87" s="41">
        <v>192660841.88</v>
      </c>
      <c r="C87" s="41">
        <v>188604575.97</v>
      </c>
      <c r="D87" s="41">
        <v>199860452</v>
      </c>
      <c r="E87" s="41">
        <f t="shared" si="0"/>
        <v>581125869.85000002</v>
      </c>
    </row>
    <row r="88" spans="1:5" ht="30" x14ac:dyDescent="0.25">
      <c r="A88" s="12" t="s">
        <v>57</v>
      </c>
      <c r="B88" s="41">
        <v>115552761.04000001</v>
      </c>
      <c r="C88" s="41">
        <v>149214415.06</v>
      </c>
      <c r="D88" s="41">
        <v>133755021.38</v>
      </c>
      <c r="E88" s="41">
        <f>B88+C88+D88</f>
        <v>398522197.48000002</v>
      </c>
    </row>
    <row r="89" spans="1:5" x14ac:dyDescent="0.25">
      <c r="A89" s="12"/>
      <c r="B89" s="41"/>
      <c r="C89" s="41"/>
      <c r="D89" s="41"/>
      <c r="E89" s="41"/>
    </row>
    <row r="90" spans="1:5" ht="15.75" thickBot="1" x14ac:dyDescent="0.3">
      <c r="A90" s="21" t="s">
        <v>31</v>
      </c>
      <c r="B90" s="22">
        <f>SUM(B78:B88)</f>
        <v>330457796.20999998</v>
      </c>
      <c r="C90" s="22">
        <f>SUM(C78:C88)</f>
        <v>394885239.25</v>
      </c>
      <c r="D90" s="22">
        <f>SUM(D78:D88)</f>
        <v>378540897.02999997</v>
      </c>
      <c r="E90" s="22">
        <f>SUM(E78:E88)</f>
        <v>1103883932.49</v>
      </c>
    </row>
    <row r="91" spans="1:5" ht="15.75" thickTop="1" x14ac:dyDescent="0.25">
      <c r="A91" s="1" t="s">
        <v>49</v>
      </c>
    </row>
    <row r="94" spans="1:5" x14ac:dyDescent="0.25">
      <c r="A94" s="157" t="s">
        <v>32</v>
      </c>
      <c r="B94" s="157"/>
      <c r="C94" s="157"/>
      <c r="D94" s="157"/>
      <c r="E94" s="157"/>
    </row>
    <row r="95" spans="1:5" x14ac:dyDescent="0.25">
      <c r="A95" s="158" t="s">
        <v>92</v>
      </c>
      <c r="B95" s="158"/>
      <c r="C95" s="158"/>
      <c r="D95" s="158"/>
      <c r="E95" s="158"/>
    </row>
    <row r="96" spans="1:5" x14ac:dyDescent="0.25">
      <c r="A96" s="158" t="s">
        <v>50</v>
      </c>
      <c r="B96" s="158"/>
      <c r="C96" s="158"/>
      <c r="D96" s="158"/>
      <c r="E96" s="158"/>
    </row>
    <row r="98" spans="1:5" ht="15.75" thickBot="1" x14ac:dyDescent="0.3">
      <c r="A98" s="19" t="s">
        <v>33</v>
      </c>
      <c r="B98" s="19" t="s">
        <v>107</v>
      </c>
      <c r="C98" s="19" t="s">
        <v>96</v>
      </c>
      <c r="D98" s="19" t="s">
        <v>97</v>
      </c>
      <c r="E98" s="19" t="s">
        <v>98</v>
      </c>
    </row>
    <row r="99" spans="1:5" x14ac:dyDescent="0.25">
      <c r="A99" s="20" t="s">
        <v>64</v>
      </c>
      <c r="B99" s="31">
        <v>219439338.41</v>
      </c>
      <c r="C99" s="31">
        <v>212721113.34999999</v>
      </c>
      <c r="D99" s="31">
        <v>214207970.15000001</v>
      </c>
      <c r="E99" s="31">
        <f t="shared" ref="E99:E104" si="1">SUM(B99:D99)</f>
        <v>646368421.90999997</v>
      </c>
    </row>
    <row r="100" spans="1:5" x14ac:dyDescent="0.25">
      <c r="A100" s="20" t="s">
        <v>65</v>
      </c>
      <c r="B100" s="31">
        <v>104403813.67</v>
      </c>
      <c r="C100" s="31">
        <v>135612006.50999999</v>
      </c>
      <c r="D100" s="31">
        <v>137533978.80000001</v>
      </c>
      <c r="E100" s="31">
        <f t="shared" si="1"/>
        <v>377549798.98000002</v>
      </c>
    </row>
    <row r="101" spans="1:5" x14ac:dyDescent="0.25">
      <c r="A101" s="20" t="s">
        <v>66</v>
      </c>
      <c r="B101" s="31">
        <v>2740616.39</v>
      </c>
      <c r="C101" s="31">
        <v>19647403.760000002</v>
      </c>
      <c r="D101" s="31">
        <v>13142692.59</v>
      </c>
      <c r="E101" s="31">
        <f t="shared" si="1"/>
        <v>35530712.740000002</v>
      </c>
    </row>
    <row r="102" spans="1:5" x14ac:dyDescent="0.25">
      <c r="A102" s="20" t="s">
        <v>69</v>
      </c>
      <c r="B102" s="31">
        <v>0</v>
      </c>
      <c r="C102" s="31">
        <v>0</v>
      </c>
      <c r="D102" s="31">
        <v>0</v>
      </c>
      <c r="E102" s="31">
        <f t="shared" si="1"/>
        <v>0</v>
      </c>
    </row>
    <row r="103" spans="1:5" x14ac:dyDescent="0.25">
      <c r="A103" s="20" t="s">
        <v>67</v>
      </c>
      <c r="B103" s="31">
        <v>1606609.44</v>
      </c>
      <c r="C103" s="31">
        <v>2668551</v>
      </c>
      <c r="D103" s="31">
        <v>10654200</v>
      </c>
      <c r="E103" s="31">
        <f t="shared" si="1"/>
        <v>14929360.439999999</v>
      </c>
    </row>
    <row r="104" spans="1:5" x14ac:dyDescent="0.25">
      <c r="A104" s="20" t="s">
        <v>68</v>
      </c>
      <c r="B104" s="31">
        <v>2267418.2999999998</v>
      </c>
      <c r="C104" s="31">
        <v>24236164.629999999</v>
      </c>
      <c r="D104" s="31">
        <v>3002055.49</v>
      </c>
      <c r="E104" s="31">
        <f t="shared" si="1"/>
        <v>29505638.420000002</v>
      </c>
    </row>
    <row r="105" spans="1:5" ht="15.75" thickBot="1" x14ac:dyDescent="0.3">
      <c r="A105" s="21" t="s">
        <v>31</v>
      </c>
      <c r="B105" s="32">
        <f>SUM(B99:B104)</f>
        <v>330457796.20999998</v>
      </c>
      <c r="C105" s="32">
        <f>SUM(C99:C104)</f>
        <v>394885239.25</v>
      </c>
      <c r="D105" s="32">
        <f>SUM(D99:D104)</f>
        <v>378540897.03000003</v>
      </c>
      <c r="E105" s="32">
        <f>SUM(E99:E104)</f>
        <v>1103883932.49</v>
      </c>
    </row>
    <row r="106" spans="1:5" ht="15.75" thickTop="1" x14ac:dyDescent="0.25">
      <c r="A106" s="1" t="s">
        <v>49</v>
      </c>
    </row>
    <row r="109" spans="1:5" x14ac:dyDescent="0.25">
      <c r="A109" s="156" t="s">
        <v>34</v>
      </c>
      <c r="B109" s="156"/>
      <c r="C109" s="156"/>
      <c r="D109" s="156"/>
      <c r="E109" s="156"/>
    </row>
    <row r="110" spans="1:5" x14ac:dyDescent="0.25">
      <c r="A110" s="161" t="s">
        <v>35</v>
      </c>
      <c r="B110" s="161"/>
      <c r="C110" s="161"/>
      <c r="D110" s="161"/>
      <c r="E110" s="161"/>
    </row>
    <row r="111" spans="1:5" x14ac:dyDescent="0.25">
      <c r="A111" s="161" t="s">
        <v>50</v>
      </c>
      <c r="B111" s="161"/>
      <c r="C111" s="161"/>
      <c r="D111" s="161"/>
      <c r="E111" s="161"/>
    </row>
    <row r="113" spans="1:9" ht="15.75" thickBot="1" x14ac:dyDescent="0.3">
      <c r="A113" s="24" t="s">
        <v>33</v>
      </c>
      <c r="B113" s="24" t="s">
        <v>107</v>
      </c>
      <c r="C113" s="24" t="s">
        <v>96</v>
      </c>
      <c r="D113" s="24" t="s">
        <v>97</v>
      </c>
      <c r="E113" s="24" t="s">
        <v>98</v>
      </c>
    </row>
    <row r="114" spans="1:9" x14ac:dyDescent="0.25">
      <c r="A114" s="25" t="s">
        <v>36</v>
      </c>
      <c r="B114" s="26">
        <v>6108312070.1300001</v>
      </c>
      <c r="C114" s="26">
        <f>+B119</f>
        <v>7568772759.1199999</v>
      </c>
      <c r="D114" s="26">
        <f>+C119</f>
        <v>7906735983.2699995</v>
      </c>
      <c r="E114" s="27">
        <v>398472313.19999999</v>
      </c>
      <c r="G114" s="47" t="s">
        <v>115</v>
      </c>
    </row>
    <row r="115" spans="1:9" x14ac:dyDescent="0.25">
      <c r="A115" s="25" t="s">
        <v>51</v>
      </c>
      <c r="B115" s="26">
        <f>1790898067.5</f>
        <v>1790898067.5</v>
      </c>
      <c r="C115" s="26">
        <v>732211632.39999998</v>
      </c>
      <c r="D115" s="26">
        <f>702274736.56+2480644680</f>
        <v>3182919416.5599999</v>
      </c>
      <c r="E115" s="27">
        <f>B115+C115+D115</f>
        <v>5706029116.46</v>
      </c>
      <c r="G115" s="48">
        <v>1790898067.49</v>
      </c>
      <c r="H115" s="48">
        <v>732211632.41999996</v>
      </c>
      <c r="I115" s="46">
        <v>702274735.64999998</v>
      </c>
    </row>
    <row r="116" spans="1:9" x14ac:dyDescent="0.25">
      <c r="A116" s="25" t="s">
        <v>52</v>
      </c>
      <c r="B116" s="26">
        <v>20417.7</v>
      </c>
      <c r="C116" s="26">
        <v>636831</v>
      </c>
      <c r="D116" s="26">
        <v>1041778.06</v>
      </c>
      <c r="E116" s="27">
        <f>B116+C116+D116</f>
        <v>1699026.76</v>
      </c>
    </row>
    <row r="117" spans="1:9" x14ac:dyDescent="0.25">
      <c r="A117" s="25" t="s">
        <v>53</v>
      </c>
      <c r="B117" s="26">
        <f t="shared" ref="B117:E117" si="2">B114+B115+B116</f>
        <v>7899230555.3299999</v>
      </c>
      <c r="C117" s="26">
        <f t="shared" si="2"/>
        <v>8301621222.5199995</v>
      </c>
      <c r="D117" s="26">
        <f t="shared" si="2"/>
        <v>11090697177.889999</v>
      </c>
      <c r="E117" s="27">
        <f t="shared" si="2"/>
        <v>6106200456.4200001</v>
      </c>
    </row>
    <row r="118" spans="1:9" x14ac:dyDescent="0.25">
      <c r="A118" s="25" t="s">
        <v>54</v>
      </c>
      <c r="B118" s="26">
        <f>+B105</f>
        <v>330457796.20999998</v>
      </c>
      <c r="C118" s="26">
        <f t="shared" ref="C118:E118" si="3">+C105</f>
        <v>394885239.25</v>
      </c>
      <c r="D118" s="26">
        <f t="shared" si="3"/>
        <v>378540897.03000003</v>
      </c>
      <c r="E118" s="26">
        <f t="shared" si="3"/>
        <v>1103883932.49</v>
      </c>
    </row>
    <row r="119" spans="1:9" x14ac:dyDescent="0.25">
      <c r="A119" s="25" t="s">
        <v>55</v>
      </c>
      <c r="B119" s="26">
        <f>B117-B118</f>
        <v>7568772759.1199999</v>
      </c>
      <c r="C119" s="26">
        <f t="shared" ref="C119:E119" si="4">C117-C118</f>
        <v>7906735983.2699995</v>
      </c>
      <c r="D119" s="26">
        <f t="shared" si="4"/>
        <v>10712156280.859999</v>
      </c>
      <c r="E119" s="27">
        <f t="shared" si="4"/>
        <v>5002316523.9300003</v>
      </c>
    </row>
    <row r="120" spans="1:9" ht="15.75" thickBot="1" x14ac:dyDescent="0.3">
      <c r="A120" s="28"/>
      <c r="B120" s="29"/>
      <c r="C120" s="30"/>
      <c r="D120" s="30"/>
      <c r="E120" s="30"/>
    </row>
    <row r="121" spans="1:9" ht="15.75" thickTop="1" x14ac:dyDescent="0.25">
      <c r="A121" s="162" t="s">
        <v>108</v>
      </c>
      <c r="B121" s="162"/>
      <c r="C121" s="162"/>
      <c r="D121" s="162"/>
      <c r="E121" s="162"/>
    </row>
    <row r="122" spans="1:9" x14ac:dyDescent="0.25">
      <c r="A122" s="163" t="s">
        <v>109</v>
      </c>
      <c r="B122" s="163"/>
      <c r="C122" s="163"/>
      <c r="D122" s="163"/>
      <c r="E122" s="163"/>
    </row>
    <row r="123" spans="1:9" x14ac:dyDescent="0.25">
      <c r="A123" s="163" t="s">
        <v>110</v>
      </c>
      <c r="B123" s="163"/>
      <c r="C123" s="163"/>
      <c r="D123" s="163"/>
      <c r="E123" s="163"/>
    </row>
    <row r="124" spans="1:9" x14ac:dyDescent="0.25">
      <c r="A124" s="1" t="s">
        <v>49</v>
      </c>
      <c r="B124" s="2"/>
      <c r="C124" s="23"/>
      <c r="D124" s="23"/>
      <c r="E124" s="23"/>
    </row>
    <row r="126" spans="1:9" x14ac:dyDescent="0.25">
      <c r="A126" s="140" t="s">
        <v>204</v>
      </c>
    </row>
    <row r="127" spans="1:9" x14ac:dyDescent="0.25">
      <c r="A127" s="140" t="s">
        <v>205</v>
      </c>
    </row>
    <row r="128" spans="1:9" x14ac:dyDescent="0.25">
      <c r="A128" s="140" t="s">
        <v>206</v>
      </c>
    </row>
  </sheetData>
  <mergeCells count="23">
    <mergeCell ref="A110:E110"/>
    <mergeCell ref="A111:E111"/>
    <mergeCell ref="A121:E121"/>
    <mergeCell ref="A122:E122"/>
    <mergeCell ref="A123:E123"/>
    <mergeCell ref="A40:A43"/>
    <mergeCell ref="A49:A56"/>
    <mergeCell ref="A57:A60"/>
    <mergeCell ref="A109:E109"/>
    <mergeCell ref="A73:E73"/>
    <mergeCell ref="A74:E74"/>
    <mergeCell ref="A75:E75"/>
    <mergeCell ref="A94:E94"/>
    <mergeCell ref="A95:E95"/>
    <mergeCell ref="A96:E96"/>
    <mergeCell ref="A44:A48"/>
    <mergeCell ref="A61:A68"/>
    <mergeCell ref="A34:A39"/>
    <mergeCell ref="A1:G1"/>
    <mergeCell ref="A8:G8"/>
    <mergeCell ref="A9:G9"/>
    <mergeCell ref="A22:A33"/>
    <mergeCell ref="A13:A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topLeftCell="A97" workbookViewId="0">
      <selection activeCell="G115" sqref="G115:I115"/>
    </sheetView>
  </sheetViews>
  <sheetFormatPr baseColWidth="10" defaultRowHeight="15" x14ac:dyDescent="0.25"/>
  <cols>
    <col min="1" max="1" width="50.140625" style="58" customWidth="1"/>
    <col min="2" max="2" width="17.7109375" style="58" customWidth="1"/>
    <col min="3" max="4" width="15.28515625" style="58" bestFit="1" customWidth="1"/>
    <col min="5" max="5" width="17.140625" style="58" bestFit="1" customWidth="1"/>
    <col min="6" max="6" width="13.42578125" style="58" customWidth="1"/>
    <col min="7" max="7" width="16.42578125" style="58" customWidth="1"/>
    <col min="8" max="8" width="15.28515625" style="58" bestFit="1" customWidth="1"/>
    <col min="9" max="9" width="13.7109375" style="58" bestFit="1" customWidth="1"/>
    <col min="10" max="16384" width="11.42578125" style="58"/>
  </cols>
  <sheetData>
    <row r="1" spans="1:7" x14ac:dyDescent="0.25">
      <c r="A1" s="147" t="s">
        <v>85</v>
      </c>
      <c r="B1" s="147"/>
      <c r="C1" s="147"/>
      <c r="D1" s="147"/>
      <c r="E1" s="147"/>
      <c r="F1" s="147"/>
      <c r="G1" s="147"/>
    </row>
    <row r="2" spans="1:7" s="86" customFormat="1" x14ac:dyDescent="0.25">
      <c r="A2" s="54" t="s">
        <v>0</v>
      </c>
      <c r="B2" s="55" t="s">
        <v>86</v>
      </c>
      <c r="E2" s="79"/>
      <c r="F2" s="79"/>
      <c r="G2" s="79"/>
    </row>
    <row r="3" spans="1:7" s="86" customFormat="1" x14ac:dyDescent="0.25">
      <c r="A3" s="54" t="s">
        <v>1</v>
      </c>
      <c r="B3" s="55" t="s">
        <v>2</v>
      </c>
      <c r="E3" s="79"/>
      <c r="F3" s="79"/>
      <c r="G3" s="79"/>
    </row>
    <row r="4" spans="1:7" s="86" customFormat="1" x14ac:dyDescent="0.25">
      <c r="A4" s="54" t="s">
        <v>3</v>
      </c>
      <c r="B4" s="60" t="s">
        <v>4</v>
      </c>
      <c r="E4" s="79"/>
      <c r="F4" s="79"/>
      <c r="G4" s="79"/>
    </row>
    <row r="5" spans="1:7" s="86" customFormat="1" x14ac:dyDescent="0.25">
      <c r="A5" s="54" t="s">
        <v>87</v>
      </c>
      <c r="B5" s="60" t="s">
        <v>145</v>
      </c>
      <c r="E5" s="79"/>
      <c r="F5" s="79"/>
      <c r="G5" s="79"/>
    </row>
    <row r="6" spans="1:7" s="86" customFormat="1" x14ac:dyDescent="0.25">
      <c r="A6" s="54"/>
      <c r="B6" s="60"/>
      <c r="E6" s="79"/>
      <c r="F6" s="79"/>
      <c r="G6" s="79"/>
    </row>
    <row r="7" spans="1:7" x14ac:dyDescent="0.25">
      <c r="A7" s="87"/>
    </row>
    <row r="8" spans="1:7" x14ac:dyDescent="0.25">
      <c r="A8" s="147" t="s">
        <v>89</v>
      </c>
      <c r="B8" s="147"/>
      <c r="C8" s="147"/>
      <c r="D8" s="147"/>
      <c r="E8" s="147"/>
      <c r="F8" s="147"/>
      <c r="G8" s="147"/>
    </row>
    <row r="9" spans="1:7" x14ac:dyDescent="0.25">
      <c r="A9" s="147" t="s">
        <v>90</v>
      </c>
      <c r="B9" s="147"/>
      <c r="C9" s="147"/>
      <c r="D9" s="147"/>
      <c r="E9" s="147"/>
      <c r="F9" s="147"/>
      <c r="G9" s="147"/>
    </row>
    <row r="10" spans="1:7" x14ac:dyDescent="0.25">
      <c r="A10" s="88"/>
      <c r="B10" s="88"/>
      <c r="C10" s="88"/>
      <c r="D10" s="88"/>
      <c r="E10" s="88"/>
      <c r="F10" s="88"/>
      <c r="G10" s="88"/>
    </row>
    <row r="11" spans="1:7" ht="15.75" thickBot="1" x14ac:dyDescent="0.3">
      <c r="A11" s="62" t="s">
        <v>5</v>
      </c>
      <c r="B11" s="62" t="s">
        <v>207</v>
      </c>
      <c r="C11" s="62" t="s">
        <v>6</v>
      </c>
      <c r="D11" s="62" t="s">
        <v>133</v>
      </c>
      <c r="E11" s="62" t="s">
        <v>134</v>
      </c>
      <c r="F11" s="62" t="s">
        <v>135</v>
      </c>
      <c r="G11" s="62" t="s">
        <v>136</v>
      </c>
    </row>
    <row r="12" spans="1:7" ht="16.5" customHeight="1" x14ac:dyDescent="0.25">
      <c r="A12" s="63"/>
      <c r="B12" s="63"/>
      <c r="C12" s="63"/>
      <c r="D12" s="63"/>
      <c r="E12" s="63"/>
      <c r="F12" s="63"/>
      <c r="G12" s="63"/>
    </row>
    <row r="13" spans="1:7" ht="30" x14ac:dyDescent="0.25">
      <c r="A13" s="149" t="s">
        <v>11</v>
      </c>
      <c r="B13" s="89" t="s">
        <v>12</v>
      </c>
      <c r="C13" s="90" t="s">
        <v>13</v>
      </c>
      <c r="D13" s="90">
        <v>15</v>
      </c>
      <c r="E13" s="90">
        <v>15</v>
      </c>
      <c r="F13" s="90">
        <v>15</v>
      </c>
      <c r="G13" s="90">
        <f>SUM(D13:F13)</f>
        <v>45</v>
      </c>
    </row>
    <row r="14" spans="1:7" ht="30" x14ac:dyDescent="0.25">
      <c r="A14" s="149"/>
      <c r="B14" s="89" t="s">
        <v>15</v>
      </c>
      <c r="C14" s="110" t="s">
        <v>14</v>
      </c>
      <c r="D14" s="110">
        <v>145</v>
      </c>
      <c r="E14" s="110">
        <v>252</v>
      </c>
      <c r="F14" s="110">
        <v>474</v>
      </c>
      <c r="G14" s="110">
        <f t="shared" ref="G14:G55" si="0">SUM(D14:F14)</f>
        <v>871</v>
      </c>
    </row>
    <row r="15" spans="1:7" x14ac:dyDescent="0.25">
      <c r="A15" s="149"/>
      <c r="B15" s="89" t="s">
        <v>74</v>
      </c>
      <c r="C15" s="110" t="s">
        <v>99</v>
      </c>
      <c r="D15" s="110"/>
      <c r="E15" s="110"/>
      <c r="F15" s="110"/>
      <c r="G15" s="110">
        <f t="shared" si="0"/>
        <v>0</v>
      </c>
    </row>
    <row r="16" spans="1:7" ht="45" x14ac:dyDescent="0.25">
      <c r="A16" s="149"/>
      <c r="B16" s="33" t="s">
        <v>172</v>
      </c>
      <c r="C16" s="34" t="s">
        <v>171</v>
      </c>
      <c r="D16" s="90"/>
      <c r="E16" s="90"/>
      <c r="F16" s="90">
        <v>600</v>
      </c>
      <c r="G16" s="110">
        <f t="shared" si="0"/>
        <v>600</v>
      </c>
    </row>
    <row r="17" spans="1:7" ht="30" x14ac:dyDescent="0.25">
      <c r="A17" s="149"/>
      <c r="B17" s="33" t="s">
        <v>193</v>
      </c>
      <c r="C17" s="34" t="s">
        <v>171</v>
      </c>
      <c r="D17" s="110"/>
      <c r="E17" s="110"/>
      <c r="F17" s="110"/>
      <c r="G17" s="110">
        <f t="shared" si="0"/>
        <v>0</v>
      </c>
    </row>
    <row r="18" spans="1:7" ht="30" x14ac:dyDescent="0.25">
      <c r="A18" s="149"/>
      <c r="B18" s="33" t="s">
        <v>194</v>
      </c>
      <c r="C18" s="34" t="s">
        <v>171</v>
      </c>
      <c r="D18" s="110"/>
      <c r="E18" s="110"/>
      <c r="F18" s="110"/>
      <c r="G18" s="110">
        <f t="shared" si="0"/>
        <v>0</v>
      </c>
    </row>
    <row r="19" spans="1:7" ht="30" x14ac:dyDescent="0.25">
      <c r="A19" s="149"/>
      <c r="B19" s="33" t="s">
        <v>195</v>
      </c>
      <c r="C19" s="34" t="s">
        <v>171</v>
      </c>
      <c r="D19" s="110"/>
      <c r="E19" s="110"/>
      <c r="F19" s="110"/>
      <c r="G19" s="110">
        <f t="shared" si="0"/>
        <v>0</v>
      </c>
    </row>
    <row r="20" spans="1:7" ht="30" x14ac:dyDescent="0.25">
      <c r="A20" s="149"/>
      <c r="B20" s="33" t="s">
        <v>196</v>
      </c>
      <c r="C20" s="34" t="s">
        <v>171</v>
      </c>
      <c r="D20" s="110"/>
      <c r="E20" s="110"/>
      <c r="F20" s="110"/>
      <c r="G20" s="110">
        <f t="shared" si="0"/>
        <v>0</v>
      </c>
    </row>
    <row r="21" spans="1:7" ht="30" x14ac:dyDescent="0.25">
      <c r="A21" s="149"/>
      <c r="B21" s="33" t="s">
        <v>197</v>
      </c>
      <c r="C21" s="34" t="s">
        <v>185</v>
      </c>
      <c r="D21" s="110"/>
      <c r="E21" s="110"/>
      <c r="F21" s="110"/>
      <c r="G21" s="110">
        <f t="shared" si="0"/>
        <v>0</v>
      </c>
    </row>
    <row r="22" spans="1:7" ht="45" x14ac:dyDescent="0.25">
      <c r="A22" s="164" t="s">
        <v>118</v>
      </c>
      <c r="B22" s="67" t="s">
        <v>137</v>
      </c>
      <c r="C22" s="90" t="s">
        <v>14</v>
      </c>
      <c r="D22" s="90"/>
      <c r="E22" s="90"/>
      <c r="F22" s="90"/>
      <c r="G22" s="110">
        <f t="shared" si="0"/>
        <v>0</v>
      </c>
    </row>
    <row r="23" spans="1:7" ht="30" x14ac:dyDescent="0.25">
      <c r="A23" s="164"/>
      <c r="B23" s="67" t="s">
        <v>15</v>
      </c>
      <c r="C23" s="90" t="s">
        <v>14</v>
      </c>
      <c r="D23" s="90">
        <v>28</v>
      </c>
      <c r="E23" s="90">
        <v>76</v>
      </c>
      <c r="F23" s="90">
        <v>44</v>
      </c>
      <c r="G23" s="110">
        <f t="shared" si="0"/>
        <v>148</v>
      </c>
    </row>
    <row r="24" spans="1:7" ht="30" x14ac:dyDescent="0.25">
      <c r="A24" s="164"/>
      <c r="B24" s="67" t="s">
        <v>160</v>
      </c>
      <c r="C24" s="110" t="s">
        <v>14</v>
      </c>
      <c r="D24" s="110">
        <v>55</v>
      </c>
      <c r="E24" s="110">
        <v>32</v>
      </c>
      <c r="F24" s="110">
        <v>29</v>
      </c>
      <c r="G24" s="110">
        <f t="shared" si="0"/>
        <v>116</v>
      </c>
    </row>
    <row r="25" spans="1:7" ht="30" x14ac:dyDescent="0.25">
      <c r="A25" s="164"/>
      <c r="B25" s="67" t="s">
        <v>155</v>
      </c>
      <c r="C25" s="90" t="s">
        <v>16</v>
      </c>
      <c r="D25" s="90">
        <v>1</v>
      </c>
      <c r="E25" s="90">
        <v>5</v>
      </c>
      <c r="F25" s="90">
        <v>10</v>
      </c>
      <c r="G25" s="110">
        <f t="shared" si="0"/>
        <v>16</v>
      </c>
    </row>
    <row r="26" spans="1:7" ht="60" x14ac:dyDescent="0.25">
      <c r="A26" s="164"/>
      <c r="B26" s="67" t="s">
        <v>17</v>
      </c>
      <c r="C26" s="90" t="s">
        <v>14</v>
      </c>
      <c r="D26" s="90">
        <v>255</v>
      </c>
      <c r="E26" s="90">
        <v>249</v>
      </c>
      <c r="F26" s="90">
        <v>247</v>
      </c>
      <c r="G26" s="110">
        <f t="shared" si="0"/>
        <v>751</v>
      </c>
    </row>
    <row r="27" spans="1:7" ht="60" x14ac:dyDescent="0.25">
      <c r="A27" s="164"/>
      <c r="B27" s="67" t="s">
        <v>119</v>
      </c>
      <c r="C27" s="90" t="s">
        <v>14</v>
      </c>
      <c r="D27" s="90"/>
      <c r="E27" s="90"/>
      <c r="F27" s="90"/>
      <c r="G27" s="110">
        <f t="shared" si="0"/>
        <v>0</v>
      </c>
    </row>
    <row r="28" spans="1:7" x14ac:dyDescent="0.25">
      <c r="A28" s="164"/>
      <c r="B28" s="67" t="s">
        <v>173</v>
      </c>
      <c r="C28" s="90" t="s">
        <v>16</v>
      </c>
      <c r="D28" s="90">
        <v>1</v>
      </c>
      <c r="E28" s="90">
        <v>4</v>
      </c>
      <c r="F28" s="90">
        <v>2</v>
      </c>
      <c r="G28" s="110">
        <f t="shared" si="0"/>
        <v>7</v>
      </c>
    </row>
    <row r="29" spans="1:7" ht="75" x14ac:dyDescent="0.25">
      <c r="A29" s="164"/>
      <c r="B29" s="94" t="s">
        <v>157</v>
      </c>
      <c r="C29" s="34" t="s">
        <v>40</v>
      </c>
      <c r="D29" s="110"/>
      <c r="E29" s="110"/>
      <c r="F29" s="110"/>
      <c r="G29" s="110">
        <f t="shared" si="0"/>
        <v>0</v>
      </c>
    </row>
    <row r="30" spans="1:7" ht="45" x14ac:dyDescent="0.25">
      <c r="A30" s="164"/>
      <c r="B30" s="12" t="s">
        <v>158</v>
      </c>
      <c r="C30" s="34" t="s">
        <v>14</v>
      </c>
      <c r="D30" s="110">
        <v>13</v>
      </c>
      <c r="E30" s="110"/>
      <c r="F30" s="110"/>
      <c r="G30" s="110">
        <f t="shared" si="0"/>
        <v>13</v>
      </c>
    </row>
    <row r="31" spans="1:7" ht="60" x14ac:dyDescent="0.25">
      <c r="A31" s="164"/>
      <c r="B31" s="67" t="s">
        <v>179</v>
      </c>
      <c r="C31" s="90" t="s">
        <v>39</v>
      </c>
      <c r="D31" s="90">
        <v>4</v>
      </c>
      <c r="E31" s="90"/>
      <c r="F31" s="90">
        <v>6</v>
      </c>
      <c r="G31" s="110">
        <f>SUM(D31:F31)</f>
        <v>10</v>
      </c>
    </row>
    <row r="32" spans="1:7" ht="45" x14ac:dyDescent="0.25">
      <c r="A32" s="164"/>
      <c r="B32" s="67" t="s">
        <v>180</v>
      </c>
      <c r="C32" s="110" t="s">
        <v>39</v>
      </c>
      <c r="D32" s="110">
        <v>15</v>
      </c>
      <c r="E32" s="110">
        <v>18</v>
      </c>
      <c r="F32" s="110">
        <v>11</v>
      </c>
      <c r="G32" s="110">
        <f t="shared" ref="G32:G33" si="1">SUM(D32:F32)</f>
        <v>44</v>
      </c>
    </row>
    <row r="33" spans="1:7" ht="30" x14ac:dyDescent="0.25">
      <c r="A33" s="164"/>
      <c r="B33" s="123" t="s">
        <v>181</v>
      </c>
      <c r="C33" s="58" t="s">
        <v>40</v>
      </c>
      <c r="D33" s="58">
        <v>16</v>
      </c>
      <c r="E33" s="58">
        <v>22</v>
      </c>
      <c r="F33" s="58">
        <v>24</v>
      </c>
      <c r="G33" s="110">
        <f t="shared" si="1"/>
        <v>62</v>
      </c>
    </row>
    <row r="34" spans="1:7" ht="30" x14ac:dyDescent="0.25">
      <c r="A34" s="149" t="s">
        <v>18</v>
      </c>
      <c r="B34" s="89" t="s">
        <v>19</v>
      </c>
      <c r="C34" s="90" t="s">
        <v>13</v>
      </c>
      <c r="D34" s="90">
        <v>40</v>
      </c>
      <c r="E34" s="91">
        <v>58</v>
      </c>
      <c r="F34" s="91">
        <v>53</v>
      </c>
      <c r="G34" s="110">
        <f t="shared" si="0"/>
        <v>151</v>
      </c>
    </row>
    <row r="35" spans="1:7" ht="30" x14ac:dyDescent="0.25">
      <c r="A35" s="149"/>
      <c r="B35" s="66" t="s">
        <v>15</v>
      </c>
      <c r="C35" s="65" t="s">
        <v>14</v>
      </c>
      <c r="D35" s="65">
        <v>175</v>
      </c>
      <c r="E35" s="69">
        <v>250</v>
      </c>
      <c r="F35" s="69">
        <v>300</v>
      </c>
      <c r="G35" s="110">
        <f t="shared" si="0"/>
        <v>725</v>
      </c>
    </row>
    <row r="36" spans="1:7" ht="60" x14ac:dyDescent="0.25">
      <c r="A36" s="149"/>
      <c r="B36" s="50" t="s">
        <v>77</v>
      </c>
      <c r="C36" s="51" t="s">
        <v>14</v>
      </c>
      <c r="D36" s="95"/>
      <c r="E36" s="69"/>
      <c r="F36" s="69"/>
      <c r="G36" s="110">
        <f t="shared" si="0"/>
        <v>0</v>
      </c>
    </row>
    <row r="37" spans="1:7" x14ac:dyDescent="0.25">
      <c r="A37" s="149"/>
      <c r="B37" s="50" t="s">
        <v>100</v>
      </c>
      <c r="C37" s="51" t="s">
        <v>101</v>
      </c>
      <c r="G37" s="110">
        <f t="shared" si="0"/>
        <v>0</v>
      </c>
    </row>
    <row r="38" spans="1:7" ht="30" x14ac:dyDescent="0.25">
      <c r="A38" s="149"/>
      <c r="B38" s="126" t="s">
        <v>187</v>
      </c>
      <c r="C38" s="127" t="s">
        <v>188</v>
      </c>
      <c r="G38" s="110"/>
    </row>
    <row r="39" spans="1:7" ht="60" x14ac:dyDescent="0.25">
      <c r="A39" s="149"/>
      <c r="B39" s="126" t="s">
        <v>189</v>
      </c>
      <c r="C39" s="127" t="s">
        <v>190</v>
      </c>
      <c r="G39" s="110"/>
    </row>
    <row r="40" spans="1:7" ht="45" x14ac:dyDescent="0.25">
      <c r="A40" s="164" t="s">
        <v>20</v>
      </c>
      <c r="B40" s="71" t="s">
        <v>41</v>
      </c>
      <c r="C40" s="109" t="s">
        <v>42</v>
      </c>
      <c r="D40" s="65"/>
      <c r="E40" s="92"/>
      <c r="F40" s="92">
        <f>902+4880</f>
        <v>5782</v>
      </c>
      <c r="G40" s="110">
        <f t="shared" si="0"/>
        <v>5782</v>
      </c>
    </row>
    <row r="41" spans="1:7" x14ac:dyDescent="0.25">
      <c r="A41" s="164"/>
      <c r="B41" s="31" t="s">
        <v>138</v>
      </c>
      <c r="C41" s="92" t="s">
        <v>139</v>
      </c>
      <c r="D41" s="93"/>
      <c r="E41" s="92"/>
      <c r="F41" s="92"/>
      <c r="G41" s="110">
        <f t="shared" si="0"/>
        <v>0</v>
      </c>
    </row>
    <row r="42" spans="1:7" x14ac:dyDescent="0.25">
      <c r="A42" s="164"/>
      <c r="B42" s="31" t="s">
        <v>102</v>
      </c>
      <c r="C42" s="92" t="s">
        <v>103</v>
      </c>
      <c r="D42" s="93"/>
      <c r="E42" s="92">
        <v>50</v>
      </c>
      <c r="F42" s="92"/>
      <c r="G42" s="110">
        <f t="shared" si="0"/>
        <v>50</v>
      </c>
    </row>
    <row r="43" spans="1:7" ht="30" x14ac:dyDescent="0.25">
      <c r="A43" s="164"/>
      <c r="B43" s="71" t="s">
        <v>161</v>
      </c>
      <c r="C43" s="72" t="s">
        <v>14</v>
      </c>
      <c r="D43" s="65">
        <v>4459</v>
      </c>
      <c r="E43" s="72">
        <v>3432</v>
      </c>
      <c r="F43" s="72">
        <v>4105</v>
      </c>
      <c r="G43" s="110">
        <f t="shared" si="0"/>
        <v>11996</v>
      </c>
    </row>
    <row r="44" spans="1:7" ht="30" x14ac:dyDescent="0.25">
      <c r="A44" s="149" t="s">
        <v>140</v>
      </c>
      <c r="B44" s="71" t="s">
        <v>21</v>
      </c>
      <c r="C44" s="72" t="s">
        <v>22</v>
      </c>
      <c r="D44" s="65">
        <v>13</v>
      </c>
      <c r="E44" s="72">
        <v>19</v>
      </c>
      <c r="F44" s="72">
        <v>10</v>
      </c>
      <c r="G44" s="110">
        <f t="shared" si="0"/>
        <v>42</v>
      </c>
    </row>
    <row r="45" spans="1:7" x14ac:dyDescent="0.25">
      <c r="A45" s="149"/>
      <c r="B45" s="71" t="s">
        <v>23</v>
      </c>
      <c r="C45" s="72" t="s">
        <v>14</v>
      </c>
      <c r="D45" s="65">
        <v>182</v>
      </c>
      <c r="E45" s="72">
        <v>490</v>
      </c>
      <c r="F45" s="72">
        <v>162</v>
      </c>
      <c r="G45" s="110">
        <f t="shared" si="0"/>
        <v>834</v>
      </c>
    </row>
    <row r="46" spans="1:7" ht="30" x14ac:dyDescent="0.25">
      <c r="A46" s="149"/>
      <c r="B46" s="71" t="s">
        <v>141</v>
      </c>
      <c r="C46" s="72" t="s">
        <v>14</v>
      </c>
      <c r="D46" s="65"/>
      <c r="E46" s="72"/>
      <c r="F46" s="72"/>
      <c r="G46" s="110">
        <f t="shared" si="0"/>
        <v>0</v>
      </c>
    </row>
    <row r="47" spans="1:7" x14ac:dyDescent="0.25">
      <c r="A47" s="149"/>
      <c r="B47" s="71" t="s">
        <v>142</v>
      </c>
      <c r="C47" s="68" t="s">
        <v>78</v>
      </c>
      <c r="D47" s="65">
        <v>1</v>
      </c>
      <c r="E47" s="72"/>
      <c r="F47" s="72"/>
      <c r="G47" s="110">
        <f t="shared" si="0"/>
        <v>1</v>
      </c>
    </row>
    <row r="48" spans="1:7" ht="45" x14ac:dyDescent="0.25">
      <c r="A48" s="149"/>
      <c r="B48" s="71" t="s">
        <v>191</v>
      </c>
      <c r="C48" s="68" t="s">
        <v>171</v>
      </c>
      <c r="D48" s="129"/>
      <c r="E48" s="109"/>
      <c r="F48" s="109"/>
      <c r="G48" s="110"/>
    </row>
    <row r="49" spans="1:7" ht="30" x14ac:dyDescent="0.25">
      <c r="A49" s="164" t="s">
        <v>24</v>
      </c>
      <c r="B49" s="71" t="s">
        <v>21</v>
      </c>
      <c r="C49" s="31" t="s">
        <v>13</v>
      </c>
      <c r="D49" s="65">
        <v>8</v>
      </c>
      <c r="E49" s="72">
        <v>10</v>
      </c>
      <c r="F49" s="72">
        <v>13</v>
      </c>
      <c r="G49" s="110">
        <f t="shared" si="0"/>
        <v>31</v>
      </c>
    </row>
    <row r="50" spans="1:7" ht="45" x14ac:dyDescent="0.25">
      <c r="A50" s="164"/>
      <c r="B50" s="71" t="s">
        <v>162</v>
      </c>
      <c r="C50" s="31" t="s">
        <v>14</v>
      </c>
      <c r="D50" s="95">
        <v>823</v>
      </c>
      <c r="E50" s="109">
        <v>791</v>
      </c>
      <c r="F50" s="109">
        <v>730</v>
      </c>
      <c r="G50" s="110">
        <f t="shared" si="0"/>
        <v>2344</v>
      </c>
    </row>
    <row r="51" spans="1:7" ht="45" x14ac:dyDescent="0.25">
      <c r="A51" s="164"/>
      <c r="B51" s="71" t="s">
        <v>80</v>
      </c>
      <c r="C51" s="92" t="s">
        <v>81</v>
      </c>
      <c r="D51" s="65">
        <v>23</v>
      </c>
      <c r="E51" s="72">
        <v>38</v>
      </c>
      <c r="F51" s="72">
        <v>26</v>
      </c>
      <c r="G51" s="110">
        <f t="shared" si="0"/>
        <v>87</v>
      </c>
    </row>
    <row r="52" spans="1:7" ht="60" x14ac:dyDescent="0.25">
      <c r="A52" s="164"/>
      <c r="B52" s="71" t="s">
        <v>25</v>
      </c>
      <c r="C52" s="92" t="s">
        <v>14</v>
      </c>
      <c r="D52" s="65">
        <v>89</v>
      </c>
      <c r="E52" s="92">
        <v>92</v>
      </c>
      <c r="F52" s="92">
        <v>87</v>
      </c>
      <c r="G52" s="110">
        <f t="shared" si="0"/>
        <v>268</v>
      </c>
    </row>
    <row r="53" spans="1:7" ht="45" x14ac:dyDescent="0.25">
      <c r="A53" s="164"/>
      <c r="B53" s="71" t="s">
        <v>82</v>
      </c>
      <c r="C53" s="92" t="s">
        <v>45</v>
      </c>
      <c r="D53" s="95">
        <v>15</v>
      </c>
      <c r="E53" s="92">
        <v>15</v>
      </c>
      <c r="F53" s="92">
        <v>17</v>
      </c>
      <c r="G53" s="110">
        <f t="shared" si="0"/>
        <v>47</v>
      </c>
    </row>
    <row r="54" spans="1:7" ht="30" x14ac:dyDescent="0.25">
      <c r="A54" s="164"/>
      <c r="B54" s="71" t="s">
        <v>83</v>
      </c>
      <c r="C54" s="92" t="s">
        <v>16</v>
      </c>
      <c r="D54" s="95">
        <v>0</v>
      </c>
      <c r="E54" s="92">
        <v>2</v>
      </c>
      <c r="F54" s="92">
        <v>0</v>
      </c>
      <c r="G54" s="110">
        <f t="shared" si="0"/>
        <v>2</v>
      </c>
    </row>
    <row r="55" spans="1:7" x14ac:dyDescent="0.25">
      <c r="A55" s="164"/>
      <c r="B55" s="71" t="s">
        <v>164</v>
      </c>
      <c r="C55" s="92" t="s">
        <v>14</v>
      </c>
      <c r="D55" s="65"/>
      <c r="E55" s="72"/>
      <c r="F55" s="72"/>
      <c r="G55" s="110">
        <f t="shared" si="0"/>
        <v>0</v>
      </c>
    </row>
    <row r="56" spans="1:7" x14ac:dyDescent="0.25">
      <c r="A56" s="164"/>
      <c r="B56" s="71" t="s">
        <v>163</v>
      </c>
      <c r="C56" s="72" t="s">
        <v>120</v>
      </c>
      <c r="D56" s="65"/>
      <c r="E56" s="92"/>
      <c r="F56" s="92"/>
      <c r="G56" s="110">
        <f>SUM(D56:F56)</f>
        <v>0</v>
      </c>
    </row>
    <row r="57" spans="1:7" ht="75" x14ac:dyDescent="0.25">
      <c r="A57" s="164" t="s">
        <v>91</v>
      </c>
      <c r="B57" s="71" t="s">
        <v>26</v>
      </c>
      <c r="C57" s="72" t="s">
        <v>14</v>
      </c>
      <c r="D57" s="72"/>
      <c r="E57" s="72"/>
      <c r="F57" s="72"/>
      <c r="G57" s="72">
        <v>2919</v>
      </c>
    </row>
    <row r="58" spans="1:7" ht="30" x14ac:dyDescent="0.25">
      <c r="A58" s="164"/>
      <c r="B58" s="66" t="s">
        <v>27</v>
      </c>
      <c r="C58" s="65" t="s">
        <v>38</v>
      </c>
      <c r="D58" s="65">
        <f>308+15</f>
        <v>323</v>
      </c>
      <c r="E58" s="65">
        <v>261</v>
      </c>
      <c r="F58" s="65">
        <v>470</v>
      </c>
      <c r="G58" s="65">
        <f>+SUM(D58:F58)</f>
        <v>1054</v>
      </c>
    </row>
    <row r="59" spans="1:7" ht="75" x14ac:dyDescent="0.25">
      <c r="A59" s="164"/>
      <c r="B59" s="94" t="s">
        <v>28</v>
      </c>
      <c r="C59" s="95" t="s">
        <v>13</v>
      </c>
      <c r="D59" s="95" t="s">
        <v>174</v>
      </c>
      <c r="E59" s="95" t="s">
        <v>175</v>
      </c>
      <c r="F59" s="95" t="s">
        <v>176</v>
      </c>
      <c r="G59" s="95" t="s">
        <v>177</v>
      </c>
    </row>
    <row r="60" spans="1:7" ht="60" x14ac:dyDescent="0.25">
      <c r="A60" s="164"/>
      <c r="B60" s="66" t="s">
        <v>143</v>
      </c>
      <c r="C60" s="65" t="s">
        <v>14</v>
      </c>
      <c r="D60" s="65">
        <v>1</v>
      </c>
      <c r="E60" s="65">
        <v>48</v>
      </c>
      <c r="F60" s="65">
        <v>41</v>
      </c>
      <c r="G60" s="65">
        <f>+SUM(D60:F60)</f>
        <v>90</v>
      </c>
    </row>
    <row r="61" spans="1:7" ht="30" x14ac:dyDescent="0.25">
      <c r="A61" s="165" t="s">
        <v>29</v>
      </c>
      <c r="B61" s="94" t="s">
        <v>84</v>
      </c>
      <c r="C61" s="95" t="s">
        <v>78</v>
      </c>
      <c r="D61" s="95">
        <v>7</v>
      </c>
      <c r="E61" s="95">
        <v>8</v>
      </c>
      <c r="F61" s="95">
        <v>10</v>
      </c>
      <c r="G61" s="113">
        <f t="shared" ref="G61:G67" si="2">+SUM(D61:F61)</f>
        <v>25</v>
      </c>
    </row>
    <row r="62" spans="1:7" ht="60" x14ac:dyDescent="0.25">
      <c r="A62" s="165"/>
      <c r="B62" s="94" t="s">
        <v>47</v>
      </c>
      <c r="C62" s="95" t="s">
        <v>48</v>
      </c>
      <c r="D62" s="95"/>
      <c r="E62" s="95"/>
      <c r="F62" s="95"/>
      <c r="G62" s="113">
        <f t="shared" si="2"/>
        <v>0</v>
      </c>
    </row>
    <row r="63" spans="1:7" ht="45" x14ac:dyDescent="0.25">
      <c r="A63" s="165"/>
      <c r="B63" s="94" t="s">
        <v>165</v>
      </c>
      <c r="C63" s="95" t="s">
        <v>106</v>
      </c>
      <c r="D63" s="95">
        <v>1</v>
      </c>
      <c r="E63" s="95">
        <v>2</v>
      </c>
      <c r="F63" s="95">
        <v>1</v>
      </c>
      <c r="G63" s="113">
        <f t="shared" si="2"/>
        <v>4</v>
      </c>
    </row>
    <row r="64" spans="1:7" ht="75" x14ac:dyDescent="0.25">
      <c r="A64" s="165"/>
      <c r="B64" s="94" t="s">
        <v>166</v>
      </c>
      <c r="C64" s="95" t="s">
        <v>13</v>
      </c>
      <c r="D64" s="95">
        <v>3</v>
      </c>
      <c r="E64" s="95">
        <v>6</v>
      </c>
      <c r="F64" s="95">
        <v>7</v>
      </c>
      <c r="G64" s="113">
        <f t="shared" si="2"/>
        <v>16</v>
      </c>
    </row>
    <row r="65" spans="1:7" ht="60" x14ac:dyDescent="0.25">
      <c r="A65" s="165"/>
      <c r="B65" s="121" t="s">
        <v>167</v>
      </c>
      <c r="C65" s="122" t="s">
        <v>105</v>
      </c>
      <c r="D65" s="58">
        <v>6</v>
      </c>
      <c r="E65" s="58">
        <v>5</v>
      </c>
      <c r="F65" s="58">
        <v>3</v>
      </c>
      <c r="G65" s="113">
        <f t="shared" si="2"/>
        <v>14</v>
      </c>
    </row>
    <row r="66" spans="1:7" ht="30" x14ac:dyDescent="0.25">
      <c r="A66" s="165"/>
      <c r="B66" s="71" t="s">
        <v>168</v>
      </c>
      <c r="C66" s="72" t="s">
        <v>13</v>
      </c>
      <c r="D66" s="65"/>
      <c r="E66" s="65"/>
      <c r="F66" s="65"/>
      <c r="G66" s="113">
        <f t="shared" si="2"/>
        <v>0</v>
      </c>
    </row>
    <row r="67" spans="1:7" ht="45" x14ac:dyDescent="0.25">
      <c r="A67" s="165"/>
      <c r="B67" s="71" t="s">
        <v>169</v>
      </c>
      <c r="C67" s="72"/>
      <c r="D67" s="65"/>
      <c r="E67" s="65"/>
      <c r="F67" s="65"/>
      <c r="G67" s="113">
        <f t="shared" si="2"/>
        <v>0</v>
      </c>
    </row>
    <row r="68" spans="1:7" ht="30" x14ac:dyDescent="0.25">
      <c r="A68" s="166"/>
      <c r="B68" s="71" t="s">
        <v>192</v>
      </c>
      <c r="C68" s="109" t="s">
        <v>171</v>
      </c>
      <c r="D68" s="129"/>
      <c r="E68" s="129"/>
      <c r="F68" s="129"/>
      <c r="G68" s="129"/>
    </row>
    <row r="69" spans="1:7" ht="15.75" thickBot="1" x14ac:dyDescent="0.3">
      <c r="A69" s="136"/>
      <c r="B69" s="74"/>
      <c r="C69" s="75"/>
      <c r="D69" s="76"/>
      <c r="E69" s="76"/>
      <c r="F69" s="76"/>
      <c r="G69" s="75"/>
    </row>
    <row r="70" spans="1:7" ht="15.75" thickTop="1" x14ac:dyDescent="0.25">
      <c r="A70" s="96" t="s">
        <v>170</v>
      </c>
      <c r="C70" s="96"/>
      <c r="D70" s="96"/>
      <c r="E70" s="96"/>
      <c r="F70" s="96"/>
      <c r="G70" s="96"/>
    </row>
    <row r="73" spans="1:7" x14ac:dyDescent="0.25">
      <c r="A73" s="145" t="s">
        <v>30</v>
      </c>
      <c r="B73" s="145"/>
      <c r="C73" s="145"/>
      <c r="D73" s="145"/>
      <c r="E73" s="145"/>
      <c r="F73" s="98"/>
    </row>
    <row r="74" spans="1:7" x14ac:dyDescent="0.25">
      <c r="A74" s="144" t="s">
        <v>92</v>
      </c>
      <c r="B74" s="144"/>
      <c r="C74" s="144"/>
      <c r="D74" s="144"/>
      <c r="E74" s="144"/>
      <c r="F74" s="97"/>
    </row>
    <row r="75" spans="1:7" x14ac:dyDescent="0.25">
      <c r="A75" s="144" t="s">
        <v>50</v>
      </c>
      <c r="B75" s="144"/>
      <c r="C75" s="144"/>
      <c r="D75" s="144"/>
      <c r="E75" s="144"/>
      <c r="F75" s="99"/>
    </row>
    <row r="76" spans="1:7" x14ac:dyDescent="0.25">
      <c r="A76" s="88"/>
      <c r="B76" s="88"/>
      <c r="C76" s="88"/>
      <c r="D76" s="88"/>
      <c r="E76" s="88"/>
      <c r="F76" s="99"/>
    </row>
    <row r="77" spans="1:7" ht="15.75" thickBot="1" x14ac:dyDescent="0.3">
      <c r="A77" s="78" t="s">
        <v>5</v>
      </c>
      <c r="B77" s="78" t="s">
        <v>144</v>
      </c>
      <c r="C77" s="78" t="s">
        <v>134</v>
      </c>
      <c r="D77" s="78" t="s">
        <v>134</v>
      </c>
      <c r="E77" s="78" t="s">
        <v>116</v>
      </c>
    </row>
    <row r="78" spans="1:7" x14ac:dyDescent="0.25">
      <c r="A78" s="31" t="s">
        <v>121</v>
      </c>
      <c r="B78" s="31">
        <v>24997082.039999999</v>
      </c>
      <c r="C78" s="31">
        <v>7067000</v>
      </c>
      <c r="D78" s="31">
        <v>2703950</v>
      </c>
      <c r="E78" s="31">
        <f>B78+C78+D78</f>
        <v>34768032.039999999</v>
      </c>
    </row>
    <row r="79" spans="1:7" x14ac:dyDescent="0.25">
      <c r="A79" s="31" t="s">
        <v>198</v>
      </c>
      <c r="B79" s="31">
        <v>3710460.5</v>
      </c>
      <c r="C79" s="31">
        <v>6192986.5</v>
      </c>
      <c r="D79" s="31">
        <v>14331213.5</v>
      </c>
      <c r="E79" s="31">
        <v>24234660.5</v>
      </c>
    </row>
    <row r="80" spans="1:7" x14ac:dyDescent="0.25">
      <c r="A80" s="67" t="s">
        <v>199</v>
      </c>
      <c r="B80" s="31">
        <v>5629830</v>
      </c>
      <c r="C80" s="31">
        <v>5891510</v>
      </c>
      <c r="D80" s="31">
        <v>4195000</v>
      </c>
      <c r="E80" s="31">
        <f t="shared" ref="E80:E87" si="3">B80+C80+D80</f>
        <v>15716340</v>
      </c>
    </row>
    <row r="81" spans="1:6" ht="30" x14ac:dyDescent="0.25">
      <c r="A81" s="67" t="s">
        <v>200</v>
      </c>
      <c r="B81" s="31">
        <v>2506650</v>
      </c>
      <c r="C81" s="31">
        <v>3703500</v>
      </c>
      <c r="D81" s="31">
        <v>809800</v>
      </c>
      <c r="E81" s="31">
        <f t="shared" si="3"/>
        <v>7019950</v>
      </c>
    </row>
    <row r="82" spans="1:6" ht="30" x14ac:dyDescent="0.25">
      <c r="A82" s="67" t="s">
        <v>201</v>
      </c>
      <c r="B82" s="31">
        <v>1380600</v>
      </c>
      <c r="C82" s="31">
        <v>2840150</v>
      </c>
      <c r="D82" s="31">
        <v>2033900</v>
      </c>
      <c r="E82" s="31">
        <f t="shared" si="3"/>
        <v>6254650</v>
      </c>
    </row>
    <row r="83" spans="1:6" x14ac:dyDescent="0.25">
      <c r="A83" s="67" t="s">
        <v>202</v>
      </c>
      <c r="B83" s="31">
        <v>755850.38</v>
      </c>
      <c r="C83" s="31">
        <v>188100</v>
      </c>
      <c r="D83" s="31">
        <v>35000</v>
      </c>
      <c r="E83" s="31">
        <f t="shared" si="3"/>
        <v>978950.38</v>
      </c>
    </row>
    <row r="84" spans="1:6" x14ac:dyDescent="0.25">
      <c r="A84" s="67" t="s">
        <v>203</v>
      </c>
      <c r="B84" s="31">
        <v>32229755</v>
      </c>
      <c r="C84" s="31">
        <v>25153315</v>
      </c>
      <c r="D84" s="31">
        <v>21880500</v>
      </c>
      <c r="E84" s="31">
        <f t="shared" si="3"/>
        <v>79263570</v>
      </c>
    </row>
    <row r="85" spans="1:6" x14ac:dyDescent="0.25">
      <c r="A85" s="67" t="s">
        <v>122</v>
      </c>
      <c r="B85" s="31">
        <v>2263325</v>
      </c>
      <c r="C85" s="31">
        <v>2452860</v>
      </c>
      <c r="D85" s="31">
        <v>3145350</v>
      </c>
      <c r="E85" s="31">
        <f>B85+C85+D85</f>
        <v>7861535</v>
      </c>
    </row>
    <row r="86" spans="1:6" ht="30" x14ac:dyDescent="0.25">
      <c r="A86" s="67" t="s">
        <v>123</v>
      </c>
      <c r="B86" s="31">
        <v>37500</v>
      </c>
      <c r="C86" s="31">
        <v>133100</v>
      </c>
      <c r="D86" s="31">
        <v>0</v>
      </c>
      <c r="E86" s="31">
        <f>B86+C86+D86</f>
        <v>170600</v>
      </c>
    </row>
    <row r="87" spans="1:6" x14ac:dyDescent="0.25">
      <c r="A87" s="67" t="s">
        <v>56</v>
      </c>
      <c r="B87" s="31">
        <v>186632327.81999999</v>
      </c>
      <c r="C87" s="31">
        <v>203061099.16</v>
      </c>
      <c r="D87" s="31">
        <v>185278227.31999999</v>
      </c>
      <c r="E87" s="31">
        <f t="shared" si="3"/>
        <v>574971654.29999995</v>
      </c>
    </row>
    <row r="88" spans="1:6" ht="30" x14ac:dyDescent="0.25">
      <c r="A88" s="67" t="s">
        <v>57</v>
      </c>
      <c r="B88" s="31">
        <v>109080793.54000001</v>
      </c>
      <c r="C88" s="31">
        <v>117542457.65000001</v>
      </c>
      <c r="D88" s="31">
        <v>104804950.34</v>
      </c>
      <c r="E88" s="31">
        <f>B88+C88+D88</f>
        <v>331428201.52999997</v>
      </c>
    </row>
    <row r="89" spans="1:6" ht="15.75" thickBot="1" x14ac:dyDescent="0.3">
      <c r="A89" s="32" t="s">
        <v>31</v>
      </c>
      <c r="B89" s="32">
        <f>SUM(B78:B88)</f>
        <v>369224174.28000003</v>
      </c>
      <c r="C89" s="32">
        <f>SUM(C78:C88)</f>
        <v>374226078.31</v>
      </c>
      <c r="D89" s="32">
        <f>SUM(D78:D88)</f>
        <v>339217891.15999997</v>
      </c>
      <c r="E89" s="32">
        <f>SUM(E78:E88)</f>
        <v>1082668143.75</v>
      </c>
    </row>
    <row r="90" spans="1:6" ht="15.75" thickTop="1" x14ac:dyDescent="0.25">
      <c r="A90" s="169" t="s">
        <v>124</v>
      </c>
      <c r="B90" s="170"/>
      <c r="C90" s="170"/>
      <c r="D90" s="170"/>
      <c r="E90" s="170"/>
      <c r="F90" s="170"/>
    </row>
    <row r="91" spans="1:6" x14ac:dyDescent="0.25">
      <c r="A91" s="79" t="s">
        <v>49</v>
      </c>
      <c r="C91" s="88"/>
      <c r="D91" s="88"/>
      <c r="E91" s="88"/>
      <c r="F91" s="99"/>
    </row>
    <row r="92" spans="1:6" x14ac:dyDescent="0.25">
      <c r="A92" s="88"/>
      <c r="B92" s="88"/>
      <c r="C92" s="88"/>
      <c r="D92" s="88"/>
      <c r="E92" s="88"/>
      <c r="F92" s="99"/>
    </row>
    <row r="93" spans="1:6" x14ac:dyDescent="0.25">
      <c r="A93" s="80"/>
      <c r="B93" s="80"/>
      <c r="C93" s="80"/>
      <c r="D93" s="80"/>
      <c r="E93" s="80"/>
      <c r="F93" s="99"/>
    </row>
    <row r="94" spans="1:6" x14ac:dyDescent="0.25">
      <c r="A94" s="145" t="s">
        <v>32</v>
      </c>
      <c r="B94" s="145"/>
      <c r="C94" s="145"/>
      <c r="D94" s="145"/>
      <c r="E94" s="145"/>
      <c r="F94" s="98"/>
    </row>
    <row r="95" spans="1:6" x14ac:dyDescent="0.25">
      <c r="A95" s="144" t="s">
        <v>92</v>
      </c>
      <c r="B95" s="144"/>
      <c r="C95" s="144"/>
      <c r="D95" s="144"/>
      <c r="E95" s="144"/>
      <c r="F95" s="80"/>
    </row>
    <row r="96" spans="1:6" x14ac:dyDescent="0.25">
      <c r="A96" s="144" t="s">
        <v>50</v>
      </c>
      <c r="B96" s="144"/>
      <c r="C96" s="144"/>
      <c r="D96" s="144"/>
      <c r="E96" s="144"/>
      <c r="F96" s="99"/>
    </row>
    <row r="97" spans="1:6" x14ac:dyDescent="0.25">
      <c r="A97" s="88"/>
      <c r="B97" s="88"/>
      <c r="C97" s="88"/>
      <c r="D97" s="88"/>
      <c r="E97" s="88"/>
      <c r="F97" s="88"/>
    </row>
    <row r="98" spans="1:6" ht="15.75" thickBot="1" x14ac:dyDescent="0.3">
      <c r="A98" s="78" t="s">
        <v>33</v>
      </c>
      <c r="B98" s="78" t="s">
        <v>144</v>
      </c>
      <c r="C98" s="78" t="s">
        <v>134</v>
      </c>
      <c r="D98" s="78" t="s">
        <v>135</v>
      </c>
      <c r="E98" s="78" t="s">
        <v>116</v>
      </c>
    </row>
    <row r="99" spans="1:6" x14ac:dyDescent="0.25">
      <c r="A99" s="31" t="s">
        <v>125</v>
      </c>
      <c r="B99" s="31">
        <v>215821616.93000001</v>
      </c>
      <c r="C99" s="31">
        <v>211972333.81</v>
      </c>
      <c r="D99" s="31">
        <v>217179925.43000001</v>
      </c>
      <c r="E99" s="31">
        <f>SUM(B99:D99)</f>
        <v>644973876.17000008</v>
      </c>
    </row>
    <row r="100" spans="1:6" x14ac:dyDescent="0.25">
      <c r="A100" s="31" t="s">
        <v>126</v>
      </c>
      <c r="B100" s="31">
        <v>145659115.80000001</v>
      </c>
      <c r="C100" s="31">
        <v>146314148.38</v>
      </c>
      <c r="D100" s="31">
        <v>98696994.819999993</v>
      </c>
      <c r="E100" s="31">
        <f>SUM(B100:D100)</f>
        <v>390670259</v>
      </c>
    </row>
    <row r="101" spans="1:6" x14ac:dyDescent="0.25">
      <c r="A101" s="31" t="s">
        <v>127</v>
      </c>
      <c r="B101" s="31">
        <v>2793870.29</v>
      </c>
      <c r="C101" s="31">
        <v>11173778.02</v>
      </c>
      <c r="D101" s="31">
        <v>6515375.4900000002</v>
      </c>
      <c r="E101" s="31">
        <f>SUM(B101:D101)</f>
        <v>20483023.799999997</v>
      </c>
    </row>
    <row r="102" spans="1:6" x14ac:dyDescent="0.25">
      <c r="A102" s="31" t="s">
        <v>69</v>
      </c>
      <c r="B102" s="31"/>
      <c r="C102" s="31"/>
      <c r="D102" s="31"/>
      <c r="E102" s="31"/>
    </row>
    <row r="103" spans="1:6" x14ac:dyDescent="0.25">
      <c r="A103" s="31" t="s">
        <v>128</v>
      </c>
      <c r="B103" s="31">
        <v>2540856.7999999998</v>
      </c>
      <c r="C103" s="31">
        <v>199500</v>
      </c>
      <c r="D103" s="31">
        <v>2251500</v>
      </c>
      <c r="E103" s="31">
        <f>SUM(B103:D103)</f>
        <v>4991856.8</v>
      </c>
    </row>
    <row r="104" spans="1:6" x14ac:dyDescent="0.25">
      <c r="A104" s="31" t="s">
        <v>129</v>
      </c>
      <c r="B104" s="31">
        <v>2408714.46</v>
      </c>
      <c r="C104" s="31">
        <v>4566318.0999999996</v>
      </c>
      <c r="D104" s="31">
        <v>14574095.42</v>
      </c>
      <c r="E104" s="31">
        <f>SUM(B104:D104)</f>
        <v>21549127.98</v>
      </c>
    </row>
    <row r="105" spans="1:6" ht="15.75" thickBot="1" x14ac:dyDescent="0.3">
      <c r="A105" s="32" t="s">
        <v>31</v>
      </c>
      <c r="B105" s="32">
        <f>+SUM(B99:B104)</f>
        <v>369224174.28000003</v>
      </c>
      <c r="C105" s="32">
        <f t="shared" ref="C105:E105" si="4">+SUM(C99:C104)</f>
        <v>374226078.31</v>
      </c>
      <c r="D105" s="32">
        <f t="shared" si="4"/>
        <v>339217891.16000003</v>
      </c>
      <c r="E105" s="32">
        <f t="shared" si="4"/>
        <v>1082668143.75</v>
      </c>
    </row>
    <row r="106" spans="1:6" ht="15.75" thickTop="1" x14ac:dyDescent="0.25">
      <c r="A106" s="100" t="s">
        <v>49</v>
      </c>
      <c r="B106" s="31"/>
      <c r="C106" s="31"/>
      <c r="D106" s="31"/>
      <c r="E106" s="31"/>
      <c r="F106" s="31"/>
    </row>
    <row r="108" spans="1:6" x14ac:dyDescent="0.25">
      <c r="A108" s="80"/>
      <c r="B108" s="80"/>
      <c r="C108" s="80"/>
      <c r="D108" s="80"/>
      <c r="E108" s="80"/>
    </row>
    <row r="109" spans="1:6" x14ac:dyDescent="0.25">
      <c r="A109" s="145" t="s">
        <v>34</v>
      </c>
      <c r="B109" s="145"/>
      <c r="C109" s="145"/>
      <c r="D109" s="145"/>
      <c r="E109" s="145"/>
    </row>
    <row r="110" spans="1:6" x14ac:dyDescent="0.25">
      <c r="A110" s="144" t="s">
        <v>35</v>
      </c>
      <c r="B110" s="144"/>
      <c r="C110" s="144"/>
      <c r="D110" s="144"/>
      <c r="E110" s="144"/>
    </row>
    <row r="111" spans="1:6" x14ac:dyDescent="0.25">
      <c r="A111" s="144" t="s">
        <v>50</v>
      </c>
      <c r="B111" s="144"/>
      <c r="C111" s="144"/>
      <c r="D111" s="144"/>
      <c r="E111" s="144"/>
    </row>
    <row r="112" spans="1:6" x14ac:dyDescent="0.25">
      <c r="A112" s="80"/>
      <c r="B112" s="80"/>
      <c r="C112" s="80"/>
      <c r="D112" s="80"/>
      <c r="E112" s="80"/>
    </row>
    <row r="113" spans="1:9" ht="15.75" thickBot="1" x14ac:dyDescent="0.3">
      <c r="A113" s="78" t="s">
        <v>33</v>
      </c>
      <c r="B113" s="78" t="s">
        <v>144</v>
      </c>
      <c r="C113" s="78" t="s">
        <v>134</v>
      </c>
      <c r="D113" s="78" t="s">
        <v>135</v>
      </c>
      <c r="E113" s="78" t="s">
        <v>116</v>
      </c>
    </row>
    <row r="114" spans="1:9" x14ac:dyDescent="0.25">
      <c r="A114" s="31" t="s">
        <v>36</v>
      </c>
      <c r="B114" s="26">
        <v>10712156280.860001</v>
      </c>
      <c r="C114" s="26">
        <v>10343142966.780001</v>
      </c>
      <c r="D114" s="26">
        <v>11371667631.940001</v>
      </c>
      <c r="E114" s="27">
        <f>+B114</f>
        <v>10712156280.860001</v>
      </c>
    </row>
    <row r="115" spans="1:9" x14ac:dyDescent="0.25">
      <c r="A115" s="31" t="s">
        <v>51</v>
      </c>
      <c r="B115" s="26">
        <v>0</v>
      </c>
      <c r="C115" s="26">
        <v>1402693687.1700001</v>
      </c>
      <c r="D115" s="26">
        <v>746064989.5</v>
      </c>
      <c r="E115" s="27">
        <f>+SUM(B115:D115)</f>
        <v>2148758676.6700001</v>
      </c>
      <c r="G115" s="48">
        <v>0</v>
      </c>
      <c r="H115" s="48">
        <v>1402693687.24</v>
      </c>
      <c r="I115" s="48">
        <v>746064989.5</v>
      </c>
    </row>
    <row r="116" spans="1:9" x14ac:dyDescent="0.25">
      <c r="A116" s="31" t="s">
        <v>52</v>
      </c>
      <c r="B116" s="26">
        <v>210860.2</v>
      </c>
      <c r="C116" s="26">
        <v>57056.3</v>
      </c>
      <c r="D116" s="26">
        <v>281366.2</v>
      </c>
      <c r="E116" s="27">
        <f>+SUM(B116:D116)</f>
        <v>549282.69999999995</v>
      </c>
    </row>
    <row r="117" spans="1:9" x14ac:dyDescent="0.25">
      <c r="A117" s="31" t="s">
        <v>53</v>
      </c>
      <c r="B117" s="26">
        <v>10712367141.060001</v>
      </c>
      <c r="C117" s="26">
        <v>11745893710.25</v>
      </c>
      <c r="D117" s="26">
        <v>12118013987.640001</v>
      </c>
      <c r="E117" s="27">
        <f>+E114+E115+E116</f>
        <v>12861464240.230001</v>
      </c>
    </row>
    <row r="118" spans="1:9" x14ac:dyDescent="0.25">
      <c r="A118" s="31" t="s">
        <v>54</v>
      </c>
      <c r="B118" s="26">
        <v>369224174.28000003</v>
      </c>
      <c r="C118" s="26">
        <v>374226078.31</v>
      </c>
      <c r="D118" s="26">
        <v>339217891.16000003</v>
      </c>
      <c r="E118" s="27">
        <f>+SUM(B118:D118)</f>
        <v>1082668143.75</v>
      </c>
    </row>
    <row r="119" spans="1:9" x14ac:dyDescent="0.25">
      <c r="A119" s="31" t="s">
        <v>55</v>
      </c>
      <c r="B119" s="26">
        <v>10343142966.780001</v>
      </c>
      <c r="C119" s="26">
        <v>11371667631.940001</v>
      </c>
      <c r="D119" s="26">
        <v>11778796096.480001</v>
      </c>
      <c r="E119" s="27">
        <f>+E117-E118</f>
        <v>11778796096.480001</v>
      </c>
    </row>
    <row r="120" spans="1:9" ht="15.75" thickBot="1" x14ac:dyDescent="0.3">
      <c r="A120" s="84"/>
      <c r="B120" s="76"/>
      <c r="C120" s="84"/>
      <c r="D120" s="84"/>
      <c r="E120" s="84"/>
    </row>
    <row r="121" spans="1:9" ht="15.75" customHeight="1" thickTop="1" x14ac:dyDescent="0.25">
      <c r="A121" s="168" t="s">
        <v>178</v>
      </c>
      <c r="B121" s="168"/>
      <c r="C121" s="168"/>
      <c r="D121" s="168"/>
      <c r="E121" s="168"/>
    </row>
    <row r="122" spans="1:9" ht="15.75" customHeight="1" x14ac:dyDescent="0.25">
      <c r="A122" s="167" t="s">
        <v>110</v>
      </c>
      <c r="B122" s="167"/>
      <c r="C122" s="167"/>
      <c r="D122" s="167"/>
      <c r="E122" s="167"/>
    </row>
    <row r="123" spans="1:9" ht="15" customHeight="1" x14ac:dyDescent="0.25">
      <c r="A123" s="79" t="s">
        <v>49</v>
      </c>
      <c r="B123" s="26"/>
      <c r="C123" s="85"/>
      <c r="D123" s="85"/>
      <c r="E123" s="85"/>
    </row>
    <row r="126" spans="1:9" x14ac:dyDescent="0.25">
      <c r="A126" s="140" t="s">
        <v>204</v>
      </c>
    </row>
    <row r="127" spans="1:9" x14ac:dyDescent="0.25">
      <c r="A127" s="140" t="s">
        <v>205</v>
      </c>
    </row>
    <row r="128" spans="1:9" x14ac:dyDescent="0.25">
      <c r="A128" s="140" t="s">
        <v>206</v>
      </c>
    </row>
  </sheetData>
  <mergeCells count="23">
    <mergeCell ref="A122:E122"/>
    <mergeCell ref="A111:E111"/>
    <mergeCell ref="A121:E121"/>
    <mergeCell ref="A74:E74"/>
    <mergeCell ref="A109:E109"/>
    <mergeCell ref="A110:E110"/>
    <mergeCell ref="A75:E75"/>
    <mergeCell ref="A90:F90"/>
    <mergeCell ref="A94:E94"/>
    <mergeCell ref="A95:E95"/>
    <mergeCell ref="A96:E96"/>
    <mergeCell ref="A1:G1"/>
    <mergeCell ref="A8:G8"/>
    <mergeCell ref="A9:G9"/>
    <mergeCell ref="A22:A33"/>
    <mergeCell ref="A73:E73"/>
    <mergeCell ref="A40:A43"/>
    <mergeCell ref="A49:A56"/>
    <mergeCell ref="A57:A60"/>
    <mergeCell ref="A13:A21"/>
    <mergeCell ref="A34:A39"/>
    <mergeCell ref="A44:A48"/>
    <mergeCell ref="A61:A6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8"/>
  <sheetViews>
    <sheetView topLeftCell="A103" workbookViewId="0">
      <selection activeCell="G114" sqref="G114"/>
    </sheetView>
  </sheetViews>
  <sheetFormatPr baseColWidth="10" defaultRowHeight="15" x14ac:dyDescent="0.25"/>
  <cols>
    <col min="1" max="1" width="44" style="53" customWidth="1"/>
    <col min="2" max="2" width="26" style="53" customWidth="1"/>
    <col min="3" max="3" width="14.85546875" style="53" customWidth="1"/>
    <col min="4" max="4" width="17.85546875" style="53" bestFit="1" customWidth="1"/>
    <col min="5" max="5" width="16.85546875" style="53" bestFit="1" customWidth="1"/>
    <col min="6" max="6" width="9.42578125" style="53" customWidth="1"/>
    <col min="7" max="7" width="15.140625" style="53" customWidth="1"/>
    <col min="8" max="8" width="15.28515625" style="53" bestFit="1" customWidth="1"/>
    <col min="9" max="9" width="14.140625" style="53" customWidth="1"/>
    <col min="10" max="16384" width="11.42578125" style="53"/>
  </cols>
  <sheetData>
    <row r="1" spans="1:7" x14ac:dyDescent="0.25">
      <c r="A1" s="147" t="s">
        <v>85</v>
      </c>
      <c r="B1" s="147"/>
      <c r="C1" s="147"/>
      <c r="D1" s="147"/>
      <c r="E1" s="147"/>
      <c r="F1" s="147"/>
      <c r="G1" s="147"/>
    </row>
    <row r="2" spans="1:7" x14ac:dyDescent="0.25">
      <c r="A2" s="54" t="s">
        <v>0</v>
      </c>
      <c r="B2" s="55" t="s">
        <v>86</v>
      </c>
      <c r="C2" s="58"/>
      <c r="D2" s="58"/>
      <c r="E2" s="58"/>
      <c r="F2" s="58"/>
      <c r="G2" s="58"/>
    </row>
    <row r="3" spans="1:7" x14ac:dyDescent="0.25">
      <c r="A3" s="54" t="s">
        <v>1</v>
      </c>
      <c r="B3" s="55" t="s">
        <v>2</v>
      </c>
      <c r="C3" s="58"/>
      <c r="D3" s="58"/>
      <c r="E3" s="58"/>
      <c r="F3" s="58"/>
      <c r="G3" s="58"/>
    </row>
    <row r="4" spans="1:7" x14ac:dyDescent="0.25">
      <c r="A4" s="54" t="s">
        <v>3</v>
      </c>
      <c r="B4" s="60" t="s">
        <v>4</v>
      </c>
      <c r="C4" s="58"/>
      <c r="D4" s="58"/>
      <c r="E4" s="58"/>
      <c r="F4" s="58"/>
      <c r="G4" s="58"/>
    </row>
    <row r="5" spans="1:7" x14ac:dyDescent="0.25">
      <c r="A5" s="54" t="s">
        <v>87</v>
      </c>
      <c r="B5" s="60" t="s">
        <v>150</v>
      </c>
      <c r="C5" s="58"/>
      <c r="D5" s="58"/>
      <c r="E5" s="58"/>
      <c r="F5" s="58"/>
      <c r="G5" s="58"/>
    </row>
    <row r="8" spans="1:7" x14ac:dyDescent="0.25">
      <c r="A8" s="147" t="s">
        <v>89</v>
      </c>
      <c r="B8" s="147"/>
      <c r="C8" s="147"/>
      <c r="D8" s="147"/>
      <c r="E8" s="147"/>
      <c r="F8" s="147"/>
      <c r="G8" s="147"/>
    </row>
    <row r="9" spans="1:7" x14ac:dyDescent="0.25">
      <c r="A9" s="147" t="s">
        <v>90</v>
      </c>
      <c r="B9" s="147"/>
      <c r="C9" s="147"/>
      <c r="D9" s="147"/>
      <c r="E9" s="147"/>
      <c r="F9" s="147"/>
      <c r="G9" s="147"/>
    </row>
    <row r="11" spans="1:7" s="102" customFormat="1" ht="15.75" thickBot="1" x14ac:dyDescent="0.3">
      <c r="A11" s="101" t="s">
        <v>5</v>
      </c>
      <c r="B11" s="62" t="s">
        <v>207</v>
      </c>
      <c r="C11" s="101" t="s">
        <v>6</v>
      </c>
      <c r="D11" s="101" t="s">
        <v>151</v>
      </c>
      <c r="E11" s="101" t="s">
        <v>152</v>
      </c>
      <c r="F11" s="101" t="s">
        <v>153</v>
      </c>
      <c r="G11" s="62" t="s">
        <v>146</v>
      </c>
    </row>
    <row r="12" spans="1:7" s="102" customFormat="1" ht="16.5" customHeight="1" x14ac:dyDescent="0.25">
      <c r="A12" s="103"/>
      <c r="B12" s="85"/>
      <c r="C12" s="103"/>
      <c r="D12" s="103"/>
      <c r="E12" s="103"/>
      <c r="F12" s="103"/>
      <c r="G12" s="103"/>
    </row>
    <row r="13" spans="1:7" s="63" customFormat="1" ht="30" x14ac:dyDescent="0.25">
      <c r="A13" s="149" t="s">
        <v>11</v>
      </c>
      <c r="B13" s="89" t="s">
        <v>12</v>
      </c>
      <c r="C13" s="110" t="s">
        <v>13</v>
      </c>
      <c r="D13" s="110">
        <v>6</v>
      </c>
      <c r="E13" s="110">
        <v>19</v>
      </c>
      <c r="F13" s="110">
        <v>2</v>
      </c>
      <c r="G13" s="110">
        <f>+SUM(D13:F13)</f>
        <v>27</v>
      </c>
    </row>
    <row r="14" spans="1:7" s="63" customFormat="1" x14ac:dyDescent="0.25">
      <c r="A14" s="149"/>
      <c r="B14" s="89" t="s">
        <v>15</v>
      </c>
      <c r="C14" s="110" t="s">
        <v>14</v>
      </c>
      <c r="D14" s="110">
        <v>80</v>
      </c>
      <c r="E14" s="110">
        <v>54</v>
      </c>
      <c r="F14" s="110"/>
      <c r="G14" s="110">
        <f t="shared" ref="G14:G66" si="0">+SUM(D14:F14)</f>
        <v>134</v>
      </c>
    </row>
    <row r="15" spans="1:7" s="63" customFormat="1" x14ac:dyDescent="0.25">
      <c r="A15" s="149"/>
      <c r="B15" s="89" t="s">
        <v>74</v>
      </c>
      <c r="C15" s="110" t="s">
        <v>99</v>
      </c>
      <c r="D15" s="110"/>
      <c r="E15" s="110"/>
      <c r="F15" s="110"/>
      <c r="G15" s="110">
        <f t="shared" si="0"/>
        <v>0</v>
      </c>
    </row>
    <row r="16" spans="1:7" s="63" customFormat="1" ht="30" x14ac:dyDescent="0.25">
      <c r="A16" s="149"/>
      <c r="B16" s="33" t="s">
        <v>172</v>
      </c>
      <c r="C16" s="34" t="s">
        <v>171</v>
      </c>
      <c r="D16" s="110"/>
      <c r="E16" s="110"/>
      <c r="F16" s="110"/>
      <c r="G16" s="110">
        <f t="shared" si="0"/>
        <v>0</v>
      </c>
    </row>
    <row r="17" spans="1:7" s="63" customFormat="1" x14ac:dyDescent="0.25">
      <c r="A17" s="149"/>
      <c r="B17" s="33" t="s">
        <v>193</v>
      </c>
      <c r="C17" s="34" t="s">
        <v>171</v>
      </c>
      <c r="D17" s="110">
        <v>30</v>
      </c>
      <c r="E17" s="110">
        <v>80</v>
      </c>
      <c r="F17" s="110">
        <v>18</v>
      </c>
      <c r="G17" s="110">
        <f t="shared" si="0"/>
        <v>128</v>
      </c>
    </row>
    <row r="18" spans="1:7" s="63" customFormat="1" x14ac:dyDescent="0.25">
      <c r="A18" s="149"/>
      <c r="B18" s="33" t="s">
        <v>194</v>
      </c>
      <c r="C18" s="34" t="s">
        <v>171</v>
      </c>
      <c r="D18" s="110">
        <v>30</v>
      </c>
      <c r="E18" s="110"/>
      <c r="F18" s="110">
        <v>25</v>
      </c>
      <c r="G18" s="110">
        <f t="shared" si="0"/>
        <v>55</v>
      </c>
    </row>
    <row r="19" spans="1:7" s="63" customFormat="1" ht="30" x14ac:dyDescent="0.25">
      <c r="A19" s="149"/>
      <c r="B19" s="33" t="s">
        <v>195</v>
      </c>
      <c r="C19" s="34" t="s">
        <v>171</v>
      </c>
      <c r="D19" s="110">
        <v>98</v>
      </c>
      <c r="E19" s="110">
        <v>20</v>
      </c>
      <c r="F19" s="110"/>
      <c r="G19" s="110">
        <f t="shared" si="0"/>
        <v>118</v>
      </c>
    </row>
    <row r="20" spans="1:7" s="63" customFormat="1" ht="30" x14ac:dyDescent="0.25">
      <c r="A20" s="149"/>
      <c r="B20" s="33" t="s">
        <v>196</v>
      </c>
      <c r="C20" s="34" t="s">
        <v>171</v>
      </c>
      <c r="D20" s="110"/>
      <c r="E20" s="110">
        <v>20</v>
      </c>
      <c r="F20" s="110"/>
      <c r="G20" s="110">
        <f t="shared" si="0"/>
        <v>20</v>
      </c>
    </row>
    <row r="21" spans="1:7" s="63" customFormat="1" x14ac:dyDescent="0.25">
      <c r="A21" s="149"/>
      <c r="B21" s="33" t="s">
        <v>197</v>
      </c>
      <c r="C21" s="34" t="s">
        <v>185</v>
      </c>
      <c r="D21" s="110">
        <v>1</v>
      </c>
      <c r="E21" s="110">
        <v>5</v>
      </c>
      <c r="F21" s="110">
        <v>3</v>
      </c>
      <c r="G21" s="110">
        <f t="shared" si="0"/>
        <v>9</v>
      </c>
    </row>
    <row r="22" spans="1:7" s="63" customFormat="1" ht="30" x14ac:dyDescent="0.25">
      <c r="A22" s="146" t="s">
        <v>75</v>
      </c>
      <c r="B22" s="67" t="s">
        <v>137</v>
      </c>
      <c r="C22" s="110" t="s">
        <v>14</v>
      </c>
      <c r="D22" s="110"/>
      <c r="E22" s="110"/>
      <c r="F22" s="110"/>
      <c r="G22" s="110">
        <f t="shared" si="0"/>
        <v>0</v>
      </c>
    </row>
    <row r="23" spans="1:7" s="63" customFormat="1" x14ac:dyDescent="0.25">
      <c r="A23" s="146"/>
      <c r="B23" s="104" t="s">
        <v>15</v>
      </c>
      <c r="C23" s="110" t="s">
        <v>14</v>
      </c>
      <c r="D23" s="110">
        <v>102</v>
      </c>
      <c r="E23" s="110">
        <v>59</v>
      </c>
      <c r="F23" s="109"/>
      <c r="G23" s="110">
        <f t="shared" si="0"/>
        <v>161</v>
      </c>
    </row>
    <row r="24" spans="1:7" s="63" customFormat="1" ht="30" x14ac:dyDescent="0.25">
      <c r="A24" s="146"/>
      <c r="B24" s="67" t="s">
        <v>154</v>
      </c>
      <c r="C24" s="110" t="s">
        <v>14</v>
      </c>
      <c r="D24" s="110">
        <v>1</v>
      </c>
      <c r="E24" s="110">
        <v>2</v>
      </c>
      <c r="F24" s="109"/>
      <c r="G24" s="110">
        <f t="shared" si="0"/>
        <v>3</v>
      </c>
    </row>
    <row r="25" spans="1:7" s="63" customFormat="1" ht="30" x14ac:dyDescent="0.25">
      <c r="A25" s="146"/>
      <c r="B25" s="104" t="s">
        <v>155</v>
      </c>
      <c r="C25" s="110" t="s">
        <v>16</v>
      </c>
      <c r="D25" s="110"/>
      <c r="E25" s="110"/>
      <c r="F25" s="109"/>
      <c r="G25" s="110">
        <v>1</v>
      </c>
    </row>
    <row r="26" spans="1:7" s="63" customFormat="1" ht="30" x14ac:dyDescent="0.25">
      <c r="A26" s="146"/>
      <c r="B26" s="67" t="s">
        <v>17</v>
      </c>
      <c r="C26" s="110" t="s">
        <v>14</v>
      </c>
      <c r="D26" s="110"/>
      <c r="E26" s="110"/>
      <c r="F26" s="110"/>
      <c r="G26" s="110">
        <v>4696</v>
      </c>
    </row>
    <row r="27" spans="1:7" s="63" customFormat="1" ht="30" x14ac:dyDescent="0.25">
      <c r="A27" s="146"/>
      <c r="B27" s="67" t="s">
        <v>76</v>
      </c>
      <c r="C27" s="110" t="s">
        <v>39</v>
      </c>
      <c r="D27" s="110">
        <v>56</v>
      </c>
      <c r="E27" s="110">
        <v>60</v>
      </c>
      <c r="F27" s="110">
        <v>46</v>
      </c>
      <c r="G27" s="110">
        <f t="shared" si="0"/>
        <v>162</v>
      </c>
    </row>
    <row r="28" spans="1:7" s="63" customFormat="1" x14ac:dyDescent="0.25">
      <c r="A28" s="146"/>
      <c r="B28" s="104" t="s">
        <v>156</v>
      </c>
      <c r="C28" s="110" t="s">
        <v>16</v>
      </c>
      <c r="D28" s="110">
        <v>8</v>
      </c>
      <c r="E28" s="110">
        <v>3</v>
      </c>
      <c r="F28" s="110">
        <v>8</v>
      </c>
      <c r="G28" s="110">
        <f t="shared" si="0"/>
        <v>19</v>
      </c>
    </row>
    <row r="29" spans="1:7" s="63" customFormat="1" x14ac:dyDescent="0.25">
      <c r="A29" s="146"/>
      <c r="B29" s="68" t="s">
        <v>157</v>
      </c>
      <c r="C29" s="110" t="s">
        <v>40</v>
      </c>
      <c r="D29" s="110"/>
      <c r="E29" s="110"/>
      <c r="F29" s="110"/>
      <c r="G29" s="110">
        <f t="shared" si="0"/>
        <v>0</v>
      </c>
    </row>
    <row r="30" spans="1:7" s="63" customFormat="1" ht="30" x14ac:dyDescent="0.25">
      <c r="A30" s="146"/>
      <c r="B30" s="67" t="s">
        <v>158</v>
      </c>
      <c r="C30" s="133" t="s">
        <v>186</v>
      </c>
      <c r="D30" s="110"/>
      <c r="E30" s="110">
        <v>1</v>
      </c>
      <c r="F30" s="110"/>
      <c r="G30" s="110">
        <f t="shared" si="0"/>
        <v>1</v>
      </c>
    </row>
    <row r="31" spans="1:7" s="63" customFormat="1" ht="30" x14ac:dyDescent="0.25">
      <c r="A31" s="146"/>
      <c r="B31" s="94" t="s">
        <v>159</v>
      </c>
      <c r="C31" s="110" t="s">
        <v>39</v>
      </c>
      <c r="D31" s="110">
        <v>9</v>
      </c>
      <c r="E31" s="110">
        <v>9</v>
      </c>
      <c r="F31" s="110"/>
      <c r="G31" s="110">
        <f t="shared" si="0"/>
        <v>18</v>
      </c>
    </row>
    <row r="32" spans="1:7" s="63" customFormat="1" ht="30" x14ac:dyDescent="0.25">
      <c r="A32" s="146"/>
      <c r="B32" s="67" t="s">
        <v>180</v>
      </c>
      <c r="C32" s="110" t="s">
        <v>39</v>
      </c>
      <c r="D32" s="110"/>
      <c r="E32" s="110"/>
      <c r="F32" s="110"/>
      <c r="G32" s="110">
        <f t="shared" si="0"/>
        <v>0</v>
      </c>
    </row>
    <row r="33" spans="1:7" s="63" customFormat="1" x14ac:dyDescent="0.25">
      <c r="A33" s="146"/>
      <c r="B33" s="123" t="s">
        <v>181</v>
      </c>
      <c r="C33" s="58" t="s">
        <v>40</v>
      </c>
      <c r="D33" s="110"/>
      <c r="E33" s="110"/>
      <c r="F33" s="110"/>
      <c r="G33" s="110">
        <f t="shared" si="0"/>
        <v>0</v>
      </c>
    </row>
    <row r="34" spans="1:7" s="63" customFormat="1" ht="15" customHeight="1" x14ac:dyDescent="0.25">
      <c r="A34" s="149" t="s">
        <v>18</v>
      </c>
      <c r="B34" s="105" t="s">
        <v>19</v>
      </c>
      <c r="C34" s="110" t="s">
        <v>13</v>
      </c>
      <c r="D34" s="110">
        <v>27</v>
      </c>
      <c r="E34" s="110">
        <v>28</v>
      </c>
      <c r="F34" s="110">
        <v>23</v>
      </c>
      <c r="G34" s="110">
        <f t="shared" si="0"/>
        <v>78</v>
      </c>
    </row>
    <row r="35" spans="1:7" s="63" customFormat="1" x14ac:dyDescent="0.25">
      <c r="A35" s="149"/>
      <c r="B35" s="106" t="s">
        <v>15</v>
      </c>
      <c r="C35" s="95" t="s">
        <v>14</v>
      </c>
      <c r="D35" s="95">
        <v>291</v>
      </c>
      <c r="E35" s="95">
        <v>389</v>
      </c>
      <c r="F35" s="95">
        <v>234</v>
      </c>
      <c r="G35" s="110">
        <f t="shared" si="0"/>
        <v>914</v>
      </c>
    </row>
    <row r="36" spans="1:7" s="63" customFormat="1" ht="30" x14ac:dyDescent="0.25">
      <c r="A36" s="149"/>
      <c r="B36" s="104" t="s">
        <v>77</v>
      </c>
      <c r="C36" s="95" t="s">
        <v>14</v>
      </c>
      <c r="D36" s="95"/>
      <c r="E36" s="95"/>
      <c r="F36" s="95"/>
      <c r="G36" s="110">
        <f t="shared" si="0"/>
        <v>0</v>
      </c>
    </row>
    <row r="37" spans="1:7" s="63" customFormat="1" x14ac:dyDescent="0.25">
      <c r="A37" s="149"/>
      <c r="B37" s="104" t="s">
        <v>100</v>
      </c>
      <c r="C37" s="95" t="s">
        <v>101</v>
      </c>
      <c r="D37" s="95"/>
      <c r="E37" s="95"/>
      <c r="F37" s="95"/>
      <c r="G37" s="110">
        <f t="shared" si="0"/>
        <v>0</v>
      </c>
    </row>
    <row r="38" spans="1:7" s="63" customFormat="1" ht="30" x14ac:dyDescent="0.25">
      <c r="A38" s="149"/>
      <c r="B38" s="128" t="s">
        <v>187</v>
      </c>
      <c r="C38" s="129" t="s">
        <v>188</v>
      </c>
      <c r="D38" s="129">
        <v>1</v>
      </c>
      <c r="E38" s="129">
        <v>32</v>
      </c>
      <c r="F38" s="129">
        <v>2</v>
      </c>
      <c r="G38" s="110">
        <f t="shared" si="0"/>
        <v>35</v>
      </c>
    </row>
    <row r="39" spans="1:7" s="63" customFormat="1" ht="45" x14ac:dyDescent="0.25">
      <c r="A39" s="149"/>
      <c r="B39" s="128" t="s">
        <v>189</v>
      </c>
      <c r="C39" s="129" t="s">
        <v>190</v>
      </c>
      <c r="D39" s="129"/>
      <c r="E39" s="129">
        <v>2</v>
      </c>
      <c r="F39" s="129">
        <v>1</v>
      </c>
      <c r="G39" s="110">
        <f t="shared" si="0"/>
        <v>3</v>
      </c>
    </row>
    <row r="40" spans="1:7" s="63" customFormat="1" ht="45" x14ac:dyDescent="0.25">
      <c r="A40" s="164" t="s">
        <v>20</v>
      </c>
      <c r="B40" s="107" t="s">
        <v>41</v>
      </c>
      <c r="C40" s="109" t="s">
        <v>42</v>
      </c>
      <c r="D40" s="95"/>
      <c r="E40" s="92"/>
      <c r="F40" s="92"/>
      <c r="G40" s="110">
        <v>42846</v>
      </c>
    </row>
    <row r="41" spans="1:7" s="63" customFormat="1" ht="30" x14ac:dyDescent="0.25">
      <c r="A41" s="171"/>
      <c r="B41" s="108" t="s">
        <v>43</v>
      </c>
      <c r="C41" s="109" t="s">
        <v>44</v>
      </c>
      <c r="D41" s="95"/>
      <c r="E41" s="92"/>
      <c r="F41" s="92"/>
      <c r="G41" s="110">
        <f t="shared" si="0"/>
        <v>0</v>
      </c>
    </row>
    <row r="42" spans="1:7" s="63" customFormat="1" x14ac:dyDescent="0.25">
      <c r="A42" s="171"/>
      <c r="B42" s="108" t="s">
        <v>102</v>
      </c>
      <c r="C42" s="109" t="s">
        <v>103</v>
      </c>
      <c r="D42" s="95"/>
      <c r="E42" s="92"/>
      <c r="F42" s="92"/>
      <c r="G42" s="110">
        <v>3908</v>
      </c>
    </row>
    <row r="43" spans="1:7" s="63" customFormat="1" x14ac:dyDescent="0.25">
      <c r="A43" s="171"/>
      <c r="B43" s="107" t="s">
        <v>104</v>
      </c>
      <c r="C43" s="109" t="s">
        <v>14</v>
      </c>
      <c r="D43" s="95"/>
      <c r="E43" s="109"/>
      <c r="F43" s="109"/>
      <c r="G43" s="110">
        <v>24125</v>
      </c>
    </row>
    <row r="44" spans="1:7" s="63" customFormat="1" ht="15" customHeight="1" x14ac:dyDescent="0.25">
      <c r="A44" s="149" t="s">
        <v>37</v>
      </c>
      <c r="B44" s="71" t="s">
        <v>21</v>
      </c>
      <c r="C44" s="109" t="s">
        <v>22</v>
      </c>
      <c r="D44" s="109">
        <v>28</v>
      </c>
      <c r="E44" s="109">
        <v>30</v>
      </c>
      <c r="F44" s="109">
        <v>9</v>
      </c>
      <c r="G44" s="110">
        <f t="shared" si="0"/>
        <v>67</v>
      </c>
    </row>
    <row r="45" spans="1:7" s="63" customFormat="1" x14ac:dyDescent="0.25">
      <c r="A45" s="149"/>
      <c r="B45" s="71" t="s">
        <v>23</v>
      </c>
      <c r="C45" s="109" t="s">
        <v>14</v>
      </c>
      <c r="D45" s="109">
        <v>356</v>
      </c>
      <c r="E45" s="109">
        <v>300</v>
      </c>
      <c r="F45" s="109">
        <v>64</v>
      </c>
      <c r="G45" s="110">
        <f t="shared" si="0"/>
        <v>720</v>
      </c>
    </row>
    <row r="46" spans="1:7" s="63" customFormat="1" x14ac:dyDescent="0.25">
      <c r="A46" s="149"/>
      <c r="B46" s="71" t="s">
        <v>141</v>
      </c>
      <c r="C46" s="109" t="s">
        <v>14</v>
      </c>
      <c r="D46" s="109"/>
      <c r="E46" s="109"/>
      <c r="F46" s="109"/>
      <c r="G46" s="110">
        <f t="shared" si="0"/>
        <v>0</v>
      </c>
    </row>
    <row r="47" spans="1:7" s="63" customFormat="1" x14ac:dyDescent="0.25">
      <c r="A47" s="149"/>
      <c r="B47" s="71" t="s">
        <v>142</v>
      </c>
      <c r="C47" s="68" t="s">
        <v>78</v>
      </c>
      <c r="D47" s="109"/>
      <c r="E47" s="109"/>
      <c r="F47" s="109"/>
      <c r="G47" s="110">
        <v>4</v>
      </c>
    </row>
    <row r="48" spans="1:7" s="63" customFormat="1" ht="30" x14ac:dyDescent="0.25">
      <c r="A48" s="149"/>
      <c r="B48" s="71" t="s">
        <v>191</v>
      </c>
      <c r="C48" s="68" t="s">
        <v>171</v>
      </c>
      <c r="D48" s="109"/>
      <c r="E48" s="109"/>
      <c r="F48" s="109">
        <v>285</v>
      </c>
      <c r="G48" s="110">
        <f t="shared" si="0"/>
        <v>285</v>
      </c>
    </row>
    <row r="49" spans="1:7" s="63" customFormat="1" x14ac:dyDescent="0.25">
      <c r="A49" s="164" t="s">
        <v>24</v>
      </c>
      <c r="B49" s="71" t="s">
        <v>21</v>
      </c>
      <c r="C49" s="92" t="s">
        <v>13</v>
      </c>
      <c r="D49" s="95"/>
      <c r="E49" s="109"/>
      <c r="F49" s="109"/>
      <c r="G49" s="110">
        <f t="shared" si="0"/>
        <v>0</v>
      </c>
    </row>
    <row r="50" spans="1:7" s="63" customFormat="1" ht="45" x14ac:dyDescent="0.25">
      <c r="A50" s="164"/>
      <c r="B50" s="71" t="s">
        <v>79</v>
      </c>
      <c r="C50" s="92" t="s">
        <v>14</v>
      </c>
      <c r="D50" s="95"/>
      <c r="E50" s="109"/>
      <c r="F50" s="109"/>
      <c r="G50" s="110">
        <v>7298</v>
      </c>
    </row>
    <row r="51" spans="1:7" s="63" customFormat="1" ht="30" x14ac:dyDescent="0.25">
      <c r="A51" s="164"/>
      <c r="B51" s="71" t="s">
        <v>80</v>
      </c>
      <c r="C51" s="92" t="s">
        <v>81</v>
      </c>
      <c r="D51" s="95"/>
      <c r="E51" s="109"/>
      <c r="F51" s="109"/>
      <c r="G51" s="110">
        <v>621</v>
      </c>
    </row>
    <row r="52" spans="1:7" s="63" customFormat="1" ht="15" customHeight="1" x14ac:dyDescent="0.25">
      <c r="A52" s="164"/>
      <c r="B52" s="71" t="s">
        <v>25</v>
      </c>
      <c r="C52" s="92" t="s">
        <v>14</v>
      </c>
      <c r="D52" s="95"/>
      <c r="E52" s="92"/>
      <c r="F52" s="92"/>
      <c r="G52" s="110">
        <v>1051</v>
      </c>
    </row>
    <row r="53" spans="1:7" s="63" customFormat="1" ht="30" x14ac:dyDescent="0.25">
      <c r="A53" s="164"/>
      <c r="B53" s="71" t="s">
        <v>82</v>
      </c>
      <c r="C53" s="109" t="s">
        <v>45</v>
      </c>
      <c r="D53" s="95"/>
      <c r="E53" s="92"/>
      <c r="F53" s="92"/>
      <c r="G53" s="110">
        <v>424</v>
      </c>
    </row>
    <row r="54" spans="1:7" s="63" customFormat="1" x14ac:dyDescent="0.25">
      <c r="A54" s="164"/>
      <c r="B54" s="94" t="s">
        <v>83</v>
      </c>
      <c r="C54" s="95" t="s">
        <v>16</v>
      </c>
      <c r="D54" s="95"/>
      <c r="E54" s="92"/>
      <c r="F54" s="92"/>
      <c r="G54" s="110">
        <v>13</v>
      </c>
    </row>
    <row r="55" spans="1:7" s="63" customFormat="1" x14ac:dyDescent="0.25">
      <c r="A55" s="164"/>
      <c r="B55" s="71" t="s">
        <v>164</v>
      </c>
      <c r="C55" s="92" t="s">
        <v>14</v>
      </c>
      <c r="D55" s="95"/>
      <c r="E55" s="92"/>
      <c r="F55" s="92"/>
      <c r="G55" s="110">
        <f t="shared" si="0"/>
        <v>0</v>
      </c>
    </row>
    <row r="56" spans="1:7" s="63" customFormat="1" x14ac:dyDescent="0.25">
      <c r="A56" s="164"/>
      <c r="B56" s="63" t="s">
        <v>163</v>
      </c>
      <c r="C56" s="63" t="s">
        <v>120</v>
      </c>
      <c r="D56" s="95"/>
      <c r="E56" s="92"/>
      <c r="F56" s="92"/>
      <c r="G56" s="110">
        <f t="shared" si="0"/>
        <v>0</v>
      </c>
    </row>
    <row r="57" spans="1:7" s="63" customFormat="1" ht="45" x14ac:dyDescent="0.25">
      <c r="A57" s="164" t="s">
        <v>91</v>
      </c>
      <c r="B57" s="71" t="s">
        <v>26</v>
      </c>
      <c r="C57" s="109" t="s">
        <v>14</v>
      </c>
      <c r="D57" s="109"/>
      <c r="E57" s="109"/>
      <c r="F57" s="109"/>
      <c r="G57" s="110">
        <v>4932</v>
      </c>
    </row>
    <row r="58" spans="1:7" s="63" customFormat="1" x14ac:dyDescent="0.25">
      <c r="A58" s="171"/>
      <c r="B58" s="94" t="s">
        <v>27</v>
      </c>
      <c r="C58" s="95" t="s">
        <v>38</v>
      </c>
      <c r="D58" s="95"/>
      <c r="E58" s="95"/>
      <c r="F58" s="95"/>
      <c r="G58" s="110">
        <v>1789</v>
      </c>
    </row>
    <row r="59" spans="1:7" s="63" customFormat="1" x14ac:dyDescent="0.25">
      <c r="A59" s="171"/>
      <c r="B59" s="68" t="s">
        <v>28</v>
      </c>
      <c r="C59" s="94" t="s">
        <v>13</v>
      </c>
      <c r="D59" s="95">
        <v>35</v>
      </c>
      <c r="E59" s="95">
        <v>44</v>
      </c>
      <c r="F59" s="95">
        <v>15</v>
      </c>
      <c r="G59" s="110">
        <f t="shared" si="0"/>
        <v>94</v>
      </c>
    </row>
    <row r="60" spans="1:7" s="63" customFormat="1" ht="45" x14ac:dyDescent="0.25">
      <c r="A60" s="171"/>
      <c r="B60" s="94" t="s">
        <v>46</v>
      </c>
      <c r="C60" s="95" t="s">
        <v>13</v>
      </c>
      <c r="D60" s="95">
        <v>190</v>
      </c>
      <c r="E60" s="95">
        <v>105</v>
      </c>
      <c r="F60" s="95">
        <v>50</v>
      </c>
      <c r="G60" s="110">
        <f t="shared" si="0"/>
        <v>345</v>
      </c>
    </row>
    <row r="61" spans="1:7" s="63" customFormat="1" ht="15" customHeight="1" x14ac:dyDescent="0.25">
      <c r="A61" s="165" t="s">
        <v>29</v>
      </c>
      <c r="B61" s="94" t="s">
        <v>84</v>
      </c>
      <c r="C61" s="95" t="s">
        <v>78</v>
      </c>
      <c r="D61" s="95"/>
      <c r="E61" s="95"/>
      <c r="F61" s="95">
        <v>10</v>
      </c>
      <c r="G61" s="110">
        <v>9</v>
      </c>
    </row>
    <row r="62" spans="1:7" s="63" customFormat="1" ht="29.25" customHeight="1" x14ac:dyDescent="0.25">
      <c r="A62" s="165"/>
      <c r="B62" s="94" t="s">
        <v>47</v>
      </c>
      <c r="C62" s="95" t="s">
        <v>48</v>
      </c>
      <c r="D62" s="95"/>
      <c r="E62" s="95"/>
      <c r="F62" s="95"/>
      <c r="G62" s="110">
        <f t="shared" si="0"/>
        <v>0</v>
      </c>
    </row>
    <row r="63" spans="1:7" s="63" customFormat="1" ht="31.5" customHeight="1" x14ac:dyDescent="0.25">
      <c r="A63" s="165"/>
      <c r="B63" s="94" t="s">
        <v>165</v>
      </c>
      <c r="C63" s="95" t="s">
        <v>106</v>
      </c>
      <c r="D63" s="95"/>
      <c r="E63" s="95">
        <v>8</v>
      </c>
      <c r="F63" s="95">
        <v>4</v>
      </c>
      <c r="G63" s="110">
        <f t="shared" si="0"/>
        <v>12</v>
      </c>
    </row>
    <row r="64" spans="1:7" s="63" customFormat="1" ht="45" x14ac:dyDescent="0.25">
      <c r="A64" s="165"/>
      <c r="B64" s="94" t="s">
        <v>166</v>
      </c>
      <c r="C64" s="95" t="s">
        <v>13</v>
      </c>
      <c r="D64" s="95"/>
      <c r="E64" s="95"/>
      <c r="F64" s="95"/>
      <c r="G64" s="110">
        <f t="shared" si="0"/>
        <v>0</v>
      </c>
    </row>
    <row r="65" spans="1:7" s="63" customFormat="1" ht="30" x14ac:dyDescent="0.25">
      <c r="A65" s="165"/>
      <c r="B65" s="94" t="s">
        <v>167</v>
      </c>
      <c r="C65" s="95" t="s">
        <v>105</v>
      </c>
      <c r="D65" s="95"/>
      <c r="E65" s="95"/>
      <c r="F65" s="95"/>
      <c r="G65" s="110">
        <v>25</v>
      </c>
    </row>
    <row r="66" spans="1:7" s="63" customFormat="1" x14ac:dyDescent="0.25">
      <c r="A66" s="165"/>
      <c r="B66" s="94" t="s">
        <v>168</v>
      </c>
      <c r="C66" s="95" t="s">
        <v>13</v>
      </c>
      <c r="D66" s="95"/>
      <c r="E66" s="95"/>
      <c r="F66" s="95"/>
      <c r="G66" s="110">
        <f t="shared" si="0"/>
        <v>0</v>
      </c>
    </row>
    <row r="67" spans="1:7" s="63" customFormat="1" ht="30" x14ac:dyDescent="0.25">
      <c r="A67" s="165"/>
      <c r="B67" s="94" t="s">
        <v>169</v>
      </c>
      <c r="C67" s="129"/>
      <c r="D67" s="129"/>
      <c r="E67" s="129"/>
      <c r="F67" s="129"/>
      <c r="G67" s="110">
        <v>0</v>
      </c>
    </row>
    <row r="68" spans="1:7" s="63" customFormat="1" ht="30" x14ac:dyDescent="0.25">
      <c r="A68" s="166"/>
      <c r="B68" s="135" t="s">
        <v>192</v>
      </c>
      <c r="C68" s="129" t="s">
        <v>171</v>
      </c>
      <c r="D68" s="95"/>
      <c r="E68" s="95"/>
      <c r="F68" s="95"/>
      <c r="G68" s="110">
        <v>40</v>
      </c>
    </row>
    <row r="69" spans="1:7" ht="15.75" thickBot="1" x14ac:dyDescent="0.3">
      <c r="A69" s="74"/>
      <c r="B69" s="134"/>
      <c r="C69" s="75"/>
      <c r="D69" s="76"/>
      <c r="E69" s="76"/>
      <c r="F69" s="76"/>
      <c r="G69" s="75"/>
    </row>
    <row r="70" spans="1:7" ht="15.75" thickTop="1" x14ac:dyDescent="0.25">
      <c r="A70" s="111" t="s">
        <v>111</v>
      </c>
    </row>
    <row r="71" spans="1:7" x14ac:dyDescent="0.25">
      <c r="A71" s="111"/>
    </row>
    <row r="73" spans="1:7" x14ac:dyDescent="0.25">
      <c r="A73" s="145" t="s">
        <v>30</v>
      </c>
      <c r="B73" s="145"/>
      <c r="C73" s="145"/>
      <c r="D73" s="145"/>
      <c r="E73" s="145"/>
    </row>
    <row r="74" spans="1:7" x14ac:dyDescent="0.25">
      <c r="A74" s="144" t="s">
        <v>92</v>
      </c>
      <c r="B74" s="144"/>
      <c r="C74" s="144"/>
      <c r="D74" s="144"/>
      <c r="E74" s="144"/>
    </row>
    <row r="75" spans="1:7" x14ac:dyDescent="0.25">
      <c r="A75" s="144" t="s">
        <v>50</v>
      </c>
      <c r="B75" s="144"/>
      <c r="C75" s="144"/>
      <c r="D75" s="144"/>
      <c r="E75" s="144"/>
    </row>
    <row r="77" spans="1:7" ht="15.75" thickBot="1" x14ac:dyDescent="0.3">
      <c r="A77" s="78" t="s">
        <v>5</v>
      </c>
      <c r="B77" s="101" t="s">
        <v>151</v>
      </c>
      <c r="C77" s="101" t="s">
        <v>152</v>
      </c>
      <c r="D77" s="101" t="s">
        <v>153</v>
      </c>
      <c r="E77" s="62" t="s">
        <v>146</v>
      </c>
    </row>
    <row r="78" spans="1:7" x14ac:dyDescent="0.25">
      <c r="A78" s="112" t="s">
        <v>58</v>
      </c>
      <c r="B78" s="112">
        <v>81168047.5</v>
      </c>
      <c r="C78" s="112">
        <v>81197900</v>
      </c>
      <c r="D78" s="112">
        <v>148242195.94999999</v>
      </c>
      <c r="E78" s="112">
        <f>B78+C78+D78</f>
        <v>310608143.44999999</v>
      </c>
    </row>
    <row r="79" spans="1:7" x14ac:dyDescent="0.25">
      <c r="A79" s="67" t="s">
        <v>59</v>
      </c>
      <c r="B79" s="112">
        <v>10843143</v>
      </c>
      <c r="C79" s="112">
        <v>11545734.140000001</v>
      </c>
      <c r="D79" s="112">
        <v>48602570.060000002</v>
      </c>
      <c r="E79" s="112">
        <f>B79+C79+D79</f>
        <v>70991447.200000003</v>
      </c>
    </row>
    <row r="80" spans="1:7" ht="30" x14ac:dyDescent="0.25">
      <c r="A80" s="67" t="s">
        <v>60</v>
      </c>
      <c r="B80" s="112">
        <v>11214230</v>
      </c>
      <c r="C80" s="112">
        <v>10915869</v>
      </c>
      <c r="D80" s="112">
        <v>12714431</v>
      </c>
      <c r="E80" s="112">
        <f t="shared" ref="E80:E87" si="1">B80+C80+D80</f>
        <v>34844530</v>
      </c>
    </row>
    <row r="81" spans="1:5" ht="30" x14ac:dyDescent="0.25">
      <c r="A81" s="67" t="s">
        <v>70</v>
      </c>
      <c r="B81" s="112">
        <v>1385950</v>
      </c>
      <c r="C81" s="112">
        <v>16668975</v>
      </c>
      <c r="D81" s="112">
        <v>20945460</v>
      </c>
      <c r="E81" s="112">
        <f t="shared" si="1"/>
        <v>39000385</v>
      </c>
    </row>
    <row r="82" spans="1:5" ht="30" x14ac:dyDescent="0.25">
      <c r="A82" s="67" t="s">
        <v>71</v>
      </c>
      <c r="B82" s="112">
        <v>598150</v>
      </c>
      <c r="C82" s="112">
        <v>182250</v>
      </c>
      <c r="D82" s="112">
        <v>8880560.5</v>
      </c>
      <c r="E82" s="112">
        <f t="shared" si="1"/>
        <v>9660960.5</v>
      </c>
    </row>
    <row r="83" spans="1:5" x14ac:dyDescent="0.25">
      <c r="A83" s="67" t="s">
        <v>61</v>
      </c>
      <c r="B83" s="112">
        <v>1580000</v>
      </c>
      <c r="C83" s="112">
        <v>10521990</v>
      </c>
      <c r="D83" s="112">
        <v>10010080</v>
      </c>
      <c r="E83" s="112">
        <f t="shared" si="1"/>
        <v>22112070</v>
      </c>
    </row>
    <row r="84" spans="1:5" x14ac:dyDescent="0.25">
      <c r="A84" s="67" t="s">
        <v>62</v>
      </c>
      <c r="B84" s="112">
        <v>36867806.200000003</v>
      </c>
      <c r="C84" s="112">
        <v>33752185</v>
      </c>
      <c r="D84" s="112">
        <v>81919897.239999995</v>
      </c>
      <c r="E84" s="112">
        <f t="shared" si="1"/>
        <v>152539888.44</v>
      </c>
    </row>
    <row r="85" spans="1:5" ht="30" x14ac:dyDescent="0.25">
      <c r="A85" s="67" t="s">
        <v>63</v>
      </c>
      <c r="B85" s="112">
        <v>5411100</v>
      </c>
      <c r="C85" s="112">
        <v>26276457.620000001</v>
      </c>
      <c r="D85" s="112">
        <v>84711207</v>
      </c>
      <c r="E85" s="112">
        <f>B85+C85+D85</f>
        <v>116398764.62</v>
      </c>
    </row>
    <row r="86" spans="1:5" ht="30" x14ac:dyDescent="0.25">
      <c r="A86" s="67" t="s">
        <v>72</v>
      </c>
      <c r="B86" s="112">
        <v>750050</v>
      </c>
      <c r="C86" s="112">
        <v>0</v>
      </c>
      <c r="D86" s="112">
        <v>1389509.8</v>
      </c>
      <c r="E86" s="112">
        <f>B86+C86+D86</f>
        <v>2139559.7999999998</v>
      </c>
    </row>
    <row r="87" spans="1:5" ht="30" x14ac:dyDescent="0.25">
      <c r="A87" s="67" t="s">
        <v>56</v>
      </c>
      <c r="B87" s="112">
        <v>206864832.09</v>
      </c>
      <c r="C87" s="112">
        <v>695230300.01999998</v>
      </c>
      <c r="D87" s="112">
        <v>242939418.94</v>
      </c>
      <c r="E87" s="112">
        <f t="shared" si="1"/>
        <v>1145034551.05</v>
      </c>
    </row>
    <row r="88" spans="1:5" ht="30" x14ac:dyDescent="0.25">
      <c r="A88" s="67" t="s">
        <v>57</v>
      </c>
      <c r="B88" s="112">
        <v>204969667.69999999</v>
      </c>
      <c r="C88" s="112">
        <v>293169349.54000002</v>
      </c>
      <c r="D88" s="112">
        <v>1191584974.53</v>
      </c>
      <c r="E88" s="112">
        <f>B88+C88+D88</f>
        <v>1689723991.77</v>
      </c>
    </row>
    <row r="89" spans="1:5" ht="15.75" thickBot="1" x14ac:dyDescent="0.3">
      <c r="A89" s="32" t="s">
        <v>31</v>
      </c>
      <c r="B89" s="32">
        <f>SUM(B78:B88)</f>
        <v>561652976.49000001</v>
      </c>
      <c r="C89" s="32">
        <f>SUM(C78:C88)</f>
        <v>1179461010.3199999</v>
      </c>
      <c r="D89" s="32">
        <f>SUM(D78:D88)</f>
        <v>1851940305.02</v>
      </c>
      <c r="E89" s="32">
        <f>SUM(E78:E88)</f>
        <v>3593054291.8299999</v>
      </c>
    </row>
    <row r="90" spans="1:5" ht="15.75" thickTop="1" x14ac:dyDescent="0.25">
      <c r="A90" s="79" t="s">
        <v>49</v>
      </c>
    </row>
    <row r="94" spans="1:5" x14ac:dyDescent="0.25">
      <c r="A94" s="145" t="s">
        <v>32</v>
      </c>
      <c r="B94" s="145"/>
      <c r="C94" s="145"/>
      <c r="D94" s="145"/>
      <c r="E94" s="145"/>
    </row>
    <row r="95" spans="1:5" ht="15.75" customHeight="1" x14ac:dyDescent="0.25">
      <c r="A95" s="144" t="s">
        <v>92</v>
      </c>
      <c r="B95" s="144"/>
      <c r="C95" s="144"/>
      <c r="D95" s="144"/>
      <c r="E95" s="144"/>
    </row>
    <row r="96" spans="1:5" x14ac:dyDescent="0.25">
      <c r="A96" s="144" t="s">
        <v>50</v>
      </c>
      <c r="B96" s="144"/>
      <c r="C96" s="144"/>
      <c r="D96" s="144"/>
      <c r="E96" s="144"/>
    </row>
    <row r="98" spans="1:5" ht="15.75" thickBot="1" x14ac:dyDescent="0.3">
      <c r="A98" s="78" t="s">
        <v>33</v>
      </c>
      <c r="B98" s="101" t="s">
        <v>151</v>
      </c>
      <c r="C98" s="101" t="s">
        <v>152</v>
      </c>
      <c r="D98" s="101" t="s">
        <v>153</v>
      </c>
      <c r="E98" s="62" t="s">
        <v>146</v>
      </c>
    </row>
    <row r="99" spans="1:5" x14ac:dyDescent="0.25">
      <c r="A99" s="31" t="s">
        <v>64</v>
      </c>
      <c r="B99" s="31">
        <v>245195651.11000001</v>
      </c>
      <c r="C99" s="31">
        <v>403822451.29000002</v>
      </c>
      <c r="D99" s="31">
        <v>224897327.81999999</v>
      </c>
      <c r="E99" s="31">
        <f t="shared" ref="E99:E105" si="2">SUM(B99:D99)</f>
        <v>873915430.22000003</v>
      </c>
    </row>
    <row r="100" spans="1:5" x14ac:dyDescent="0.25">
      <c r="A100" s="31" t="s">
        <v>65</v>
      </c>
      <c r="B100" s="31">
        <v>288858563.73000002</v>
      </c>
      <c r="C100" s="31">
        <v>328459939.69</v>
      </c>
      <c r="D100" s="31">
        <v>886122696.66999996</v>
      </c>
      <c r="E100" s="31">
        <f t="shared" si="2"/>
        <v>1503441200.0900002</v>
      </c>
    </row>
    <row r="101" spans="1:5" x14ac:dyDescent="0.25">
      <c r="A101" s="31" t="s">
        <v>66</v>
      </c>
      <c r="B101" s="31">
        <v>20775848.940000001</v>
      </c>
      <c r="C101" s="31">
        <v>16259032.800000001</v>
      </c>
      <c r="D101" s="31">
        <v>24873595.739999998</v>
      </c>
      <c r="E101" s="31">
        <f t="shared" si="2"/>
        <v>61908477.480000004</v>
      </c>
    </row>
    <row r="102" spans="1:5" x14ac:dyDescent="0.25">
      <c r="A102" s="31" t="s">
        <v>69</v>
      </c>
      <c r="B102" s="31">
        <v>0</v>
      </c>
      <c r="C102" s="31">
        <v>0</v>
      </c>
      <c r="D102" s="31">
        <v>0</v>
      </c>
      <c r="E102" s="31">
        <f t="shared" si="2"/>
        <v>0</v>
      </c>
    </row>
    <row r="103" spans="1:5" x14ac:dyDescent="0.25">
      <c r="A103" s="31" t="s">
        <v>67</v>
      </c>
      <c r="B103" s="31">
        <v>1601150.58</v>
      </c>
      <c r="C103" s="31">
        <v>423929834.25999999</v>
      </c>
      <c r="D103" s="31">
        <v>32673435.039999999</v>
      </c>
      <c r="E103" s="31">
        <f t="shared" si="2"/>
        <v>458204419.88</v>
      </c>
    </row>
    <row r="104" spans="1:5" x14ac:dyDescent="0.25">
      <c r="A104" s="139" t="s">
        <v>182</v>
      </c>
      <c r="B104" s="31">
        <v>5221762.13</v>
      </c>
      <c r="C104" s="31">
        <v>6989752.2800000003</v>
      </c>
      <c r="D104" s="31">
        <v>183373249.75</v>
      </c>
      <c r="E104" s="31">
        <f t="shared" si="2"/>
        <v>195584764.16</v>
      </c>
    </row>
    <row r="105" spans="1:5" x14ac:dyDescent="0.25">
      <c r="A105" s="139" t="s">
        <v>183</v>
      </c>
      <c r="B105" s="31">
        <v>0</v>
      </c>
      <c r="C105" s="31">
        <v>0</v>
      </c>
      <c r="D105" s="31">
        <v>500000000</v>
      </c>
      <c r="E105" s="31">
        <f t="shared" si="2"/>
        <v>500000000</v>
      </c>
    </row>
    <row r="106" spans="1:5" ht="15.75" thickBot="1" x14ac:dyDescent="0.3">
      <c r="A106" s="32" t="s">
        <v>31</v>
      </c>
      <c r="B106" s="32">
        <f>SUM(B99:B104)</f>
        <v>561652976.49000013</v>
      </c>
      <c r="C106" s="32">
        <f>SUM(C99:C104)</f>
        <v>1179461010.3199999</v>
      </c>
      <c r="D106" s="32">
        <f>SUM(D99:D104)</f>
        <v>1351940305.02</v>
      </c>
      <c r="E106" s="32">
        <f>SUM(E99:E105)</f>
        <v>3593054291.8300004</v>
      </c>
    </row>
    <row r="107" spans="1:5" ht="15.75" thickTop="1" x14ac:dyDescent="0.25">
      <c r="A107" s="79" t="s">
        <v>49</v>
      </c>
    </row>
    <row r="108" spans="1:5" x14ac:dyDescent="0.25">
      <c r="A108" s="79"/>
    </row>
    <row r="109" spans="1:5" x14ac:dyDescent="0.25">
      <c r="A109" s="145" t="s">
        <v>34</v>
      </c>
      <c r="B109" s="145"/>
      <c r="C109" s="145"/>
      <c r="D109" s="145"/>
      <c r="E109" s="145"/>
    </row>
    <row r="110" spans="1:5" x14ac:dyDescent="0.25">
      <c r="A110" s="144" t="s">
        <v>35</v>
      </c>
      <c r="B110" s="144"/>
      <c r="C110" s="144"/>
      <c r="D110" s="144"/>
      <c r="E110" s="144"/>
    </row>
    <row r="111" spans="1:5" x14ac:dyDescent="0.25">
      <c r="A111" s="144" t="s">
        <v>50</v>
      </c>
      <c r="B111" s="144"/>
      <c r="C111" s="144"/>
      <c r="D111" s="144"/>
      <c r="E111" s="144"/>
    </row>
    <row r="113" spans="1:9" ht="15.75" thickBot="1" x14ac:dyDescent="0.3">
      <c r="A113" s="78" t="s">
        <v>33</v>
      </c>
      <c r="B113" s="101" t="s">
        <v>151</v>
      </c>
      <c r="C113" s="101" t="s">
        <v>152</v>
      </c>
      <c r="D113" s="101" t="s">
        <v>153</v>
      </c>
      <c r="E113" s="62" t="s">
        <v>146</v>
      </c>
      <c r="G113" s="58"/>
      <c r="H113" s="58"/>
      <c r="I113" s="58"/>
    </row>
    <row r="114" spans="1:9" x14ac:dyDescent="0.25">
      <c r="A114" s="31" t="s">
        <v>36</v>
      </c>
      <c r="B114" s="26">
        <v>11778796096.48</v>
      </c>
      <c r="C114" s="26">
        <v>11907238452.09</v>
      </c>
      <c r="D114" s="26">
        <v>11425131264.970001</v>
      </c>
      <c r="E114" s="26">
        <f>+B114</f>
        <v>11778796096.48</v>
      </c>
      <c r="G114" s="87" t="s">
        <v>115</v>
      </c>
      <c r="H114" s="58"/>
      <c r="I114" s="58"/>
    </row>
    <row r="115" spans="1:9" x14ac:dyDescent="0.25">
      <c r="A115" s="31" t="s">
        <v>51</v>
      </c>
      <c r="B115" s="26">
        <v>690061514.5</v>
      </c>
      <c r="C115" s="26">
        <v>697214382.10000002</v>
      </c>
      <c r="D115" s="26">
        <v>1344109278.5</v>
      </c>
      <c r="E115" s="26">
        <f>+SUM(B115:D115)</f>
        <v>2731385175.0999999</v>
      </c>
      <c r="G115" s="48">
        <v>690061514.49000001</v>
      </c>
      <c r="H115" s="46">
        <v>1058483329.3200001</v>
      </c>
      <c r="I115" s="46">
        <v>312511000</v>
      </c>
    </row>
    <row r="116" spans="1:9" x14ac:dyDescent="0.25">
      <c r="A116" s="31" t="s">
        <v>52</v>
      </c>
      <c r="B116" s="26">
        <v>33817.599999999999</v>
      </c>
      <c r="C116" s="26">
        <v>139441.1</v>
      </c>
      <c r="D116" s="26">
        <v>448753.8</v>
      </c>
      <c r="E116" s="26">
        <f>+SUM(B116:D116)</f>
        <v>622012.5</v>
      </c>
      <c r="G116" s="58"/>
      <c r="H116" s="58"/>
      <c r="I116" s="58"/>
    </row>
    <row r="117" spans="1:9" x14ac:dyDescent="0.25">
      <c r="A117" s="31" t="s">
        <v>53</v>
      </c>
      <c r="B117" s="26">
        <v>12468891428.58</v>
      </c>
      <c r="C117" s="26">
        <v>12604592275.290001</v>
      </c>
      <c r="D117" s="26">
        <v>12769689297.27</v>
      </c>
      <c r="E117" s="26">
        <f>+E114+E115+E116</f>
        <v>14510803284.08</v>
      </c>
      <c r="G117" s="58"/>
      <c r="H117" s="58"/>
      <c r="I117" s="58"/>
    </row>
    <row r="118" spans="1:9" x14ac:dyDescent="0.25">
      <c r="A118" s="31" t="s">
        <v>54</v>
      </c>
      <c r="B118" s="26">
        <v>561652976.49000013</v>
      </c>
      <c r="C118" s="26">
        <v>1179461010.3199999</v>
      </c>
      <c r="D118" s="26">
        <v>1851940305.02</v>
      </c>
      <c r="E118" s="26">
        <f>+SUM(B118:D118)</f>
        <v>3593054291.8299999</v>
      </c>
    </row>
    <row r="119" spans="1:9" x14ac:dyDescent="0.25">
      <c r="A119" s="31" t="s">
        <v>55</v>
      </c>
      <c r="B119" s="26">
        <v>11907238452.09</v>
      </c>
      <c r="C119" s="26">
        <v>11425131264.970001</v>
      </c>
      <c r="D119" s="26">
        <v>10917748992.25</v>
      </c>
      <c r="E119" s="26">
        <f>+E117-E118</f>
        <v>10917748992.25</v>
      </c>
    </row>
    <row r="120" spans="1:9" ht="15.75" thickBot="1" x14ac:dyDescent="0.3">
      <c r="A120" s="84"/>
      <c r="B120" s="76"/>
      <c r="C120" s="84"/>
      <c r="D120" s="84"/>
      <c r="E120" s="84"/>
    </row>
    <row r="121" spans="1:9" ht="15.75" thickTop="1" x14ac:dyDescent="0.25">
      <c r="A121" s="143" t="s">
        <v>108</v>
      </c>
      <c r="B121" s="172"/>
      <c r="C121" s="172"/>
      <c r="D121" s="172"/>
      <c r="E121" s="172"/>
    </row>
    <row r="122" spans="1:9" x14ac:dyDescent="0.25">
      <c r="A122" s="132" t="s">
        <v>184</v>
      </c>
      <c r="B122" s="130"/>
      <c r="C122" s="130"/>
      <c r="D122" s="130"/>
      <c r="E122" s="130"/>
    </row>
    <row r="123" spans="1:9" ht="17.25" customHeight="1" x14ac:dyDescent="0.25">
      <c r="A123" s="131" t="s">
        <v>110</v>
      </c>
      <c r="B123" s="125"/>
      <c r="C123" s="125"/>
      <c r="D123" s="125"/>
      <c r="E123" s="125"/>
    </row>
    <row r="124" spans="1:9" x14ac:dyDescent="0.25">
      <c r="A124" s="79" t="s">
        <v>49</v>
      </c>
      <c r="B124" s="26"/>
      <c r="C124" s="85"/>
      <c r="D124" s="85"/>
      <c r="E124" s="85"/>
    </row>
    <row r="125" spans="1:9" ht="15.75" customHeight="1" x14ac:dyDescent="0.25"/>
    <row r="126" spans="1:9" x14ac:dyDescent="0.25">
      <c r="A126" s="140" t="s">
        <v>204</v>
      </c>
    </row>
    <row r="127" spans="1:9" x14ac:dyDescent="0.25">
      <c r="A127" s="140" t="s">
        <v>205</v>
      </c>
    </row>
    <row r="128" spans="1:9" x14ac:dyDescent="0.25">
      <c r="A128" s="140" t="s">
        <v>206</v>
      </c>
    </row>
  </sheetData>
  <mergeCells count="21">
    <mergeCell ref="A1:G1"/>
    <mergeCell ref="A8:G8"/>
    <mergeCell ref="A9:G9"/>
    <mergeCell ref="A22:A33"/>
    <mergeCell ref="A13:A21"/>
    <mergeCell ref="A34:A39"/>
    <mergeCell ref="A40:A43"/>
    <mergeCell ref="A49:A56"/>
    <mergeCell ref="A111:E111"/>
    <mergeCell ref="A121:E121"/>
    <mergeCell ref="A61:A68"/>
    <mergeCell ref="A75:E75"/>
    <mergeCell ref="A94:E94"/>
    <mergeCell ref="A95:E95"/>
    <mergeCell ref="A96:E96"/>
    <mergeCell ref="A109:E109"/>
    <mergeCell ref="A110:E110"/>
    <mergeCell ref="A57:A60"/>
    <mergeCell ref="A73:E73"/>
    <mergeCell ref="A74:E74"/>
    <mergeCell ref="A44:A48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workbookViewId="0">
      <selection activeCell="B11" sqref="B11"/>
    </sheetView>
  </sheetViews>
  <sheetFormatPr baseColWidth="10" defaultRowHeight="15" x14ac:dyDescent="0.25"/>
  <cols>
    <col min="1" max="1" width="44" style="53" customWidth="1"/>
    <col min="2" max="2" width="26" style="53" customWidth="1"/>
    <col min="3" max="3" width="14.85546875" style="53" customWidth="1"/>
    <col min="4" max="4" width="17.85546875" style="53" bestFit="1" customWidth="1"/>
    <col min="5" max="5" width="15.42578125" style="53" bestFit="1" customWidth="1"/>
    <col min="6" max="6" width="11.5703125" style="53" bestFit="1" customWidth="1"/>
    <col min="7" max="7" width="35.140625" style="53" customWidth="1"/>
    <col min="8" max="16384" width="11.42578125" style="53"/>
  </cols>
  <sheetData>
    <row r="1" spans="1:7" x14ac:dyDescent="0.25">
      <c r="A1" s="147" t="s">
        <v>85</v>
      </c>
      <c r="B1" s="147"/>
      <c r="C1" s="147"/>
      <c r="D1" s="147"/>
      <c r="E1" s="147"/>
      <c r="F1" s="147"/>
      <c r="G1" s="147"/>
    </row>
    <row r="2" spans="1:7" x14ac:dyDescent="0.25">
      <c r="A2" s="54" t="s">
        <v>0</v>
      </c>
      <c r="B2" s="55" t="s">
        <v>86</v>
      </c>
      <c r="C2" s="58"/>
      <c r="D2" s="58"/>
      <c r="E2" s="58"/>
      <c r="F2" s="58"/>
      <c r="G2" s="58"/>
    </row>
    <row r="3" spans="1:7" x14ac:dyDescent="0.25">
      <c r="A3" s="54" t="s">
        <v>1</v>
      </c>
      <c r="B3" s="55" t="s">
        <v>2</v>
      </c>
      <c r="C3" s="58"/>
      <c r="D3" s="58"/>
      <c r="E3" s="58"/>
      <c r="F3" s="58"/>
      <c r="G3" s="58"/>
    </row>
    <row r="4" spans="1:7" x14ac:dyDescent="0.25">
      <c r="A4" s="54" t="s">
        <v>3</v>
      </c>
      <c r="B4" s="60" t="s">
        <v>4</v>
      </c>
      <c r="C4" s="58"/>
      <c r="D4" s="58"/>
      <c r="E4" s="58"/>
      <c r="F4" s="58"/>
      <c r="G4" s="58"/>
    </row>
    <row r="5" spans="1:7" x14ac:dyDescent="0.25">
      <c r="A5" s="54" t="s">
        <v>87</v>
      </c>
      <c r="B5" s="60" t="s">
        <v>113</v>
      </c>
      <c r="C5" s="58"/>
      <c r="D5" s="58"/>
      <c r="E5" s="58"/>
      <c r="F5" s="58"/>
      <c r="G5" s="58"/>
    </row>
    <row r="8" spans="1:7" x14ac:dyDescent="0.25">
      <c r="A8" s="147" t="s">
        <v>89</v>
      </c>
      <c r="B8" s="147"/>
      <c r="C8" s="147"/>
      <c r="D8" s="147"/>
      <c r="E8" s="147"/>
      <c r="F8" s="147"/>
      <c r="G8" s="147"/>
    </row>
    <row r="9" spans="1:7" x14ac:dyDescent="0.25">
      <c r="A9" s="147" t="s">
        <v>90</v>
      </c>
      <c r="B9" s="147"/>
      <c r="C9" s="147"/>
      <c r="D9" s="147"/>
      <c r="E9" s="147"/>
      <c r="F9" s="147"/>
      <c r="G9" s="147"/>
    </row>
    <row r="11" spans="1:7" s="102" customFormat="1" ht="15.75" thickBot="1" x14ac:dyDescent="0.3">
      <c r="A11" s="101" t="s">
        <v>5</v>
      </c>
      <c r="B11" s="62" t="s">
        <v>207</v>
      </c>
      <c r="C11" s="101" t="s">
        <v>6</v>
      </c>
      <c r="D11" s="101" t="s">
        <v>10</v>
      </c>
      <c r="E11" s="101" t="s">
        <v>98</v>
      </c>
      <c r="F11" s="101" t="s">
        <v>114</v>
      </c>
    </row>
    <row r="12" spans="1:7" s="102" customFormat="1" x14ac:dyDescent="0.25">
      <c r="A12" s="103"/>
      <c r="B12" s="85"/>
      <c r="C12" s="103"/>
      <c r="D12" s="103"/>
      <c r="E12" s="103"/>
      <c r="F12" s="103"/>
    </row>
    <row r="13" spans="1:7" s="63" customFormat="1" ht="30" customHeight="1" x14ac:dyDescent="0.25">
      <c r="A13" s="149" t="s">
        <v>11</v>
      </c>
      <c r="B13" s="89" t="s">
        <v>12</v>
      </c>
      <c r="C13" s="110" t="s">
        <v>13</v>
      </c>
      <c r="D13" s="90">
        <f>+'1T'!G13</f>
        <v>25</v>
      </c>
      <c r="E13" s="90">
        <f>+'2T'!G13</f>
        <v>44</v>
      </c>
      <c r="F13" s="90">
        <f>SUM(D13:E13)</f>
        <v>69</v>
      </c>
    </row>
    <row r="14" spans="1:7" s="63" customFormat="1" ht="22.5" customHeight="1" x14ac:dyDescent="0.25">
      <c r="A14" s="149"/>
      <c r="B14" s="89" t="s">
        <v>15</v>
      </c>
      <c r="C14" s="110" t="s">
        <v>14</v>
      </c>
      <c r="D14" s="110">
        <f>+'1T'!G14</f>
        <v>42</v>
      </c>
      <c r="E14" s="110">
        <f>+'2T'!G14</f>
        <v>301</v>
      </c>
      <c r="F14" s="110">
        <f t="shared" ref="F14:F47" si="0">SUM(D14:E14)</f>
        <v>343</v>
      </c>
    </row>
    <row r="15" spans="1:7" s="63" customFormat="1" ht="22.5" customHeight="1" x14ac:dyDescent="0.25">
      <c r="A15" s="149"/>
      <c r="B15" s="89" t="s">
        <v>74</v>
      </c>
      <c r="C15" s="110" t="s">
        <v>99</v>
      </c>
      <c r="D15" s="110">
        <f>+'1T'!G15</f>
        <v>3</v>
      </c>
      <c r="E15" s="110">
        <f>+'2T'!G15</f>
        <v>12</v>
      </c>
      <c r="F15" s="110">
        <f t="shared" si="0"/>
        <v>15</v>
      </c>
    </row>
    <row r="16" spans="1:7" s="63" customFormat="1" ht="30" x14ac:dyDescent="0.25">
      <c r="A16" s="149"/>
      <c r="B16" s="33" t="s">
        <v>172</v>
      </c>
      <c r="C16" s="34" t="s">
        <v>171</v>
      </c>
      <c r="D16" s="110">
        <f>+'1T'!G16</f>
        <v>0</v>
      </c>
      <c r="E16" s="110">
        <f>+'2T'!G16</f>
        <v>0</v>
      </c>
      <c r="F16" s="110">
        <f t="shared" si="0"/>
        <v>0</v>
      </c>
    </row>
    <row r="17" spans="1:6" s="63" customFormat="1" x14ac:dyDescent="0.25">
      <c r="A17" s="149"/>
      <c r="B17" s="33" t="s">
        <v>193</v>
      </c>
      <c r="C17" s="34" t="s">
        <v>171</v>
      </c>
      <c r="D17" s="110">
        <f>+'1T'!G17</f>
        <v>0</v>
      </c>
      <c r="E17" s="110">
        <f>+'2T'!G17</f>
        <v>0</v>
      </c>
      <c r="F17" s="110">
        <f t="shared" si="0"/>
        <v>0</v>
      </c>
    </row>
    <row r="18" spans="1:6" s="63" customFormat="1" x14ac:dyDescent="0.25">
      <c r="A18" s="149"/>
      <c r="B18" s="33" t="s">
        <v>194</v>
      </c>
      <c r="C18" s="34" t="s">
        <v>171</v>
      </c>
      <c r="D18" s="110">
        <f>+'1T'!G18</f>
        <v>0</v>
      </c>
      <c r="E18" s="110">
        <f>+'2T'!G18</f>
        <v>0</v>
      </c>
      <c r="F18" s="110">
        <f t="shared" si="0"/>
        <v>0</v>
      </c>
    </row>
    <row r="19" spans="1:6" s="63" customFormat="1" ht="30" x14ac:dyDescent="0.25">
      <c r="A19" s="149"/>
      <c r="B19" s="33" t="s">
        <v>195</v>
      </c>
      <c r="C19" s="34" t="s">
        <v>171</v>
      </c>
      <c r="D19" s="110">
        <f>+'1T'!G19</f>
        <v>0</v>
      </c>
      <c r="E19" s="110">
        <f>+'2T'!G19</f>
        <v>0</v>
      </c>
      <c r="F19" s="110">
        <f t="shared" si="0"/>
        <v>0</v>
      </c>
    </row>
    <row r="20" spans="1:6" s="63" customFormat="1" ht="30" x14ac:dyDescent="0.25">
      <c r="A20" s="149"/>
      <c r="B20" s="33" t="s">
        <v>196</v>
      </c>
      <c r="C20" s="34" t="s">
        <v>171</v>
      </c>
      <c r="D20" s="110">
        <f>+'1T'!G20</f>
        <v>0</v>
      </c>
      <c r="E20" s="110">
        <f>+'2T'!G20</f>
        <v>0</v>
      </c>
      <c r="F20" s="110">
        <f t="shared" si="0"/>
        <v>0</v>
      </c>
    </row>
    <row r="21" spans="1:6" s="63" customFormat="1" x14ac:dyDescent="0.25">
      <c r="A21" s="149"/>
      <c r="B21" s="33" t="s">
        <v>197</v>
      </c>
      <c r="C21" s="34" t="s">
        <v>185</v>
      </c>
      <c r="D21" s="110">
        <f>+'1T'!G21</f>
        <v>0</v>
      </c>
      <c r="E21" s="110">
        <f>+'2T'!G21</f>
        <v>0</v>
      </c>
      <c r="F21" s="110">
        <f t="shared" si="0"/>
        <v>0</v>
      </c>
    </row>
    <row r="22" spans="1:6" s="63" customFormat="1" ht="30" x14ac:dyDescent="0.25">
      <c r="A22" s="146" t="s">
        <v>75</v>
      </c>
      <c r="B22" s="67" t="s">
        <v>137</v>
      </c>
      <c r="C22" s="110" t="s">
        <v>14</v>
      </c>
      <c r="D22" s="110">
        <f>+'1T'!G22</f>
        <v>0</v>
      </c>
      <c r="E22" s="110">
        <f>+'2T'!G22</f>
        <v>0</v>
      </c>
      <c r="F22" s="110">
        <f t="shared" si="0"/>
        <v>0</v>
      </c>
    </row>
    <row r="23" spans="1:6" s="63" customFormat="1" ht="27.75" customHeight="1" x14ac:dyDescent="0.25">
      <c r="A23" s="146"/>
      <c r="B23" s="104" t="s">
        <v>15</v>
      </c>
      <c r="C23" s="110" t="s">
        <v>14</v>
      </c>
      <c r="D23" s="110">
        <f>+'1T'!G23</f>
        <v>30</v>
      </c>
      <c r="E23" s="110">
        <f>+'2T'!G23</f>
        <v>80</v>
      </c>
      <c r="F23" s="110">
        <f t="shared" si="0"/>
        <v>110</v>
      </c>
    </row>
    <row r="24" spans="1:6" s="63" customFormat="1" ht="31.5" customHeight="1" x14ac:dyDescent="0.25">
      <c r="A24" s="146"/>
      <c r="B24" s="12" t="s">
        <v>154</v>
      </c>
      <c r="C24" s="110" t="s">
        <v>14</v>
      </c>
      <c r="D24" s="110">
        <f>+'1T'!G24</f>
        <v>0</v>
      </c>
      <c r="E24" s="110">
        <f>+'2T'!G24</f>
        <v>70</v>
      </c>
      <c r="F24" s="110">
        <f t="shared" si="0"/>
        <v>70</v>
      </c>
    </row>
    <row r="25" spans="1:6" s="63" customFormat="1" ht="33.75" customHeight="1" x14ac:dyDescent="0.25">
      <c r="A25" s="146"/>
      <c r="B25" s="104" t="s">
        <v>155</v>
      </c>
      <c r="C25" s="110" t="s">
        <v>16</v>
      </c>
      <c r="D25" s="110">
        <f>+'1T'!G25</f>
        <v>4</v>
      </c>
      <c r="E25" s="110">
        <f>+'2T'!G25</f>
        <v>6</v>
      </c>
      <c r="F25" s="110">
        <f t="shared" si="0"/>
        <v>10</v>
      </c>
    </row>
    <row r="26" spans="1:6" s="63" customFormat="1" ht="30" x14ac:dyDescent="0.25">
      <c r="A26" s="146"/>
      <c r="B26" s="67" t="s">
        <v>17</v>
      </c>
      <c r="C26" s="110" t="s">
        <v>14</v>
      </c>
      <c r="D26" s="110">
        <f>+'1T'!G26</f>
        <v>1268</v>
      </c>
      <c r="E26" s="110">
        <f>+'2T'!G26</f>
        <v>1201</v>
      </c>
      <c r="F26" s="110">
        <f t="shared" si="0"/>
        <v>2469</v>
      </c>
    </row>
    <row r="27" spans="1:6" s="63" customFormat="1" ht="30" x14ac:dyDescent="0.25">
      <c r="A27" s="146"/>
      <c r="B27" s="67" t="s">
        <v>76</v>
      </c>
      <c r="C27" s="110" t="s">
        <v>39</v>
      </c>
      <c r="D27" s="110">
        <f>+'1T'!G27</f>
        <v>104</v>
      </c>
      <c r="E27" s="110">
        <f>+'2T'!G27</f>
        <v>69</v>
      </c>
      <c r="F27" s="110">
        <f t="shared" si="0"/>
        <v>173</v>
      </c>
    </row>
    <row r="28" spans="1:6" s="63" customFormat="1" ht="20.25" customHeight="1" x14ac:dyDescent="0.25">
      <c r="A28" s="146"/>
      <c r="B28" s="104" t="s">
        <v>156</v>
      </c>
      <c r="C28" s="110" t="s">
        <v>16</v>
      </c>
      <c r="D28" s="110">
        <f>+'1T'!G28</f>
        <v>7</v>
      </c>
      <c r="E28" s="110">
        <f>+'2T'!G28</f>
        <v>20</v>
      </c>
      <c r="F28" s="110">
        <f t="shared" si="0"/>
        <v>27</v>
      </c>
    </row>
    <row r="29" spans="1:6" s="63" customFormat="1" ht="30" customHeight="1" x14ac:dyDescent="0.25">
      <c r="A29" s="146"/>
      <c r="B29" s="68" t="s">
        <v>157</v>
      </c>
      <c r="C29" s="110" t="s">
        <v>40</v>
      </c>
      <c r="D29" s="110">
        <f>+'1T'!G29</f>
        <v>217</v>
      </c>
      <c r="E29" s="110">
        <f>+'2T'!G29</f>
        <v>121</v>
      </c>
      <c r="F29" s="110">
        <f t="shared" si="0"/>
        <v>338</v>
      </c>
    </row>
    <row r="30" spans="1:6" s="63" customFormat="1" ht="15" customHeight="1" x14ac:dyDescent="0.25">
      <c r="A30" s="146"/>
      <c r="B30" s="12" t="s">
        <v>158</v>
      </c>
      <c r="C30" s="110" t="s">
        <v>14</v>
      </c>
      <c r="D30" s="110">
        <f>+'1T'!G30</f>
        <v>0</v>
      </c>
      <c r="E30" s="110">
        <f>+'2T'!G30</f>
        <v>30</v>
      </c>
      <c r="F30" s="110">
        <f t="shared" si="0"/>
        <v>30</v>
      </c>
    </row>
    <row r="31" spans="1:6" s="63" customFormat="1" ht="15" customHeight="1" x14ac:dyDescent="0.25">
      <c r="A31" s="146"/>
      <c r="B31" s="12" t="s">
        <v>159</v>
      </c>
      <c r="C31" s="110" t="s">
        <v>39</v>
      </c>
      <c r="D31" s="110">
        <f>+'1T'!G31</f>
        <v>11</v>
      </c>
      <c r="E31" s="110">
        <f>+'2T'!G31</f>
        <v>13</v>
      </c>
      <c r="F31" s="110">
        <f t="shared" si="0"/>
        <v>24</v>
      </c>
    </row>
    <row r="32" spans="1:6" s="63" customFormat="1" ht="15" customHeight="1" x14ac:dyDescent="0.25">
      <c r="A32" s="146"/>
      <c r="B32" s="67" t="s">
        <v>180</v>
      </c>
      <c r="C32" s="110" t="s">
        <v>39</v>
      </c>
      <c r="D32" s="110">
        <f>+'1T'!G32</f>
        <v>0</v>
      </c>
      <c r="E32" s="110">
        <f>+'2T'!G32</f>
        <v>0</v>
      </c>
      <c r="F32" s="110">
        <f t="shared" si="0"/>
        <v>0</v>
      </c>
    </row>
    <row r="33" spans="1:6" s="63" customFormat="1" x14ac:dyDescent="0.25">
      <c r="A33" s="146"/>
      <c r="B33" s="123" t="s">
        <v>181</v>
      </c>
      <c r="C33" s="58" t="s">
        <v>40</v>
      </c>
      <c r="D33" s="110">
        <f>+'1T'!G33</f>
        <v>0</v>
      </c>
      <c r="E33" s="110">
        <f>+'2T'!G33</f>
        <v>0</v>
      </c>
      <c r="F33" s="110">
        <f t="shared" si="0"/>
        <v>0</v>
      </c>
    </row>
    <row r="34" spans="1:6" s="63" customFormat="1" ht="31.5" customHeight="1" x14ac:dyDescent="0.25">
      <c r="A34" s="149" t="s">
        <v>18</v>
      </c>
      <c r="B34" s="105" t="s">
        <v>19</v>
      </c>
      <c r="C34" s="110" t="s">
        <v>13</v>
      </c>
      <c r="D34" s="110">
        <f>+'1T'!G34</f>
        <v>8</v>
      </c>
      <c r="E34" s="110">
        <f>+'2T'!G34</f>
        <v>88</v>
      </c>
      <c r="F34" s="110">
        <f t="shared" si="0"/>
        <v>96</v>
      </c>
    </row>
    <row r="35" spans="1:6" s="63" customFormat="1" ht="18" customHeight="1" x14ac:dyDescent="0.25">
      <c r="A35" s="149"/>
      <c r="B35" s="106" t="s">
        <v>15</v>
      </c>
      <c r="C35" s="95" t="s">
        <v>14</v>
      </c>
      <c r="D35" s="110">
        <f>+'1T'!G35</f>
        <v>119</v>
      </c>
      <c r="E35" s="110">
        <f>+'2T'!G35</f>
        <v>844</v>
      </c>
      <c r="F35" s="110">
        <f t="shared" si="0"/>
        <v>963</v>
      </c>
    </row>
    <row r="36" spans="1:6" s="63" customFormat="1" ht="30" x14ac:dyDescent="0.25">
      <c r="A36" s="149"/>
      <c r="B36" s="104" t="s">
        <v>77</v>
      </c>
      <c r="C36" s="95" t="s">
        <v>14</v>
      </c>
      <c r="D36" s="110">
        <f>+'1T'!G36</f>
        <v>400</v>
      </c>
      <c r="E36" s="110">
        <f>+'2T'!G36</f>
        <v>330</v>
      </c>
      <c r="F36" s="110">
        <f t="shared" si="0"/>
        <v>730</v>
      </c>
    </row>
    <row r="37" spans="1:6" s="63" customFormat="1" ht="30.75" customHeight="1" x14ac:dyDescent="0.25">
      <c r="A37" s="149"/>
      <c r="B37" s="104" t="s">
        <v>100</v>
      </c>
      <c r="C37" s="95" t="s">
        <v>101</v>
      </c>
      <c r="D37" s="110">
        <f>+'1T'!G37</f>
        <v>0</v>
      </c>
      <c r="E37" s="110">
        <f>+'2T'!G37</f>
        <v>1</v>
      </c>
      <c r="F37" s="110">
        <f t="shared" si="0"/>
        <v>1</v>
      </c>
    </row>
    <row r="38" spans="1:6" s="63" customFormat="1" ht="30" x14ac:dyDescent="0.25">
      <c r="A38" s="149"/>
      <c r="B38" s="128" t="s">
        <v>187</v>
      </c>
      <c r="C38" s="129" t="s">
        <v>188</v>
      </c>
      <c r="D38" s="110">
        <f>+'1T'!G38</f>
        <v>0</v>
      </c>
      <c r="E38" s="110">
        <f>+'2T'!G38</f>
        <v>0</v>
      </c>
      <c r="F38" s="110">
        <f>SUM(D38:E38)</f>
        <v>0</v>
      </c>
    </row>
    <row r="39" spans="1:6" s="63" customFormat="1" ht="45" x14ac:dyDescent="0.25">
      <c r="A39" s="149"/>
      <c r="B39" s="128" t="s">
        <v>189</v>
      </c>
      <c r="C39" s="129" t="s">
        <v>190</v>
      </c>
      <c r="D39" s="110">
        <f>+'1T'!G39</f>
        <v>0</v>
      </c>
      <c r="E39" s="110">
        <f>+'2T'!G39</f>
        <v>0</v>
      </c>
      <c r="F39" s="110">
        <f t="shared" si="0"/>
        <v>0</v>
      </c>
    </row>
    <row r="40" spans="1:6" s="63" customFormat="1" ht="45" x14ac:dyDescent="0.25">
      <c r="A40" s="164" t="s">
        <v>20</v>
      </c>
      <c r="B40" s="107" t="s">
        <v>41</v>
      </c>
      <c r="C40" s="109" t="s">
        <v>42</v>
      </c>
      <c r="D40" s="110">
        <f>+'1T'!G40</f>
        <v>1</v>
      </c>
      <c r="E40" s="110">
        <f>+'2T'!G40</f>
        <v>2127</v>
      </c>
      <c r="F40" s="110">
        <f>SUM(D40:E40)</f>
        <v>2128</v>
      </c>
    </row>
    <row r="41" spans="1:6" s="63" customFormat="1" ht="21.75" customHeight="1" x14ac:dyDescent="0.25">
      <c r="A41" s="171"/>
      <c r="B41" s="108" t="s">
        <v>43</v>
      </c>
      <c r="C41" s="109" t="s">
        <v>44</v>
      </c>
      <c r="D41" s="110">
        <f>+'1T'!G41</f>
        <v>1</v>
      </c>
      <c r="E41" s="110">
        <f>+'2T'!G41</f>
        <v>1</v>
      </c>
      <c r="F41" s="110">
        <f t="shared" si="0"/>
        <v>2</v>
      </c>
    </row>
    <row r="42" spans="1:6" s="63" customFormat="1" ht="23.25" customHeight="1" x14ac:dyDescent="0.25">
      <c r="A42" s="171"/>
      <c r="B42" s="108" t="s">
        <v>102</v>
      </c>
      <c r="C42" s="109" t="s">
        <v>103</v>
      </c>
      <c r="D42" s="110">
        <f>+'1T'!G42</f>
        <v>0</v>
      </c>
      <c r="E42" s="110">
        <f>+'2T'!G42</f>
        <v>30</v>
      </c>
      <c r="F42" s="110">
        <f t="shared" si="0"/>
        <v>30</v>
      </c>
    </row>
    <row r="43" spans="1:6" s="63" customFormat="1" x14ac:dyDescent="0.25">
      <c r="A43" s="171"/>
      <c r="B43" s="107" t="s">
        <v>104</v>
      </c>
      <c r="C43" s="109" t="s">
        <v>14</v>
      </c>
      <c r="D43" s="110">
        <f>+'1T'!G43</f>
        <v>4482</v>
      </c>
      <c r="E43" s="110">
        <f>+'2T'!G43</f>
        <v>4157</v>
      </c>
      <c r="F43" s="110">
        <f t="shared" si="0"/>
        <v>8639</v>
      </c>
    </row>
    <row r="44" spans="1:6" s="63" customFormat="1" ht="18" customHeight="1" x14ac:dyDescent="0.25">
      <c r="A44" s="149" t="s">
        <v>37</v>
      </c>
      <c r="B44" s="71" t="s">
        <v>21</v>
      </c>
      <c r="C44" s="109" t="s">
        <v>22</v>
      </c>
      <c r="D44" s="110">
        <f>+'1T'!G44</f>
        <v>42</v>
      </c>
      <c r="E44" s="110">
        <f>+'2T'!G44</f>
        <v>73</v>
      </c>
      <c r="F44" s="110">
        <f t="shared" si="0"/>
        <v>115</v>
      </c>
    </row>
    <row r="45" spans="1:6" s="63" customFormat="1" x14ac:dyDescent="0.25">
      <c r="A45" s="149"/>
      <c r="B45" s="71" t="s">
        <v>23</v>
      </c>
      <c r="C45" s="109" t="s">
        <v>14</v>
      </c>
      <c r="D45" s="110">
        <f>+'1T'!G45</f>
        <v>183</v>
      </c>
      <c r="E45" s="110">
        <f>+'2T'!G45</f>
        <v>379</v>
      </c>
      <c r="F45" s="110">
        <f t="shared" si="0"/>
        <v>562</v>
      </c>
    </row>
    <row r="46" spans="1:6" s="63" customFormat="1" ht="45" customHeight="1" x14ac:dyDescent="0.25">
      <c r="A46" s="149"/>
      <c r="B46" s="71" t="s">
        <v>141</v>
      </c>
      <c r="C46" s="109" t="s">
        <v>14</v>
      </c>
      <c r="D46" s="110">
        <f>+'1T'!G46</f>
        <v>0</v>
      </c>
      <c r="E46" s="110">
        <f>+'2T'!G46</f>
        <v>0</v>
      </c>
      <c r="F46" s="110">
        <f t="shared" si="0"/>
        <v>0</v>
      </c>
    </row>
    <row r="47" spans="1:6" s="63" customFormat="1" ht="32.25" customHeight="1" x14ac:dyDescent="0.25">
      <c r="A47" s="149"/>
      <c r="B47" s="71" t="s">
        <v>142</v>
      </c>
      <c r="C47" s="68" t="s">
        <v>78</v>
      </c>
      <c r="D47" s="110">
        <f>+'1T'!G47</f>
        <v>1</v>
      </c>
      <c r="E47" s="110">
        <f>+'2T'!G47</f>
        <v>1</v>
      </c>
      <c r="F47" s="110">
        <f t="shared" si="0"/>
        <v>2</v>
      </c>
    </row>
    <row r="48" spans="1:6" s="63" customFormat="1" ht="32.25" customHeight="1" x14ac:dyDescent="0.25">
      <c r="A48" s="149"/>
      <c r="B48" s="71" t="s">
        <v>191</v>
      </c>
      <c r="C48" s="68" t="s">
        <v>171</v>
      </c>
      <c r="D48" s="110">
        <f>+'1T'!G48</f>
        <v>0</v>
      </c>
      <c r="E48" s="110">
        <f>+'2T'!G48</f>
        <v>0</v>
      </c>
      <c r="F48" s="110">
        <f>SUM(D48:E48)</f>
        <v>0</v>
      </c>
    </row>
    <row r="49" spans="1:6" s="63" customFormat="1" ht="45" customHeight="1" x14ac:dyDescent="0.25">
      <c r="A49" s="164" t="s">
        <v>24</v>
      </c>
      <c r="B49" s="71" t="s">
        <v>21</v>
      </c>
      <c r="C49" s="92" t="s">
        <v>13</v>
      </c>
      <c r="D49" s="110">
        <f>+'1T'!G49</f>
        <v>27</v>
      </c>
      <c r="E49" s="110">
        <f>+'2T'!G49</f>
        <v>577</v>
      </c>
      <c r="F49" s="110">
        <f>SUM(D49:E49)</f>
        <v>604</v>
      </c>
    </row>
    <row r="50" spans="1:6" s="63" customFormat="1" ht="27.75" customHeight="1" x14ac:dyDescent="0.25">
      <c r="A50" s="164"/>
      <c r="B50" s="71" t="s">
        <v>79</v>
      </c>
      <c r="C50" s="92" t="s">
        <v>14</v>
      </c>
      <c r="D50" s="110">
        <f>+'1T'!G50</f>
        <v>2124</v>
      </c>
      <c r="E50" s="110">
        <f>+'2T'!G50</f>
        <v>68</v>
      </c>
      <c r="F50" s="110">
        <f t="shared" ref="F50:F67" si="1">SUM(D50:E50)</f>
        <v>2192</v>
      </c>
    </row>
    <row r="51" spans="1:6" s="63" customFormat="1" ht="30" x14ac:dyDescent="0.25">
      <c r="A51" s="164"/>
      <c r="B51" s="71" t="s">
        <v>80</v>
      </c>
      <c r="C51" s="92" t="s">
        <v>81</v>
      </c>
      <c r="D51" s="110">
        <f>+'1T'!G51</f>
        <v>68</v>
      </c>
      <c r="E51" s="110">
        <f>+'2T'!G51</f>
        <v>69</v>
      </c>
      <c r="F51" s="110">
        <f t="shared" si="1"/>
        <v>137</v>
      </c>
    </row>
    <row r="52" spans="1:6" s="63" customFormat="1" ht="45" x14ac:dyDescent="0.25">
      <c r="A52" s="164"/>
      <c r="B52" s="71" t="s">
        <v>25</v>
      </c>
      <c r="C52" s="92" t="s">
        <v>14</v>
      </c>
      <c r="D52" s="110">
        <f>+'1T'!G52</f>
        <v>222</v>
      </c>
      <c r="E52" s="110">
        <f>+'2T'!G52</f>
        <v>242</v>
      </c>
      <c r="F52" s="110">
        <f t="shared" si="1"/>
        <v>464</v>
      </c>
    </row>
    <row r="53" spans="1:6" s="63" customFormat="1" ht="30" x14ac:dyDescent="0.25">
      <c r="A53" s="164"/>
      <c r="B53" s="71" t="s">
        <v>82</v>
      </c>
      <c r="C53" s="109" t="s">
        <v>45</v>
      </c>
      <c r="D53" s="110">
        <f>+'1T'!G53</f>
        <v>153</v>
      </c>
      <c r="E53" s="110">
        <f>+'2T'!G53</f>
        <v>17</v>
      </c>
      <c r="F53" s="110">
        <f t="shared" si="1"/>
        <v>170</v>
      </c>
    </row>
    <row r="54" spans="1:6" s="63" customFormat="1" x14ac:dyDescent="0.25">
      <c r="A54" s="164"/>
      <c r="B54" s="94" t="s">
        <v>83</v>
      </c>
      <c r="C54" s="95" t="s">
        <v>16</v>
      </c>
      <c r="D54" s="110">
        <f>+'1T'!G54</f>
        <v>2</v>
      </c>
      <c r="E54" s="110">
        <f>+'2T'!G54</f>
        <v>35</v>
      </c>
      <c r="F54" s="110">
        <f t="shared" si="1"/>
        <v>37</v>
      </c>
    </row>
    <row r="55" spans="1:6" s="63" customFormat="1" x14ac:dyDescent="0.25">
      <c r="A55" s="164"/>
      <c r="B55" s="71" t="s">
        <v>164</v>
      </c>
      <c r="C55" s="92" t="s">
        <v>14</v>
      </c>
      <c r="D55" s="110">
        <f>+'1T'!G55</f>
        <v>0</v>
      </c>
      <c r="E55" s="110">
        <f>+'2T'!G55</f>
        <v>0</v>
      </c>
      <c r="F55" s="110">
        <f t="shared" si="1"/>
        <v>0</v>
      </c>
    </row>
    <row r="56" spans="1:6" s="63" customFormat="1" x14ac:dyDescent="0.25">
      <c r="A56" s="164"/>
      <c r="B56" s="63" t="s">
        <v>163</v>
      </c>
      <c r="C56" s="63" t="s">
        <v>120</v>
      </c>
      <c r="D56" s="110">
        <f>+'1T'!G56</f>
        <v>0</v>
      </c>
      <c r="E56" s="110">
        <f>+'2T'!G56</f>
        <v>0</v>
      </c>
      <c r="F56" s="110">
        <f t="shared" si="1"/>
        <v>0</v>
      </c>
    </row>
    <row r="57" spans="1:6" s="63" customFormat="1" ht="45" x14ac:dyDescent="0.25">
      <c r="A57" s="164" t="s">
        <v>91</v>
      </c>
      <c r="B57" s="71" t="s">
        <v>26</v>
      </c>
      <c r="C57" s="109" t="s">
        <v>14</v>
      </c>
      <c r="D57" s="110">
        <f>+'1T'!G57</f>
        <v>1455</v>
      </c>
      <c r="E57" s="110">
        <f>+'2T'!G57</f>
        <v>3560</v>
      </c>
      <c r="F57" s="110">
        <f t="shared" si="1"/>
        <v>5015</v>
      </c>
    </row>
    <row r="58" spans="1:6" s="63" customFormat="1" x14ac:dyDescent="0.25">
      <c r="A58" s="171"/>
      <c r="B58" s="94" t="s">
        <v>27</v>
      </c>
      <c r="C58" s="95" t="s">
        <v>38</v>
      </c>
      <c r="D58" s="110">
        <f>+'1T'!G58</f>
        <v>58</v>
      </c>
      <c r="E58" s="110">
        <f>+'2T'!G58</f>
        <v>683</v>
      </c>
      <c r="F58" s="110">
        <f t="shared" si="1"/>
        <v>741</v>
      </c>
    </row>
    <row r="59" spans="1:6" s="63" customFormat="1" x14ac:dyDescent="0.25">
      <c r="A59" s="171"/>
      <c r="B59" s="68" t="s">
        <v>28</v>
      </c>
      <c r="C59" s="94" t="s">
        <v>13</v>
      </c>
      <c r="D59" s="110">
        <f>+'1T'!G59</f>
        <v>16</v>
      </c>
      <c r="E59" s="110">
        <f>+'2T'!G59</f>
        <v>829</v>
      </c>
      <c r="F59" s="110">
        <f t="shared" si="1"/>
        <v>845</v>
      </c>
    </row>
    <row r="60" spans="1:6" s="63" customFormat="1" ht="45" x14ac:dyDescent="0.25">
      <c r="A60" s="171"/>
      <c r="B60" s="94" t="s">
        <v>46</v>
      </c>
      <c r="C60" s="95" t="s">
        <v>13</v>
      </c>
      <c r="D60" s="110">
        <f>+'1T'!G60</f>
        <v>3</v>
      </c>
      <c r="E60" s="110">
        <f>+'2T'!G60</f>
        <v>258</v>
      </c>
      <c r="F60" s="110">
        <f t="shared" si="1"/>
        <v>261</v>
      </c>
    </row>
    <row r="61" spans="1:6" s="63" customFormat="1" ht="15" customHeight="1" x14ac:dyDescent="0.25">
      <c r="A61" s="165" t="s">
        <v>29</v>
      </c>
      <c r="B61" s="94" t="s">
        <v>84</v>
      </c>
      <c r="C61" s="95" t="s">
        <v>78</v>
      </c>
      <c r="D61" s="110">
        <f>+'1T'!G61</f>
        <v>4</v>
      </c>
      <c r="E61" s="110">
        <f>+'2T'!G61</f>
        <v>46</v>
      </c>
      <c r="F61" s="110">
        <f t="shared" si="1"/>
        <v>50</v>
      </c>
    </row>
    <row r="62" spans="1:6" s="63" customFormat="1" ht="14.25" customHeight="1" x14ac:dyDescent="0.25">
      <c r="A62" s="165"/>
      <c r="B62" s="94" t="s">
        <v>47</v>
      </c>
      <c r="C62" s="95" t="s">
        <v>48</v>
      </c>
      <c r="D62" s="110">
        <f>+'1T'!G62</f>
        <v>13</v>
      </c>
      <c r="E62" s="110">
        <f>+'2T'!G62</f>
        <v>0</v>
      </c>
      <c r="F62" s="110">
        <f t="shared" si="1"/>
        <v>13</v>
      </c>
    </row>
    <row r="63" spans="1:6" s="63" customFormat="1" ht="30" x14ac:dyDescent="0.25">
      <c r="A63" s="165"/>
      <c r="B63" s="94" t="s">
        <v>165</v>
      </c>
      <c r="C63" s="95" t="s">
        <v>106</v>
      </c>
      <c r="D63" s="110">
        <f>+'1T'!G63</f>
        <v>0</v>
      </c>
      <c r="E63" s="110">
        <f>+'2T'!G63</f>
        <v>4</v>
      </c>
      <c r="F63" s="110">
        <f t="shared" si="1"/>
        <v>4</v>
      </c>
    </row>
    <row r="64" spans="1:6" s="63" customFormat="1" ht="15" customHeight="1" x14ac:dyDescent="0.25">
      <c r="A64" s="165"/>
      <c r="B64" s="94" t="s">
        <v>166</v>
      </c>
      <c r="C64" s="95" t="s">
        <v>13</v>
      </c>
      <c r="D64" s="110">
        <f>+'1T'!G64</f>
        <v>0</v>
      </c>
      <c r="E64" s="110">
        <f>+'2T'!G64</f>
        <v>13</v>
      </c>
      <c r="F64" s="110">
        <f t="shared" si="1"/>
        <v>13</v>
      </c>
    </row>
    <row r="65" spans="1:6" s="63" customFormat="1" ht="30" x14ac:dyDescent="0.25">
      <c r="A65" s="165"/>
      <c r="B65" s="94" t="s">
        <v>167</v>
      </c>
      <c r="C65" s="95" t="s">
        <v>105</v>
      </c>
      <c r="D65" s="110">
        <f>+'1T'!G65</f>
        <v>0</v>
      </c>
      <c r="E65" s="110">
        <f>+'2T'!G65</f>
        <v>12</v>
      </c>
      <c r="F65" s="110">
        <f t="shared" si="1"/>
        <v>12</v>
      </c>
    </row>
    <row r="66" spans="1:6" s="63" customFormat="1" x14ac:dyDescent="0.25">
      <c r="A66" s="165"/>
      <c r="B66" s="94" t="s">
        <v>168</v>
      </c>
      <c r="C66" s="95" t="s">
        <v>13</v>
      </c>
      <c r="D66" s="110">
        <f>+'1T'!G66</f>
        <v>0</v>
      </c>
      <c r="E66" s="110">
        <f>+'2T'!G66</f>
        <v>0</v>
      </c>
      <c r="F66" s="110">
        <f t="shared" si="1"/>
        <v>0</v>
      </c>
    </row>
    <row r="67" spans="1:6" s="63" customFormat="1" ht="30" x14ac:dyDescent="0.25">
      <c r="A67" s="165"/>
      <c r="B67" s="94" t="s">
        <v>169</v>
      </c>
      <c r="C67" s="95"/>
      <c r="D67" s="110">
        <f>+'1T'!G67</f>
        <v>0</v>
      </c>
      <c r="E67" s="110">
        <f>+'2T'!G67</f>
        <v>0</v>
      </c>
      <c r="F67" s="110">
        <f t="shared" si="1"/>
        <v>0</v>
      </c>
    </row>
    <row r="68" spans="1:6" s="63" customFormat="1" ht="30" x14ac:dyDescent="0.25">
      <c r="A68" s="166"/>
      <c r="B68" s="94" t="s">
        <v>192</v>
      </c>
      <c r="C68" s="129" t="s">
        <v>171</v>
      </c>
      <c r="D68" s="110">
        <f>+'1T'!G68</f>
        <v>0</v>
      </c>
      <c r="E68" s="110">
        <f>+'2T'!G68</f>
        <v>0</v>
      </c>
      <c r="F68" s="110">
        <f>SUM(D68:E68)</f>
        <v>0</v>
      </c>
    </row>
    <row r="69" spans="1:6" ht="15.75" thickBot="1" x14ac:dyDescent="0.3">
      <c r="A69" s="134"/>
      <c r="B69" s="74"/>
      <c r="C69" s="75"/>
      <c r="D69" s="76"/>
      <c r="E69" s="76"/>
      <c r="F69" s="76"/>
    </row>
    <row r="70" spans="1:6" ht="15.75" thickTop="1" x14ac:dyDescent="0.25">
      <c r="A70" s="111" t="s">
        <v>111</v>
      </c>
    </row>
    <row r="73" spans="1:6" x14ac:dyDescent="0.25">
      <c r="A73" s="145" t="s">
        <v>30</v>
      </c>
      <c r="B73" s="145"/>
      <c r="C73" s="145"/>
      <c r="D73" s="145"/>
      <c r="E73" s="145"/>
    </row>
    <row r="74" spans="1:6" x14ac:dyDescent="0.25">
      <c r="A74" s="144" t="s">
        <v>92</v>
      </c>
      <c r="B74" s="144"/>
      <c r="C74" s="144"/>
      <c r="D74" s="144"/>
      <c r="E74" s="144"/>
    </row>
    <row r="75" spans="1:6" x14ac:dyDescent="0.25">
      <c r="A75" s="144" t="s">
        <v>50</v>
      </c>
      <c r="B75" s="144"/>
      <c r="C75" s="144"/>
      <c r="D75" s="144"/>
      <c r="E75" s="144"/>
    </row>
    <row r="77" spans="1:6" ht="15.75" thickBot="1" x14ac:dyDescent="0.3">
      <c r="A77" s="78" t="s">
        <v>5</v>
      </c>
      <c r="B77" s="101" t="s">
        <v>10</v>
      </c>
      <c r="C77" s="101" t="s">
        <v>98</v>
      </c>
      <c r="D77" s="101" t="s">
        <v>114</v>
      </c>
    </row>
    <row r="78" spans="1:6" x14ac:dyDescent="0.25">
      <c r="A78" s="112" t="s">
        <v>58</v>
      </c>
      <c r="B78" s="112">
        <f>+'1T'!E78</f>
        <v>131051445.2</v>
      </c>
      <c r="C78" s="112">
        <f>+'2T'!E78</f>
        <v>37933123.700000003</v>
      </c>
      <c r="D78" s="112">
        <f>SUM(B78:C78)</f>
        <v>168984568.90000001</v>
      </c>
    </row>
    <row r="79" spans="1:6" x14ac:dyDescent="0.25">
      <c r="A79" s="67" t="s">
        <v>59</v>
      </c>
      <c r="B79" s="112">
        <f>+'1T'!E79</f>
        <v>20352323.560000002</v>
      </c>
      <c r="C79" s="112">
        <f>+'2T'!E79</f>
        <v>17816027.91</v>
      </c>
      <c r="D79" s="112">
        <f t="shared" ref="D79:D88" si="2">SUM(B79:C79)</f>
        <v>38168351.469999999</v>
      </c>
    </row>
    <row r="80" spans="1:6" ht="30" x14ac:dyDescent="0.25">
      <c r="A80" s="67" t="s">
        <v>60</v>
      </c>
      <c r="B80" s="112">
        <f>+'1T'!E80</f>
        <v>16872684</v>
      </c>
      <c r="C80" s="112">
        <f>+'2T'!E80</f>
        <v>14104083</v>
      </c>
      <c r="D80" s="112">
        <f t="shared" si="2"/>
        <v>30976767</v>
      </c>
    </row>
    <row r="81" spans="1:5" ht="30" x14ac:dyDescent="0.25">
      <c r="A81" s="67" t="s">
        <v>70</v>
      </c>
      <c r="B81" s="112">
        <f>+'1T'!E81</f>
        <v>2548171.7999999998</v>
      </c>
      <c r="C81" s="112">
        <f>+'2T'!E81</f>
        <v>24456272.949999999</v>
      </c>
      <c r="D81" s="112">
        <f t="shared" si="2"/>
        <v>27004444.75</v>
      </c>
    </row>
    <row r="82" spans="1:5" ht="30" x14ac:dyDescent="0.25">
      <c r="A82" s="67" t="s">
        <v>71</v>
      </c>
      <c r="B82" s="112">
        <f>+'1T'!E82</f>
        <v>0</v>
      </c>
      <c r="C82" s="112">
        <f>+'2T'!E82</f>
        <v>573850</v>
      </c>
      <c r="D82" s="112">
        <f t="shared" si="2"/>
        <v>573850</v>
      </c>
    </row>
    <row r="83" spans="1:5" x14ac:dyDescent="0.25">
      <c r="A83" s="67" t="s">
        <v>61</v>
      </c>
      <c r="B83" s="112">
        <f>+'1T'!E83</f>
        <v>8586833.0800000001</v>
      </c>
      <c r="C83" s="112">
        <f>+'2T'!E83</f>
        <v>5071291</v>
      </c>
      <c r="D83" s="112">
        <f t="shared" si="2"/>
        <v>13658124.08</v>
      </c>
    </row>
    <row r="84" spans="1:5" x14ac:dyDescent="0.25">
      <c r="A84" s="67" t="s">
        <v>62</v>
      </c>
      <c r="B84" s="112">
        <f>+'1T'!E84</f>
        <v>8661242.7100000009</v>
      </c>
      <c r="C84" s="112">
        <f>+'2T'!E84</f>
        <v>18644735</v>
      </c>
      <c r="D84" s="112">
        <f t="shared" si="2"/>
        <v>27305977.710000001</v>
      </c>
    </row>
    <row r="85" spans="1:5" ht="30" x14ac:dyDescent="0.25">
      <c r="A85" s="67" t="s">
        <v>63</v>
      </c>
      <c r="B85" s="112">
        <f>+'1T'!E85</f>
        <v>2098213</v>
      </c>
      <c r="C85" s="112">
        <f>+'2T'!E85</f>
        <v>5606131.5999999996</v>
      </c>
      <c r="D85" s="112">
        <f t="shared" si="2"/>
        <v>7704344.5999999996</v>
      </c>
    </row>
    <row r="86" spans="1:5" ht="30" x14ac:dyDescent="0.25">
      <c r="A86" s="67" t="s">
        <v>72</v>
      </c>
      <c r="B86" s="112">
        <f>+'1T'!E86</f>
        <v>126900</v>
      </c>
      <c r="C86" s="112">
        <f>+'2T'!E86</f>
        <v>30350</v>
      </c>
      <c r="D86" s="112">
        <f t="shared" si="2"/>
        <v>157250</v>
      </c>
    </row>
    <row r="87" spans="1:5" ht="30" x14ac:dyDescent="0.25">
      <c r="A87" s="67" t="s">
        <v>56</v>
      </c>
      <c r="B87" s="112">
        <f>+'1T'!E87</f>
        <v>666876474.83000004</v>
      </c>
      <c r="C87" s="112">
        <f>+'2T'!E87</f>
        <v>581125869.85000002</v>
      </c>
      <c r="D87" s="112">
        <f t="shared" si="2"/>
        <v>1248002344.6800001</v>
      </c>
    </row>
    <row r="88" spans="1:5" ht="30" x14ac:dyDescent="0.25">
      <c r="A88" s="67" t="s">
        <v>57</v>
      </c>
      <c r="B88" s="112">
        <f>+'1T'!E88</f>
        <v>469774522.51999998</v>
      </c>
      <c r="C88" s="112">
        <f>+'2T'!E88</f>
        <v>398522197.48000002</v>
      </c>
      <c r="D88" s="112">
        <f t="shared" si="2"/>
        <v>868296720</v>
      </c>
    </row>
    <row r="89" spans="1:5" ht="15.75" thickBot="1" x14ac:dyDescent="0.3">
      <c r="A89" s="32" t="s">
        <v>31</v>
      </c>
      <c r="B89" s="32">
        <f>SUM(B78:B88)</f>
        <v>1326948810.7</v>
      </c>
      <c r="C89" s="32">
        <f>SUM(C78:C88)</f>
        <v>1103883932.49</v>
      </c>
      <c r="D89" s="32">
        <f>SUM(D78:D88)</f>
        <v>2430832743.1900001</v>
      </c>
    </row>
    <row r="90" spans="1:5" ht="15.75" thickTop="1" x14ac:dyDescent="0.25">
      <c r="A90" s="79" t="s">
        <v>49</v>
      </c>
    </row>
    <row r="94" spans="1:5" x14ac:dyDescent="0.25">
      <c r="A94" s="145" t="s">
        <v>32</v>
      </c>
      <c r="B94" s="145"/>
      <c r="C94" s="145"/>
      <c r="D94" s="145"/>
      <c r="E94" s="145"/>
    </row>
    <row r="95" spans="1:5" x14ac:dyDescent="0.25">
      <c r="A95" s="144" t="s">
        <v>92</v>
      </c>
      <c r="B95" s="144"/>
      <c r="C95" s="144"/>
      <c r="D95" s="144"/>
      <c r="E95" s="144"/>
    </row>
    <row r="96" spans="1:5" x14ac:dyDescent="0.25">
      <c r="A96" s="144" t="s">
        <v>50</v>
      </c>
      <c r="B96" s="144"/>
      <c r="C96" s="144"/>
      <c r="D96" s="144"/>
      <c r="E96" s="144"/>
    </row>
    <row r="98" spans="1:5" ht="15.75" thickBot="1" x14ac:dyDescent="0.3">
      <c r="A98" s="78" t="s">
        <v>33</v>
      </c>
      <c r="B98" s="101" t="s">
        <v>10</v>
      </c>
      <c r="C98" s="101" t="s">
        <v>98</v>
      </c>
      <c r="D98" s="101" t="s">
        <v>114</v>
      </c>
    </row>
    <row r="99" spans="1:5" x14ac:dyDescent="0.25">
      <c r="A99" s="31" t="s">
        <v>64</v>
      </c>
      <c r="B99" s="31">
        <f>+'1T'!E99</f>
        <v>822162501.63000011</v>
      </c>
      <c r="C99" s="31">
        <f>+'2T'!E99</f>
        <v>646368421.90999997</v>
      </c>
      <c r="D99" s="31">
        <f>SUM(B99:C99)</f>
        <v>1468530923.54</v>
      </c>
    </row>
    <row r="100" spans="1:5" x14ac:dyDescent="0.25">
      <c r="A100" s="31" t="s">
        <v>65</v>
      </c>
      <c r="B100" s="31">
        <f>+'1T'!E100</f>
        <v>394301495.94</v>
      </c>
      <c r="C100" s="31">
        <f>+'2T'!E100</f>
        <v>377549798.98000002</v>
      </c>
      <c r="D100" s="31">
        <f t="shared" ref="D100:D104" si="3">SUM(B100:C100)</f>
        <v>771851294.92000008</v>
      </c>
    </row>
    <row r="101" spans="1:5" x14ac:dyDescent="0.25">
      <c r="A101" s="31" t="s">
        <v>66</v>
      </c>
      <c r="B101" s="31">
        <f>+'1T'!E101</f>
        <v>27206528.350000001</v>
      </c>
      <c r="C101" s="31">
        <f>+'2T'!E101</f>
        <v>35530712.740000002</v>
      </c>
      <c r="D101" s="31">
        <f t="shared" si="3"/>
        <v>62737241.090000004</v>
      </c>
    </row>
    <row r="102" spans="1:5" x14ac:dyDescent="0.25">
      <c r="A102" s="31" t="s">
        <v>69</v>
      </c>
      <c r="B102" s="31">
        <f>+'1T'!E102</f>
        <v>0</v>
      </c>
      <c r="C102" s="31">
        <f>+'2T'!E102</f>
        <v>0</v>
      </c>
      <c r="D102" s="31">
        <f t="shared" si="3"/>
        <v>0</v>
      </c>
    </row>
    <row r="103" spans="1:5" x14ac:dyDescent="0.25">
      <c r="A103" s="31" t="s">
        <v>67</v>
      </c>
      <c r="B103" s="31">
        <f>+'1T'!E103</f>
        <v>920969.1</v>
      </c>
      <c r="C103" s="31">
        <f>+'2T'!E103</f>
        <v>14929360.439999999</v>
      </c>
      <c r="D103" s="31">
        <f t="shared" si="3"/>
        <v>15850329.539999999</v>
      </c>
    </row>
    <row r="104" spans="1:5" x14ac:dyDescent="0.25">
      <c r="A104" s="31" t="s">
        <v>68</v>
      </c>
      <c r="B104" s="31">
        <f>+'1T'!E104</f>
        <v>82357315.680000007</v>
      </c>
      <c r="C104" s="31">
        <f>+'2T'!E104</f>
        <v>29505638.420000002</v>
      </c>
      <c r="D104" s="31">
        <f t="shared" si="3"/>
        <v>111862954.10000001</v>
      </c>
    </row>
    <row r="105" spans="1:5" ht="15.75" thickBot="1" x14ac:dyDescent="0.3">
      <c r="A105" s="32" t="s">
        <v>31</v>
      </c>
      <c r="B105" s="32">
        <f>SUM(B99:B104)</f>
        <v>1326948810.7</v>
      </c>
      <c r="C105" s="32">
        <f>SUM(C99:C104)</f>
        <v>1103883932.49</v>
      </c>
      <c r="D105" s="32">
        <f>SUM(D99:D104)</f>
        <v>2430832743.1900001</v>
      </c>
    </row>
    <row r="106" spans="1:5" ht="15.75" thickTop="1" x14ac:dyDescent="0.25">
      <c r="A106" s="79" t="s">
        <v>49</v>
      </c>
    </row>
    <row r="109" spans="1:5" x14ac:dyDescent="0.25">
      <c r="A109" s="145" t="s">
        <v>34</v>
      </c>
      <c r="B109" s="145"/>
      <c r="C109" s="145"/>
      <c r="D109" s="145"/>
      <c r="E109" s="145"/>
    </row>
    <row r="110" spans="1:5" x14ac:dyDescent="0.25">
      <c r="A110" s="144" t="s">
        <v>35</v>
      </c>
      <c r="B110" s="144"/>
      <c r="C110" s="144"/>
      <c r="D110" s="144"/>
      <c r="E110" s="144"/>
    </row>
    <row r="111" spans="1:5" x14ac:dyDescent="0.25">
      <c r="A111" s="144" t="s">
        <v>50</v>
      </c>
      <c r="B111" s="144"/>
      <c r="C111" s="144"/>
      <c r="D111" s="144"/>
      <c r="E111" s="144"/>
    </row>
    <row r="113" spans="1:5" ht="15.75" thickBot="1" x14ac:dyDescent="0.3">
      <c r="A113" s="78" t="s">
        <v>33</v>
      </c>
      <c r="B113" s="101" t="s">
        <v>10</v>
      </c>
      <c r="C113" s="101" t="s">
        <v>98</v>
      </c>
      <c r="D113" s="101" t="s">
        <v>114</v>
      </c>
    </row>
    <row r="114" spans="1:5" x14ac:dyDescent="0.25">
      <c r="A114" s="31" t="s">
        <v>36</v>
      </c>
      <c r="B114" s="26">
        <f>+'1T'!E114</f>
        <v>5709839756.9300003</v>
      </c>
      <c r="C114" s="26">
        <f>+'2T'!E114</f>
        <v>398472313.19999999</v>
      </c>
      <c r="D114" s="26">
        <f>B114</f>
        <v>5709839756.9300003</v>
      </c>
    </row>
    <row r="115" spans="1:5" x14ac:dyDescent="0.25">
      <c r="A115" s="31" t="s">
        <v>51</v>
      </c>
      <c r="B115" s="26">
        <f>+'1T'!E115</f>
        <v>1725150282.5999999</v>
      </c>
      <c r="C115" s="26">
        <f>+'2T'!E115</f>
        <v>5706029116.46</v>
      </c>
      <c r="D115" s="26">
        <f>SUM(B115:C115)</f>
        <v>7431179399.0599995</v>
      </c>
    </row>
    <row r="116" spans="1:5" x14ac:dyDescent="0.25">
      <c r="A116" s="31" t="s">
        <v>52</v>
      </c>
      <c r="B116" s="26">
        <f>+'1T'!E116</f>
        <v>270841.19999999995</v>
      </c>
      <c r="C116" s="26">
        <f>+'2T'!E116</f>
        <v>1699026.76</v>
      </c>
      <c r="D116" s="26">
        <f>SUM(B116:C116)</f>
        <v>1969867.96</v>
      </c>
    </row>
    <row r="117" spans="1:5" x14ac:dyDescent="0.25">
      <c r="A117" s="31" t="s">
        <v>53</v>
      </c>
      <c r="B117" s="26">
        <f>+'1T'!E117</f>
        <v>7435260880.7300005</v>
      </c>
      <c r="C117" s="26">
        <f>+'2T'!E117</f>
        <v>6106200456.4200001</v>
      </c>
      <c r="D117" s="26">
        <f>SUM(D114:D116)</f>
        <v>13142989023.949999</v>
      </c>
    </row>
    <row r="118" spans="1:5" x14ac:dyDescent="0.25">
      <c r="A118" s="31" t="s">
        <v>54</v>
      </c>
      <c r="B118" s="26">
        <f>+'1T'!E118</f>
        <v>1326948810.7</v>
      </c>
      <c r="C118" s="26">
        <f>+'2T'!E118</f>
        <v>1103883932.49</v>
      </c>
      <c r="D118" s="26">
        <f>SUM(B118:C118)</f>
        <v>2430832743.1900001</v>
      </c>
    </row>
    <row r="119" spans="1:5" x14ac:dyDescent="0.25">
      <c r="A119" s="31" t="s">
        <v>55</v>
      </c>
      <c r="B119" s="26">
        <f>+'1T'!E119</f>
        <v>6108312070.0300007</v>
      </c>
      <c r="C119" s="26">
        <f>+'2T'!E119</f>
        <v>5002316523.9300003</v>
      </c>
      <c r="D119" s="26">
        <f>+D117-D118</f>
        <v>10712156280.759998</v>
      </c>
    </row>
    <row r="120" spans="1:5" ht="15.75" thickBot="1" x14ac:dyDescent="0.3">
      <c r="A120" s="84"/>
      <c r="B120" s="76"/>
      <c r="C120" s="84"/>
      <c r="D120" s="84"/>
    </row>
    <row r="121" spans="1:5" ht="15.75" thickTop="1" x14ac:dyDescent="0.25">
      <c r="A121" s="143" t="s">
        <v>108</v>
      </c>
      <c r="B121" s="143"/>
      <c r="C121" s="143"/>
      <c r="D121" s="143"/>
      <c r="E121" s="143"/>
    </row>
    <row r="122" spans="1:5" ht="43.5" customHeight="1" x14ac:dyDescent="0.25">
      <c r="A122" s="173" t="s">
        <v>109</v>
      </c>
      <c r="B122" s="173"/>
      <c r="C122" s="173"/>
      <c r="D122" s="173"/>
      <c r="E122" s="173"/>
    </row>
    <row r="123" spans="1:5" x14ac:dyDescent="0.25">
      <c r="A123" s="174" t="s">
        <v>110</v>
      </c>
      <c r="B123" s="174"/>
      <c r="C123" s="174"/>
      <c r="D123" s="174"/>
      <c r="E123" s="174"/>
    </row>
    <row r="124" spans="1:5" x14ac:dyDescent="0.25">
      <c r="A124" s="79" t="s">
        <v>49</v>
      </c>
      <c r="B124" s="26"/>
      <c r="C124" s="85"/>
      <c r="D124" s="85"/>
      <c r="E124" s="85"/>
    </row>
    <row r="126" spans="1:5" x14ac:dyDescent="0.25">
      <c r="A126" s="140" t="s">
        <v>204</v>
      </c>
    </row>
    <row r="127" spans="1:5" x14ac:dyDescent="0.25">
      <c r="A127" s="140" t="s">
        <v>205</v>
      </c>
    </row>
    <row r="128" spans="1:5" x14ac:dyDescent="0.25">
      <c r="A128" s="140" t="s">
        <v>206</v>
      </c>
    </row>
  </sheetData>
  <mergeCells count="23">
    <mergeCell ref="A110:E110"/>
    <mergeCell ref="A111:E111"/>
    <mergeCell ref="A121:E121"/>
    <mergeCell ref="A122:E122"/>
    <mergeCell ref="A123:E123"/>
    <mergeCell ref="A109:E109"/>
    <mergeCell ref="A73:E73"/>
    <mergeCell ref="A74:E74"/>
    <mergeCell ref="A75:E75"/>
    <mergeCell ref="A94:E94"/>
    <mergeCell ref="A95:E95"/>
    <mergeCell ref="A96:E96"/>
    <mergeCell ref="A61:A68"/>
    <mergeCell ref="A40:A43"/>
    <mergeCell ref="A49:A56"/>
    <mergeCell ref="A57:A60"/>
    <mergeCell ref="A34:A39"/>
    <mergeCell ref="A44:A48"/>
    <mergeCell ref="A1:G1"/>
    <mergeCell ref="A8:G8"/>
    <mergeCell ref="A9:G9"/>
    <mergeCell ref="A22:A33"/>
    <mergeCell ref="A13:A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8"/>
  <sheetViews>
    <sheetView workbookViewId="0">
      <selection activeCell="B11" sqref="B11"/>
    </sheetView>
  </sheetViews>
  <sheetFormatPr baseColWidth="10" defaultRowHeight="15" x14ac:dyDescent="0.25"/>
  <cols>
    <col min="1" max="1" width="36.28515625" style="58" customWidth="1"/>
    <col min="2" max="2" width="23.28515625" style="58" customWidth="1"/>
    <col min="3" max="3" width="20.7109375" style="58" customWidth="1"/>
    <col min="4" max="4" width="17" style="58" bestFit="1" customWidth="1"/>
    <col min="5" max="5" width="17.85546875" style="58" bestFit="1" customWidth="1"/>
    <col min="6" max="6" width="17.7109375" style="58" bestFit="1" customWidth="1"/>
    <col min="7" max="7" width="16.42578125" style="58" bestFit="1" customWidth="1"/>
    <col min="8" max="16384" width="11.42578125" style="58"/>
  </cols>
  <sheetData>
    <row r="1" spans="1:7" x14ac:dyDescent="0.25">
      <c r="A1" s="147" t="s">
        <v>85</v>
      </c>
      <c r="B1" s="147"/>
      <c r="C1" s="147"/>
      <c r="D1" s="147"/>
      <c r="E1" s="147"/>
      <c r="F1" s="147"/>
      <c r="G1" s="147"/>
    </row>
    <row r="2" spans="1:7" x14ac:dyDescent="0.25">
      <c r="A2" s="88"/>
      <c r="B2" s="116" t="s">
        <v>0</v>
      </c>
      <c r="C2" s="55" t="s">
        <v>86</v>
      </c>
      <c r="D2" s="88"/>
      <c r="E2" s="88"/>
      <c r="F2" s="88"/>
      <c r="G2" s="88"/>
    </row>
    <row r="3" spans="1:7" x14ac:dyDescent="0.25">
      <c r="A3" s="88"/>
      <c r="B3" s="116" t="s">
        <v>1</v>
      </c>
      <c r="C3" s="55" t="s">
        <v>2</v>
      </c>
      <c r="D3" s="88"/>
      <c r="E3" s="88"/>
      <c r="F3" s="88"/>
      <c r="G3" s="88"/>
    </row>
    <row r="4" spans="1:7" x14ac:dyDescent="0.25">
      <c r="A4" s="88"/>
      <c r="B4" s="116" t="s">
        <v>3</v>
      </c>
      <c r="C4" s="117" t="s">
        <v>4</v>
      </c>
      <c r="D4" s="88"/>
      <c r="E4" s="88"/>
      <c r="F4" s="88"/>
      <c r="G4" s="88"/>
    </row>
    <row r="5" spans="1:7" x14ac:dyDescent="0.25">
      <c r="A5" s="88"/>
      <c r="B5" s="116" t="s">
        <v>87</v>
      </c>
      <c r="C5" s="117" t="s">
        <v>132</v>
      </c>
      <c r="D5" s="88"/>
      <c r="E5" s="88"/>
      <c r="F5" s="88"/>
      <c r="G5" s="88"/>
    </row>
    <row r="6" spans="1:7" x14ac:dyDescent="0.25">
      <c r="A6" s="88"/>
      <c r="B6" s="116"/>
      <c r="C6" s="117"/>
      <c r="D6" s="88"/>
      <c r="E6" s="88"/>
      <c r="F6" s="88"/>
      <c r="G6" s="88"/>
    </row>
    <row r="7" spans="1:7" x14ac:dyDescent="0.25">
      <c r="A7" s="88"/>
      <c r="B7" s="116"/>
      <c r="C7" s="117"/>
      <c r="D7" s="88"/>
      <c r="E7" s="88"/>
      <c r="F7" s="88"/>
      <c r="G7" s="88"/>
    </row>
    <row r="8" spans="1:7" x14ac:dyDescent="0.25">
      <c r="A8" s="147" t="s">
        <v>89</v>
      </c>
      <c r="B8" s="147"/>
      <c r="C8" s="147"/>
      <c r="D8" s="147"/>
      <c r="E8" s="147"/>
      <c r="F8" s="147"/>
      <c r="G8" s="147"/>
    </row>
    <row r="9" spans="1:7" x14ac:dyDescent="0.25">
      <c r="A9" s="147" t="s">
        <v>90</v>
      </c>
      <c r="B9" s="147"/>
      <c r="C9" s="147"/>
      <c r="D9" s="147"/>
      <c r="E9" s="147"/>
      <c r="F9" s="147"/>
      <c r="G9" s="147"/>
    </row>
    <row r="10" spans="1:7" x14ac:dyDescent="0.25">
      <c r="A10" s="61"/>
      <c r="B10" s="61"/>
      <c r="C10" s="61"/>
      <c r="D10" s="61"/>
      <c r="E10" s="61"/>
      <c r="F10" s="61"/>
      <c r="G10" s="61"/>
    </row>
    <row r="11" spans="1:7" ht="15.75" thickBot="1" x14ac:dyDescent="0.3">
      <c r="A11" s="62" t="s">
        <v>5</v>
      </c>
      <c r="B11" s="62" t="s">
        <v>207</v>
      </c>
      <c r="C11" s="62" t="s">
        <v>6</v>
      </c>
      <c r="D11" s="62" t="s">
        <v>10</v>
      </c>
      <c r="E11" s="62" t="s">
        <v>98</v>
      </c>
      <c r="F11" s="62" t="s">
        <v>116</v>
      </c>
      <c r="G11" s="62" t="s">
        <v>117</v>
      </c>
    </row>
    <row r="12" spans="1:7" x14ac:dyDescent="0.25">
      <c r="A12" s="103"/>
      <c r="B12" s="85"/>
      <c r="C12" s="103"/>
      <c r="D12" s="120"/>
      <c r="E12" s="120"/>
      <c r="F12" s="120"/>
      <c r="G12" s="120"/>
    </row>
    <row r="13" spans="1:7" ht="30" x14ac:dyDescent="0.25">
      <c r="A13" s="149" t="s">
        <v>11</v>
      </c>
      <c r="B13" s="89" t="s">
        <v>12</v>
      </c>
      <c r="C13" s="110" t="s">
        <v>13</v>
      </c>
      <c r="D13" s="110">
        <f>+'1T'!G13</f>
        <v>25</v>
      </c>
      <c r="E13" s="110">
        <f>+'2T'!G13</f>
        <v>44</v>
      </c>
      <c r="F13" s="110">
        <f>+'3T'!G13</f>
        <v>45</v>
      </c>
      <c r="G13" s="110">
        <f t="shared" ref="G13:G68" si="0">SUM(D13:F13)</f>
        <v>114</v>
      </c>
    </row>
    <row r="14" spans="1:7" ht="30" x14ac:dyDescent="0.25">
      <c r="A14" s="149"/>
      <c r="B14" s="89" t="s">
        <v>15</v>
      </c>
      <c r="C14" s="110" t="s">
        <v>14</v>
      </c>
      <c r="D14" s="110">
        <f>+'1T'!G14</f>
        <v>42</v>
      </c>
      <c r="E14" s="110">
        <f>+'2T'!G14</f>
        <v>301</v>
      </c>
      <c r="F14" s="110">
        <f>+'3T'!G14</f>
        <v>871</v>
      </c>
      <c r="G14" s="110">
        <f t="shared" si="0"/>
        <v>1214</v>
      </c>
    </row>
    <row r="15" spans="1:7" x14ac:dyDescent="0.25">
      <c r="A15" s="149"/>
      <c r="B15" s="89" t="s">
        <v>74</v>
      </c>
      <c r="C15" s="110" t="s">
        <v>99</v>
      </c>
      <c r="D15" s="110">
        <f>+'1T'!G15</f>
        <v>3</v>
      </c>
      <c r="E15" s="110">
        <f>+'2T'!G15</f>
        <v>12</v>
      </c>
      <c r="F15" s="110">
        <f>+'3T'!G15</f>
        <v>0</v>
      </c>
      <c r="G15" s="110">
        <f t="shared" si="0"/>
        <v>15</v>
      </c>
    </row>
    <row r="16" spans="1:7" ht="30" x14ac:dyDescent="0.25">
      <c r="A16" s="149"/>
      <c r="B16" s="33" t="s">
        <v>172</v>
      </c>
      <c r="C16" s="34" t="s">
        <v>171</v>
      </c>
      <c r="D16" s="110">
        <f>+'1T'!G16</f>
        <v>0</v>
      </c>
      <c r="E16" s="110">
        <f>+'2T'!G16</f>
        <v>0</v>
      </c>
      <c r="F16" s="110">
        <f>+'3T'!G16</f>
        <v>600</v>
      </c>
      <c r="G16" s="110">
        <f t="shared" si="0"/>
        <v>600</v>
      </c>
    </row>
    <row r="17" spans="1:7" x14ac:dyDescent="0.25">
      <c r="A17" s="149"/>
      <c r="B17" s="33" t="s">
        <v>193</v>
      </c>
      <c r="C17" s="34" t="s">
        <v>171</v>
      </c>
      <c r="D17" s="110">
        <f>+'1T'!G17</f>
        <v>0</v>
      </c>
      <c r="E17" s="110">
        <f>+'2T'!G17</f>
        <v>0</v>
      </c>
      <c r="F17" s="110">
        <f>+'3T'!G17</f>
        <v>0</v>
      </c>
      <c r="G17" s="110">
        <f t="shared" si="0"/>
        <v>0</v>
      </c>
    </row>
    <row r="18" spans="1:7" x14ac:dyDescent="0.25">
      <c r="A18" s="149"/>
      <c r="B18" s="33" t="s">
        <v>194</v>
      </c>
      <c r="C18" s="34" t="s">
        <v>171</v>
      </c>
      <c r="D18" s="110">
        <f>+'1T'!G18</f>
        <v>0</v>
      </c>
      <c r="E18" s="110">
        <f>+'2T'!G18</f>
        <v>0</v>
      </c>
      <c r="F18" s="110">
        <f>+'3T'!G18</f>
        <v>0</v>
      </c>
      <c r="G18" s="110">
        <f t="shared" si="0"/>
        <v>0</v>
      </c>
    </row>
    <row r="19" spans="1:7" ht="30" x14ac:dyDescent="0.25">
      <c r="A19" s="149"/>
      <c r="B19" s="33" t="s">
        <v>195</v>
      </c>
      <c r="C19" s="34" t="s">
        <v>171</v>
      </c>
      <c r="D19" s="110">
        <f>+'1T'!G19</f>
        <v>0</v>
      </c>
      <c r="E19" s="110">
        <f>+'2T'!G19</f>
        <v>0</v>
      </c>
      <c r="F19" s="110">
        <f>+'3T'!G19</f>
        <v>0</v>
      </c>
      <c r="G19" s="110">
        <f t="shared" si="0"/>
        <v>0</v>
      </c>
    </row>
    <row r="20" spans="1:7" ht="30" x14ac:dyDescent="0.25">
      <c r="A20" s="149"/>
      <c r="B20" s="33" t="s">
        <v>196</v>
      </c>
      <c r="C20" s="34" t="s">
        <v>171</v>
      </c>
      <c r="D20" s="110">
        <f>+'1T'!G20</f>
        <v>0</v>
      </c>
      <c r="E20" s="110">
        <f>+'2T'!G20</f>
        <v>0</v>
      </c>
      <c r="F20" s="110">
        <f>+'3T'!G20</f>
        <v>0</v>
      </c>
      <c r="G20" s="110">
        <f t="shared" si="0"/>
        <v>0</v>
      </c>
    </row>
    <row r="21" spans="1:7" ht="30" x14ac:dyDescent="0.25">
      <c r="A21" s="149"/>
      <c r="B21" s="33" t="s">
        <v>197</v>
      </c>
      <c r="C21" s="34" t="s">
        <v>185</v>
      </c>
      <c r="D21" s="110">
        <f>+'1T'!G21</f>
        <v>0</v>
      </c>
      <c r="E21" s="110">
        <f>+'2T'!G21</f>
        <v>0</v>
      </c>
      <c r="F21" s="110">
        <f>+'3T'!G21</f>
        <v>0</v>
      </c>
      <c r="G21" s="110">
        <f t="shared" si="0"/>
        <v>0</v>
      </c>
    </row>
    <row r="22" spans="1:7" ht="30" x14ac:dyDescent="0.25">
      <c r="A22" s="146" t="s">
        <v>75</v>
      </c>
      <c r="B22" s="67" t="s">
        <v>137</v>
      </c>
      <c r="C22" s="110" t="s">
        <v>14</v>
      </c>
      <c r="D22" s="110">
        <f>+'1T'!G22</f>
        <v>0</v>
      </c>
      <c r="E22" s="110">
        <f>+'2T'!G22</f>
        <v>0</v>
      </c>
      <c r="F22" s="110">
        <f>+'3T'!G22</f>
        <v>0</v>
      </c>
      <c r="G22" s="110">
        <f t="shared" si="0"/>
        <v>0</v>
      </c>
    </row>
    <row r="23" spans="1:7" ht="30" x14ac:dyDescent="0.25">
      <c r="A23" s="146"/>
      <c r="B23" s="104" t="s">
        <v>15</v>
      </c>
      <c r="C23" s="110" t="s">
        <v>14</v>
      </c>
      <c r="D23" s="110">
        <f>+'1T'!G23</f>
        <v>30</v>
      </c>
      <c r="E23" s="110">
        <f>+'2T'!G23</f>
        <v>80</v>
      </c>
      <c r="F23" s="110">
        <f>+'3T'!G23</f>
        <v>148</v>
      </c>
      <c r="G23" s="110">
        <f t="shared" si="0"/>
        <v>258</v>
      </c>
    </row>
    <row r="24" spans="1:7" ht="30" x14ac:dyDescent="0.25">
      <c r="A24" s="146"/>
      <c r="B24" s="67" t="s">
        <v>154</v>
      </c>
      <c r="C24" s="110" t="s">
        <v>14</v>
      </c>
      <c r="D24" s="110">
        <f>+'1T'!G24</f>
        <v>0</v>
      </c>
      <c r="E24" s="110">
        <f>+'2T'!G24</f>
        <v>70</v>
      </c>
      <c r="F24" s="110">
        <f>+'3T'!G24</f>
        <v>116</v>
      </c>
      <c r="G24" s="110">
        <f t="shared" si="0"/>
        <v>186</v>
      </c>
    </row>
    <row r="25" spans="1:7" ht="30" x14ac:dyDescent="0.25">
      <c r="A25" s="146"/>
      <c r="B25" s="104" t="s">
        <v>155</v>
      </c>
      <c r="C25" s="110" t="s">
        <v>16</v>
      </c>
      <c r="D25" s="110">
        <f>+'1T'!G25</f>
        <v>4</v>
      </c>
      <c r="E25" s="110">
        <f>+'2T'!G25</f>
        <v>6</v>
      </c>
      <c r="F25" s="110">
        <f>+'3T'!G25</f>
        <v>16</v>
      </c>
      <c r="G25" s="110">
        <f t="shared" si="0"/>
        <v>26</v>
      </c>
    </row>
    <row r="26" spans="1:7" ht="45" x14ac:dyDescent="0.25">
      <c r="A26" s="146"/>
      <c r="B26" s="67" t="s">
        <v>17</v>
      </c>
      <c r="C26" s="110" t="s">
        <v>14</v>
      </c>
      <c r="D26" s="110">
        <f>+'1T'!G26</f>
        <v>1268</v>
      </c>
      <c r="E26" s="110">
        <f>+'2T'!G26</f>
        <v>1201</v>
      </c>
      <c r="F26" s="110">
        <f>+'3T'!G26</f>
        <v>751</v>
      </c>
      <c r="G26" s="110">
        <f t="shared" si="0"/>
        <v>3220</v>
      </c>
    </row>
    <row r="27" spans="1:7" ht="30" x14ac:dyDescent="0.25">
      <c r="A27" s="146"/>
      <c r="B27" s="67" t="s">
        <v>76</v>
      </c>
      <c r="C27" s="110" t="s">
        <v>39</v>
      </c>
      <c r="D27" s="110">
        <f>+'1T'!G27</f>
        <v>104</v>
      </c>
      <c r="E27" s="110">
        <f>+'2T'!G27</f>
        <v>69</v>
      </c>
      <c r="F27" s="110">
        <f>+'3T'!G27</f>
        <v>0</v>
      </c>
      <c r="G27" s="110">
        <f t="shared" si="0"/>
        <v>173</v>
      </c>
    </row>
    <row r="28" spans="1:7" x14ac:dyDescent="0.25">
      <c r="A28" s="146"/>
      <c r="B28" s="104" t="s">
        <v>156</v>
      </c>
      <c r="C28" s="110" t="s">
        <v>16</v>
      </c>
      <c r="D28" s="110">
        <f>+'1T'!G28</f>
        <v>7</v>
      </c>
      <c r="E28" s="110">
        <f>+'2T'!G28</f>
        <v>20</v>
      </c>
      <c r="F28" s="110">
        <f>+'3T'!G28</f>
        <v>7</v>
      </c>
      <c r="G28" s="110">
        <f t="shared" si="0"/>
        <v>34</v>
      </c>
    </row>
    <row r="29" spans="1:7" x14ac:dyDescent="0.25">
      <c r="A29" s="146"/>
      <c r="B29" s="68" t="s">
        <v>157</v>
      </c>
      <c r="C29" s="110" t="s">
        <v>40</v>
      </c>
      <c r="D29" s="110">
        <f>+'1T'!G29</f>
        <v>217</v>
      </c>
      <c r="E29" s="110">
        <f>+'2T'!G29</f>
        <v>121</v>
      </c>
      <c r="F29" s="110">
        <f>+'3T'!G29</f>
        <v>0</v>
      </c>
      <c r="G29" s="110">
        <f t="shared" si="0"/>
        <v>338</v>
      </c>
    </row>
    <row r="30" spans="1:7" ht="15" customHeight="1" x14ac:dyDescent="0.25">
      <c r="A30" s="146"/>
      <c r="B30" s="67" t="s">
        <v>158</v>
      </c>
      <c r="C30" s="110" t="s">
        <v>14</v>
      </c>
      <c r="D30" s="110">
        <f>+'1T'!G30</f>
        <v>0</v>
      </c>
      <c r="E30" s="110">
        <f>+'2T'!G30</f>
        <v>30</v>
      </c>
      <c r="F30" s="110">
        <f>+'3T'!G30</f>
        <v>13</v>
      </c>
      <c r="G30" s="110">
        <f t="shared" si="0"/>
        <v>43</v>
      </c>
    </row>
    <row r="31" spans="1:7" ht="15" customHeight="1" x14ac:dyDescent="0.25">
      <c r="A31" s="146"/>
      <c r="B31" s="67" t="s">
        <v>159</v>
      </c>
      <c r="C31" s="110" t="s">
        <v>39</v>
      </c>
      <c r="D31" s="110">
        <f>+'1T'!G31</f>
        <v>11</v>
      </c>
      <c r="E31" s="110">
        <f>+'2T'!G31</f>
        <v>13</v>
      </c>
      <c r="F31" s="110">
        <f>+'3T'!G31</f>
        <v>10</v>
      </c>
      <c r="G31" s="110">
        <f t="shared" si="0"/>
        <v>34</v>
      </c>
    </row>
    <row r="32" spans="1:7" ht="15" customHeight="1" x14ac:dyDescent="0.25">
      <c r="A32" s="146"/>
      <c r="B32" s="67" t="s">
        <v>180</v>
      </c>
      <c r="C32" s="110" t="s">
        <v>39</v>
      </c>
      <c r="D32" s="110">
        <f>+'1T'!G32</f>
        <v>0</v>
      </c>
      <c r="E32" s="110">
        <f>+'2T'!G32</f>
        <v>0</v>
      </c>
      <c r="F32" s="110">
        <f>+'3T'!G32</f>
        <v>44</v>
      </c>
      <c r="G32" s="110">
        <f t="shared" si="0"/>
        <v>44</v>
      </c>
    </row>
    <row r="33" spans="1:7" x14ac:dyDescent="0.25">
      <c r="A33" s="146"/>
      <c r="B33" s="123" t="s">
        <v>181</v>
      </c>
      <c r="C33" s="58" t="s">
        <v>40</v>
      </c>
      <c r="D33" s="110">
        <f>+'1T'!G33</f>
        <v>0</v>
      </c>
      <c r="E33" s="110">
        <f>+'2T'!G33</f>
        <v>0</v>
      </c>
      <c r="F33" s="110">
        <f>+'3T'!G33</f>
        <v>62</v>
      </c>
      <c r="G33" s="110">
        <f t="shared" si="0"/>
        <v>62</v>
      </c>
    </row>
    <row r="34" spans="1:7" ht="15" customHeight="1" x14ac:dyDescent="0.25">
      <c r="A34" s="149" t="s">
        <v>18</v>
      </c>
      <c r="B34" s="105" t="s">
        <v>19</v>
      </c>
      <c r="C34" s="110" t="s">
        <v>13</v>
      </c>
      <c r="D34" s="110">
        <f>+'1T'!G34</f>
        <v>8</v>
      </c>
      <c r="E34" s="110">
        <f>+'2T'!G34</f>
        <v>88</v>
      </c>
      <c r="F34" s="110">
        <f>+'3T'!G34</f>
        <v>151</v>
      </c>
      <c r="G34" s="110">
        <f t="shared" si="0"/>
        <v>247</v>
      </c>
    </row>
    <row r="35" spans="1:7" x14ac:dyDescent="0.25">
      <c r="A35" s="149"/>
      <c r="B35" s="106" t="s">
        <v>15</v>
      </c>
      <c r="C35" s="95" t="s">
        <v>14</v>
      </c>
      <c r="D35" s="110">
        <f>+'1T'!G35</f>
        <v>119</v>
      </c>
      <c r="E35" s="110">
        <f>+'2T'!G35</f>
        <v>844</v>
      </c>
      <c r="F35" s="110">
        <f>+'3T'!G35</f>
        <v>725</v>
      </c>
      <c r="G35" s="110">
        <f t="shared" si="0"/>
        <v>1688</v>
      </c>
    </row>
    <row r="36" spans="1:7" ht="30" x14ac:dyDescent="0.25">
      <c r="A36" s="149"/>
      <c r="B36" s="104" t="s">
        <v>77</v>
      </c>
      <c r="C36" s="95" t="s">
        <v>14</v>
      </c>
      <c r="D36" s="110">
        <f>+'1T'!G36</f>
        <v>400</v>
      </c>
      <c r="E36" s="110">
        <f>+'2T'!G36</f>
        <v>330</v>
      </c>
      <c r="F36" s="110">
        <f>+'3T'!G36</f>
        <v>0</v>
      </c>
      <c r="G36" s="110">
        <f t="shared" si="0"/>
        <v>730</v>
      </c>
    </row>
    <row r="37" spans="1:7" x14ac:dyDescent="0.25">
      <c r="A37" s="149"/>
      <c r="B37" s="104" t="s">
        <v>100</v>
      </c>
      <c r="C37" s="95" t="s">
        <v>101</v>
      </c>
      <c r="D37" s="110">
        <f>+'1T'!G37</f>
        <v>0</v>
      </c>
      <c r="E37" s="110">
        <f>+'2T'!G37</f>
        <v>1</v>
      </c>
      <c r="F37" s="110">
        <f>+'3T'!G37</f>
        <v>0</v>
      </c>
      <c r="G37" s="110">
        <f t="shared" si="0"/>
        <v>1</v>
      </c>
    </row>
    <row r="38" spans="1:7" ht="30" x14ac:dyDescent="0.25">
      <c r="A38" s="149"/>
      <c r="B38" s="128" t="s">
        <v>187</v>
      </c>
      <c r="C38" s="129" t="s">
        <v>188</v>
      </c>
      <c r="D38" s="110">
        <f>+'1T'!G38</f>
        <v>0</v>
      </c>
      <c r="E38" s="110">
        <f>+'2T'!G38</f>
        <v>0</v>
      </c>
      <c r="F38" s="110">
        <f>+'3T'!G38</f>
        <v>0</v>
      </c>
      <c r="G38" s="110">
        <f t="shared" si="0"/>
        <v>0</v>
      </c>
    </row>
    <row r="39" spans="1:7" ht="45" x14ac:dyDescent="0.25">
      <c r="A39" s="149"/>
      <c r="B39" s="128" t="s">
        <v>189</v>
      </c>
      <c r="C39" s="129" t="s">
        <v>190</v>
      </c>
      <c r="D39" s="110">
        <f>+'1T'!G39</f>
        <v>0</v>
      </c>
      <c r="E39" s="110">
        <f>+'2T'!G39</f>
        <v>0</v>
      </c>
      <c r="F39" s="110">
        <f>+'3T'!G39</f>
        <v>0</v>
      </c>
      <c r="G39" s="110">
        <f t="shared" si="0"/>
        <v>0</v>
      </c>
    </row>
    <row r="40" spans="1:7" ht="30" x14ac:dyDescent="0.25">
      <c r="A40" s="164" t="s">
        <v>20</v>
      </c>
      <c r="B40" s="107" t="s">
        <v>41</v>
      </c>
      <c r="C40" s="109" t="s">
        <v>42</v>
      </c>
      <c r="D40" s="110">
        <f>+'1T'!G40</f>
        <v>1</v>
      </c>
      <c r="E40" s="110">
        <f>+'2T'!G40</f>
        <v>2127</v>
      </c>
      <c r="F40" s="110">
        <f>+'3T'!G40</f>
        <v>5782</v>
      </c>
      <c r="G40" s="110">
        <f t="shared" si="0"/>
        <v>7910</v>
      </c>
    </row>
    <row r="41" spans="1:7" ht="30" x14ac:dyDescent="0.25">
      <c r="A41" s="171"/>
      <c r="B41" s="108" t="s">
        <v>43</v>
      </c>
      <c r="C41" s="109" t="s">
        <v>44</v>
      </c>
      <c r="D41" s="110">
        <f>+'1T'!G41</f>
        <v>1</v>
      </c>
      <c r="E41" s="110">
        <f>+'2T'!G41</f>
        <v>1</v>
      </c>
      <c r="F41" s="110">
        <f>+'3T'!G41</f>
        <v>0</v>
      </c>
      <c r="G41" s="110">
        <f t="shared" si="0"/>
        <v>2</v>
      </c>
    </row>
    <row r="42" spans="1:7" ht="15" customHeight="1" x14ac:dyDescent="0.25">
      <c r="A42" s="171"/>
      <c r="B42" s="108" t="s">
        <v>102</v>
      </c>
      <c r="C42" s="109" t="s">
        <v>103</v>
      </c>
      <c r="D42" s="110">
        <f>+'1T'!G42</f>
        <v>0</v>
      </c>
      <c r="E42" s="110">
        <f>+'2T'!G42</f>
        <v>30</v>
      </c>
      <c r="F42" s="110">
        <f>+'3T'!G42</f>
        <v>50</v>
      </c>
      <c r="G42" s="110">
        <f t="shared" si="0"/>
        <v>80</v>
      </c>
    </row>
    <row r="43" spans="1:7" ht="30" x14ac:dyDescent="0.25">
      <c r="A43" s="171"/>
      <c r="B43" s="107" t="s">
        <v>104</v>
      </c>
      <c r="C43" s="109" t="s">
        <v>14</v>
      </c>
      <c r="D43" s="110">
        <f>+'1T'!G43</f>
        <v>4482</v>
      </c>
      <c r="E43" s="110">
        <f>+'2T'!G43</f>
        <v>4157</v>
      </c>
      <c r="F43" s="110">
        <f>+'3T'!G43</f>
        <v>11996</v>
      </c>
      <c r="G43" s="110">
        <f t="shared" si="0"/>
        <v>20635</v>
      </c>
    </row>
    <row r="44" spans="1:7" ht="15" customHeight="1" x14ac:dyDescent="0.25">
      <c r="A44" s="149" t="s">
        <v>37</v>
      </c>
      <c r="B44" s="71" t="s">
        <v>21</v>
      </c>
      <c r="C44" s="109" t="s">
        <v>22</v>
      </c>
      <c r="D44" s="110">
        <f>+'1T'!G44</f>
        <v>42</v>
      </c>
      <c r="E44" s="110">
        <f>+'2T'!G44</f>
        <v>73</v>
      </c>
      <c r="F44" s="110">
        <f>+'3T'!G44</f>
        <v>42</v>
      </c>
      <c r="G44" s="110">
        <f t="shared" si="0"/>
        <v>157</v>
      </c>
    </row>
    <row r="45" spans="1:7" x14ac:dyDescent="0.25">
      <c r="A45" s="149"/>
      <c r="B45" s="71" t="s">
        <v>23</v>
      </c>
      <c r="C45" s="109" t="s">
        <v>14</v>
      </c>
      <c r="D45" s="110">
        <f>+'1T'!G45</f>
        <v>183</v>
      </c>
      <c r="E45" s="110">
        <f>+'2T'!G45</f>
        <v>379</v>
      </c>
      <c r="F45" s="110">
        <f>+'3T'!G45</f>
        <v>834</v>
      </c>
      <c r="G45" s="110">
        <f t="shared" si="0"/>
        <v>1396</v>
      </c>
    </row>
    <row r="46" spans="1:7" ht="30" x14ac:dyDescent="0.25">
      <c r="A46" s="149"/>
      <c r="B46" s="71" t="s">
        <v>141</v>
      </c>
      <c r="C46" s="109" t="s">
        <v>14</v>
      </c>
      <c r="D46" s="110">
        <f>+'1T'!G46</f>
        <v>0</v>
      </c>
      <c r="E46" s="110">
        <f>+'2T'!G46</f>
        <v>0</v>
      </c>
      <c r="F46" s="110">
        <f>+'3T'!G46</f>
        <v>0</v>
      </c>
      <c r="G46" s="110">
        <f t="shared" si="0"/>
        <v>0</v>
      </c>
    </row>
    <row r="47" spans="1:7" x14ac:dyDescent="0.25">
      <c r="A47" s="149"/>
      <c r="B47" s="71" t="s">
        <v>142</v>
      </c>
      <c r="C47" s="68" t="s">
        <v>78</v>
      </c>
      <c r="D47" s="110">
        <f>+'1T'!G47</f>
        <v>1</v>
      </c>
      <c r="E47" s="110">
        <f>+'2T'!G47</f>
        <v>1</v>
      </c>
      <c r="F47" s="110">
        <f>+'3T'!G47</f>
        <v>1</v>
      </c>
      <c r="G47" s="110">
        <f t="shared" si="0"/>
        <v>3</v>
      </c>
    </row>
    <row r="48" spans="1:7" ht="30" x14ac:dyDescent="0.25">
      <c r="A48" s="149"/>
      <c r="B48" s="71" t="s">
        <v>191</v>
      </c>
      <c r="C48" s="68" t="s">
        <v>171</v>
      </c>
      <c r="D48" s="110">
        <f>+'1T'!G48</f>
        <v>0</v>
      </c>
      <c r="E48" s="110">
        <f>+'2T'!G48</f>
        <v>0</v>
      </c>
      <c r="F48" s="110">
        <f>+'3T'!G48</f>
        <v>0</v>
      </c>
      <c r="G48" s="110">
        <f t="shared" si="0"/>
        <v>0</v>
      </c>
    </row>
    <row r="49" spans="1:7" x14ac:dyDescent="0.25">
      <c r="A49" s="164" t="s">
        <v>24</v>
      </c>
      <c r="B49" s="71" t="s">
        <v>21</v>
      </c>
      <c r="C49" s="92" t="s">
        <v>13</v>
      </c>
      <c r="D49" s="110">
        <f>+'1T'!G49</f>
        <v>27</v>
      </c>
      <c r="E49" s="110">
        <f>+'2T'!G49</f>
        <v>577</v>
      </c>
      <c r="F49" s="110">
        <f>+'3T'!G49</f>
        <v>31</v>
      </c>
      <c r="G49" s="110">
        <f t="shared" si="0"/>
        <v>635</v>
      </c>
    </row>
    <row r="50" spans="1:7" ht="45" x14ac:dyDescent="0.25">
      <c r="A50" s="164"/>
      <c r="B50" s="71" t="s">
        <v>79</v>
      </c>
      <c r="C50" s="92" t="s">
        <v>14</v>
      </c>
      <c r="D50" s="110">
        <f>+'1T'!G50</f>
        <v>2124</v>
      </c>
      <c r="E50" s="110">
        <f>+'2T'!G50</f>
        <v>68</v>
      </c>
      <c r="F50" s="110">
        <f>+'3T'!G50</f>
        <v>2344</v>
      </c>
      <c r="G50" s="110">
        <f t="shared" si="0"/>
        <v>4536</v>
      </c>
    </row>
    <row r="51" spans="1:7" ht="30" x14ac:dyDescent="0.25">
      <c r="A51" s="164"/>
      <c r="B51" s="71" t="s">
        <v>80</v>
      </c>
      <c r="C51" s="92" t="s">
        <v>81</v>
      </c>
      <c r="D51" s="110">
        <f>+'1T'!G51</f>
        <v>68</v>
      </c>
      <c r="E51" s="110">
        <f>+'2T'!G51</f>
        <v>69</v>
      </c>
      <c r="F51" s="110">
        <f>+'3T'!G51</f>
        <v>87</v>
      </c>
      <c r="G51" s="110">
        <f t="shared" si="0"/>
        <v>224</v>
      </c>
    </row>
    <row r="52" spans="1:7" ht="45" x14ac:dyDescent="0.25">
      <c r="A52" s="164"/>
      <c r="B52" s="71" t="s">
        <v>25</v>
      </c>
      <c r="C52" s="92" t="s">
        <v>14</v>
      </c>
      <c r="D52" s="110">
        <f>+'1T'!G52</f>
        <v>222</v>
      </c>
      <c r="E52" s="110">
        <f>+'2T'!G52</f>
        <v>242</v>
      </c>
      <c r="F52" s="110">
        <f>+'3T'!G52</f>
        <v>268</v>
      </c>
      <c r="G52" s="110">
        <f t="shared" si="0"/>
        <v>732</v>
      </c>
    </row>
    <row r="53" spans="1:7" ht="30" x14ac:dyDescent="0.25">
      <c r="A53" s="164"/>
      <c r="B53" s="71" t="s">
        <v>82</v>
      </c>
      <c r="C53" s="109" t="s">
        <v>45</v>
      </c>
      <c r="D53" s="110">
        <f>+'1T'!G53</f>
        <v>153</v>
      </c>
      <c r="E53" s="110">
        <f>+'2T'!G53</f>
        <v>17</v>
      </c>
      <c r="F53" s="110">
        <f>+'3T'!G53</f>
        <v>47</v>
      </c>
      <c r="G53" s="110">
        <f t="shared" si="0"/>
        <v>217</v>
      </c>
    </row>
    <row r="54" spans="1:7" ht="30" x14ac:dyDescent="0.25">
      <c r="A54" s="164"/>
      <c r="B54" s="94" t="s">
        <v>83</v>
      </c>
      <c r="C54" s="95" t="s">
        <v>16</v>
      </c>
      <c r="D54" s="110">
        <f>+'1T'!G54</f>
        <v>2</v>
      </c>
      <c r="E54" s="110">
        <f>+'2T'!G54</f>
        <v>35</v>
      </c>
      <c r="F54" s="110">
        <f>+'3T'!G54</f>
        <v>2</v>
      </c>
      <c r="G54" s="110">
        <f t="shared" si="0"/>
        <v>39</v>
      </c>
    </row>
    <row r="55" spans="1:7" x14ac:dyDescent="0.25">
      <c r="A55" s="164"/>
      <c r="B55" s="71" t="s">
        <v>164</v>
      </c>
      <c r="C55" s="92" t="s">
        <v>14</v>
      </c>
      <c r="D55" s="110">
        <f>+'1T'!G55</f>
        <v>0</v>
      </c>
      <c r="E55" s="110">
        <f>+'2T'!G55</f>
        <v>0</v>
      </c>
      <c r="F55" s="110">
        <f>+'3T'!G55</f>
        <v>0</v>
      </c>
      <c r="G55" s="110">
        <f t="shared" si="0"/>
        <v>0</v>
      </c>
    </row>
    <row r="56" spans="1:7" x14ac:dyDescent="0.25">
      <c r="A56" s="164"/>
      <c r="B56" s="63" t="s">
        <v>163</v>
      </c>
      <c r="C56" s="63" t="s">
        <v>120</v>
      </c>
      <c r="D56" s="110">
        <f>+'1T'!G56</f>
        <v>0</v>
      </c>
      <c r="E56" s="110">
        <f>+'2T'!G56</f>
        <v>0</v>
      </c>
      <c r="F56" s="110">
        <f>+'3T'!G56</f>
        <v>0</v>
      </c>
      <c r="G56" s="110">
        <f t="shared" si="0"/>
        <v>0</v>
      </c>
    </row>
    <row r="57" spans="1:7" ht="45" x14ac:dyDescent="0.25">
      <c r="A57" s="164" t="s">
        <v>91</v>
      </c>
      <c r="B57" s="71" t="s">
        <v>26</v>
      </c>
      <c r="C57" s="109" t="s">
        <v>14</v>
      </c>
      <c r="D57" s="110">
        <f>+'1T'!G57</f>
        <v>1455</v>
      </c>
      <c r="E57" s="110">
        <f>+'2T'!G57</f>
        <v>3560</v>
      </c>
      <c r="F57" s="110">
        <f>+'3T'!G57</f>
        <v>2919</v>
      </c>
      <c r="G57" s="110">
        <f t="shared" si="0"/>
        <v>7934</v>
      </c>
    </row>
    <row r="58" spans="1:7" ht="30" x14ac:dyDescent="0.25">
      <c r="A58" s="171"/>
      <c r="B58" s="94" t="s">
        <v>27</v>
      </c>
      <c r="C58" s="95" t="s">
        <v>38</v>
      </c>
      <c r="D58" s="110">
        <f>+'1T'!G58</f>
        <v>58</v>
      </c>
      <c r="E58" s="110">
        <f>+'2T'!G58</f>
        <v>683</v>
      </c>
      <c r="F58" s="110">
        <f>+'3T'!G58</f>
        <v>1054</v>
      </c>
      <c r="G58" s="110">
        <f t="shared" si="0"/>
        <v>1795</v>
      </c>
    </row>
    <row r="59" spans="1:7" ht="45" x14ac:dyDescent="0.25">
      <c r="A59" s="171"/>
      <c r="B59" s="68" t="s">
        <v>28</v>
      </c>
      <c r="C59" s="94" t="s">
        <v>13</v>
      </c>
      <c r="D59" s="110">
        <f>+'1T'!G59</f>
        <v>16</v>
      </c>
      <c r="E59" s="110">
        <f>+'2T'!G59</f>
        <v>829</v>
      </c>
      <c r="F59" s="110" t="str">
        <f>+'3T'!G59</f>
        <v>685 mujeres, 9 a instituciones y 2 a Red de OFIM</v>
      </c>
      <c r="G59" s="110">
        <f t="shared" si="0"/>
        <v>845</v>
      </c>
    </row>
    <row r="60" spans="1:7" ht="45" x14ac:dyDescent="0.25">
      <c r="A60" s="171"/>
      <c r="B60" s="94" t="s">
        <v>46</v>
      </c>
      <c r="C60" s="95" t="s">
        <v>13</v>
      </c>
      <c r="D60" s="110">
        <f>+'1T'!G60</f>
        <v>3</v>
      </c>
      <c r="E60" s="110">
        <f>+'2T'!G60</f>
        <v>258</v>
      </c>
      <c r="F60" s="110">
        <f>+'3T'!G60</f>
        <v>90</v>
      </c>
      <c r="G60" s="110">
        <f t="shared" si="0"/>
        <v>351</v>
      </c>
    </row>
    <row r="61" spans="1:7" ht="30" x14ac:dyDescent="0.25">
      <c r="A61" s="165" t="s">
        <v>29</v>
      </c>
      <c r="B61" s="94" t="s">
        <v>84</v>
      </c>
      <c r="C61" s="95" t="s">
        <v>78</v>
      </c>
      <c r="D61" s="110">
        <f>+'1T'!G61</f>
        <v>4</v>
      </c>
      <c r="E61" s="110">
        <f>+'2T'!G61</f>
        <v>46</v>
      </c>
      <c r="F61" s="110">
        <f>+'3T'!G61</f>
        <v>25</v>
      </c>
      <c r="G61" s="110">
        <f t="shared" si="0"/>
        <v>75</v>
      </c>
    </row>
    <row r="62" spans="1:7" ht="45" x14ac:dyDescent="0.25">
      <c r="A62" s="165"/>
      <c r="B62" s="94" t="s">
        <v>47</v>
      </c>
      <c r="C62" s="95" t="s">
        <v>48</v>
      </c>
      <c r="D62" s="110">
        <f>+'1T'!G62</f>
        <v>13</v>
      </c>
      <c r="E62" s="110">
        <f>+'2T'!G62</f>
        <v>0</v>
      </c>
      <c r="F62" s="110">
        <f>+'3T'!G62</f>
        <v>0</v>
      </c>
      <c r="G62" s="110">
        <f t="shared" si="0"/>
        <v>13</v>
      </c>
    </row>
    <row r="63" spans="1:7" ht="45" x14ac:dyDescent="0.25">
      <c r="A63" s="165"/>
      <c r="B63" s="94" t="s">
        <v>165</v>
      </c>
      <c r="C63" s="95" t="s">
        <v>106</v>
      </c>
      <c r="D63" s="110">
        <f>+'1T'!G63</f>
        <v>0</v>
      </c>
      <c r="E63" s="110">
        <f>+'2T'!G63</f>
        <v>4</v>
      </c>
      <c r="F63" s="110">
        <f>+'3T'!G63</f>
        <v>4</v>
      </c>
      <c r="G63" s="110">
        <f t="shared" si="0"/>
        <v>8</v>
      </c>
    </row>
    <row r="64" spans="1:7" ht="60" x14ac:dyDescent="0.25">
      <c r="A64" s="165"/>
      <c r="B64" s="94" t="s">
        <v>166</v>
      </c>
      <c r="C64" s="95" t="s">
        <v>13</v>
      </c>
      <c r="D64" s="110">
        <f>+'1T'!G64</f>
        <v>0</v>
      </c>
      <c r="E64" s="110">
        <f>+'2T'!G64</f>
        <v>13</v>
      </c>
      <c r="F64" s="110">
        <f>+'3T'!G64</f>
        <v>16</v>
      </c>
      <c r="G64" s="110">
        <f t="shared" si="0"/>
        <v>29</v>
      </c>
    </row>
    <row r="65" spans="1:7" ht="45" x14ac:dyDescent="0.25">
      <c r="A65" s="165"/>
      <c r="B65" s="94" t="s">
        <v>167</v>
      </c>
      <c r="C65" s="95" t="s">
        <v>105</v>
      </c>
      <c r="D65" s="110">
        <f>+'1T'!G65</f>
        <v>0</v>
      </c>
      <c r="E65" s="110">
        <f>+'2T'!G65</f>
        <v>12</v>
      </c>
      <c r="F65" s="110">
        <f>+'3T'!G65</f>
        <v>14</v>
      </c>
      <c r="G65" s="110">
        <f t="shared" si="0"/>
        <v>26</v>
      </c>
    </row>
    <row r="66" spans="1:7" x14ac:dyDescent="0.25">
      <c r="A66" s="165"/>
      <c r="B66" s="94" t="s">
        <v>168</v>
      </c>
      <c r="C66" s="95" t="s">
        <v>13</v>
      </c>
      <c r="D66" s="110">
        <f>+'1T'!G66</f>
        <v>0</v>
      </c>
      <c r="E66" s="110">
        <f>+'2T'!G66</f>
        <v>0</v>
      </c>
      <c r="F66" s="110">
        <f>+'3T'!G66</f>
        <v>0</v>
      </c>
      <c r="G66" s="110">
        <f t="shared" si="0"/>
        <v>0</v>
      </c>
    </row>
    <row r="67" spans="1:7" ht="30" x14ac:dyDescent="0.25">
      <c r="A67" s="165"/>
      <c r="B67" s="94" t="s">
        <v>169</v>
      </c>
      <c r="C67" s="95"/>
      <c r="D67" s="110">
        <f>+'1T'!G67</f>
        <v>0</v>
      </c>
      <c r="E67" s="110">
        <f>+'2T'!G67</f>
        <v>0</v>
      </c>
      <c r="F67" s="110">
        <f>+'3T'!G67</f>
        <v>0</v>
      </c>
      <c r="G67" s="110">
        <f t="shared" si="0"/>
        <v>0</v>
      </c>
    </row>
    <row r="68" spans="1:7" ht="30" x14ac:dyDescent="0.25">
      <c r="A68" s="166"/>
      <c r="B68" s="94" t="s">
        <v>192</v>
      </c>
      <c r="C68" s="129" t="s">
        <v>171</v>
      </c>
      <c r="D68" s="110">
        <f>+'1T'!G68</f>
        <v>0</v>
      </c>
      <c r="E68" s="110">
        <f>+'2T'!G68</f>
        <v>0</v>
      </c>
      <c r="F68" s="110">
        <f>+'3T'!G68</f>
        <v>0</v>
      </c>
      <c r="G68" s="110">
        <f t="shared" si="0"/>
        <v>0</v>
      </c>
    </row>
    <row r="69" spans="1:7" ht="15.75" thickBot="1" x14ac:dyDescent="0.3">
      <c r="A69" s="136"/>
      <c r="B69" s="74"/>
      <c r="C69" s="75"/>
      <c r="D69" s="76"/>
      <c r="E69" s="76"/>
      <c r="F69" s="76"/>
      <c r="G69" s="76"/>
    </row>
    <row r="70" spans="1:7" ht="15.75" thickTop="1" x14ac:dyDescent="0.25">
      <c r="A70" s="118" t="s">
        <v>149</v>
      </c>
      <c r="C70" s="119"/>
      <c r="D70" s="119"/>
      <c r="E70" s="119"/>
      <c r="F70" s="119"/>
      <c r="G70" s="119"/>
    </row>
    <row r="73" spans="1:7" x14ac:dyDescent="0.25">
      <c r="A73" s="145" t="s">
        <v>30</v>
      </c>
      <c r="B73" s="145"/>
      <c r="C73" s="145"/>
      <c r="D73" s="145"/>
      <c r="E73" s="145"/>
      <c r="F73" s="145"/>
    </row>
    <row r="74" spans="1:7" x14ac:dyDescent="0.25">
      <c r="A74" s="144" t="s">
        <v>92</v>
      </c>
      <c r="B74" s="144"/>
      <c r="C74" s="144"/>
      <c r="D74" s="144"/>
      <c r="E74" s="144"/>
      <c r="F74" s="144"/>
    </row>
    <row r="75" spans="1:7" x14ac:dyDescent="0.25">
      <c r="A75" s="144" t="s">
        <v>50</v>
      </c>
      <c r="B75" s="144"/>
      <c r="C75" s="144"/>
      <c r="D75" s="144"/>
      <c r="E75" s="144"/>
      <c r="F75" s="144"/>
    </row>
    <row r="76" spans="1:7" x14ac:dyDescent="0.25">
      <c r="A76" s="88"/>
      <c r="B76" s="88"/>
      <c r="C76" s="88"/>
      <c r="D76" s="88"/>
      <c r="E76" s="88"/>
      <c r="F76" s="99"/>
    </row>
    <row r="77" spans="1:7" ht="15.75" thickBot="1" x14ac:dyDescent="0.3">
      <c r="A77" s="78" t="s">
        <v>5</v>
      </c>
      <c r="B77" s="78" t="s">
        <v>10</v>
      </c>
      <c r="C77" s="78" t="s">
        <v>98</v>
      </c>
      <c r="D77" s="78" t="s">
        <v>116</v>
      </c>
      <c r="E77" s="78" t="s">
        <v>117</v>
      </c>
    </row>
    <row r="78" spans="1:7" x14ac:dyDescent="0.25">
      <c r="A78" s="112" t="s">
        <v>58</v>
      </c>
      <c r="B78" s="31">
        <f>+'1T'!E78</f>
        <v>131051445.2</v>
      </c>
      <c r="C78" s="31">
        <f>+'2T'!E78</f>
        <v>37933123.700000003</v>
      </c>
      <c r="D78" s="31">
        <f>+'3T'!E78</f>
        <v>34768032.039999999</v>
      </c>
      <c r="E78" s="31">
        <f t="shared" ref="E78:E88" si="1">SUM(B78:D78)</f>
        <v>203752600.94</v>
      </c>
    </row>
    <row r="79" spans="1:7" x14ac:dyDescent="0.25">
      <c r="A79" s="67" t="s">
        <v>59</v>
      </c>
      <c r="B79" s="31">
        <f>+'1T'!E79</f>
        <v>20352323.560000002</v>
      </c>
      <c r="C79" s="31">
        <f>+'2T'!E79</f>
        <v>17816027.91</v>
      </c>
      <c r="D79" s="31">
        <f>+'3T'!E79</f>
        <v>24234660.5</v>
      </c>
      <c r="E79" s="31">
        <f t="shared" si="1"/>
        <v>62403011.969999999</v>
      </c>
    </row>
    <row r="80" spans="1:7" ht="30" x14ac:dyDescent="0.25">
      <c r="A80" s="67" t="s">
        <v>60</v>
      </c>
      <c r="B80" s="31">
        <f>+'1T'!E80</f>
        <v>16872684</v>
      </c>
      <c r="C80" s="31">
        <f>+'2T'!E80</f>
        <v>14104083</v>
      </c>
      <c r="D80" s="31">
        <f>+'3T'!E80</f>
        <v>15716340</v>
      </c>
      <c r="E80" s="31">
        <f t="shared" si="1"/>
        <v>46693107</v>
      </c>
    </row>
    <row r="81" spans="1:6" ht="30" x14ac:dyDescent="0.25">
      <c r="A81" s="67" t="s">
        <v>70</v>
      </c>
      <c r="B81" s="31">
        <f>+'1T'!E81</f>
        <v>2548171.7999999998</v>
      </c>
      <c r="C81" s="31">
        <f>+'2T'!E81</f>
        <v>24456272.949999999</v>
      </c>
      <c r="D81" s="31">
        <f>+'3T'!E81</f>
        <v>7019950</v>
      </c>
      <c r="E81" s="31">
        <f t="shared" si="1"/>
        <v>34024394.75</v>
      </c>
    </row>
    <row r="82" spans="1:6" ht="30" x14ac:dyDescent="0.25">
      <c r="A82" s="67" t="s">
        <v>71</v>
      </c>
      <c r="B82" s="31">
        <f>+'1T'!E82</f>
        <v>0</v>
      </c>
      <c r="C82" s="31">
        <f>+'2T'!E82</f>
        <v>573850</v>
      </c>
      <c r="D82" s="31">
        <f>+'3T'!E82</f>
        <v>6254650</v>
      </c>
      <c r="E82" s="31">
        <f t="shared" si="1"/>
        <v>6828500</v>
      </c>
    </row>
    <row r="83" spans="1:6" ht="30" x14ac:dyDescent="0.25">
      <c r="A83" s="67" t="s">
        <v>61</v>
      </c>
      <c r="B83" s="31">
        <f>+'1T'!E83</f>
        <v>8586833.0800000001</v>
      </c>
      <c r="C83" s="31">
        <f>+'2T'!E83</f>
        <v>5071291</v>
      </c>
      <c r="D83" s="31">
        <f>+'3T'!E83</f>
        <v>978950.38</v>
      </c>
      <c r="E83" s="31">
        <f t="shared" si="1"/>
        <v>14637074.460000001</v>
      </c>
    </row>
    <row r="84" spans="1:6" x14ac:dyDescent="0.25">
      <c r="A84" s="67" t="s">
        <v>62</v>
      </c>
      <c r="B84" s="31">
        <f>+'1T'!E84</f>
        <v>8661242.7100000009</v>
      </c>
      <c r="C84" s="31">
        <f>+'2T'!E84</f>
        <v>18644735</v>
      </c>
      <c r="D84" s="31">
        <f>+'3T'!E84</f>
        <v>79263570</v>
      </c>
      <c r="E84" s="31">
        <f t="shared" si="1"/>
        <v>106569547.71000001</v>
      </c>
    </row>
    <row r="85" spans="1:6" ht="30" x14ac:dyDescent="0.25">
      <c r="A85" s="67" t="s">
        <v>63</v>
      </c>
      <c r="B85" s="31">
        <f>+'1T'!E85</f>
        <v>2098213</v>
      </c>
      <c r="C85" s="31">
        <f>+'2T'!E85</f>
        <v>5606131.5999999996</v>
      </c>
      <c r="D85" s="31">
        <f>+'3T'!E85</f>
        <v>7861535</v>
      </c>
      <c r="E85" s="31">
        <f t="shared" si="1"/>
        <v>15565879.6</v>
      </c>
    </row>
    <row r="86" spans="1:6" ht="30" x14ac:dyDescent="0.25">
      <c r="A86" s="67" t="s">
        <v>72</v>
      </c>
      <c r="B86" s="31">
        <f>+'1T'!E86</f>
        <v>126900</v>
      </c>
      <c r="C86" s="31">
        <f>+'2T'!E86</f>
        <v>30350</v>
      </c>
      <c r="D86" s="31">
        <f>+'3T'!E86</f>
        <v>170600</v>
      </c>
      <c r="E86" s="31">
        <f t="shared" si="1"/>
        <v>327850</v>
      </c>
    </row>
    <row r="87" spans="1:6" ht="30" x14ac:dyDescent="0.25">
      <c r="A87" s="67" t="s">
        <v>56</v>
      </c>
      <c r="B87" s="31">
        <f>+'1T'!E87</f>
        <v>666876474.83000004</v>
      </c>
      <c r="C87" s="31">
        <f>+'2T'!E87</f>
        <v>581125869.85000002</v>
      </c>
      <c r="D87" s="31">
        <f>+'3T'!E87</f>
        <v>574971654.29999995</v>
      </c>
      <c r="E87" s="31">
        <f t="shared" si="1"/>
        <v>1822973998.98</v>
      </c>
    </row>
    <row r="88" spans="1:6" ht="30" x14ac:dyDescent="0.25">
      <c r="A88" s="67" t="s">
        <v>57</v>
      </c>
      <c r="B88" s="31">
        <f>+'1T'!E88</f>
        <v>469774522.51999998</v>
      </c>
      <c r="C88" s="31">
        <f>+'2T'!E88</f>
        <v>398522197.48000002</v>
      </c>
      <c r="D88" s="31">
        <f>+'3T'!E88</f>
        <v>331428201.52999997</v>
      </c>
      <c r="E88" s="31">
        <f t="shared" si="1"/>
        <v>1199724921.53</v>
      </c>
    </row>
    <row r="89" spans="1:6" ht="15.75" thickBot="1" x14ac:dyDescent="0.3">
      <c r="A89" s="32" t="s">
        <v>31</v>
      </c>
      <c r="B89" s="32">
        <f>+SUM(B79:B88)</f>
        <v>1195897365.5</v>
      </c>
      <c r="C89" s="32">
        <f>+SUM(C79:C88)</f>
        <v>1065950808.7900001</v>
      </c>
      <c r="D89" s="32">
        <f>+SUM(D79:D88)</f>
        <v>1047900111.7099999</v>
      </c>
      <c r="E89" s="32">
        <f>+SUM(E79:E88)</f>
        <v>3309748286</v>
      </c>
    </row>
    <row r="90" spans="1:6" ht="15.75" thickTop="1" x14ac:dyDescent="0.25">
      <c r="A90" s="169" t="s">
        <v>124</v>
      </c>
      <c r="B90" s="170"/>
      <c r="C90" s="170"/>
      <c r="D90" s="170"/>
      <c r="E90" s="170"/>
      <c r="F90" s="170"/>
    </row>
    <row r="91" spans="1:6" x14ac:dyDescent="0.25">
      <c r="A91" s="79" t="s">
        <v>49</v>
      </c>
      <c r="C91" s="88"/>
      <c r="D91" s="88"/>
      <c r="E91" s="88"/>
      <c r="F91" s="99"/>
    </row>
    <row r="92" spans="1:6" x14ac:dyDescent="0.25">
      <c r="A92" s="79"/>
      <c r="C92" s="88"/>
      <c r="D92" s="88"/>
      <c r="E92" s="88"/>
      <c r="F92" s="99"/>
    </row>
    <row r="94" spans="1:6" x14ac:dyDescent="0.25">
      <c r="A94" s="145" t="s">
        <v>32</v>
      </c>
      <c r="B94" s="145"/>
      <c r="C94" s="145"/>
      <c r="D94" s="145"/>
      <c r="E94" s="145"/>
      <c r="F94" s="145"/>
    </row>
    <row r="95" spans="1:6" x14ac:dyDescent="0.25">
      <c r="A95" s="144" t="s">
        <v>92</v>
      </c>
      <c r="B95" s="144"/>
      <c r="C95" s="144"/>
      <c r="D95" s="144"/>
      <c r="E95" s="144"/>
      <c r="F95" s="144"/>
    </row>
    <row r="96" spans="1:6" x14ac:dyDescent="0.25">
      <c r="A96" s="144" t="s">
        <v>50</v>
      </c>
      <c r="B96" s="144"/>
      <c r="C96" s="144"/>
      <c r="D96" s="144"/>
      <c r="E96" s="144"/>
      <c r="F96" s="144"/>
    </row>
    <row r="97" spans="1:6" x14ac:dyDescent="0.25">
      <c r="A97" s="88"/>
      <c r="B97" s="88"/>
      <c r="C97" s="88"/>
      <c r="D97" s="88"/>
      <c r="E97" s="88"/>
      <c r="F97" s="88"/>
    </row>
    <row r="98" spans="1:6" ht="15.75" thickBot="1" x14ac:dyDescent="0.3">
      <c r="A98" s="78" t="s">
        <v>33</v>
      </c>
      <c r="B98" s="78" t="s">
        <v>10</v>
      </c>
      <c r="C98" s="78" t="s">
        <v>98</v>
      </c>
      <c r="D98" s="78" t="s">
        <v>116</v>
      </c>
      <c r="E98" s="78" t="s">
        <v>117</v>
      </c>
    </row>
    <row r="99" spans="1:6" x14ac:dyDescent="0.25">
      <c r="A99" s="31" t="s">
        <v>64</v>
      </c>
      <c r="B99" s="31">
        <f>+'1T'!E99</f>
        <v>822162501.63000011</v>
      </c>
      <c r="C99" s="31">
        <f>+'2T'!E99</f>
        <v>646368421.90999997</v>
      </c>
      <c r="D99" s="31">
        <f>+'3T'!E99</f>
        <v>644973876.17000008</v>
      </c>
      <c r="E99" s="31">
        <f t="shared" ref="E99:E105" si="2">SUM(B99:D99)</f>
        <v>2113504799.71</v>
      </c>
    </row>
    <row r="100" spans="1:6" x14ac:dyDescent="0.25">
      <c r="A100" s="31" t="s">
        <v>65</v>
      </c>
      <c r="B100" s="31">
        <f>+'1T'!E100</f>
        <v>394301495.94</v>
      </c>
      <c r="C100" s="31">
        <f>+'2T'!E100</f>
        <v>377549798.98000002</v>
      </c>
      <c r="D100" s="31">
        <f>+'3T'!E100</f>
        <v>390670259</v>
      </c>
      <c r="E100" s="31">
        <f t="shared" si="2"/>
        <v>1162521553.9200001</v>
      </c>
    </row>
    <row r="101" spans="1:6" x14ac:dyDescent="0.25">
      <c r="A101" s="31" t="s">
        <v>66</v>
      </c>
      <c r="B101" s="31">
        <f>+'1T'!E101</f>
        <v>27206528.350000001</v>
      </c>
      <c r="C101" s="31">
        <f>+'2T'!E101</f>
        <v>35530712.740000002</v>
      </c>
      <c r="D101" s="31">
        <f>+'3T'!E101</f>
        <v>20483023.799999997</v>
      </c>
      <c r="E101" s="31">
        <f t="shared" si="2"/>
        <v>83220264.890000001</v>
      </c>
    </row>
    <row r="102" spans="1:6" x14ac:dyDescent="0.25">
      <c r="A102" s="31" t="s">
        <v>69</v>
      </c>
      <c r="B102" s="31">
        <f>+'1T'!E102</f>
        <v>0</v>
      </c>
      <c r="C102" s="31">
        <f>+'2T'!E102</f>
        <v>0</v>
      </c>
      <c r="D102" s="31">
        <f>+'3T'!E103</f>
        <v>4991856.8</v>
      </c>
      <c r="E102" s="31">
        <f t="shared" si="2"/>
        <v>4991856.8</v>
      </c>
    </row>
    <row r="103" spans="1:6" x14ac:dyDescent="0.25">
      <c r="A103" s="31" t="s">
        <v>67</v>
      </c>
      <c r="B103" s="31">
        <f>+'1T'!E103</f>
        <v>920969.1</v>
      </c>
      <c r="C103" s="31">
        <f>+'2T'!E103</f>
        <v>14929360.439999999</v>
      </c>
      <c r="D103" s="31">
        <f>+'3T'!E104</f>
        <v>21549127.98</v>
      </c>
      <c r="E103" s="31"/>
    </row>
    <row r="104" spans="1:6" x14ac:dyDescent="0.25">
      <c r="A104" s="31" t="s">
        <v>68</v>
      </c>
      <c r="B104" s="31">
        <f>+'1T'!E104</f>
        <v>82357315.680000007</v>
      </c>
      <c r="C104" s="31">
        <f>+'2T'!E104</f>
        <v>29505638.420000002</v>
      </c>
      <c r="D104" s="31">
        <f>+'3T'!E105</f>
        <v>1082668143.75</v>
      </c>
      <c r="E104" s="31">
        <f t="shared" si="2"/>
        <v>1194531097.8499999</v>
      </c>
    </row>
    <row r="105" spans="1:6" ht="15.75" thickBot="1" x14ac:dyDescent="0.3">
      <c r="A105" s="32" t="s">
        <v>31</v>
      </c>
      <c r="B105" s="32">
        <f>+SUM(B99:B104)</f>
        <v>1326948810.7</v>
      </c>
      <c r="C105" s="32">
        <f t="shared" ref="C105:D105" si="3">+SUM(C99:C104)</f>
        <v>1103883932.49</v>
      </c>
      <c r="D105" s="32">
        <f t="shared" si="3"/>
        <v>2165336287.5</v>
      </c>
      <c r="E105" s="32">
        <f t="shared" si="2"/>
        <v>4596169030.6900005</v>
      </c>
    </row>
    <row r="106" spans="1:6" ht="15.75" thickTop="1" x14ac:dyDescent="0.25">
      <c r="A106" s="100" t="s">
        <v>49</v>
      </c>
      <c r="B106" s="31"/>
      <c r="C106" s="31"/>
      <c r="D106" s="31"/>
      <c r="E106" s="31"/>
      <c r="F106" s="31"/>
    </row>
    <row r="109" spans="1:6" x14ac:dyDescent="0.25">
      <c r="A109" s="145" t="s">
        <v>34</v>
      </c>
      <c r="B109" s="145"/>
      <c r="C109" s="145"/>
      <c r="D109" s="145"/>
      <c r="E109" s="145"/>
    </row>
    <row r="110" spans="1:6" x14ac:dyDescent="0.25">
      <c r="A110" s="144" t="s">
        <v>35</v>
      </c>
      <c r="B110" s="144"/>
      <c r="C110" s="144"/>
      <c r="D110" s="144"/>
      <c r="E110" s="144"/>
    </row>
    <row r="111" spans="1:6" x14ac:dyDescent="0.25">
      <c r="A111" s="144" t="s">
        <v>50</v>
      </c>
      <c r="B111" s="144"/>
      <c r="C111" s="144"/>
      <c r="D111" s="144"/>
      <c r="E111" s="144"/>
    </row>
    <row r="112" spans="1:6" x14ac:dyDescent="0.25">
      <c r="A112" s="88"/>
      <c r="B112" s="88"/>
      <c r="C112" s="88"/>
      <c r="D112" s="88"/>
    </row>
    <row r="113" spans="1:5" ht="15.75" thickBot="1" x14ac:dyDescent="0.3">
      <c r="A113" s="78" t="s">
        <v>33</v>
      </c>
      <c r="B113" s="78" t="s">
        <v>130</v>
      </c>
      <c r="C113" s="78" t="s">
        <v>98</v>
      </c>
      <c r="D113" s="78" t="s">
        <v>116</v>
      </c>
      <c r="E113" s="78" t="s">
        <v>117</v>
      </c>
    </row>
    <row r="114" spans="1:5" x14ac:dyDescent="0.25">
      <c r="A114" s="31" t="s">
        <v>36</v>
      </c>
      <c r="B114" s="26">
        <f>+'1T'!E114</f>
        <v>5709839756.9300003</v>
      </c>
      <c r="C114" s="26">
        <f>+'2T'!E114</f>
        <v>398472313.19999999</v>
      </c>
      <c r="D114" s="26">
        <f>+'3T'!E114</f>
        <v>10712156280.860001</v>
      </c>
      <c r="E114" s="26">
        <f>B114</f>
        <v>5709839756.9300003</v>
      </c>
    </row>
    <row r="115" spans="1:5" x14ac:dyDescent="0.25">
      <c r="A115" s="31" t="s">
        <v>51</v>
      </c>
      <c r="B115" s="26">
        <f>+'1T'!E115</f>
        <v>1725150282.5999999</v>
      </c>
      <c r="C115" s="26">
        <f>+'2T'!E115</f>
        <v>5706029116.46</v>
      </c>
      <c r="D115" s="26">
        <f>+'3T'!E115</f>
        <v>2148758676.6700001</v>
      </c>
      <c r="E115" s="26">
        <f>B115+C115+D115</f>
        <v>9579938075.7299995</v>
      </c>
    </row>
    <row r="116" spans="1:5" x14ac:dyDescent="0.25">
      <c r="A116" s="31" t="s">
        <v>52</v>
      </c>
      <c r="B116" s="26">
        <f>+'1T'!E116</f>
        <v>270841.19999999995</v>
      </c>
      <c r="C116" s="26">
        <f>+'2T'!E116</f>
        <v>1699026.76</v>
      </c>
      <c r="D116" s="26">
        <f>+'3T'!E116</f>
        <v>549282.69999999995</v>
      </c>
      <c r="E116" s="26">
        <f>B116+C116+D116</f>
        <v>2519150.66</v>
      </c>
    </row>
    <row r="117" spans="1:5" x14ac:dyDescent="0.25">
      <c r="A117" s="31" t="s">
        <v>53</v>
      </c>
      <c r="B117" s="26">
        <f>+'1T'!E117</f>
        <v>7435260880.7300005</v>
      </c>
      <c r="C117" s="26">
        <f>+'2T'!E117</f>
        <v>6106200456.4200001</v>
      </c>
      <c r="D117" s="26">
        <f>+'3T'!E117</f>
        <v>12861464240.230001</v>
      </c>
      <c r="E117" s="26">
        <f t="shared" ref="E117" si="4">E114+E115+E116</f>
        <v>15292296983.32</v>
      </c>
    </row>
    <row r="118" spans="1:5" x14ac:dyDescent="0.25">
      <c r="A118" s="31" t="s">
        <v>54</v>
      </c>
      <c r="B118" s="26">
        <f>+'1T'!E118</f>
        <v>1326948810.7</v>
      </c>
      <c r="C118" s="26">
        <f>+'2T'!E118</f>
        <v>1103883932.49</v>
      </c>
      <c r="D118" s="26">
        <f>+'3T'!E118</f>
        <v>1082668143.75</v>
      </c>
      <c r="E118" s="26">
        <f>B118+C118+D118</f>
        <v>3513500886.9400001</v>
      </c>
    </row>
    <row r="119" spans="1:5" x14ac:dyDescent="0.25">
      <c r="A119" s="31" t="s">
        <v>55</v>
      </c>
      <c r="B119" s="26">
        <f>+'1T'!E119</f>
        <v>6108312070.0300007</v>
      </c>
      <c r="C119" s="26">
        <f>+'2T'!E119</f>
        <v>5002316523.9300003</v>
      </c>
      <c r="D119" s="26">
        <f>+'3T'!E119</f>
        <v>11778796096.480001</v>
      </c>
      <c r="E119" s="26">
        <f t="shared" ref="E119" si="5">E117-E118</f>
        <v>11778796096.379999</v>
      </c>
    </row>
    <row r="120" spans="1:5" ht="15.75" thickBot="1" x14ac:dyDescent="0.3">
      <c r="A120" s="84"/>
      <c r="B120" s="76"/>
      <c r="C120" s="84"/>
      <c r="D120" s="84"/>
      <c r="E120" s="84"/>
    </row>
    <row r="121" spans="1:5" ht="15.75" thickTop="1" x14ac:dyDescent="0.25">
      <c r="A121" s="175" t="s">
        <v>131</v>
      </c>
      <c r="B121" s="175"/>
      <c r="C121" s="175"/>
      <c r="D121" s="175"/>
      <c r="E121" s="175"/>
    </row>
    <row r="122" spans="1:5" x14ac:dyDescent="0.25">
      <c r="A122" s="79" t="s">
        <v>49</v>
      </c>
      <c r="B122" s="26"/>
      <c r="C122" s="85"/>
      <c r="D122" s="85"/>
    </row>
    <row r="126" spans="1:5" x14ac:dyDescent="0.25">
      <c r="A126" s="140" t="s">
        <v>204</v>
      </c>
    </row>
    <row r="127" spans="1:5" x14ac:dyDescent="0.25">
      <c r="A127" s="140" t="s">
        <v>205</v>
      </c>
    </row>
    <row r="128" spans="1:5" x14ac:dyDescent="0.25">
      <c r="A128" s="140" t="s">
        <v>206</v>
      </c>
    </row>
  </sheetData>
  <mergeCells count="22">
    <mergeCell ref="A109:E109"/>
    <mergeCell ref="A110:E110"/>
    <mergeCell ref="A111:E111"/>
    <mergeCell ref="A121:E121"/>
    <mergeCell ref="A74:F74"/>
    <mergeCell ref="A75:F75"/>
    <mergeCell ref="A90:F90"/>
    <mergeCell ref="A94:F94"/>
    <mergeCell ref="A95:F95"/>
    <mergeCell ref="A96:F96"/>
    <mergeCell ref="A49:A56"/>
    <mergeCell ref="A73:F73"/>
    <mergeCell ref="A1:G1"/>
    <mergeCell ref="A8:G8"/>
    <mergeCell ref="A9:G9"/>
    <mergeCell ref="A57:A60"/>
    <mergeCell ref="A22:A33"/>
    <mergeCell ref="A40:A43"/>
    <mergeCell ref="A13:A21"/>
    <mergeCell ref="A34:A39"/>
    <mergeCell ref="A44:A48"/>
    <mergeCell ref="A61:A68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8"/>
  <sheetViews>
    <sheetView topLeftCell="A7" workbookViewId="0">
      <selection activeCell="I16" sqref="I16"/>
    </sheetView>
  </sheetViews>
  <sheetFormatPr baseColWidth="10" defaultRowHeight="15" x14ac:dyDescent="0.25"/>
  <cols>
    <col min="1" max="1" width="36.28515625" style="58" customWidth="1"/>
    <col min="2" max="2" width="25.28515625" style="58" customWidth="1"/>
    <col min="3" max="3" width="20.7109375" style="58" customWidth="1"/>
    <col min="4" max="4" width="16.85546875" style="58" bestFit="1" customWidth="1"/>
    <col min="5" max="5" width="17.28515625" style="58" bestFit="1" customWidth="1"/>
    <col min="6" max="6" width="17.7109375" style="58" bestFit="1" customWidth="1"/>
    <col min="7" max="7" width="16.28515625" style="58" bestFit="1" customWidth="1"/>
    <col min="8" max="16384" width="11.42578125" style="58"/>
  </cols>
  <sheetData>
    <row r="1" spans="1:8" x14ac:dyDescent="0.25">
      <c r="A1" s="147" t="s">
        <v>85</v>
      </c>
      <c r="B1" s="147"/>
      <c r="C1" s="147"/>
      <c r="D1" s="147"/>
      <c r="E1" s="147"/>
      <c r="F1" s="147"/>
      <c r="G1" s="147"/>
    </row>
    <row r="2" spans="1:8" x14ac:dyDescent="0.25">
      <c r="A2" s="88"/>
      <c r="B2" s="116" t="s">
        <v>0</v>
      </c>
      <c r="C2" s="55" t="s">
        <v>86</v>
      </c>
      <c r="D2" s="88"/>
      <c r="E2" s="88"/>
      <c r="F2" s="88"/>
      <c r="G2" s="88"/>
    </row>
    <row r="3" spans="1:8" x14ac:dyDescent="0.25">
      <c r="A3" s="88"/>
      <c r="B3" s="116" t="s">
        <v>1</v>
      </c>
      <c r="C3" s="55" t="s">
        <v>2</v>
      </c>
      <c r="D3" s="88"/>
      <c r="E3" s="88"/>
      <c r="F3" s="88"/>
      <c r="G3" s="88"/>
    </row>
    <row r="4" spans="1:8" x14ac:dyDescent="0.25">
      <c r="A4" s="88"/>
      <c r="B4" s="116" t="s">
        <v>3</v>
      </c>
      <c r="C4" s="117" t="s">
        <v>4</v>
      </c>
      <c r="D4" s="88"/>
      <c r="E4" s="88"/>
      <c r="F4" s="88"/>
      <c r="G4" s="88"/>
    </row>
    <row r="5" spans="1:8" x14ac:dyDescent="0.25">
      <c r="A5" s="88"/>
      <c r="B5" s="116" t="s">
        <v>87</v>
      </c>
      <c r="C5" s="138">
        <v>2012</v>
      </c>
      <c r="D5" s="88"/>
      <c r="E5" s="88"/>
      <c r="F5" s="88"/>
      <c r="G5" s="88"/>
    </row>
    <row r="6" spans="1:8" x14ac:dyDescent="0.25">
      <c r="A6" s="88"/>
      <c r="B6" s="116"/>
      <c r="C6" s="117"/>
      <c r="D6" s="88"/>
      <c r="E6" s="88"/>
      <c r="F6" s="88"/>
      <c r="G6" s="88"/>
    </row>
    <row r="7" spans="1:8" x14ac:dyDescent="0.25">
      <c r="A7" s="88"/>
      <c r="B7" s="116"/>
      <c r="C7" s="117"/>
      <c r="D7" s="88"/>
      <c r="E7" s="88"/>
      <c r="F7" s="88"/>
      <c r="G7" s="88"/>
    </row>
    <row r="8" spans="1:8" x14ac:dyDescent="0.25">
      <c r="A8" s="147" t="s">
        <v>89</v>
      </c>
      <c r="B8" s="147"/>
      <c r="C8" s="147"/>
      <c r="D8" s="147"/>
      <c r="E8" s="147"/>
      <c r="F8" s="147"/>
      <c r="G8" s="147"/>
    </row>
    <row r="9" spans="1:8" x14ac:dyDescent="0.25">
      <c r="A9" s="147" t="s">
        <v>90</v>
      </c>
      <c r="B9" s="147"/>
      <c r="C9" s="147"/>
      <c r="D9" s="147"/>
      <c r="E9" s="147"/>
      <c r="F9" s="147"/>
      <c r="G9" s="147"/>
    </row>
    <row r="10" spans="1:8" x14ac:dyDescent="0.25">
      <c r="A10" s="61"/>
      <c r="B10" s="61"/>
      <c r="C10" s="61"/>
      <c r="D10" s="61"/>
      <c r="E10" s="61"/>
      <c r="F10" s="61"/>
      <c r="G10" s="61"/>
    </row>
    <row r="11" spans="1:8" ht="15.75" thickBot="1" x14ac:dyDescent="0.3">
      <c r="A11" s="62" t="s">
        <v>5</v>
      </c>
      <c r="B11" s="62" t="s">
        <v>207</v>
      </c>
      <c r="C11" s="62" t="s">
        <v>6</v>
      </c>
      <c r="D11" s="62" t="s">
        <v>10</v>
      </c>
      <c r="E11" s="62" t="s">
        <v>98</v>
      </c>
      <c r="F11" s="62" t="s">
        <v>116</v>
      </c>
      <c r="G11" s="62" t="s">
        <v>146</v>
      </c>
      <c r="H11" s="62" t="s">
        <v>147</v>
      </c>
    </row>
    <row r="12" spans="1:8" x14ac:dyDescent="0.25">
      <c r="A12" s="103"/>
      <c r="B12" s="85"/>
      <c r="C12" s="103"/>
      <c r="D12" s="77"/>
      <c r="E12" s="77"/>
      <c r="F12" s="77"/>
      <c r="G12" s="77"/>
      <c r="H12" s="77"/>
    </row>
    <row r="13" spans="1:8" ht="30" x14ac:dyDescent="0.25">
      <c r="A13" s="149" t="s">
        <v>11</v>
      </c>
      <c r="B13" s="89" t="s">
        <v>12</v>
      </c>
      <c r="C13" s="110" t="s">
        <v>13</v>
      </c>
      <c r="D13" s="110">
        <f>+'1T'!G13</f>
        <v>25</v>
      </c>
      <c r="E13" s="110">
        <f>+'2T'!G13</f>
        <v>44</v>
      </c>
      <c r="F13" s="110">
        <f>+'3T'!G13</f>
        <v>45</v>
      </c>
      <c r="G13" s="110">
        <f>+'4T'!G13</f>
        <v>27</v>
      </c>
      <c r="H13" s="110">
        <f>SUM(D13:G13)</f>
        <v>141</v>
      </c>
    </row>
    <row r="14" spans="1:8" ht="30" x14ac:dyDescent="0.25">
      <c r="A14" s="149"/>
      <c r="B14" s="89" t="s">
        <v>15</v>
      </c>
      <c r="C14" s="110" t="s">
        <v>14</v>
      </c>
      <c r="D14" s="110">
        <f>+'1T'!G14</f>
        <v>42</v>
      </c>
      <c r="E14" s="110">
        <f>+'2T'!G14</f>
        <v>301</v>
      </c>
      <c r="F14" s="110">
        <f>+'3T'!G14</f>
        <v>871</v>
      </c>
      <c r="G14" s="110">
        <f>+'4T'!G14</f>
        <v>134</v>
      </c>
      <c r="H14" s="110">
        <f t="shared" ref="H14:H68" si="0">SUM(D14:G14)</f>
        <v>1348</v>
      </c>
    </row>
    <row r="15" spans="1:8" x14ac:dyDescent="0.25">
      <c r="A15" s="149"/>
      <c r="B15" s="89" t="s">
        <v>74</v>
      </c>
      <c r="C15" s="110" t="s">
        <v>99</v>
      </c>
      <c r="D15" s="110">
        <f>+'1T'!G15</f>
        <v>3</v>
      </c>
      <c r="E15" s="110">
        <f>+'2T'!G15</f>
        <v>12</v>
      </c>
      <c r="F15" s="110">
        <f>+'3T'!G15</f>
        <v>0</v>
      </c>
      <c r="G15" s="110">
        <f>+'4T'!G15</f>
        <v>0</v>
      </c>
      <c r="H15" s="110">
        <f t="shared" si="0"/>
        <v>15</v>
      </c>
    </row>
    <row r="16" spans="1:8" ht="30" x14ac:dyDescent="0.25">
      <c r="A16" s="149"/>
      <c r="B16" s="33" t="s">
        <v>172</v>
      </c>
      <c r="C16" s="34" t="s">
        <v>171</v>
      </c>
      <c r="D16" s="110">
        <f>+'1T'!G16</f>
        <v>0</v>
      </c>
      <c r="E16" s="110">
        <f>+'2T'!G16</f>
        <v>0</v>
      </c>
      <c r="F16" s="110">
        <f>+'3T'!G16</f>
        <v>600</v>
      </c>
      <c r="G16" s="110">
        <f>+'4T'!G16</f>
        <v>0</v>
      </c>
      <c r="H16" s="110">
        <f t="shared" si="0"/>
        <v>600</v>
      </c>
    </row>
    <row r="17" spans="1:8" x14ac:dyDescent="0.25">
      <c r="A17" s="149"/>
      <c r="B17" s="33" t="s">
        <v>193</v>
      </c>
      <c r="C17" s="34" t="s">
        <v>171</v>
      </c>
      <c r="D17" s="110">
        <f>+'1T'!G17</f>
        <v>0</v>
      </c>
      <c r="E17" s="110">
        <f>+'2T'!G17</f>
        <v>0</v>
      </c>
      <c r="F17" s="110">
        <f>+'3T'!G17</f>
        <v>0</v>
      </c>
      <c r="G17" s="110">
        <f>+'4T'!G17</f>
        <v>128</v>
      </c>
      <c r="H17" s="110">
        <f t="shared" si="0"/>
        <v>128</v>
      </c>
    </row>
    <row r="18" spans="1:8" x14ac:dyDescent="0.25">
      <c r="A18" s="149"/>
      <c r="B18" s="33" t="s">
        <v>194</v>
      </c>
      <c r="C18" s="34" t="s">
        <v>171</v>
      </c>
      <c r="D18" s="110">
        <f>+'1T'!G18</f>
        <v>0</v>
      </c>
      <c r="E18" s="110">
        <f>+'2T'!G18</f>
        <v>0</v>
      </c>
      <c r="F18" s="110">
        <f>+'3T'!G18</f>
        <v>0</v>
      </c>
      <c r="G18" s="110">
        <f>+'4T'!G18</f>
        <v>55</v>
      </c>
      <c r="H18" s="110">
        <f t="shared" si="0"/>
        <v>55</v>
      </c>
    </row>
    <row r="19" spans="1:8" ht="30" x14ac:dyDescent="0.25">
      <c r="A19" s="149"/>
      <c r="B19" s="33" t="s">
        <v>195</v>
      </c>
      <c r="C19" s="34" t="s">
        <v>171</v>
      </c>
      <c r="D19" s="110">
        <f>+'1T'!G19</f>
        <v>0</v>
      </c>
      <c r="E19" s="110">
        <f>+'2T'!G19</f>
        <v>0</v>
      </c>
      <c r="F19" s="110">
        <f>+'3T'!G19</f>
        <v>0</v>
      </c>
      <c r="G19" s="110">
        <f>+'4T'!G19</f>
        <v>118</v>
      </c>
      <c r="H19" s="110">
        <f t="shared" si="0"/>
        <v>118</v>
      </c>
    </row>
    <row r="20" spans="1:8" ht="30" x14ac:dyDescent="0.25">
      <c r="A20" s="149"/>
      <c r="B20" s="33" t="s">
        <v>196</v>
      </c>
      <c r="C20" s="34" t="s">
        <v>171</v>
      </c>
      <c r="D20" s="110">
        <f>+'1T'!G20</f>
        <v>0</v>
      </c>
      <c r="E20" s="110">
        <f>+'2T'!G20</f>
        <v>0</v>
      </c>
      <c r="F20" s="110">
        <f>+'3T'!G20</f>
        <v>0</v>
      </c>
      <c r="G20" s="110">
        <f>+'4T'!G20</f>
        <v>20</v>
      </c>
      <c r="H20" s="110">
        <f t="shared" si="0"/>
        <v>20</v>
      </c>
    </row>
    <row r="21" spans="1:8" x14ac:dyDescent="0.25">
      <c r="A21" s="149"/>
      <c r="B21" s="33" t="s">
        <v>197</v>
      </c>
      <c r="C21" s="34" t="s">
        <v>185</v>
      </c>
      <c r="D21" s="110">
        <f>+'1T'!G21</f>
        <v>0</v>
      </c>
      <c r="E21" s="110">
        <f>+'2T'!G21</f>
        <v>0</v>
      </c>
      <c r="F21" s="110">
        <f>+'3T'!G21</f>
        <v>0</v>
      </c>
      <c r="G21" s="110">
        <f>+'4T'!G21</f>
        <v>9</v>
      </c>
      <c r="H21" s="110">
        <f t="shared" si="0"/>
        <v>9</v>
      </c>
    </row>
    <row r="22" spans="1:8" ht="30" x14ac:dyDescent="0.25">
      <c r="A22" s="146" t="s">
        <v>75</v>
      </c>
      <c r="B22" s="67" t="s">
        <v>137</v>
      </c>
      <c r="C22" s="110" t="s">
        <v>14</v>
      </c>
      <c r="D22" s="110">
        <f>+'1T'!G22</f>
        <v>0</v>
      </c>
      <c r="E22" s="110">
        <f>+'2T'!G22</f>
        <v>0</v>
      </c>
      <c r="F22" s="110">
        <f>+'3T'!G22</f>
        <v>0</v>
      </c>
      <c r="G22" s="110">
        <f>+'4T'!G22</f>
        <v>0</v>
      </c>
      <c r="H22" s="110">
        <f t="shared" si="0"/>
        <v>0</v>
      </c>
    </row>
    <row r="23" spans="1:8" ht="30" x14ac:dyDescent="0.25">
      <c r="A23" s="146"/>
      <c r="B23" s="104" t="s">
        <v>15</v>
      </c>
      <c r="C23" s="110" t="s">
        <v>14</v>
      </c>
      <c r="D23" s="110">
        <f>+'1T'!G23</f>
        <v>30</v>
      </c>
      <c r="E23" s="110">
        <f>+'2T'!G23</f>
        <v>80</v>
      </c>
      <c r="F23" s="110">
        <f>+'3T'!G23</f>
        <v>148</v>
      </c>
      <c r="G23" s="110">
        <f>+'4T'!G23</f>
        <v>161</v>
      </c>
      <c r="H23" s="110">
        <f t="shared" si="0"/>
        <v>419</v>
      </c>
    </row>
    <row r="24" spans="1:8" ht="30" x14ac:dyDescent="0.25">
      <c r="A24" s="146"/>
      <c r="B24" s="67" t="s">
        <v>154</v>
      </c>
      <c r="C24" s="110" t="s">
        <v>14</v>
      </c>
      <c r="D24" s="110">
        <f>+'1T'!G24</f>
        <v>0</v>
      </c>
      <c r="E24" s="110">
        <f>+'2T'!G24</f>
        <v>70</v>
      </c>
      <c r="F24" s="110">
        <f>+'3T'!G24</f>
        <v>116</v>
      </c>
      <c r="G24" s="110">
        <f>+'4T'!G24</f>
        <v>3</v>
      </c>
      <c r="H24" s="110">
        <f t="shared" si="0"/>
        <v>189</v>
      </c>
    </row>
    <row r="25" spans="1:8" ht="30" x14ac:dyDescent="0.25">
      <c r="A25" s="146"/>
      <c r="B25" s="104" t="s">
        <v>155</v>
      </c>
      <c r="C25" s="110" t="s">
        <v>16</v>
      </c>
      <c r="D25" s="110">
        <f>+'1T'!G25</f>
        <v>4</v>
      </c>
      <c r="E25" s="110">
        <f>+'2T'!G25</f>
        <v>6</v>
      </c>
      <c r="F25" s="110">
        <f>+'3T'!G25</f>
        <v>16</v>
      </c>
      <c r="G25" s="110">
        <f>+'4T'!G25</f>
        <v>1</v>
      </c>
      <c r="H25" s="110">
        <f t="shared" si="0"/>
        <v>27</v>
      </c>
    </row>
    <row r="26" spans="1:8" ht="45" x14ac:dyDescent="0.25">
      <c r="A26" s="146"/>
      <c r="B26" s="67" t="s">
        <v>17</v>
      </c>
      <c r="C26" s="110" t="s">
        <v>14</v>
      </c>
      <c r="D26" s="110">
        <f>+'1T'!G26</f>
        <v>1268</v>
      </c>
      <c r="E26" s="110">
        <f>+'2T'!G26</f>
        <v>1201</v>
      </c>
      <c r="F26" s="110">
        <f>+'3T'!G26</f>
        <v>751</v>
      </c>
      <c r="G26" s="110">
        <f>+'4T'!G26</f>
        <v>4696</v>
      </c>
      <c r="H26" s="110">
        <f t="shared" si="0"/>
        <v>7916</v>
      </c>
    </row>
    <row r="27" spans="1:8" ht="30" x14ac:dyDescent="0.25">
      <c r="A27" s="146"/>
      <c r="B27" s="67" t="s">
        <v>76</v>
      </c>
      <c r="C27" s="110" t="s">
        <v>39</v>
      </c>
      <c r="D27" s="110">
        <f>+'1T'!G27</f>
        <v>104</v>
      </c>
      <c r="E27" s="110">
        <f>+'2T'!G27</f>
        <v>69</v>
      </c>
      <c r="F27" s="110">
        <f>+'3T'!G27</f>
        <v>0</v>
      </c>
      <c r="G27" s="110">
        <f>+'4T'!G27</f>
        <v>162</v>
      </c>
      <c r="H27" s="110">
        <f t="shared" si="0"/>
        <v>335</v>
      </c>
    </row>
    <row r="28" spans="1:8" x14ac:dyDescent="0.25">
      <c r="A28" s="146"/>
      <c r="B28" s="104" t="s">
        <v>156</v>
      </c>
      <c r="C28" s="110" t="s">
        <v>16</v>
      </c>
      <c r="D28" s="110">
        <f>+'1T'!G28</f>
        <v>7</v>
      </c>
      <c r="E28" s="110">
        <f>+'2T'!G28</f>
        <v>20</v>
      </c>
      <c r="F28" s="110">
        <f>+'3T'!G28</f>
        <v>7</v>
      </c>
      <c r="G28" s="110">
        <f>+'4T'!G28</f>
        <v>19</v>
      </c>
      <c r="H28" s="110">
        <f t="shared" si="0"/>
        <v>53</v>
      </c>
    </row>
    <row r="29" spans="1:8" x14ac:dyDescent="0.25">
      <c r="A29" s="146"/>
      <c r="B29" s="68" t="s">
        <v>157</v>
      </c>
      <c r="C29" s="110" t="s">
        <v>40</v>
      </c>
      <c r="D29" s="110">
        <f>+'1T'!G29</f>
        <v>217</v>
      </c>
      <c r="E29" s="110">
        <f>+'2T'!G29</f>
        <v>121</v>
      </c>
      <c r="F29" s="110">
        <f>+'3T'!G29</f>
        <v>0</v>
      </c>
      <c r="G29" s="110">
        <f>+'4T'!G29</f>
        <v>0</v>
      </c>
      <c r="H29" s="110">
        <f t="shared" si="0"/>
        <v>338</v>
      </c>
    </row>
    <row r="30" spans="1:8" ht="30" x14ac:dyDescent="0.25">
      <c r="A30" s="146"/>
      <c r="B30" s="67" t="s">
        <v>158</v>
      </c>
      <c r="C30" s="110" t="s">
        <v>14</v>
      </c>
      <c r="D30" s="110">
        <f>+'1T'!G30</f>
        <v>0</v>
      </c>
      <c r="E30" s="110">
        <f>+'2T'!G30</f>
        <v>30</v>
      </c>
      <c r="F30" s="110">
        <f>+'3T'!G30</f>
        <v>13</v>
      </c>
      <c r="G30" s="110">
        <f>+'4T'!G30</f>
        <v>1</v>
      </c>
      <c r="H30" s="110">
        <f t="shared" si="0"/>
        <v>44</v>
      </c>
    </row>
    <row r="31" spans="1:8" ht="30" x14ac:dyDescent="0.25">
      <c r="A31" s="146"/>
      <c r="B31" s="67" t="s">
        <v>159</v>
      </c>
      <c r="C31" s="110" t="s">
        <v>39</v>
      </c>
      <c r="D31" s="110">
        <f>+'1T'!G31</f>
        <v>11</v>
      </c>
      <c r="E31" s="110">
        <f>+'2T'!G31</f>
        <v>13</v>
      </c>
      <c r="F31" s="110">
        <f>+'3T'!G31</f>
        <v>10</v>
      </c>
      <c r="G31" s="110">
        <f>+'4T'!G31</f>
        <v>18</v>
      </c>
      <c r="H31" s="110">
        <f t="shared" si="0"/>
        <v>52</v>
      </c>
    </row>
    <row r="32" spans="1:8" ht="30" x14ac:dyDescent="0.25">
      <c r="A32" s="146"/>
      <c r="B32" s="67" t="s">
        <v>180</v>
      </c>
      <c r="C32" s="110" t="s">
        <v>39</v>
      </c>
      <c r="D32" s="110">
        <f>+'1T'!G32</f>
        <v>0</v>
      </c>
      <c r="E32" s="110">
        <f>+'2T'!G32</f>
        <v>0</v>
      </c>
      <c r="F32" s="110">
        <f>+'3T'!G32</f>
        <v>44</v>
      </c>
      <c r="G32" s="110">
        <f>+'4T'!G32</f>
        <v>0</v>
      </c>
      <c r="H32" s="110">
        <f t="shared" si="0"/>
        <v>44</v>
      </c>
    </row>
    <row r="33" spans="1:8" x14ac:dyDescent="0.25">
      <c r="A33" s="146"/>
      <c r="B33" s="123" t="s">
        <v>181</v>
      </c>
      <c r="C33" s="58" t="s">
        <v>40</v>
      </c>
      <c r="D33" s="110">
        <f>+'1T'!G33</f>
        <v>0</v>
      </c>
      <c r="E33" s="110">
        <f>+'2T'!G33</f>
        <v>0</v>
      </c>
      <c r="F33" s="110">
        <f>+'3T'!G33</f>
        <v>62</v>
      </c>
      <c r="G33" s="110">
        <f>+'4T'!G33</f>
        <v>0</v>
      </c>
      <c r="H33" s="110">
        <f t="shared" si="0"/>
        <v>62</v>
      </c>
    </row>
    <row r="34" spans="1:8" ht="15" customHeight="1" x14ac:dyDescent="0.25">
      <c r="A34" s="149" t="s">
        <v>18</v>
      </c>
      <c r="B34" s="105" t="s">
        <v>19</v>
      </c>
      <c r="C34" s="110" t="s">
        <v>13</v>
      </c>
      <c r="D34" s="110">
        <f>+'1T'!G34</f>
        <v>8</v>
      </c>
      <c r="E34" s="110">
        <f>+'2T'!G34</f>
        <v>88</v>
      </c>
      <c r="F34" s="110">
        <f>+'3T'!G34</f>
        <v>151</v>
      </c>
      <c r="G34" s="110">
        <f>+'4T'!G34</f>
        <v>78</v>
      </c>
      <c r="H34" s="110">
        <f t="shared" si="0"/>
        <v>325</v>
      </c>
    </row>
    <row r="35" spans="1:8" x14ac:dyDescent="0.25">
      <c r="A35" s="149"/>
      <c r="B35" s="106" t="s">
        <v>15</v>
      </c>
      <c r="C35" s="95" t="s">
        <v>14</v>
      </c>
      <c r="D35" s="110">
        <f>+'1T'!G35</f>
        <v>119</v>
      </c>
      <c r="E35" s="110">
        <f>+'2T'!G35</f>
        <v>844</v>
      </c>
      <c r="F35" s="110">
        <f>+'3T'!G35</f>
        <v>725</v>
      </c>
      <c r="G35" s="110">
        <f>+'4T'!G35</f>
        <v>914</v>
      </c>
      <c r="H35" s="110">
        <f t="shared" si="0"/>
        <v>2602</v>
      </c>
    </row>
    <row r="36" spans="1:8" ht="30" x14ac:dyDescent="0.25">
      <c r="A36" s="149"/>
      <c r="B36" s="104" t="s">
        <v>77</v>
      </c>
      <c r="C36" s="95" t="s">
        <v>14</v>
      </c>
      <c r="D36" s="110">
        <f>+'1T'!G36</f>
        <v>400</v>
      </c>
      <c r="E36" s="110">
        <f>+'2T'!G36</f>
        <v>330</v>
      </c>
      <c r="F36" s="110">
        <f>+'3T'!G36</f>
        <v>0</v>
      </c>
      <c r="G36" s="110">
        <f>+'4T'!G36</f>
        <v>0</v>
      </c>
      <c r="H36" s="110">
        <f t="shared" si="0"/>
        <v>730</v>
      </c>
    </row>
    <row r="37" spans="1:8" x14ac:dyDescent="0.25">
      <c r="A37" s="149"/>
      <c r="B37" s="104" t="s">
        <v>100</v>
      </c>
      <c r="C37" s="95" t="s">
        <v>101</v>
      </c>
      <c r="D37" s="110">
        <f>+'1T'!G37</f>
        <v>0</v>
      </c>
      <c r="E37" s="110">
        <f>+'2T'!G37</f>
        <v>1</v>
      </c>
      <c r="F37" s="110">
        <f>+'3T'!G37</f>
        <v>0</v>
      </c>
      <c r="G37" s="110">
        <f>+'4T'!G37</f>
        <v>0</v>
      </c>
      <c r="H37" s="110">
        <f t="shared" si="0"/>
        <v>1</v>
      </c>
    </row>
    <row r="38" spans="1:8" ht="30" x14ac:dyDescent="0.25">
      <c r="A38" s="149"/>
      <c r="B38" s="128" t="s">
        <v>187</v>
      </c>
      <c r="C38" s="129" t="s">
        <v>188</v>
      </c>
      <c r="D38" s="110">
        <f>+'1T'!G38</f>
        <v>0</v>
      </c>
      <c r="E38" s="110">
        <f>+'2T'!G38</f>
        <v>0</v>
      </c>
      <c r="F38" s="110">
        <f>+'3T'!G38</f>
        <v>0</v>
      </c>
      <c r="G38" s="110">
        <f>+'4T'!G38</f>
        <v>35</v>
      </c>
      <c r="H38" s="110">
        <f t="shared" si="0"/>
        <v>35</v>
      </c>
    </row>
    <row r="39" spans="1:8" ht="45" x14ac:dyDescent="0.25">
      <c r="A39" s="149"/>
      <c r="B39" s="128" t="s">
        <v>189</v>
      </c>
      <c r="C39" s="129" t="s">
        <v>190</v>
      </c>
      <c r="D39" s="110">
        <f>+'1T'!G39</f>
        <v>0</v>
      </c>
      <c r="E39" s="110">
        <f>+'2T'!G39</f>
        <v>0</v>
      </c>
      <c r="F39" s="110">
        <f>+'3T'!G39</f>
        <v>0</v>
      </c>
      <c r="G39" s="110">
        <f>+'4T'!G39</f>
        <v>3</v>
      </c>
      <c r="H39" s="110">
        <f t="shared" si="0"/>
        <v>3</v>
      </c>
    </row>
    <row r="40" spans="1:8" ht="30" x14ac:dyDescent="0.25">
      <c r="A40" s="164" t="s">
        <v>20</v>
      </c>
      <c r="B40" s="107" t="s">
        <v>41</v>
      </c>
      <c r="C40" s="109" t="s">
        <v>42</v>
      </c>
      <c r="D40" s="110">
        <f>+'1T'!G40</f>
        <v>1</v>
      </c>
      <c r="E40" s="110">
        <f>+'2T'!G40</f>
        <v>2127</v>
      </c>
      <c r="F40" s="110">
        <f>+'3T'!G40</f>
        <v>5782</v>
      </c>
      <c r="G40" s="110">
        <f>+'4T'!G40</f>
        <v>42846</v>
      </c>
      <c r="H40" s="110">
        <f t="shared" si="0"/>
        <v>50756</v>
      </c>
    </row>
    <row r="41" spans="1:8" ht="15" customHeight="1" x14ac:dyDescent="0.25">
      <c r="A41" s="171"/>
      <c r="B41" s="108" t="s">
        <v>43</v>
      </c>
      <c r="C41" s="109" t="s">
        <v>44</v>
      </c>
      <c r="D41" s="110">
        <f>+'1T'!G41</f>
        <v>1</v>
      </c>
      <c r="E41" s="110">
        <f>+'2T'!G41</f>
        <v>1</v>
      </c>
      <c r="F41" s="110">
        <f>+'3T'!G41</f>
        <v>0</v>
      </c>
      <c r="G41" s="110">
        <f>+'4T'!G41</f>
        <v>0</v>
      </c>
      <c r="H41" s="110">
        <f t="shared" si="0"/>
        <v>2</v>
      </c>
    </row>
    <row r="42" spans="1:8" x14ac:dyDescent="0.25">
      <c r="A42" s="171"/>
      <c r="B42" s="108" t="s">
        <v>102</v>
      </c>
      <c r="C42" s="109" t="s">
        <v>103</v>
      </c>
      <c r="D42" s="110">
        <f>+'1T'!G42</f>
        <v>0</v>
      </c>
      <c r="E42" s="110">
        <f>+'2T'!G42</f>
        <v>30</v>
      </c>
      <c r="F42" s="110">
        <f>+'3T'!G42</f>
        <v>50</v>
      </c>
      <c r="G42" s="110">
        <f>+'4T'!G42</f>
        <v>3908</v>
      </c>
      <c r="H42" s="110">
        <f t="shared" si="0"/>
        <v>3988</v>
      </c>
    </row>
    <row r="43" spans="1:8" x14ac:dyDescent="0.25">
      <c r="A43" s="171"/>
      <c r="B43" s="107" t="s">
        <v>104</v>
      </c>
      <c r="C43" s="109" t="s">
        <v>14</v>
      </c>
      <c r="D43" s="110">
        <f>+'1T'!G43</f>
        <v>4482</v>
      </c>
      <c r="E43" s="110">
        <f>+'2T'!G43</f>
        <v>4157</v>
      </c>
      <c r="F43" s="110">
        <f>+'3T'!G43</f>
        <v>11996</v>
      </c>
      <c r="G43" s="110">
        <f>+'4T'!G43</f>
        <v>24125</v>
      </c>
      <c r="H43" s="110">
        <f t="shared" si="0"/>
        <v>44760</v>
      </c>
    </row>
    <row r="44" spans="1:8" ht="15" customHeight="1" x14ac:dyDescent="0.25">
      <c r="A44" s="149" t="s">
        <v>37</v>
      </c>
      <c r="B44" s="71" t="s">
        <v>21</v>
      </c>
      <c r="C44" s="109" t="s">
        <v>22</v>
      </c>
      <c r="D44" s="110">
        <f>+'1T'!G44</f>
        <v>42</v>
      </c>
      <c r="E44" s="110">
        <f>+'2T'!G44</f>
        <v>73</v>
      </c>
      <c r="F44" s="110">
        <f>+'3T'!G44</f>
        <v>42</v>
      </c>
      <c r="G44" s="110">
        <f>+'4T'!G44</f>
        <v>67</v>
      </c>
      <c r="H44" s="110">
        <f t="shared" si="0"/>
        <v>224</v>
      </c>
    </row>
    <row r="45" spans="1:8" x14ac:dyDescent="0.25">
      <c r="A45" s="149"/>
      <c r="B45" s="71" t="s">
        <v>23</v>
      </c>
      <c r="C45" s="109" t="s">
        <v>14</v>
      </c>
      <c r="D45" s="110">
        <f>+'1T'!G45</f>
        <v>183</v>
      </c>
      <c r="E45" s="110">
        <f>+'2T'!G45</f>
        <v>379</v>
      </c>
      <c r="F45" s="110">
        <f>+'3T'!G45</f>
        <v>834</v>
      </c>
      <c r="G45" s="110">
        <f>+'4T'!G45</f>
        <v>720</v>
      </c>
      <c r="H45" s="110">
        <f t="shared" si="0"/>
        <v>2116</v>
      </c>
    </row>
    <row r="46" spans="1:8" x14ac:dyDescent="0.25">
      <c r="A46" s="149"/>
      <c r="B46" s="71" t="s">
        <v>141</v>
      </c>
      <c r="C46" s="109" t="s">
        <v>14</v>
      </c>
      <c r="D46" s="110">
        <f>+'1T'!G46</f>
        <v>0</v>
      </c>
      <c r="E46" s="110">
        <f>+'2T'!G46</f>
        <v>0</v>
      </c>
      <c r="F46" s="110">
        <f>+'3T'!G46</f>
        <v>0</v>
      </c>
      <c r="G46" s="110">
        <f>+'4T'!G46</f>
        <v>0</v>
      </c>
      <c r="H46" s="110">
        <f t="shared" si="0"/>
        <v>0</v>
      </c>
    </row>
    <row r="47" spans="1:8" ht="15" customHeight="1" x14ac:dyDescent="0.25">
      <c r="A47" s="149"/>
      <c r="B47" s="71" t="s">
        <v>142</v>
      </c>
      <c r="C47" s="68" t="s">
        <v>78</v>
      </c>
      <c r="D47" s="110">
        <f>+'1T'!G47</f>
        <v>1</v>
      </c>
      <c r="E47" s="110">
        <f>+'2T'!G47</f>
        <v>1</v>
      </c>
      <c r="F47" s="110">
        <f>+'3T'!G47</f>
        <v>1</v>
      </c>
      <c r="G47" s="110">
        <f>+'4T'!G47</f>
        <v>4</v>
      </c>
      <c r="H47" s="110">
        <f t="shared" si="0"/>
        <v>7</v>
      </c>
    </row>
    <row r="48" spans="1:8" ht="15" customHeight="1" x14ac:dyDescent="0.25">
      <c r="A48" s="149"/>
      <c r="B48" s="71" t="s">
        <v>191</v>
      </c>
      <c r="C48" s="68" t="s">
        <v>171</v>
      </c>
      <c r="D48" s="110">
        <f>+'1T'!G48</f>
        <v>0</v>
      </c>
      <c r="E48" s="110">
        <f>+'2T'!G48</f>
        <v>0</v>
      </c>
      <c r="F48" s="110">
        <f>+'3T'!G48</f>
        <v>0</v>
      </c>
      <c r="G48" s="110">
        <f>+'4T'!G48</f>
        <v>285</v>
      </c>
      <c r="H48" s="110">
        <f t="shared" si="0"/>
        <v>285</v>
      </c>
    </row>
    <row r="49" spans="1:8" x14ac:dyDescent="0.25">
      <c r="A49" s="164" t="s">
        <v>24</v>
      </c>
      <c r="B49" s="71" t="s">
        <v>21</v>
      </c>
      <c r="C49" s="92" t="s">
        <v>13</v>
      </c>
      <c r="D49" s="110">
        <f>+'1T'!G49</f>
        <v>27</v>
      </c>
      <c r="E49" s="110">
        <f>+'2T'!G49</f>
        <v>577</v>
      </c>
      <c r="F49" s="110">
        <f>+'3T'!G49</f>
        <v>31</v>
      </c>
      <c r="G49" s="110">
        <f>+'4T'!G49</f>
        <v>0</v>
      </c>
      <c r="H49" s="110">
        <f t="shared" si="0"/>
        <v>635</v>
      </c>
    </row>
    <row r="50" spans="1:8" ht="45" x14ac:dyDescent="0.25">
      <c r="A50" s="164"/>
      <c r="B50" s="71" t="s">
        <v>79</v>
      </c>
      <c r="C50" s="92" t="s">
        <v>14</v>
      </c>
      <c r="D50" s="110">
        <f>+'1T'!G50</f>
        <v>2124</v>
      </c>
      <c r="E50" s="110">
        <f>+'2T'!G50</f>
        <v>68</v>
      </c>
      <c r="F50" s="110">
        <f>+'3T'!G50</f>
        <v>2344</v>
      </c>
      <c r="G50" s="110">
        <f>+'4T'!G50</f>
        <v>7298</v>
      </c>
      <c r="H50" s="110">
        <f t="shared" si="0"/>
        <v>11834</v>
      </c>
    </row>
    <row r="51" spans="1:8" ht="30" x14ac:dyDescent="0.25">
      <c r="A51" s="164"/>
      <c r="B51" s="71" t="s">
        <v>80</v>
      </c>
      <c r="C51" s="92" t="s">
        <v>81</v>
      </c>
      <c r="D51" s="110">
        <f>+'1T'!G51</f>
        <v>68</v>
      </c>
      <c r="E51" s="110">
        <f>+'2T'!G51</f>
        <v>69</v>
      </c>
      <c r="F51" s="110">
        <f>+'3T'!G51</f>
        <v>87</v>
      </c>
      <c r="G51" s="110">
        <f>+'4T'!G51</f>
        <v>621</v>
      </c>
      <c r="H51" s="110">
        <f t="shared" si="0"/>
        <v>845</v>
      </c>
    </row>
    <row r="52" spans="1:8" ht="45" x14ac:dyDescent="0.25">
      <c r="A52" s="164"/>
      <c r="B52" s="71" t="s">
        <v>25</v>
      </c>
      <c r="C52" s="92" t="s">
        <v>14</v>
      </c>
      <c r="D52" s="110">
        <f>+'1T'!G52</f>
        <v>222</v>
      </c>
      <c r="E52" s="110">
        <f>+'2T'!G52</f>
        <v>242</v>
      </c>
      <c r="F52" s="110">
        <f>+'3T'!G52</f>
        <v>268</v>
      </c>
      <c r="G52" s="110">
        <f>+'4T'!G52</f>
        <v>1051</v>
      </c>
      <c r="H52" s="110">
        <f t="shared" si="0"/>
        <v>1783</v>
      </c>
    </row>
    <row r="53" spans="1:8" ht="30" x14ac:dyDescent="0.25">
      <c r="A53" s="164"/>
      <c r="B53" s="71" t="s">
        <v>82</v>
      </c>
      <c r="C53" s="109" t="s">
        <v>45</v>
      </c>
      <c r="D53" s="110">
        <f>+'1T'!G53</f>
        <v>153</v>
      </c>
      <c r="E53" s="110">
        <f>+'2T'!G53</f>
        <v>17</v>
      </c>
      <c r="F53" s="110">
        <f>+'3T'!G53</f>
        <v>47</v>
      </c>
      <c r="G53" s="110">
        <f>+'4T'!G53</f>
        <v>424</v>
      </c>
      <c r="H53" s="110">
        <f t="shared" si="0"/>
        <v>641</v>
      </c>
    </row>
    <row r="54" spans="1:8" x14ac:dyDescent="0.25">
      <c r="A54" s="164"/>
      <c r="B54" s="94" t="s">
        <v>83</v>
      </c>
      <c r="C54" s="95" t="s">
        <v>16</v>
      </c>
      <c r="D54" s="110">
        <f>+'1T'!G54</f>
        <v>2</v>
      </c>
      <c r="E54" s="110">
        <f>+'2T'!G54</f>
        <v>35</v>
      </c>
      <c r="F54" s="110">
        <f>+'3T'!G54</f>
        <v>2</v>
      </c>
      <c r="G54" s="110">
        <f>+'4T'!G54</f>
        <v>13</v>
      </c>
      <c r="H54" s="110">
        <f t="shared" si="0"/>
        <v>52</v>
      </c>
    </row>
    <row r="55" spans="1:8" x14ac:dyDescent="0.25">
      <c r="A55" s="164"/>
      <c r="B55" s="71" t="s">
        <v>164</v>
      </c>
      <c r="C55" s="92" t="s">
        <v>14</v>
      </c>
      <c r="D55" s="110">
        <f>+'1T'!G55</f>
        <v>0</v>
      </c>
      <c r="E55" s="110">
        <f>+'2T'!G55</f>
        <v>0</v>
      </c>
      <c r="F55" s="110">
        <f>+'3T'!G55</f>
        <v>0</v>
      </c>
      <c r="G55" s="110">
        <f>+'4T'!G55</f>
        <v>0</v>
      </c>
      <c r="H55" s="110">
        <f t="shared" si="0"/>
        <v>0</v>
      </c>
    </row>
    <row r="56" spans="1:8" x14ac:dyDescent="0.25">
      <c r="A56" s="164"/>
      <c r="B56" s="63" t="s">
        <v>163</v>
      </c>
      <c r="C56" s="63" t="s">
        <v>120</v>
      </c>
      <c r="D56" s="110">
        <f>+'1T'!G56</f>
        <v>0</v>
      </c>
      <c r="E56" s="110">
        <f>+'2T'!G56</f>
        <v>0</v>
      </c>
      <c r="F56" s="110">
        <f>+'3T'!G56</f>
        <v>0</v>
      </c>
      <c r="G56" s="110">
        <f>+'4T'!G56</f>
        <v>0</v>
      </c>
      <c r="H56" s="110">
        <f t="shared" si="0"/>
        <v>0</v>
      </c>
    </row>
    <row r="57" spans="1:8" ht="45" x14ac:dyDescent="0.25">
      <c r="A57" s="164" t="s">
        <v>91</v>
      </c>
      <c r="B57" s="71" t="s">
        <v>26</v>
      </c>
      <c r="C57" s="109" t="s">
        <v>14</v>
      </c>
      <c r="D57" s="110">
        <f>+'1T'!G57</f>
        <v>1455</v>
      </c>
      <c r="E57" s="110">
        <f>+'2T'!G57</f>
        <v>3560</v>
      </c>
      <c r="F57" s="110">
        <f>+'3T'!G57</f>
        <v>2919</v>
      </c>
      <c r="G57" s="110">
        <f>+'4T'!G57</f>
        <v>4932</v>
      </c>
      <c r="H57" s="110">
        <f t="shared" si="0"/>
        <v>12866</v>
      </c>
    </row>
    <row r="58" spans="1:8" ht="30" x14ac:dyDescent="0.25">
      <c r="A58" s="171"/>
      <c r="B58" s="94" t="s">
        <v>27</v>
      </c>
      <c r="C58" s="95" t="s">
        <v>38</v>
      </c>
      <c r="D58" s="110">
        <f>+'1T'!G58</f>
        <v>58</v>
      </c>
      <c r="E58" s="110">
        <f>+'2T'!G58</f>
        <v>683</v>
      </c>
      <c r="F58" s="110">
        <f>+'3T'!G58</f>
        <v>1054</v>
      </c>
      <c r="G58" s="110">
        <f>+'4T'!G58</f>
        <v>1789</v>
      </c>
      <c r="H58" s="110">
        <f t="shared" si="0"/>
        <v>3584</v>
      </c>
    </row>
    <row r="59" spans="1:8" ht="45" x14ac:dyDescent="0.25">
      <c r="A59" s="171"/>
      <c r="B59" s="68" t="s">
        <v>28</v>
      </c>
      <c r="C59" s="94" t="s">
        <v>13</v>
      </c>
      <c r="D59" s="110">
        <f>+'1T'!G59</f>
        <v>16</v>
      </c>
      <c r="E59" s="110">
        <f>+'2T'!G59</f>
        <v>829</v>
      </c>
      <c r="F59" s="110" t="str">
        <f>+'3T'!G59</f>
        <v>685 mujeres, 9 a instituciones y 2 a Red de OFIM</v>
      </c>
      <c r="G59" s="110">
        <f>+'4T'!G59</f>
        <v>94</v>
      </c>
      <c r="H59" s="110">
        <f t="shared" si="0"/>
        <v>939</v>
      </c>
    </row>
    <row r="60" spans="1:8" ht="45" x14ac:dyDescent="0.25">
      <c r="A60" s="171"/>
      <c r="B60" s="94" t="s">
        <v>46</v>
      </c>
      <c r="C60" s="95" t="s">
        <v>13</v>
      </c>
      <c r="D60" s="110">
        <f>+'1T'!G60</f>
        <v>3</v>
      </c>
      <c r="E60" s="110">
        <f>+'2T'!G60</f>
        <v>258</v>
      </c>
      <c r="F60" s="110">
        <f>+'3T'!G60</f>
        <v>90</v>
      </c>
      <c r="G60" s="110">
        <f>+'4T'!G60</f>
        <v>345</v>
      </c>
      <c r="H60" s="110">
        <f t="shared" si="0"/>
        <v>696</v>
      </c>
    </row>
    <row r="61" spans="1:8" ht="30" customHeight="1" x14ac:dyDescent="0.25">
      <c r="A61" s="165" t="s">
        <v>29</v>
      </c>
      <c r="B61" s="94" t="s">
        <v>84</v>
      </c>
      <c r="C61" s="95" t="s">
        <v>78</v>
      </c>
      <c r="D61" s="110">
        <f>+'1T'!G61</f>
        <v>4</v>
      </c>
      <c r="E61" s="110">
        <f>+'2T'!G61</f>
        <v>46</v>
      </c>
      <c r="F61" s="110">
        <f>+'3T'!G61</f>
        <v>25</v>
      </c>
      <c r="G61" s="110">
        <f>+'4T'!G61</f>
        <v>9</v>
      </c>
      <c r="H61" s="110">
        <f t="shared" si="0"/>
        <v>84</v>
      </c>
    </row>
    <row r="62" spans="1:8" ht="30" x14ac:dyDescent="0.25">
      <c r="A62" s="165"/>
      <c r="B62" s="94" t="s">
        <v>47</v>
      </c>
      <c r="C62" s="95" t="s">
        <v>48</v>
      </c>
      <c r="D62" s="110">
        <f>+'1T'!G62</f>
        <v>13</v>
      </c>
      <c r="E62" s="110">
        <f>+'2T'!G62</f>
        <v>0</v>
      </c>
      <c r="F62" s="110">
        <f>+'3T'!G62</f>
        <v>0</v>
      </c>
      <c r="G62" s="110">
        <f>+'4T'!G62</f>
        <v>0</v>
      </c>
      <c r="H62" s="110">
        <f t="shared" si="0"/>
        <v>13</v>
      </c>
    </row>
    <row r="63" spans="1:8" ht="30" x14ac:dyDescent="0.25">
      <c r="A63" s="165"/>
      <c r="B63" s="94" t="s">
        <v>165</v>
      </c>
      <c r="C63" s="95" t="s">
        <v>106</v>
      </c>
      <c r="D63" s="110">
        <f>+'1T'!G63</f>
        <v>0</v>
      </c>
      <c r="E63" s="110">
        <f>+'2T'!G63</f>
        <v>4</v>
      </c>
      <c r="F63" s="110">
        <f>+'3T'!G63</f>
        <v>4</v>
      </c>
      <c r="G63" s="110">
        <f>+'4T'!G63</f>
        <v>12</v>
      </c>
      <c r="H63" s="110">
        <f t="shared" si="0"/>
        <v>20</v>
      </c>
    </row>
    <row r="64" spans="1:8" ht="45" x14ac:dyDescent="0.25">
      <c r="A64" s="165"/>
      <c r="B64" s="94" t="s">
        <v>166</v>
      </c>
      <c r="C64" s="95" t="s">
        <v>13</v>
      </c>
      <c r="D64" s="110">
        <f>+'1T'!G64</f>
        <v>0</v>
      </c>
      <c r="E64" s="110">
        <f>+'2T'!G64</f>
        <v>13</v>
      </c>
      <c r="F64" s="110">
        <f>+'3T'!G64</f>
        <v>16</v>
      </c>
      <c r="G64" s="110">
        <f>+'4T'!G64</f>
        <v>0</v>
      </c>
      <c r="H64" s="110">
        <f t="shared" si="0"/>
        <v>29</v>
      </c>
    </row>
    <row r="65" spans="1:8" ht="30" x14ac:dyDescent="0.25">
      <c r="A65" s="165"/>
      <c r="B65" s="94" t="s">
        <v>167</v>
      </c>
      <c r="C65" s="95" t="s">
        <v>105</v>
      </c>
      <c r="D65" s="110">
        <f>+'1T'!G65</f>
        <v>0</v>
      </c>
      <c r="E65" s="110">
        <f>+'2T'!G65</f>
        <v>12</v>
      </c>
      <c r="F65" s="110">
        <f>+'3T'!G65</f>
        <v>14</v>
      </c>
      <c r="G65" s="110">
        <f>+'4T'!G65</f>
        <v>25</v>
      </c>
      <c r="H65" s="110">
        <f t="shared" si="0"/>
        <v>51</v>
      </c>
    </row>
    <row r="66" spans="1:8" x14ac:dyDescent="0.25">
      <c r="A66" s="165"/>
      <c r="B66" s="94" t="s">
        <v>168</v>
      </c>
      <c r="C66" s="95" t="s">
        <v>13</v>
      </c>
      <c r="D66" s="110">
        <f>+'1T'!G66</f>
        <v>0</v>
      </c>
      <c r="E66" s="110">
        <f>+'2T'!G66</f>
        <v>0</v>
      </c>
      <c r="F66" s="110">
        <f>+'3T'!G66</f>
        <v>0</v>
      </c>
      <c r="G66" s="110">
        <f>+'4T'!G66</f>
        <v>0</v>
      </c>
      <c r="H66" s="110">
        <f t="shared" si="0"/>
        <v>0</v>
      </c>
    </row>
    <row r="67" spans="1:8" ht="30" x14ac:dyDescent="0.25">
      <c r="A67" s="165"/>
      <c r="B67" s="94" t="s">
        <v>169</v>
      </c>
      <c r="C67" s="95"/>
      <c r="D67" s="110">
        <f>+'1T'!G67</f>
        <v>0</v>
      </c>
      <c r="E67" s="110">
        <f>+'2T'!G67</f>
        <v>0</v>
      </c>
      <c r="F67" s="110">
        <f>+'3T'!G67</f>
        <v>0</v>
      </c>
      <c r="G67" s="110">
        <f>+'4T'!G67</f>
        <v>0</v>
      </c>
      <c r="H67" s="110">
        <f t="shared" si="0"/>
        <v>0</v>
      </c>
    </row>
    <row r="68" spans="1:8" ht="30" x14ac:dyDescent="0.25">
      <c r="A68" s="166"/>
      <c r="B68" s="94" t="s">
        <v>192</v>
      </c>
      <c r="C68" s="129" t="s">
        <v>171</v>
      </c>
      <c r="D68" s="110">
        <f>+'1T'!G68</f>
        <v>0</v>
      </c>
      <c r="E68" s="110">
        <f>+'2T'!G68</f>
        <v>0</v>
      </c>
      <c r="F68" s="110">
        <f>+'3T'!G68</f>
        <v>0</v>
      </c>
      <c r="G68" s="110">
        <f>+'4T'!G68</f>
        <v>40</v>
      </c>
      <c r="H68" s="110">
        <f t="shared" si="0"/>
        <v>40</v>
      </c>
    </row>
    <row r="69" spans="1:8" ht="15.75" thickBot="1" x14ac:dyDescent="0.3">
      <c r="A69" s="136"/>
      <c r="B69" s="74"/>
      <c r="C69" s="75"/>
      <c r="D69" s="76"/>
      <c r="E69" s="76"/>
      <c r="F69" s="76"/>
      <c r="G69" s="76"/>
      <c r="H69" s="76"/>
    </row>
    <row r="70" spans="1:8" ht="15.75" thickTop="1" x14ac:dyDescent="0.25">
      <c r="A70" s="118" t="s">
        <v>149</v>
      </c>
      <c r="C70" s="119"/>
      <c r="D70" s="119"/>
      <c r="E70" s="119"/>
      <c r="F70" s="119"/>
      <c r="G70" s="119"/>
    </row>
    <row r="73" spans="1:8" x14ac:dyDescent="0.25">
      <c r="A73" s="145" t="s">
        <v>30</v>
      </c>
      <c r="B73" s="145"/>
      <c r="C73" s="145"/>
      <c r="D73" s="145"/>
      <c r="E73" s="145"/>
      <c r="F73" s="145"/>
    </row>
    <row r="74" spans="1:8" x14ac:dyDescent="0.25">
      <c r="A74" s="144" t="s">
        <v>92</v>
      </c>
      <c r="B74" s="144"/>
      <c r="C74" s="144"/>
      <c r="D74" s="144"/>
      <c r="E74" s="144"/>
      <c r="F74" s="144"/>
    </row>
    <row r="75" spans="1:8" x14ac:dyDescent="0.25">
      <c r="A75" s="144" t="s">
        <v>50</v>
      </c>
      <c r="B75" s="144"/>
      <c r="C75" s="144"/>
      <c r="D75" s="144"/>
      <c r="E75" s="144"/>
      <c r="F75" s="144"/>
    </row>
    <row r="76" spans="1:8" x14ac:dyDescent="0.25">
      <c r="A76" s="88"/>
      <c r="B76" s="88"/>
      <c r="C76" s="88"/>
      <c r="D76" s="88"/>
      <c r="E76" s="88"/>
      <c r="F76" s="99"/>
    </row>
    <row r="77" spans="1:8" ht="15.75" thickBot="1" x14ac:dyDescent="0.3">
      <c r="A77" s="78" t="s">
        <v>5</v>
      </c>
      <c r="B77" s="78" t="s">
        <v>10</v>
      </c>
      <c r="C77" s="78" t="s">
        <v>98</v>
      </c>
      <c r="D77" s="78" t="s">
        <v>116</v>
      </c>
      <c r="E77" s="78" t="s">
        <v>146</v>
      </c>
      <c r="F77" s="78" t="s">
        <v>147</v>
      </c>
    </row>
    <row r="78" spans="1:8" x14ac:dyDescent="0.25">
      <c r="A78" s="112" t="s">
        <v>58</v>
      </c>
      <c r="B78" s="31">
        <f>+'1T'!E78</f>
        <v>131051445.2</v>
      </c>
      <c r="C78" s="31">
        <f>+'2T'!E78</f>
        <v>37933123.700000003</v>
      </c>
      <c r="D78" s="31">
        <f>+'3T'!E78</f>
        <v>34768032.039999999</v>
      </c>
      <c r="E78" s="31">
        <f>+'4T'!E78</f>
        <v>310608143.44999999</v>
      </c>
      <c r="F78" s="31">
        <f>SUM(B78:E78)</f>
        <v>514360744.38999999</v>
      </c>
    </row>
    <row r="79" spans="1:8" x14ac:dyDescent="0.25">
      <c r="A79" s="67" t="s">
        <v>59</v>
      </c>
      <c r="B79" s="31">
        <f>+'1T'!E79</f>
        <v>20352323.560000002</v>
      </c>
      <c r="C79" s="31">
        <f>+'2T'!E79</f>
        <v>17816027.91</v>
      </c>
      <c r="D79" s="31">
        <f>+'3T'!E80</f>
        <v>15716340</v>
      </c>
      <c r="E79" s="31">
        <f>+'4T'!E79</f>
        <v>70991447.200000003</v>
      </c>
      <c r="F79" s="31">
        <f t="shared" ref="F79:F88" si="1">SUM(B79:E79)</f>
        <v>124876138.67</v>
      </c>
    </row>
    <row r="80" spans="1:8" ht="30" x14ac:dyDescent="0.25">
      <c r="A80" s="67" t="s">
        <v>60</v>
      </c>
      <c r="B80" s="31">
        <f>+'1T'!E80</f>
        <v>16872684</v>
      </c>
      <c r="C80" s="31">
        <f>+'2T'!E80</f>
        <v>14104083</v>
      </c>
      <c r="D80" s="31">
        <f>+'3T'!E81</f>
        <v>7019950</v>
      </c>
      <c r="E80" s="31">
        <f>+'4T'!E80</f>
        <v>34844530</v>
      </c>
      <c r="F80" s="31">
        <f t="shared" si="1"/>
        <v>72841247</v>
      </c>
    </row>
    <row r="81" spans="1:6" ht="30" x14ac:dyDescent="0.25">
      <c r="A81" s="67" t="s">
        <v>70</v>
      </c>
      <c r="B81" s="31">
        <f>+'1T'!E81</f>
        <v>2548171.7999999998</v>
      </c>
      <c r="C81" s="31">
        <f>+'2T'!E81</f>
        <v>24456272.949999999</v>
      </c>
      <c r="D81" s="31">
        <f>+'3T'!E82</f>
        <v>6254650</v>
      </c>
      <c r="E81" s="31">
        <f>+'4T'!E81</f>
        <v>39000385</v>
      </c>
      <c r="F81" s="31">
        <f t="shared" si="1"/>
        <v>72259479.75</v>
      </c>
    </row>
    <row r="82" spans="1:6" ht="30" x14ac:dyDescent="0.25">
      <c r="A82" s="67" t="s">
        <v>71</v>
      </c>
      <c r="B82" s="31">
        <f>+'1T'!E82</f>
        <v>0</v>
      </c>
      <c r="C82" s="31">
        <f>+'2T'!E82</f>
        <v>573850</v>
      </c>
      <c r="D82" s="31">
        <f>+'3T'!E83</f>
        <v>978950.38</v>
      </c>
      <c r="E82" s="31">
        <f>+'4T'!E82</f>
        <v>9660960.5</v>
      </c>
      <c r="F82" s="31">
        <f t="shared" si="1"/>
        <v>11213760.879999999</v>
      </c>
    </row>
    <row r="83" spans="1:6" ht="30" x14ac:dyDescent="0.25">
      <c r="A83" s="67" t="s">
        <v>61</v>
      </c>
      <c r="B83" s="31">
        <f>+'1T'!E83</f>
        <v>8586833.0800000001</v>
      </c>
      <c r="C83" s="31">
        <f>+'2T'!E83</f>
        <v>5071291</v>
      </c>
      <c r="D83" s="31">
        <f>+'3T'!E84</f>
        <v>79263570</v>
      </c>
      <c r="E83" s="31">
        <f>+'4T'!E83</f>
        <v>22112070</v>
      </c>
      <c r="F83" s="31">
        <f t="shared" si="1"/>
        <v>115033764.08</v>
      </c>
    </row>
    <row r="84" spans="1:6" x14ac:dyDescent="0.25">
      <c r="A84" s="67" t="s">
        <v>62</v>
      </c>
      <c r="B84" s="31">
        <f>+'1T'!E84</f>
        <v>8661242.7100000009</v>
      </c>
      <c r="C84" s="31">
        <f>+'2T'!E84</f>
        <v>18644735</v>
      </c>
      <c r="D84" s="31">
        <f>+'3T'!E85</f>
        <v>7861535</v>
      </c>
      <c r="E84" s="31">
        <f>+'4T'!E84</f>
        <v>152539888.44</v>
      </c>
      <c r="F84" s="31">
        <f t="shared" si="1"/>
        <v>187707401.15000001</v>
      </c>
    </row>
    <row r="85" spans="1:6" ht="30" x14ac:dyDescent="0.25">
      <c r="A85" s="67" t="s">
        <v>63</v>
      </c>
      <c r="B85" s="31">
        <f>+'1T'!E85</f>
        <v>2098213</v>
      </c>
      <c r="C85" s="31">
        <f>+'2T'!E85</f>
        <v>5606131.5999999996</v>
      </c>
      <c r="D85" s="31">
        <f>+'3T'!E86</f>
        <v>170600</v>
      </c>
      <c r="E85" s="31">
        <f>+'4T'!E85</f>
        <v>116398764.62</v>
      </c>
      <c r="F85" s="31">
        <f t="shared" si="1"/>
        <v>124273709.22</v>
      </c>
    </row>
    <row r="86" spans="1:6" ht="30" x14ac:dyDescent="0.25">
      <c r="A86" s="67" t="s">
        <v>72</v>
      </c>
      <c r="B86" s="31">
        <f>+'1T'!E86</f>
        <v>126900</v>
      </c>
      <c r="C86" s="31">
        <f>+'2T'!E86</f>
        <v>30350</v>
      </c>
      <c r="D86" s="31" t="e">
        <f>+'3T'!#REF!</f>
        <v>#REF!</v>
      </c>
      <c r="E86" s="31">
        <f>+'4T'!E86</f>
        <v>2139559.7999999998</v>
      </c>
      <c r="F86" s="31" t="e">
        <f t="shared" si="1"/>
        <v>#REF!</v>
      </c>
    </row>
    <row r="87" spans="1:6" ht="30" x14ac:dyDescent="0.25">
      <c r="A87" s="67" t="s">
        <v>56</v>
      </c>
      <c r="B87" s="31">
        <f>+'1T'!E87</f>
        <v>666876474.83000004</v>
      </c>
      <c r="C87" s="31">
        <f>+'2T'!E87</f>
        <v>581125869.85000002</v>
      </c>
      <c r="D87" s="31" t="e">
        <f>+'3T'!#REF!</f>
        <v>#REF!</v>
      </c>
      <c r="E87" s="31">
        <f>+'4T'!E87</f>
        <v>1145034551.05</v>
      </c>
      <c r="F87" s="31" t="e">
        <f t="shared" si="1"/>
        <v>#REF!</v>
      </c>
    </row>
    <row r="88" spans="1:6" ht="30" x14ac:dyDescent="0.25">
      <c r="A88" s="67" t="s">
        <v>57</v>
      </c>
      <c r="B88" s="31">
        <f>+'1T'!E88</f>
        <v>469774522.51999998</v>
      </c>
      <c r="C88" s="31">
        <f>+'2T'!E88</f>
        <v>398522197.48000002</v>
      </c>
      <c r="D88" s="31">
        <f>+'3T'!E87</f>
        <v>574971654.29999995</v>
      </c>
      <c r="E88" s="31">
        <f>+'4T'!E88</f>
        <v>1689723991.77</v>
      </c>
      <c r="F88" s="31">
        <f t="shared" si="1"/>
        <v>3132992366.0699997</v>
      </c>
    </row>
    <row r="89" spans="1:6" ht="15.75" thickBot="1" x14ac:dyDescent="0.3">
      <c r="A89" s="32" t="s">
        <v>31</v>
      </c>
      <c r="B89" s="32"/>
      <c r="C89" s="32"/>
      <c r="D89" s="32"/>
      <c r="E89" s="32"/>
      <c r="F89" s="32"/>
    </row>
    <row r="90" spans="1:6" ht="15.75" thickTop="1" x14ac:dyDescent="0.25">
      <c r="A90" s="176" t="s">
        <v>124</v>
      </c>
      <c r="B90" s="177"/>
      <c r="C90" s="177"/>
      <c r="D90" s="177"/>
      <c r="E90" s="177"/>
      <c r="F90" s="177"/>
    </row>
    <row r="91" spans="1:6" x14ac:dyDescent="0.25">
      <c r="A91" s="79" t="s">
        <v>49</v>
      </c>
      <c r="C91" s="88"/>
      <c r="D91" s="88"/>
      <c r="E91" s="88"/>
      <c r="F91" s="99"/>
    </row>
    <row r="92" spans="1:6" x14ac:dyDescent="0.25">
      <c r="A92" s="79"/>
      <c r="C92" s="88"/>
      <c r="D92" s="88"/>
      <c r="E92" s="88"/>
      <c r="F92" s="99"/>
    </row>
    <row r="94" spans="1:6" x14ac:dyDescent="0.25">
      <c r="A94" s="145" t="s">
        <v>32</v>
      </c>
      <c r="B94" s="145"/>
      <c r="C94" s="145"/>
      <c r="D94" s="145"/>
      <c r="E94" s="145"/>
      <c r="F94" s="145"/>
    </row>
    <row r="95" spans="1:6" x14ac:dyDescent="0.25">
      <c r="A95" s="144" t="s">
        <v>92</v>
      </c>
      <c r="B95" s="144"/>
      <c r="C95" s="144"/>
      <c r="D95" s="144"/>
      <c r="E95" s="144"/>
      <c r="F95" s="144"/>
    </row>
    <row r="96" spans="1:6" x14ac:dyDescent="0.25">
      <c r="A96" s="144" t="s">
        <v>50</v>
      </c>
      <c r="B96" s="144"/>
      <c r="C96" s="144"/>
      <c r="D96" s="144"/>
      <c r="E96" s="144"/>
      <c r="F96" s="144"/>
    </row>
    <row r="97" spans="1:6" x14ac:dyDescent="0.25">
      <c r="A97" s="88"/>
      <c r="B97" s="88"/>
      <c r="C97" s="88"/>
      <c r="D97" s="88"/>
      <c r="E97" s="88"/>
      <c r="F97" s="88"/>
    </row>
    <row r="98" spans="1:6" ht="15.75" thickBot="1" x14ac:dyDescent="0.3">
      <c r="A98" s="78" t="s">
        <v>33</v>
      </c>
      <c r="B98" s="78" t="s">
        <v>10</v>
      </c>
      <c r="C98" s="78" t="s">
        <v>98</v>
      </c>
      <c r="D98" s="78" t="s">
        <v>116</v>
      </c>
      <c r="E98" s="78" t="s">
        <v>146</v>
      </c>
      <c r="F98" s="78" t="s">
        <v>147</v>
      </c>
    </row>
    <row r="99" spans="1:6" x14ac:dyDescent="0.25">
      <c r="A99" s="31" t="s">
        <v>64</v>
      </c>
      <c r="B99" s="31">
        <f>+'1T'!E99</f>
        <v>822162501.63000011</v>
      </c>
      <c r="C99" s="31">
        <f>+'2T'!E99</f>
        <v>646368421.90999997</v>
      </c>
      <c r="D99" s="31">
        <f>+'3T'!E99</f>
        <v>644973876.17000008</v>
      </c>
      <c r="E99" s="31">
        <f>+'4T'!E99</f>
        <v>873915430.22000003</v>
      </c>
      <c r="F99" s="31">
        <f>SUM(B99:E99)</f>
        <v>2987420229.9300003</v>
      </c>
    </row>
    <row r="100" spans="1:6" x14ac:dyDescent="0.25">
      <c r="A100" s="31" t="s">
        <v>65</v>
      </c>
      <c r="B100" s="31">
        <f>+'1T'!E100</f>
        <v>394301495.94</v>
      </c>
      <c r="C100" s="31">
        <f>+'2T'!E100</f>
        <v>377549798.98000002</v>
      </c>
      <c r="D100" s="31">
        <f>+'3T'!E100</f>
        <v>390670259</v>
      </c>
      <c r="E100" s="31">
        <f>+'4T'!E100</f>
        <v>1503441200.0900002</v>
      </c>
      <c r="F100" s="31">
        <f t="shared" ref="F100:F103" si="2">SUM(B100:E100)</f>
        <v>2665962754.0100002</v>
      </c>
    </row>
    <row r="101" spans="1:6" x14ac:dyDescent="0.25">
      <c r="A101" s="31" t="s">
        <v>66</v>
      </c>
      <c r="B101" s="31">
        <f>+'1T'!E101</f>
        <v>27206528.350000001</v>
      </c>
      <c r="C101" s="31">
        <f>+'2T'!E101</f>
        <v>35530712.740000002</v>
      </c>
      <c r="D101" s="31">
        <f>+'3T'!E101</f>
        <v>20483023.799999997</v>
      </c>
      <c r="E101" s="31">
        <f>+'4T'!E101</f>
        <v>61908477.480000004</v>
      </c>
      <c r="F101" s="31">
        <f t="shared" si="2"/>
        <v>145128742.37</v>
      </c>
    </row>
    <row r="102" spans="1:6" x14ac:dyDescent="0.25">
      <c r="A102" s="31" t="s">
        <v>69</v>
      </c>
      <c r="B102" s="31">
        <f>+'1T'!E102</f>
        <v>0</v>
      </c>
      <c r="C102" s="31">
        <f>+'2T'!E102</f>
        <v>0</v>
      </c>
      <c r="D102" s="31">
        <f>+'3T'!E102</f>
        <v>0</v>
      </c>
      <c r="E102" s="31">
        <f>+'4T'!E102</f>
        <v>0</v>
      </c>
      <c r="F102" s="31">
        <f t="shared" si="2"/>
        <v>0</v>
      </c>
    </row>
    <row r="103" spans="1:6" x14ac:dyDescent="0.25">
      <c r="A103" s="31" t="s">
        <v>67</v>
      </c>
      <c r="B103" s="31">
        <f>+'1T'!E103</f>
        <v>920969.1</v>
      </c>
      <c r="C103" s="31">
        <f>+'2T'!E103</f>
        <v>14929360.439999999</v>
      </c>
      <c r="D103" s="31">
        <f>+'3T'!E103</f>
        <v>4991856.8</v>
      </c>
      <c r="E103" s="31">
        <f>+'4T'!E103</f>
        <v>458204419.88</v>
      </c>
      <c r="F103" s="31">
        <f t="shared" si="2"/>
        <v>479046606.21999997</v>
      </c>
    </row>
    <row r="104" spans="1:6" x14ac:dyDescent="0.25">
      <c r="A104" s="31" t="s">
        <v>68</v>
      </c>
      <c r="B104" s="31">
        <f>+'1T'!E104</f>
        <v>82357315.680000007</v>
      </c>
      <c r="C104" s="31">
        <f>+'2T'!E104</f>
        <v>29505638.420000002</v>
      </c>
      <c r="D104" s="31">
        <f>+'3T'!E104</f>
        <v>21549127.98</v>
      </c>
      <c r="E104" s="31">
        <f>+'4T'!E104</f>
        <v>195584764.16</v>
      </c>
      <c r="F104" s="31">
        <f>SUM(B104:E104)</f>
        <v>328996846.24000001</v>
      </c>
    </row>
    <row r="105" spans="1:6" ht="15.75" thickBot="1" x14ac:dyDescent="0.3">
      <c r="A105" s="32" t="s">
        <v>31</v>
      </c>
      <c r="B105" s="32"/>
      <c r="C105" s="32"/>
      <c r="D105" s="32"/>
      <c r="E105" s="32"/>
      <c r="F105" s="32"/>
    </row>
    <row r="106" spans="1:6" ht="15.75" thickTop="1" x14ac:dyDescent="0.25">
      <c r="A106" s="100" t="s">
        <v>49</v>
      </c>
      <c r="B106" s="31"/>
      <c r="C106" s="31"/>
      <c r="D106" s="31"/>
      <c r="E106" s="31"/>
      <c r="F106" s="31"/>
    </row>
    <row r="109" spans="1:6" x14ac:dyDescent="0.25">
      <c r="A109" s="145" t="s">
        <v>34</v>
      </c>
      <c r="B109" s="145"/>
      <c r="C109" s="145"/>
      <c r="D109" s="145"/>
      <c r="E109" s="145"/>
      <c r="F109" s="145"/>
    </row>
    <row r="110" spans="1:6" x14ac:dyDescent="0.25">
      <c r="A110" s="144" t="s">
        <v>35</v>
      </c>
      <c r="B110" s="144"/>
      <c r="C110" s="144"/>
      <c r="D110" s="144"/>
      <c r="E110" s="144"/>
      <c r="F110" s="144"/>
    </row>
    <row r="111" spans="1:6" x14ac:dyDescent="0.25">
      <c r="A111" s="144" t="s">
        <v>50</v>
      </c>
      <c r="B111" s="144"/>
      <c r="C111" s="144"/>
      <c r="D111" s="144"/>
      <c r="E111" s="144"/>
      <c r="F111" s="144"/>
    </row>
    <row r="112" spans="1:6" x14ac:dyDescent="0.25">
      <c r="A112" s="88"/>
      <c r="B112" s="88"/>
      <c r="C112" s="88"/>
      <c r="D112" s="88"/>
    </row>
    <row r="113" spans="1:6" ht="15.75" thickBot="1" x14ac:dyDescent="0.3">
      <c r="A113" s="78" t="s">
        <v>33</v>
      </c>
      <c r="B113" s="78" t="s">
        <v>130</v>
      </c>
      <c r="C113" s="78" t="s">
        <v>98</v>
      </c>
      <c r="D113" s="78" t="s">
        <v>116</v>
      </c>
      <c r="E113" s="78" t="s">
        <v>146</v>
      </c>
      <c r="F113" s="78" t="s">
        <v>148</v>
      </c>
    </row>
    <row r="114" spans="1:6" x14ac:dyDescent="0.25">
      <c r="A114" s="31" t="s">
        <v>36</v>
      </c>
      <c r="B114" s="26">
        <f>+'1T'!E114</f>
        <v>5709839756.9300003</v>
      </c>
      <c r="C114" s="26">
        <f>+'2T'!E114</f>
        <v>398472313.19999999</v>
      </c>
      <c r="D114" s="26">
        <f>+'3T'!E114</f>
        <v>10712156280.860001</v>
      </c>
      <c r="E114" s="26">
        <f>+'4T'!E114</f>
        <v>11778796096.48</v>
      </c>
      <c r="F114" s="26">
        <f>B114</f>
        <v>5709839756.9300003</v>
      </c>
    </row>
    <row r="115" spans="1:6" x14ac:dyDescent="0.25">
      <c r="A115" s="31" t="s">
        <v>51</v>
      </c>
      <c r="B115" s="26">
        <f>+'1T'!E115</f>
        <v>1725150282.5999999</v>
      </c>
      <c r="C115" s="26">
        <f>+'2T'!E115</f>
        <v>5706029116.46</v>
      </c>
      <c r="D115" s="26">
        <f>+'3T'!E115</f>
        <v>2148758676.6700001</v>
      </c>
      <c r="E115" s="26">
        <f>+'4T'!E115</f>
        <v>2731385175.0999999</v>
      </c>
      <c r="F115" s="26">
        <f>SUM(B115:E115)</f>
        <v>12311323250.83</v>
      </c>
    </row>
    <row r="116" spans="1:6" x14ac:dyDescent="0.25">
      <c r="A116" s="31" t="s">
        <v>52</v>
      </c>
      <c r="B116" s="26">
        <f>+'1T'!E116</f>
        <v>270841.19999999995</v>
      </c>
      <c r="C116" s="26">
        <f>+'2T'!E116</f>
        <v>1699026.76</v>
      </c>
      <c r="D116" s="26">
        <f>+'3T'!E116</f>
        <v>549282.69999999995</v>
      </c>
      <c r="E116" s="26">
        <f>+'4T'!E116</f>
        <v>622012.5</v>
      </c>
      <c r="F116" s="26">
        <f>SUM(B116:E116)</f>
        <v>3141163.16</v>
      </c>
    </row>
    <row r="117" spans="1:6" x14ac:dyDescent="0.25">
      <c r="A117" s="31" t="s">
        <v>53</v>
      </c>
      <c r="B117" s="26">
        <f>+'1T'!E117</f>
        <v>7435260880.7300005</v>
      </c>
      <c r="C117" s="26">
        <f>+'2T'!E117</f>
        <v>6106200456.4200001</v>
      </c>
      <c r="D117" s="26">
        <f>+'3T'!E117</f>
        <v>12861464240.230001</v>
      </c>
      <c r="E117" s="26">
        <f>+'4T'!E117</f>
        <v>14510803284.08</v>
      </c>
      <c r="F117" s="26">
        <f t="shared" ref="F117" si="3">F114+F115+F116</f>
        <v>18024304170.920002</v>
      </c>
    </row>
    <row r="118" spans="1:6" x14ac:dyDescent="0.25">
      <c r="A118" s="31" t="s">
        <v>54</v>
      </c>
      <c r="B118" s="26">
        <f>+'1T'!E118</f>
        <v>1326948810.7</v>
      </c>
      <c r="C118" s="26">
        <f>+'2T'!E118</f>
        <v>1103883932.49</v>
      </c>
      <c r="D118" s="26">
        <f>+'3T'!E118</f>
        <v>1082668143.75</v>
      </c>
      <c r="E118" s="26">
        <f>+'4T'!E118</f>
        <v>3593054291.8299999</v>
      </c>
      <c r="F118" s="26">
        <f>SUM(B118:E118)</f>
        <v>7106555178.7700005</v>
      </c>
    </row>
    <row r="119" spans="1:6" x14ac:dyDescent="0.25">
      <c r="A119" s="31" t="s">
        <v>55</v>
      </c>
      <c r="B119" s="26">
        <f>+'1T'!E119</f>
        <v>6108312070.0300007</v>
      </c>
      <c r="C119" s="26">
        <f>+'2T'!E119</f>
        <v>5002316523.9300003</v>
      </c>
      <c r="D119" s="26">
        <f>+'3T'!E119</f>
        <v>11778796096.480001</v>
      </c>
      <c r="E119" s="26">
        <f>+'4T'!E119</f>
        <v>10917748992.25</v>
      </c>
      <c r="F119" s="26">
        <f t="shared" ref="F119" si="4">F117-F118</f>
        <v>10917748992.150002</v>
      </c>
    </row>
    <row r="120" spans="1:6" ht="15.75" thickBot="1" x14ac:dyDescent="0.3">
      <c r="A120" s="84"/>
      <c r="B120" s="76"/>
      <c r="C120" s="84"/>
      <c r="D120" s="84"/>
      <c r="E120" s="84"/>
      <c r="F120" s="84"/>
    </row>
    <row r="121" spans="1:6" ht="15.75" thickTop="1" x14ac:dyDescent="0.25">
      <c r="A121" s="175" t="s">
        <v>131</v>
      </c>
      <c r="B121" s="175"/>
      <c r="C121" s="175"/>
      <c r="D121" s="175"/>
      <c r="E121" s="175"/>
      <c r="F121" s="175"/>
    </row>
    <row r="122" spans="1:6" x14ac:dyDescent="0.25">
      <c r="A122" s="79" t="s">
        <v>49</v>
      </c>
      <c r="B122" s="26"/>
      <c r="C122" s="85"/>
      <c r="D122" s="85"/>
    </row>
    <row r="126" spans="1:6" x14ac:dyDescent="0.25">
      <c r="A126" s="140" t="s">
        <v>204</v>
      </c>
    </row>
    <row r="127" spans="1:6" x14ac:dyDescent="0.25">
      <c r="A127" s="140" t="s">
        <v>205</v>
      </c>
    </row>
    <row r="128" spans="1:6" x14ac:dyDescent="0.25">
      <c r="A128" s="140" t="s">
        <v>206</v>
      </c>
    </row>
  </sheetData>
  <mergeCells count="22">
    <mergeCell ref="A61:A68"/>
    <mergeCell ref="A1:G1"/>
    <mergeCell ref="A8:G8"/>
    <mergeCell ref="A9:G9"/>
    <mergeCell ref="A13:A21"/>
    <mergeCell ref="A34:A39"/>
    <mergeCell ref="A109:F109"/>
    <mergeCell ref="A110:F110"/>
    <mergeCell ref="A111:F111"/>
    <mergeCell ref="A121:F121"/>
    <mergeCell ref="A22:A33"/>
    <mergeCell ref="A40:A43"/>
    <mergeCell ref="A49:A56"/>
    <mergeCell ref="A74:F74"/>
    <mergeCell ref="A75:F75"/>
    <mergeCell ref="A90:F90"/>
    <mergeCell ref="A94:F94"/>
    <mergeCell ref="A95:F95"/>
    <mergeCell ref="A96:F96"/>
    <mergeCell ref="A73:F73"/>
    <mergeCell ref="A57:A60"/>
    <mergeCell ref="A44:A4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</vt:lpstr>
      <vt:lpstr>2T</vt:lpstr>
      <vt:lpstr>3T</vt:lpstr>
      <vt:lpstr>4T</vt:lpstr>
      <vt:lpstr>Semestral</vt:lpstr>
      <vt:lpstr>3T Acumulado</vt:lpstr>
      <vt:lpstr>Anual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Catherine</cp:lastModifiedBy>
  <cp:lastPrinted>2012-04-20T18:05:47Z</cp:lastPrinted>
  <dcterms:created xsi:type="dcterms:W3CDTF">2012-02-27T21:52:45Z</dcterms:created>
  <dcterms:modified xsi:type="dcterms:W3CDTF">2013-02-28T20:58:00Z</dcterms:modified>
</cp:coreProperties>
</file>