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6515" windowHeight="9495" tabRatio="861" activeTab="2"/>
  </bookViews>
  <sheets>
    <sheet name="I Trimestre_2011" sheetId="1" r:id="rId1"/>
    <sheet name="II Trimestre_2011" sheetId="5" r:id="rId2"/>
    <sheet name="III Trimestre_2011" sheetId="9" r:id="rId3"/>
    <sheet name="IV Trimestre_2011" sheetId="13" r:id="rId4"/>
    <sheet name="Semestral_2011" sheetId="14" r:id="rId5"/>
    <sheet name="Tercer trimestre acumulado_2011" sheetId="15" r:id="rId6"/>
    <sheet name="Anual" sheetId="16" r:id="rId7"/>
  </sheets>
  <calcPr calcId="145621"/>
</workbook>
</file>

<file path=xl/calcChain.xml><?xml version="1.0" encoding="utf-8"?>
<calcChain xmlns="http://schemas.openxmlformats.org/spreadsheetml/2006/main">
  <c r="E97" i="5" l="1"/>
  <c r="E95" i="5"/>
  <c r="E94" i="5"/>
  <c r="C99" i="16" l="1"/>
  <c r="C100" i="16"/>
  <c r="C102" i="16"/>
  <c r="C99" i="15"/>
  <c r="C100" i="15"/>
  <c r="C102" i="15"/>
  <c r="C99" i="14"/>
  <c r="C100" i="14"/>
  <c r="C102" i="14"/>
  <c r="E90" i="1"/>
  <c r="B98" i="16" s="1"/>
  <c r="F98" i="16" s="1"/>
  <c r="G98" i="16" s="1"/>
  <c r="B98" i="14" l="1"/>
  <c r="D98" i="14" s="1"/>
  <c r="B98" i="15"/>
  <c r="E98" i="15" s="1"/>
  <c r="E97" i="13" l="1"/>
  <c r="E102" i="16" s="1"/>
  <c r="E95" i="13"/>
  <c r="E100" i="16" s="1"/>
  <c r="E94" i="13"/>
  <c r="E99" i="16" s="1"/>
  <c r="E97" i="9"/>
  <c r="E95" i="9"/>
  <c r="E94" i="9"/>
  <c r="D99" i="16" l="1"/>
  <c r="D99" i="15"/>
  <c r="D102" i="16"/>
  <c r="D102" i="15"/>
  <c r="D100" i="16"/>
  <c r="D100" i="15"/>
  <c r="E92" i="1"/>
  <c r="B93" i="1"/>
  <c r="E94" i="1"/>
  <c r="B95" i="1"/>
  <c r="C90" i="1" s="1"/>
  <c r="C93" i="1" s="1"/>
  <c r="C95" i="1" s="1"/>
  <c r="B102" i="16" l="1"/>
  <c r="F102" i="16" s="1"/>
  <c r="G102" i="16" s="1"/>
  <c r="B102" i="15"/>
  <c r="E102" i="15" s="1"/>
  <c r="B102" i="14"/>
  <c r="D102" i="14" s="1"/>
  <c r="B100" i="16"/>
  <c r="F100" i="16" s="1"/>
  <c r="G100" i="16" s="1"/>
  <c r="B100" i="15"/>
  <c r="E100" i="15" s="1"/>
  <c r="B100" i="14"/>
  <c r="D100" i="14" s="1"/>
  <c r="D90" i="1"/>
  <c r="E91" i="1"/>
  <c r="E93" i="1" l="1"/>
  <c r="B99" i="14"/>
  <c r="D99" i="14" s="1"/>
  <c r="D101" i="14" s="1"/>
  <c r="D103" i="14" s="1"/>
  <c r="B99" i="16"/>
  <c r="B99" i="15"/>
  <c r="E99" i="15" s="1"/>
  <c r="E101" i="15" s="1"/>
  <c r="E103" i="15" s="1"/>
  <c r="D93" i="1"/>
  <c r="D95" i="1" s="1"/>
  <c r="B93" i="5" s="1"/>
  <c r="E93" i="5" s="1"/>
  <c r="E96" i="5" s="1"/>
  <c r="E98" i="5" s="1"/>
  <c r="F99" i="16" l="1"/>
  <c r="G99" i="16" s="1"/>
  <c r="B96" i="5"/>
  <c r="B98" i="5" s="1"/>
  <c r="C93" i="5" s="1"/>
  <c r="C96" i="5" s="1"/>
  <c r="C98" i="5" s="1"/>
  <c r="D93" i="5" s="1"/>
  <c r="D96" i="5" s="1"/>
  <c r="D98" i="5" s="1"/>
  <c r="B93" i="9" s="1"/>
  <c r="B96" i="9" s="1"/>
  <c r="B98" i="9" s="1"/>
  <c r="C93" i="9" s="1"/>
  <c r="C96" i="9" s="1"/>
  <c r="C98" i="9" s="1"/>
  <c r="D93" i="9" s="1"/>
  <c r="D96" i="9" s="1"/>
  <c r="D98" i="9" s="1"/>
  <c r="B93" i="13" s="1"/>
  <c r="B96" i="13" s="1"/>
  <c r="B98" i="13" s="1"/>
  <c r="C93" i="13" s="1"/>
  <c r="C96" i="13" s="1"/>
  <c r="C98" i="13" s="1"/>
  <c r="D93" i="13" s="1"/>
  <c r="D96" i="13" s="1"/>
  <c r="D98" i="13" s="1"/>
  <c r="E95" i="1"/>
  <c r="B101" i="14"/>
  <c r="B101" i="16"/>
  <c r="B101" i="15"/>
  <c r="D84" i="13"/>
  <c r="C84" i="13"/>
  <c r="B84" i="13"/>
  <c r="E83" i="13"/>
  <c r="E82" i="13"/>
  <c r="E81" i="13"/>
  <c r="E80" i="13"/>
  <c r="E79" i="13"/>
  <c r="E68" i="13"/>
  <c r="D67" i="13"/>
  <c r="D69" i="13" s="1"/>
  <c r="C67" i="13"/>
  <c r="C69" i="13" s="1"/>
  <c r="B67" i="13"/>
  <c r="B69" i="13" s="1"/>
  <c r="E66" i="13"/>
  <c r="E65" i="13"/>
  <c r="E64" i="13"/>
  <c r="E63" i="13"/>
  <c r="E62" i="13"/>
  <c r="E61" i="13"/>
  <c r="E60" i="13"/>
  <c r="E59" i="13"/>
  <c r="E58" i="13"/>
  <c r="E57" i="13"/>
  <c r="F101" i="16" l="1"/>
  <c r="B103" i="14"/>
  <c r="B103" i="16"/>
  <c r="B103" i="15"/>
  <c r="C98" i="16"/>
  <c r="C98" i="14"/>
  <c r="C98" i="15"/>
  <c r="E84" i="13"/>
  <c r="E67" i="13"/>
  <c r="E69" i="13" s="1"/>
  <c r="F52" i="15"/>
  <c r="F51" i="15"/>
  <c r="E51" i="15"/>
  <c r="D50" i="15"/>
  <c r="G50" i="15" s="1"/>
  <c r="D49" i="15"/>
  <c r="G49" i="15" s="1"/>
  <c r="F48" i="15"/>
  <c r="D48" i="15"/>
  <c r="F47" i="15"/>
  <c r="D47" i="15"/>
  <c r="F46" i="15"/>
  <c r="D46" i="15"/>
  <c r="F45" i="15"/>
  <c r="E45" i="15"/>
  <c r="D45" i="15"/>
  <c r="E44" i="15"/>
  <c r="G44" i="15" s="1"/>
  <c r="F43" i="15"/>
  <c r="D43" i="15"/>
  <c r="G42" i="15"/>
  <c r="F41" i="15"/>
  <c r="D41" i="15"/>
  <c r="G40" i="15"/>
  <c r="F39" i="15"/>
  <c r="D39" i="15"/>
  <c r="F38" i="15"/>
  <c r="D38" i="15"/>
  <c r="F37" i="15"/>
  <c r="D37" i="15"/>
  <c r="F36" i="15"/>
  <c r="G36" i="15" s="1"/>
  <c r="F35" i="15"/>
  <c r="E35" i="15"/>
  <c r="D35" i="15"/>
  <c r="G34" i="15"/>
  <c r="G33" i="15"/>
  <c r="F32" i="15"/>
  <c r="D32" i="15"/>
  <c r="F31" i="15"/>
  <c r="D31" i="15"/>
  <c r="F30" i="15"/>
  <c r="E30" i="15"/>
  <c r="D30" i="15"/>
  <c r="E29" i="15"/>
  <c r="D29" i="15"/>
  <c r="F28" i="15"/>
  <c r="E28" i="15"/>
  <c r="D28" i="15"/>
  <c r="F27" i="15"/>
  <c r="E27" i="15"/>
  <c r="D27" i="15"/>
  <c r="F26" i="15"/>
  <c r="F25" i="15"/>
  <c r="D25" i="15"/>
  <c r="F24" i="15"/>
  <c r="G23" i="15"/>
  <c r="G22" i="15"/>
  <c r="F21" i="15"/>
  <c r="G21" i="15" s="1"/>
  <c r="F20" i="15"/>
  <c r="D20" i="15"/>
  <c r="F19" i="15"/>
  <c r="D19" i="15"/>
  <c r="F18" i="15"/>
  <c r="D18" i="15"/>
  <c r="F17" i="15"/>
  <c r="D17" i="15"/>
  <c r="F16" i="15"/>
  <c r="D16" i="15"/>
  <c r="F15" i="15"/>
  <c r="D15" i="15"/>
  <c r="D14" i="15"/>
  <c r="D13" i="15"/>
  <c r="E51" i="14"/>
  <c r="F51" i="14" s="1"/>
  <c r="D50" i="14"/>
  <c r="F50" i="14" s="1"/>
  <c r="D49" i="14"/>
  <c r="F49" i="14" s="1"/>
  <c r="D48" i="14"/>
  <c r="D47" i="14"/>
  <c r="D46" i="14"/>
  <c r="E45" i="14"/>
  <c r="D45" i="14"/>
  <c r="E44" i="14"/>
  <c r="F44" i="14" s="1"/>
  <c r="D43" i="14"/>
  <c r="F42" i="14"/>
  <c r="D41" i="14"/>
  <c r="F40" i="14"/>
  <c r="D39" i="14"/>
  <c r="D38" i="14"/>
  <c r="D37" i="14"/>
  <c r="F36" i="14"/>
  <c r="E35" i="14"/>
  <c r="D35" i="14"/>
  <c r="F34" i="14"/>
  <c r="F33" i="14"/>
  <c r="D32" i="14"/>
  <c r="D31" i="14"/>
  <c r="E30" i="14"/>
  <c r="D30" i="14"/>
  <c r="E29" i="14"/>
  <c r="D29" i="14"/>
  <c r="E28" i="14"/>
  <c r="D28" i="14"/>
  <c r="E27" i="14"/>
  <c r="D27" i="14"/>
  <c r="D25" i="14"/>
  <c r="F23" i="14"/>
  <c r="F22" i="14"/>
  <c r="F21" i="14"/>
  <c r="D20" i="14"/>
  <c r="D19" i="14"/>
  <c r="D18" i="14"/>
  <c r="D17" i="14"/>
  <c r="D16" i="14"/>
  <c r="D15" i="14"/>
  <c r="D14" i="14"/>
  <c r="D13" i="14"/>
  <c r="G101" i="16" l="1"/>
  <c r="F103" i="16"/>
  <c r="G103" i="16" s="1"/>
  <c r="G28" i="15"/>
  <c r="G35" i="15"/>
  <c r="C101" i="14"/>
  <c r="C101" i="15"/>
  <c r="C101" i="16"/>
  <c r="G51" i="15"/>
  <c r="G45" i="15"/>
  <c r="F27" i="14"/>
  <c r="F28" i="14"/>
  <c r="F29" i="14"/>
  <c r="F30" i="14"/>
  <c r="F35" i="14"/>
  <c r="F45" i="14"/>
  <c r="G27" i="15"/>
  <c r="G29" i="15"/>
  <c r="G30" i="15"/>
  <c r="G46" i="16"/>
  <c r="G47" i="16"/>
  <c r="G48" i="16"/>
  <c r="G49" i="16"/>
  <c r="G45" i="16"/>
  <c r="G39" i="16"/>
  <c r="G40" i="16"/>
  <c r="H40" i="16" s="1"/>
  <c r="G41" i="16"/>
  <c r="G42" i="16"/>
  <c r="H42" i="16" s="1"/>
  <c r="G32" i="16"/>
  <c r="G33" i="16"/>
  <c r="H33" i="16" s="1"/>
  <c r="G34" i="16"/>
  <c r="H34" i="16" s="1"/>
  <c r="G35" i="16"/>
  <c r="G31" i="16"/>
  <c r="G28" i="16"/>
  <c r="G29" i="16"/>
  <c r="G30" i="16"/>
  <c r="G27" i="16"/>
  <c r="G23" i="16"/>
  <c r="H23" i="16" s="1"/>
  <c r="G24" i="16"/>
  <c r="G22" i="16"/>
  <c r="H22" i="16" s="1"/>
  <c r="G20" i="16"/>
  <c r="G21" i="16"/>
  <c r="G19" i="16"/>
  <c r="G16" i="16"/>
  <c r="G17" i="16"/>
  <c r="G18" i="16"/>
  <c r="G15" i="16"/>
  <c r="G13" i="16"/>
  <c r="F52" i="16"/>
  <c r="F51" i="16"/>
  <c r="F48" i="16"/>
  <c r="F46" i="16"/>
  <c r="F47" i="16"/>
  <c r="F45" i="16"/>
  <c r="F43" i="16"/>
  <c r="F41" i="16"/>
  <c r="F39" i="16"/>
  <c r="F38" i="16"/>
  <c r="F37" i="16"/>
  <c r="F36" i="16"/>
  <c r="H36" i="16" s="1"/>
  <c r="F35" i="16"/>
  <c r="F32" i="16"/>
  <c r="F31" i="16"/>
  <c r="F30" i="16"/>
  <c r="F28" i="16"/>
  <c r="F27" i="16"/>
  <c r="F26" i="16"/>
  <c r="F25" i="16"/>
  <c r="F21" i="16"/>
  <c r="F24" i="16"/>
  <c r="F20" i="16"/>
  <c r="F19" i="16"/>
  <c r="F18" i="16"/>
  <c r="F17" i="16"/>
  <c r="F16" i="16"/>
  <c r="F15" i="16"/>
  <c r="E51" i="16"/>
  <c r="D47" i="16"/>
  <c r="E45" i="16"/>
  <c r="E44" i="16"/>
  <c r="H44" i="16" s="1"/>
  <c r="E35" i="16"/>
  <c r="E28" i="16"/>
  <c r="E29" i="16"/>
  <c r="E30" i="16"/>
  <c r="E27" i="16"/>
  <c r="D50" i="16"/>
  <c r="D49" i="16"/>
  <c r="D48" i="16"/>
  <c r="D46" i="16"/>
  <c r="D45" i="16"/>
  <c r="D43" i="16"/>
  <c r="D41" i="16"/>
  <c r="D39" i="16"/>
  <c r="D38" i="16"/>
  <c r="D37" i="16"/>
  <c r="D35" i="16"/>
  <c r="D32" i="16"/>
  <c r="D31" i="16"/>
  <c r="D28" i="16"/>
  <c r="D29" i="16"/>
  <c r="D30" i="16"/>
  <c r="D27" i="16"/>
  <c r="D25" i="16"/>
  <c r="D20" i="16"/>
  <c r="D19" i="16"/>
  <c r="D18" i="16"/>
  <c r="D17" i="16"/>
  <c r="D16" i="16"/>
  <c r="D15" i="16"/>
  <c r="D14" i="16"/>
  <c r="D13" i="16"/>
  <c r="E93" i="9" l="1"/>
  <c r="C103" i="14"/>
  <c r="C103" i="15"/>
  <c r="C103" i="16"/>
  <c r="H29" i="16"/>
  <c r="H51" i="16"/>
  <c r="H49" i="16"/>
  <c r="H21" i="16"/>
  <c r="H27" i="16"/>
  <c r="H35" i="16"/>
  <c r="H30" i="16"/>
  <c r="H28" i="16"/>
  <c r="H45" i="16"/>
  <c r="E88" i="16"/>
  <c r="E87" i="16"/>
  <c r="E86" i="16"/>
  <c r="E85" i="16"/>
  <c r="E84" i="16"/>
  <c r="E62" i="16"/>
  <c r="G47" i="13"/>
  <c r="G50" i="16" s="1"/>
  <c r="H50" i="16" s="1"/>
  <c r="G37" i="13"/>
  <c r="G38" i="16" s="1"/>
  <c r="G36" i="13"/>
  <c r="G37" i="16" s="1"/>
  <c r="G26" i="13"/>
  <c r="G26" i="16" s="1"/>
  <c r="G25" i="13"/>
  <c r="G25" i="16" s="1"/>
  <c r="G14" i="13"/>
  <c r="G14" i="16" s="1"/>
  <c r="D98" i="16" l="1"/>
  <c r="E96" i="9"/>
  <c r="D98" i="15"/>
  <c r="E63" i="16"/>
  <c r="E65" i="16"/>
  <c r="E67" i="16"/>
  <c r="E69" i="16"/>
  <c r="E71" i="16"/>
  <c r="E73" i="16"/>
  <c r="E64" i="16"/>
  <c r="E66" i="16"/>
  <c r="E68" i="16"/>
  <c r="E70" i="16"/>
  <c r="E72" i="16"/>
  <c r="E89" i="16"/>
  <c r="E98" i="9" l="1"/>
  <c r="D101" i="16"/>
  <c r="D101" i="15"/>
  <c r="E74" i="16"/>
  <c r="D84" i="9"/>
  <c r="C84" i="9"/>
  <c r="B84" i="9"/>
  <c r="E83" i="9"/>
  <c r="E82" i="9"/>
  <c r="E81" i="9"/>
  <c r="E80" i="9"/>
  <c r="E79" i="9"/>
  <c r="D69" i="9"/>
  <c r="C69" i="9"/>
  <c r="B69" i="9"/>
  <c r="E68" i="9"/>
  <c r="E67" i="9"/>
  <c r="E66" i="9"/>
  <c r="E65" i="9"/>
  <c r="E64" i="9"/>
  <c r="E63" i="9"/>
  <c r="E62" i="9"/>
  <c r="E61" i="9"/>
  <c r="E60" i="9"/>
  <c r="E59" i="9"/>
  <c r="E58" i="9"/>
  <c r="E57" i="9"/>
  <c r="G14" i="9"/>
  <c r="G13" i="9"/>
  <c r="E93" i="13" l="1"/>
  <c r="D103" i="16"/>
  <c r="D103" i="15"/>
  <c r="F14" i="15"/>
  <c r="F14" i="16"/>
  <c r="D63" i="15"/>
  <c r="D63" i="16"/>
  <c r="D65" i="15"/>
  <c r="D65" i="16"/>
  <c r="D67" i="15"/>
  <c r="D67" i="16"/>
  <c r="D69" i="15"/>
  <c r="D69" i="16"/>
  <c r="D71" i="15"/>
  <c r="D71" i="16"/>
  <c r="D73" i="15"/>
  <c r="D73" i="16"/>
  <c r="D84" i="15"/>
  <c r="D84" i="16"/>
  <c r="D86" i="15"/>
  <c r="D86" i="16"/>
  <c r="D88" i="15"/>
  <c r="D88" i="16"/>
  <c r="F13" i="15"/>
  <c r="F13" i="16"/>
  <c r="D62" i="15"/>
  <c r="D62" i="16"/>
  <c r="D64" i="15"/>
  <c r="D64" i="16"/>
  <c r="D66" i="15"/>
  <c r="D66" i="16"/>
  <c r="D68" i="15"/>
  <c r="D68" i="16"/>
  <c r="D70" i="15"/>
  <c r="D70" i="16"/>
  <c r="D72" i="15"/>
  <c r="D72" i="16"/>
  <c r="D85" i="16"/>
  <c r="D85" i="15"/>
  <c r="D87" i="16"/>
  <c r="D87" i="15"/>
  <c r="E84" i="9"/>
  <c r="E69" i="9"/>
  <c r="E98" i="16" l="1"/>
  <c r="E96" i="13"/>
  <c r="D74" i="15"/>
  <c r="D74" i="16"/>
  <c r="D89" i="16"/>
  <c r="D89" i="15"/>
  <c r="D84" i="5"/>
  <c r="C84" i="5"/>
  <c r="E83" i="5"/>
  <c r="E82" i="5"/>
  <c r="E81" i="5"/>
  <c r="E80" i="5"/>
  <c r="B79" i="5"/>
  <c r="B84" i="5" s="1"/>
  <c r="D69" i="5"/>
  <c r="C69" i="5"/>
  <c r="B69" i="5"/>
  <c r="E68" i="5"/>
  <c r="E67" i="5"/>
  <c r="E66" i="5"/>
  <c r="E65" i="5"/>
  <c r="E64" i="5"/>
  <c r="E63" i="5"/>
  <c r="E62" i="5"/>
  <c r="E61" i="5"/>
  <c r="E60" i="5"/>
  <c r="E59" i="5"/>
  <c r="E58" i="5"/>
  <c r="E57" i="5"/>
  <c r="G43" i="5"/>
  <c r="G41" i="5"/>
  <c r="G40" i="5"/>
  <c r="G39" i="5"/>
  <c r="G36" i="5"/>
  <c r="G35" i="5"/>
  <c r="G34" i="5"/>
  <c r="G33" i="5"/>
  <c r="G32" i="5"/>
  <c r="G30" i="5"/>
  <c r="G29" i="5"/>
  <c r="G23" i="5"/>
  <c r="G22" i="5"/>
  <c r="G21" i="5"/>
  <c r="G20" i="5"/>
  <c r="G19" i="5"/>
  <c r="G18" i="5"/>
  <c r="G17" i="5"/>
  <c r="G16" i="5"/>
  <c r="G15" i="5"/>
  <c r="G14" i="5"/>
  <c r="G13" i="5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66" i="1"/>
  <c r="C66" i="1"/>
  <c r="B66" i="1"/>
  <c r="E65" i="1"/>
  <c r="E64" i="1"/>
  <c r="E63" i="1"/>
  <c r="E62" i="1"/>
  <c r="E61" i="1"/>
  <c r="E60" i="1"/>
  <c r="E59" i="1"/>
  <c r="E58" i="1"/>
  <c r="E57" i="1"/>
  <c r="E56" i="1"/>
  <c r="E55" i="1"/>
  <c r="E54" i="1"/>
  <c r="E98" i="13" l="1"/>
  <c r="E103" i="16" s="1"/>
  <c r="E101" i="16"/>
  <c r="E14" i="16"/>
  <c r="H14" i="16" s="1"/>
  <c r="E14" i="15"/>
  <c r="G14" i="15" s="1"/>
  <c r="E14" i="14"/>
  <c r="F14" i="14" s="1"/>
  <c r="E16" i="16"/>
  <c r="H16" i="16" s="1"/>
  <c r="E16" i="15"/>
  <c r="G16" i="15" s="1"/>
  <c r="E16" i="14"/>
  <c r="F16" i="14" s="1"/>
  <c r="E18" i="16"/>
  <c r="H18" i="16" s="1"/>
  <c r="E18" i="15"/>
  <c r="G18" i="15" s="1"/>
  <c r="E18" i="14"/>
  <c r="F18" i="14" s="1"/>
  <c r="E20" i="16"/>
  <c r="H20" i="16" s="1"/>
  <c r="E20" i="15"/>
  <c r="G20" i="15" s="1"/>
  <c r="E20" i="14"/>
  <c r="F20" i="14" s="1"/>
  <c r="E25" i="16"/>
  <c r="H25" i="16" s="1"/>
  <c r="E25" i="15"/>
  <c r="G25" i="15" s="1"/>
  <c r="E25" i="14"/>
  <c r="F25" i="14" s="1"/>
  <c r="E31" i="16"/>
  <c r="H31" i="16" s="1"/>
  <c r="E31" i="15"/>
  <c r="G31" i="15" s="1"/>
  <c r="E31" i="14"/>
  <c r="F31" i="14" s="1"/>
  <c r="E37" i="16"/>
  <c r="H37" i="16" s="1"/>
  <c r="E37" i="15"/>
  <c r="G37" i="15" s="1"/>
  <c r="E37" i="14"/>
  <c r="F37" i="14" s="1"/>
  <c r="E39" i="16"/>
  <c r="H39" i="16" s="1"/>
  <c r="E39" i="15"/>
  <c r="G39" i="15" s="1"/>
  <c r="E39" i="14"/>
  <c r="F39" i="14" s="1"/>
  <c r="E43" i="16"/>
  <c r="H43" i="16" s="1"/>
  <c r="E43" i="15"/>
  <c r="G43" i="15" s="1"/>
  <c r="E43" i="14"/>
  <c r="F43" i="14" s="1"/>
  <c r="E47" i="15"/>
  <c r="G47" i="15" s="1"/>
  <c r="E47" i="14"/>
  <c r="F47" i="14" s="1"/>
  <c r="E47" i="16"/>
  <c r="H47" i="16" s="1"/>
  <c r="E52" i="15"/>
  <c r="G52" i="15" s="1"/>
  <c r="E52" i="14"/>
  <c r="F52" i="14" s="1"/>
  <c r="E52" i="16"/>
  <c r="H52" i="16" s="1"/>
  <c r="C63" i="15"/>
  <c r="C63" i="14"/>
  <c r="C63" i="16"/>
  <c r="C65" i="15"/>
  <c r="C65" i="14"/>
  <c r="C65" i="16"/>
  <c r="C67" i="15"/>
  <c r="C67" i="14"/>
  <c r="C67" i="16"/>
  <c r="C69" i="15"/>
  <c r="C69" i="14"/>
  <c r="C69" i="16"/>
  <c r="C71" i="15"/>
  <c r="C71" i="14"/>
  <c r="C71" i="16"/>
  <c r="C73" i="15"/>
  <c r="C73" i="14"/>
  <c r="C73" i="16"/>
  <c r="C86" i="15"/>
  <c r="C86" i="16"/>
  <c r="C86" i="14"/>
  <c r="C88" i="15"/>
  <c r="C88" i="14"/>
  <c r="C88" i="16"/>
  <c r="E13" i="16"/>
  <c r="H13" i="16" s="1"/>
  <c r="E13" i="15"/>
  <c r="G13" i="15" s="1"/>
  <c r="E13" i="14"/>
  <c r="F13" i="14" s="1"/>
  <c r="E15" i="16"/>
  <c r="H15" i="16" s="1"/>
  <c r="E15" i="15"/>
  <c r="G15" i="15" s="1"/>
  <c r="E15" i="14"/>
  <c r="F15" i="14" s="1"/>
  <c r="E17" i="16"/>
  <c r="H17" i="16" s="1"/>
  <c r="E17" i="15"/>
  <c r="G17" i="15" s="1"/>
  <c r="E17" i="14"/>
  <c r="F17" i="14" s="1"/>
  <c r="E19" i="16"/>
  <c r="H19" i="16" s="1"/>
  <c r="E19" i="15"/>
  <c r="G19" i="15" s="1"/>
  <c r="E19" i="14"/>
  <c r="F19" i="14" s="1"/>
  <c r="E24" i="16"/>
  <c r="H24" i="16" s="1"/>
  <c r="E24" i="15"/>
  <c r="G24" i="15" s="1"/>
  <c r="E24" i="14"/>
  <c r="F24" i="14" s="1"/>
  <c r="E26" i="16"/>
  <c r="H26" i="16" s="1"/>
  <c r="E26" i="15"/>
  <c r="G26" i="15" s="1"/>
  <c r="E26" i="14"/>
  <c r="F26" i="14" s="1"/>
  <c r="E32" i="16"/>
  <c r="H32" i="16" s="1"/>
  <c r="E32" i="15"/>
  <c r="G32" i="15" s="1"/>
  <c r="E32" i="14"/>
  <c r="F32" i="14" s="1"/>
  <c r="E38" i="16"/>
  <c r="H38" i="16" s="1"/>
  <c r="E38" i="14"/>
  <c r="F38" i="14" s="1"/>
  <c r="E38" i="15"/>
  <c r="G38" i="15" s="1"/>
  <c r="E41" i="16"/>
  <c r="H41" i="16" s="1"/>
  <c r="E41" i="15"/>
  <c r="G41" i="15" s="1"/>
  <c r="E41" i="14"/>
  <c r="F41" i="14" s="1"/>
  <c r="E46" i="16"/>
  <c r="H46" i="16" s="1"/>
  <c r="E46" i="15"/>
  <c r="G46" i="15" s="1"/>
  <c r="E46" i="14"/>
  <c r="F46" i="14" s="1"/>
  <c r="E48" i="15"/>
  <c r="G48" i="15" s="1"/>
  <c r="E48" i="14"/>
  <c r="F48" i="14" s="1"/>
  <c r="E48" i="16"/>
  <c r="H48" i="16" s="1"/>
  <c r="C62" i="14"/>
  <c r="C62" i="15"/>
  <c r="C62" i="16"/>
  <c r="C64" i="14"/>
  <c r="C64" i="15"/>
  <c r="C64" i="16"/>
  <c r="C66" i="14"/>
  <c r="C66" i="15"/>
  <c r="C66" i="16"/>
  <c r="C68" i="14"/>
  <c r="C68" i="15"/>
  <c r="C68" i="16"/>
  <c r="C70" i="14"/>
  <c r="C70" i="15"/>
  <c r="C70" i="16"/>
  <c r="C72" i="14"/>
  <c r="C72" i="15"/>
  <c r="C72" i="16"/>
  <c r="C85" i="14"/>
  <c r="C85" i="16"/>
  <c r="C85" i="15"/>
  <c r="C87" i="14"/>
  <c r="C87" i="16"/>
  <c r="C87" i="15"/>
  <c r="B71" i="15"/>
  <c r="B71" i="14"/>
  <c r="B71" i="16"/>
  <c r="B62" i="15"/>
  <c r="E62" i="15" s="1"/>
  <c r="B62" i="14"/>
  <c r="D62" i="14" s="1"/>
  <c r="B62" i="16"/>
  <c r="B63" i="15"/>
  <c r="B63" i="14"/>
  <c r="B63" i="16"/>
  <c r="B64" i="15"/>
  <c r="B64" i="14"/>
  <c r="D64" i="14" s="1"/>
  <c r="B64" i="16"/>
  <c r="F64" i="16" s="1"/>
  <c r="B65" i="14"/>
  <c r="D65" i="14" s="1"/>
  <c r="B65" i="15"/>
  <c r="B65" i="16"/>
  <c r="F65" i="16" s="1"/>
  <c r="B66" i="15"/>
  <c r="E66" i="15" s="1"/>
  <c r="B66" i="14"/>
  <c r="D66" i="14" s="1"/>
  <c r="B66" i="16"/>
  <c r="B69" i="15"/>
  <c r="E69" i="15" s="1"/>
  <c r="B69" i="14"/>
  <c r="D69" i="14" s="1"/>
  <c r="B69" i="16"/>
  <c r="F69" i="16" s="1"/>
  <c r="B72" i="14"/>
  <c r="D72" i="14" s="1"/>
  <c r="B72" i="15"/>
  <c r="E72" i="15" s="1"/>
  <c r="B72" i="16"/>
  <c r="F72" i="16" s="1"/>
  <c r="B67" i="15"/>
  <c r="B67" i="14"/>
  <c r="B67" i="16"/>
  <c r="B70" i="15"/>
  <c r="E70" i="15" s="1"/>
  <c r="B70" i="14"/>
  <c r="D70" i="14" s="1"/>
  <c r="B70" i="16"/>
  <c r="B73" i="14"/>
  <c r="D73" i="14" s="1"/>
  <c r="B73" i="15"/>
  <c r="B73" i="16"/>
  <c r="F73" i="16" s="1"/>
  <c r="B68" i="14"/>
  <c r="D68" i="14" s="1"/>
  <c r="B68" i="15"/>
  <c r="E68" i="15" s="1"/>
  <c r="B68" i="16"/>
  <c r="F68" i="16" s="1"/>
  <c r="B81" i="1"/>
  <c r="D81" i="1"/>
  <c r="E78" i="1"/>
  <c r="E80" i="1"/>
  <c r="E79" i="5"/>
  <c r="E69" i="5"/>
  <c r="E66" i="1"/>
  <c r="C81" i="1"/>
  <c r="E77" i="1"/>
  <c r="E79" i="1"/>
  <c r="E76" i="1"/>
  <c r="E67" i="15" l="1"/>
  <c r="E63" i="15"/>
  <c r="E71" i="15"/>
  <c r="F67" i="16"/>
  <c r="F63" i="16"/>
  <c r="F71" i="16"/>
  <c r="C74" i="14"/>
  <c r="C74" i="15"/>
  <c r="C74" i="16"/>
  <c r="E84" i="5"/>
  <c r="C84" i="15"/>
  <c r="C84" i="14"/>
  <c r="C84" i="16"/>
  <c r="E73" i="15"/>
  <c r="F70" i="16"/>
  <c r="D67" i="14"/>
  <c r="F66" i="16"/>
  <c r="E65" i="15"/>
  <c r="E64" i="15"/>
  <c r="D63" i="14"/>
  <c r="F62" i="16"/>
  <c r="D71" i="14"/>
  <c r="B84" i="15"/>
  <c r="E84" i="15" s="1"/>
  <c r="B84" i="14"/>
  <c r="D84" i="14" s="1"/>
  <c r="B84" i="16"/>
  <c r="F84" i="16" s="1"/>
  <c r="B87" i="15"/>
  <c r="E87" i="15" s="1"/>
  <c r="B87" i="14"/>
  <c r="D87" i="14" s="1"/>
  <c r="B87" i="16"/>
  <c r="F87" i="16" s="1"/>
  <c r="G87" i="16" s="1"/>
  <c r="B85" i="16"/>
  <c r="F85" i="16" s="1"/>
  <c r="G85" i="16" s="1"/>
  <c r="B85" i="15"/>
  <c r="E85" i="15" s="1"/>
  <c r="B85" i="14"/>
  <c r="D85" i="14" s="1"/>
  <c r="B86" i="15"/>
  <c r="E86" i="15" s="1"/>
  <c r="B86" i="14"/>
  <c r="D86" i="14" s="1"/>
  <c r="B86" i="16"/>
  <c r="F86" i="16" s="1"/>
  <c r="G86" i="16" s="1"/>
  <c r="B88" i="15"/>
  <c r="E88" i="15" s="1"/>
  <c r="B88" i="14"/>
  <c r="D88" i="14" s="1"/>
  <c r="B88" i="16"/>
  <c r="F88" i="16" s="1"/>
  <c r="G88" i="16" s="1"/>
  <c r="B74" i="15"/>
  <c r="E74" i="15" s="1"/>
  <c r="B74" i="14"/>
  <c r="D74" i="14" s="1"/>
  <c r="B74" i="16"/>
  <c r="E81" i="1"/>
  <c r="H85" i="16" l="1"/>
  <c r="G84" i="16"/>
  <c r="F74" i="16"/>
  <c r="C89" i="14"/>
  <c r="C89" i="16"/>
  <c r="C89" i="15"/>
  <c r="B89" i="15"/>
  <c r="B89" i="14"/>
  <c r="D89" i="14" s="1"/>
  <c r="B89" i="16"/>
  <c r="F89" i="16" s="1"/>
  <c r="G89" i="16" s="1"/>
  <c r="G91" i="16" l="1"/>
  <c r="E89" i="15"/>
</calcChain>
</file>

<file path=xl/comments1.xml><?xml version="1.0" encoding="utf-8"?>
<comments xmlns="http://schemas.openxmlformats.org/spreadsheetml/2006/main">
  <authors>
    <author>catherine.mata</author>
  </authors>
  <commentList>
    <comment ref="D27" author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Aparece como Campañas en el I Trimestre</t>
        </r>
      </text>
    </comment>
  </commentList>
</comments>
</file>

<file path=xl/comments2.xml><?xml version="1.0" encoding="utf-8"?>
<comments xmlns="http://schemas.openxmlformats.org/spreadsheetml/2006/main">
  <authors>
    <author>catherine.mata</author>
  </authors>
  <commentList>
    <comment ref="D27" author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Aparece como Campañas en el I Trimestre</t>
        </r>
      </text>
    </comment>
  </commentList>
</comments>
</file>

<file path=xl/comments3.xml><?xml version="1.0" encoding="utf-8"?>
<comments xmlns="http://schemas.openxmlformats.org/spreadsheetml/2006/main">
  <authors>
    <author>catherine.mata</author>
  </authors>
  <commentList>
    <comment ref="D27" author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Aparece como Campañas en el I Trimestre</t>
        </r>
      </text>
    </comment>
  </commentList>
</comments>
</file>

<file path=xl/sharedStrings.xml><?xml version="1.0" encoding="utf-8"?>
<sst xmlns="http://schemas.openxmlformats.org/spreadsheetml/2006/main" count="1033" uniqueCount="181">
  <si>
    <t>FODESAF</t>
  </si>
  <si>
    <t>Cuadro 1</t>
  </si>
  <si>
    <t>Reporte de beneficiarios efectivos financiados por el Fondo de Desarrollo Social y Asignaciones Familiares</t>
  </si>
  <si>
    <t xml:space="preserve">Programa: </t>
  </si>
  <si>
    <t>Promoción y protección derechos de la mujeres (Programa Técnico)</t>
  </si>
  <si>
    <t>Institución:</t>
  </si>
  <si>
    <t>Instituto Nacional de las Mujeres (INAMU)</t>
  </si>
  <si>
    <t>Unidad Ejecutora:</t>
  </si>
  <si>
    <t>INAMU</t>
  </si>
  <si>
    <t>Área</t>
  </si>
  <si>
    <t>Producto</t>
  </si>
  <si>
    <t>Unidad</t>
  </si>
  <si>
    <t>Enero</t>
  </si>
  <si>
    <t>Febrero</t>
  </si>
  <si>
    <t>Marzo</t>
  </si>
  <si>
    <t>I Trimestre</t>
  </si>
  <si>
    <t>1. Ciudadanía Activa, Liderazgo y Gestión Local</t>
  </si>
  <si>
    <t>a. Sevicios de asesoría técnica</t>
  </si>
  <si>
    <t>Asesoría</t>
  </si>
  <si>
    <t>c. Servicios de capacitación</t>
  </si>
  <si>
    <t>Persona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</si>
  <si>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Condición Jurídica y Protección de los Derechos de las mujeres</t>
  </si>
  <si>
    <t xml:space="preserve">a. Servicios de coadyuvancias judiciales </t>
  </si>
  <si>
    <t>b. Servicios de capacitación</t>
  </si>
  <si>
    <t>c. Criterios sobre proyectos de ley</t>
  </si>
  <si>
    <t>Documento</t>
  </si>
  <si>
    <t xml:space="preserve">d. Ferias </t>
  </si>
  <si>
    <t>Feria</t>
  </si>
  <si>
    <t>e. Servicios de información y orientación a mujeres</t>
  </si>
  <si>
    <t xml:space="preserve">f. Servicios de asesorías e incidencias administrativas </t>
  </si>
  <si>
    <t>3. Construcción de Identidades y Proyectos de Vida</t>
  </si>
  <si>
    <t>a. Asesorías técnicas</t>
  </si>
  <si>
    <t xml:space="preserve">c. Investigaciones </t>
  </si>
  <si>
    <t>4. Especialidad de Información</t>
  </si>
  <si>
    <t>a. Campañas</t>
  </si>
  <si>
    <t>b. Investigaciones</t>
  </si>
  <si>
    <t>c. Entregas Técnicas</t>
  </si>
  <si>
    <t>d. Atención a usuarias (os)</t>
  </si>
  <si>
    <t>a. Asesorías Técnicas</t>
  </si>
  <si>
    <t xml:space="preserve">Asesoría </t>
  </si>
  <si>
    <t>b. Capacitación</t>
  </si>
  <si>
    <t>c. Investigaciones</t>
  </si>
  <si>
    <t>6. Violencia de Género</t>
  </si>
  <si>
    <t>c. Servicios de Atención a mujeres</t>
  </si>
  <si>
    <t>d. Servicios de albergue temporal a mujeres, niños y niñas</t>
  </si>
  <si>
    <t>e. Coadyuvancias</t>
  </si>
  <si>
    <t>Coadyuvancia</t>
  </si>
  <si>
    <t xml:space="preserve">a. Servicios de Capacitación Programa Avanzamos Mujeres </t>
  </si>
  <si>
    <t xml:space="preserve">b. Servicios de capacitación </t>
  </si>
  <si>
    <t xml:space="preserve">c. Ferias de Derechos </t>
  </si>
  <si>
    <t>d. Servicios de asesorías técnicas</t>
  </si>
  <si>
    <t>e. Servicios de capacitación a mujeres indígenas</t>
  </si>
  <si>
    <t>8. Secretaría Técnica de la Política de Igualdad y Equidad de Género</t>
  </si>
  <si>
    <t>*El Área de Desarrollo Regional tiene a su cargo el Programa Avanzamos Mujeres, por lo que esta capacitación se incluye como uno de los productos de esta área técnica.</t>
  </si>
  <si>
    <t>7. Desarrollo Regional</t>
  </si>
  <si>
    <t>Abril</t>
  </si>
  <si>
    <t>Mayo</t>
  </si>
  <si>
    <t>Junio</t>
  </si>
  <si>
    <t>d. Ferias de derechos</t>
  </si>
  <si>
    <t>G. Capacitación a instituciones públicas</t>
  </si>
  <si>
    <t>g. Estudios sociales de casos</t>
  </si>
  <si>
    <t>e. Servicios de capacitación a mujeres de grupos étnicos</t>
  </si>
  <si>
    <t>b. Informe de evaluación Plan Acción PIEG 2008-2010</t>
  </si>
  <si>
    <t xml:space="preserve"> 5. Gestión de Políticas para la Equidad de Genero</t>
  </si>
  <si>
    <t>Cuadro N° 2</t>
  </si>
  <si>
    <t>Reporte de gastos efectivos financiados por el Fondo de Desarrollo Social y Asignaciones Familiares</t>
  </si>
  <si>
    <t>1. Área Especializada de Información</t>
  </si>
  <si>
    <t>2. Área Ciudadanía Activa, Liderazgo y Gestión Local</t>
  </si>
  <si>
    <t>3. Área Construcción de Identidades y Proyectos de Vida</t>
  </si>
  <si>
    <t>4. Área Condición Jurídica y Protección de los Derechos de las Mujeres</t>
  </si>
  <si>
    <t>5. Dirección General de Áreas Estratégicas</t>
  </si>
  <si>
    <t>6. Desarrollo Regional</t>
  </si>
  <si>
    <t>8. Área Gestión de Políticas para la Equidad de Género</t>
  </si>
  <si>
    <t>9. Secretaría Técnica de la Política de Igualdad y Equidad de Género</t>
  </si>
  <si>
    <t>7. Programa Mujeres en Condiciones de Pobreza</t>
  </si>
  <si>
    <t>10. Área Violencia de Género</t>
  </si>
  <si>
    <t>11. Gestión Administrativa - Programa Técnico ( a ).</t>
  </si>
  <si>
    <t>12. Gestión Administrativa - Programa  Administrativo.</t>
  </si>
  <si>
    <t>TOTAL</t>
  </si>
  <si>
    <t>Cuadro N° 3</t>
  </si>
  <si>
    <t>Rubro por objeto de gasto</t>
  </si>
  <si>
    <t>0 Remuneraciones</t>
  </si>
  <si>
    <t>1. Servicios</t>
  </si>
  <si>
    <t>2. Materiales y suministros</t>
  </si>
  <si>
    <t>5. Bienes Duraderos</t>
  </si>
  <si>
    <t>6. Transferencias</t>
  </si>
  <si>
    <t>Cuadro N° 4</t>
  </si>
  <si>
    <t>Reporte de ingresos efectivos girados por el Fondo de Des. Social y Asignaciones Familiares</t>
  </si>
  <si>
    <t xml:space="preserve">1. Saldo en caja inicial  (5 t-1) </t>
  </si>
  <si>
    <t>II Trimestre</t>
  </si>
  <si>
    <t>5. Gestión de Políticas para la Equidad de Genero</t>
  </si>
  <si>
    <t>0. Remuneraciones</t>
  </si>
  <si>
    <t xml:space="preserve"> Julio </t>
  </si>
  <si>
    <t>Agosto</t>
  </si>
  <si>
    <t>Setiembre</t>
  </si>
  <si>
    <t xml:space="preserve"> Total trimestral</t>
  </si>
  <si>
    <t>2. Condición Jurídica y Protección de los Derechos de las mujeres</t>
  </si>
  <si>
    <t>Informes  internacionales</t>
  </si>
  <si>
    <t>G. Capacitación y asesoría a instituciones públicas</t>
  </si>
  <si>
    <t>a. Campañas mediáticas</t>
  </si>
  <si>
    <t xml:space="preserve">Campaña </t>
  </si>
  <si>
    <t>Investigaciones</t>
  </si>
  <si>
    <t>c . Atención a usuarias (os)</t>
  </si>
  <si>
    <t>c. Feria de empleabilidad</t>
  </si>
  <si>
    <t>d. Investigaciones</t>
  </si>
  <si>
    <t xml:space="preserve">                                                                                               7. Desarrollo Regional</t>
  </si>
  <si>
    <t>Persona.</t>
  </si>
  <si>
    <t>b. Documento Plan Acción PIEG 2008-2010</t>
  </si>
  <si>
    <t>Fuente: INAMU, Informes Áreas Técnicas, 2011</t>
  </si>
  <si>
    <t>Julio</t>
  </si>
  <si>
    <t>III Trimestre</t>
  </si>
  <si>
    <t>Noviembre</t>
  </si>
  <si>
    <t>Diciembre</t>
  </si>
  <si>
    <t>a. Servicios de coadyuvancias judiciales y administrativas</t>
  </si>
  <si>
    <t>Asesorías</t>
  </si>
  <si>
    <t>G. Informes internacionales</t>
  </si>
  <si>
    <t>H.Estudios y publicaciones</t>
  </si>
  <si>
    <t>I. Encuentros</t>
  </si>
  <si>
    <t xml:space="preserve">Persona </t>
  </si>
  <si>
    <t>J.Capacitación y asesoría a instituciones públicas</t>
  </si>
  <si>
    <t>a.Materiales difundidos</t>
  </si>
  <si>
    <t>Spots televisivos y cuñas radiales</t>
  </si>
  <si>
    <t>b.Investigaciones</t>
  </si>
  <si>
    <t>Publicaciones Investigaciones</t>
  </si>
  <si>
    <t xml:space="preserve">c.Entregas de materiales a bibliotecas </t>
  </si>
  <si>
    <t>Entregas técnicas</t>
  </si>
  <si>
    <t>d.Atención a usuarias (os)</t>
  </si>
  <si>
    <t>c. Consultorías</t>
  </si>
  <si>
    <t>Consultoría realizada</t>
  </si>
  <si>
    <t xml:space="preserve">d. Campañas </t>
  </si>
  <si>
    <t>Campaña producida</t>
  </si>
  <si>
    <t>e. Investigaciones</t>
  </si>
  <si>
    <t>Documento concluido</t>
  </si>
  <si>
    <t>c. Servicios de Atención a mujeres víctimas de violencia</t>
  </si>
  <si>
    <t>d. Procesos grupales</t>
  </si>
  <si>
    <t>Mujeres</t>
  </si>
  <si>
    <t>e. Servicios de albergue temporal a mujeres, niños y niñas</t>
  </si>
  <si>
    <t>f. Acompañamiento a audiencias</t>
  </si>
  <si>
    <t>Casos</t>
  </si>
  <si>
    <t>e. Servicios de asesoría sobre mujeres de grupos étnicos</t>
  </si>
  <si>
    <t>b. Sesiones de trabajo con organizaciones de mujeres</t>
  </si>
  <si>
    <t>Sesiones de trabajo</t>
  </si>
  <si>
    <r>
      <t>Fuente</t>
    </r>
    <r>
      <rPr>
        <sz val="11"/>
        <color indexed="8"/>
        <rFont val="Calibri"/>
        <family val="2"/>
        <scheme val="minor"/>
      </rPr>
      <t>: Área Financiera Contable.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</si>
  <si>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Unidad de Planificación Institucional con la información suministrada por las áreas y Dirección Técnica, 2011</t>
    </r>
  </si>
  <si>
    <r>
      <t>Nota</t>
    </r>
    <r>
      <rPr>
        <sz val="11"/>
        <color indexed="8"/>
        <rFont val="Calibri"/>
        <family val="2"/>
        <scheme val="minor"/>
      </rPr>
      <t>:  (a) Se incluye el gasto por concepto de Remuneraciones de todas las áreas técnicas excepto las del Programa Mujeres en Condiciones de Pobreza. Además los gastos en las partidas de Servicios, Materiales y Suministros, Bienes Duraderos y Transferencias del Programa Técnico.</t>
    </r>
  </si>
  <si>
    <t>Período:</t>
  </si>
  <si>
    <t>Primer Trimestre 2011</t>
  </si>
  <si>
    <t>Unidad: Colones</t>
  </si>
  <si>
    <t>Segundo Trimestre 2011</t>
  </si>
  <si>
    <t>Tercer Trimestre 2011</t>
  </si>
  <si>
    <t>Cuarto Trimestre 2011</t>
  </si>
  <si>
    <t>Primer Semestre 2011</t>
  </si>
  <si>
    <t>Octubre</t>
  </si>
  <si>
    <t>Total Trimestral</t>
  </si>
  <si>
    <t>Semestral</t>
  </si>
  <si>
    <t>Tercer Trimestre ACUMULADO 2011</t>
  </si>
  <si>
    <t>Acumulado</t>
  </si>
  <si>
    <t>IV Trimestre</t>
  </si>
  <si>
    <t>Anual</t>
  </si>
  <si>
    <t>g. Coadyuvancias</t>
  </si>
  <si>
    <t>f. Ferias de Derechos</t>
  </si>
  <si>
    <t>Personas</t>
  </si>
  <si>
    <t>h. Estudios Sociales de Casos</t>
  </si>
  <si>
    <t>a. Sesiones de trabajo con organizaciones de mujeres</t>
  </si>
  <si>
    <t>b. Asesorías Técnicas</t>
  </si>
  <si>
    <t>c. Informe de evaluación Plan Acción PIEG 2008-2010</t>
  </si>
  <si>
    <t>f. Feria de Empleabilidad</t>
  </si>
  <si>
    <t>Año 2011</t>
  </si>
  <si>
    <t>2. Ingresos efectivos recibidos - Por Fodesaf</t>
  </si>
  <si>
    <t>3. Otros ingresos recibidos</t>
  </si>
  <si>
    <t xml:space="preserve">4. Recursos disponibles (1+2+3) </t>
  </si>
  <si>
    <t>5. Egresos efectivos pagados</t>
  </si>
  <si>
    <t xml:space="preserve">6. Saldo en caja final   (4-5) </t>
  </si>
  <si>
    <t>I Trimeste</t>
  </si>
  <si>
    <t>ANUAL</t>
  </si>
  <si>
    <r>
      <rPr>
        <b/>
        <sz val="11"/>
        <color indexed="8"/>
        <rFont val="Calibri"/>
        <family val="2"/>
        <scheme val="minor"/>
      </rPr>
      <t>Nota:</t>
    </r>
    <r>
      <rPr>
        <sz val="11"/>
        <color indexed="8"/>
        <rFont val="Calibri"/>
        <family val="2"/>
        <scheme val="minor"/>
      </rPr>
      <t xml:space="preserve"> Con el objetivo de que la información sea concordante con la Liquidación Total del presupuesto, se incluyó los otros ingresos recibidos no provenientes de FODESAF. 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</si>
  <si>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Unidad de Planificación Institucional con la información suministrada por las áreas y Dirección Técnica.</t>
    </r>
  </si>
  <si>
    <r>
      <rPr>
        <b/>
        <sz val="11"/>
        <color indexed="8"/>
        <rFont val="Calibri"/>
        <family val="2"/>
        <scheme val="minor"/>
      </rPr>
      <t>Nota:</t>
    </r>
    <r>
      <rPr>
        <sz val="11"/>
        <color indexed="8"/>
        <rFont val="Calibri"/>
        <family val="2"/>
        <scheme val="minor"/>
      </rPr>
      <t xml:space="preserve"> Con el objetivo de que la información sea concordante con la Liquidación Total del presupuesto, se incluyó el superávit que la institución incorporó en este período y los otros ingresos recibidos no provenientes de FODESAF. </t>
    </r>
  </si>
  <si>
    <t xml:space="preserve"> 5. Gestión de Políticas para la Equidad de Género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</si>
  <si>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INAMU, Informes Áreas Técnicas, 2011</t>
    </r>
  </si>
  <si>
    <t xml:space="preserve">                                                                                                               5. Gestión de Políticas para la Equidad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</si>
</sst>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4" fontId="11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7" fillId="0" borderId="0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164" fontId="7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7" fillId="0" borderId="0" xfId="0" applyFont="1" applyFill="1" applyAlignment="1">
      <alignment horizontal="center"/>
    </xf>
    <xf numFmtId="43" fontId="0" fillId="0" borderId="0" xfId="1" applyFont="1" applyFill="1"/>
    <xf numFmtId="4" fontId="11" fillId="0" borderId="0" xfId="0" applyNumberFormat="1" applyFont="1" applyFill="1" applyBorder="1"/>
    <xf numFmtId="0" fontId="11" fillId="0" borderId="0" xfId="0" applyFont="1" applyFill="1" applyBorder="1"/>
    <xf numFmtId="0" fontId="0" fillId="0" borderId="0" xfId="0" applyFont="1" applyFill="1" applyBorder="1"/>
    <xf numFmtId="4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/>
    <xf numFmtId="4" fontId="7" fillId="0" borderId="0" xfId="0" applyNumberFormat="1" applyFont="1" applyFill="1" applyBorder="1"/>
    <xf numFmtId="0" fontId="7" fillId="0" borderId="0" xfId="0" applyFont="1" applyFill="1" applyBorder="1"/>
    <xf numFmtId="0" fontId="1" fillId="0" borderId="0" xfId="0" applyFont="1" applyFill="1"/>
    <xf numFmtId="0" fontId="0" fillId="0" borderId="2" xfId="0" applyFont="1" applyFill="1" applyBorder="1" applyAlignment="1"/>
    <xf numFmtId="4" fontId="0" fillId="0" borderId="0" xfId="0" applyNumberFormat="1" applyFont="1" applyFill="1"/>
    <xf numFmtId="0" fontId="0" fillId="0" borderId="3" xfId="0" applyFont="1" applyFill="1" applyBorder="1" applyAlignment="1"/>
    <xf numFmtId="0" fontId="0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11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0" fillId="0" borderId="2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4" fontId="0" fillId="0" borderId="6" xfId="0" applyNumberFormat="1" applyFont="1" applyFill="1" applyBorder="1"/>
    <xf numFmtId="4" fontId="6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/>
    <xf numFmtId="4" fontId="7" fillId="0" borderId="6" xfId="0" applyNumberFormat="1" applyFont="1" applyFill="1" applyBorder="1"/>
    <xf numFmtId="165" fontId="7" fillId="0" borderId="0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3" fillId="0" borderId="0" xfId="0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3" fontId="7" fillId="2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justify" vertical="center" wrapText="1"/>
    </xf>
    <xf numFmtId="4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topLeftCell="A37" workbookViewId="0">
      <selection activeCell="A48" sqref="A48"/>
    </sheetView>
  </sheetViews>
  <sheetFormatPr baseColWidth="10" defaultRowHeight="15" x14ac:dyDescent="0.25"/>
  <cols>
    <col min="1" max="1" width="59.28515625" style="1" customWidth="1"/>
    <col min="2" max="2" width="25" style="1" customWidth="1"/>
    <col min="3" max="4" width="16.85546875" style="1" bestFit="1" customWidth="1"/>
    <col min="5" max="5" width="17.28515625" style="1" bestFit="1" customWidth="1"/>
    <col min="6" max="6" width="16.42578125" style="1" customWidth="1"/>
    <col min="7" max="7" width="12.7109375" style="1" customWidth="1"/>
    <col min="8" max="16384" width="11.42578125" style="1"/>
  </cols>
  <sheetData>
    <row r="1" spans="1:7" x14ac:dyDescent="0.25">
      <c r="A1" s="92" t="s">
        <v>0</v>
      </c>
      <c r="B1" s="92"/>
      <c r="C1" s="92"/>
      <c r="D1" s="92"/>
      <c r="E1" s="92"/>
      <c r="F1" s="92"/>
      <c r="G1" s="92"/>
    </row>
    <row r="2" spans="1:7" x14ac:dyDescent="0.25">
      <c r="A2" s="6" t="s">
        <v>3</v>
      </c>
      <c r="B2" s="7" t="s">
        <v>4</v>
      </c>
      <c r="C2" s="18"/>
      <c r="D2" s="43"/>
      <c r="E2" s="18"/>
    </row>
    <row r="3" spans="1:7" x14ac:dyDescent="0.25">
      <c r="A3" s="6" t="s">
        <v>5</v>
      </c>
      <c r="B3" s="7" t="s">
        <v>6</v>
      </c>
      <c r="C3" s="41"/>
      <c r="D3" s="18"/>
      <c r="E3" s="18"/>
    </row>
    <row r="4" spans="1:7" x14ac:dyDescent="0.25">
      <c r="A4" s="6" t="s">
        <v>7</v>
      </c>
      <c r="B4" s="19" t="s">
        <v>8</v>
      </c>
      <c r="C4" s="18"/>
      <c r="D4" s="18"/>
      <c r="E4" s="18"/>
    </row>
    <row r="5" spans="1:7" x14ac:dyDescent="0.25">
      <c r="A5" s="6" t="s">
        <v>145</v>
      </c>
      <c r="B5" s="19" t="s">
        <v>146</v>
      </c>
      <c r="C5" s="18"/>
      <c r="D5" s="18"/>
      <c r="E5" s="18"/>
    </row>
    <row r="6" spans="1:7" x14ac:dyDescent="0.25">
      <c r="A6" s="6"/>
      <c r="B6" s="18"/>
    </row>
    <row r="7" spans="1:7" x14ac:dyDescent="0.25">
      <c r="A7" s="2"/>
    </row>
    <row r="8" spans="1:7" x14ac:dyDescent="0.25">
      <c r="A8" s="92" t="s">
        <v>1</v>
      </c>
      <c r="B8" s="92"/>
      <c r="C8" s="92"/>
      <c r="D8" s="92"/>
      <c r="E8" s="92"/>
      <c r="F8" s="92"/>
      <c r="G8" s="92"/>
    </row>
    <row r="9" spans="1:7" x14ac:dyDescent="0.25">
      <c r="A9" s="92" t="s">
        <v>2</v>
      </c>
      <c r="B9" s="92"/>
      <c r="C9" s="92"/>
      <c r="D9" s="92"/>
      <c r="E9" s="92"/>
      <c r="F9" s="92"/>
      <c r="G9" s="92"/>
    </row>
    <row r="11" spans="1:7" ht="15.75" thickBot="1" x14ac:dyDescent="0.3">
      <c r="A11" s="56" t="s">
        <v>9</v>
      </c>
      <c r="B11" s="56" t="s">
        <v>10</v>
      </c>
      <c r="C11" s="56" t="s">
        <v>11</v>
      </c>
      <c r="D11" s="56" t="s">
        <v>12</v>
      </c>
      <c r="E11" s="56" t="s">
        <v>13</v>
      </c>
      <c r="F11" s="56" t="s">
        <v>14</v>
      </c>
      <c r="G11" s="56" t="s">
        <v>15</v>
      </c>
    </row>
    <row r="12" spans="1:7" x14ac:dyDescent="0.25">
      <c r="A12" s="26"/>
      <c r="B12" s="26"/>
      <c r="C12" s="26"/>
      <c r="D12" s="26"/>
      <c r="E12" s="26"/>
      <c r="F12" s="26"/>
      <c r="G12" s="26"/>
    </row>
    <row r="13" spans="1:7" ht="30" x14ac:dyDescent="0.25">
      <c r="A13" s="96" t="s">
        <v>16</v>
      </c>
      <c r="B13" s="48" t="s">
        <v>17</v>
      </c>
      <c r="C13" s="40" t="s">
        <v>18</v>
      </c>
      <c r="D13" s="40">
        <v>1</v>
      </c>
      <c r="E13" s="40">
        <v>5</v>
      </c>
      <c r="F13" s="40">
        <v>4</v>
      </c>
      <c r="G13" s="40">
        <v>10</v>
      </c>
    </row>
    <row r="14" spans="1:7" ht="16.5" customHeight="1" x14ac:dyDescent="0.25">
      <c r="A14" s="97"/>
      <c r="B14" s="48" t="s">
        <v>19</v>
      </c>
      <c r="C14" s="40" t="s">
        <v>20</v>
      </c>
      <c r="D14" s="40">
        <v>55</v>
      </c>
      <c r="E14" s="40">
        <v>74</v>
      </c>
      <c r="F14" s="40">
        <v>174</v>
      </c>
      <c r="G14" s="40">
        <v>303</v>
      </c>
    </row>
    <row r="15" spans="1:7" ht="30" x14ac:dyDescent="0.25">
      <c r="A15" s="96" t="s">
        <v>21</v>
      </c>
      <c r="B15" s="42" t="s">
        <v>22</v>
      </c>
      <c r="C15" s="40" t="s">
        <v>20</v>
      </c>
      <c r="D15" s="40">
        <v>1</v>
      </c>
      <c r="E15" s="40">
        <v>1</v>
      </c>
      <c r="F15" s="40">
        <v>0</v>
      </c>
      <c r="G15" s="40">
        <v>2</v>
      </c>
    </row>
    <row r="16" spans="1:7" ht="16.5" customHeight="1" x14ac:dyDescent="0.25">
      <c r="A16" s="97"/>
      <c r="B16" s="42" t="s">
        <v>23</v>
      </c>
      <c r="C16" s="40" t="s">
        <v>20</v>
      </c>
      <c r="D16" s="40">
        <v>0</v>
      </c>
      <c r="E16" s="40">
        <v>200</v>
      </c>
      <c r="F16" s="40">
        <v>0</v>
      </c>
      <c r="G16" s="40">
        <v>200</v>
      </c>
    </row>
    <row r="17" spans="1:7" ht="30" x14ac:dyDescent="0.25">
      <c r="A17" s="97"/>
      <c r="B17" s="42" t="s">
        <v>24</v>
      </c>
      <c r="C17" s="40" t="s">
        <v>25</v>
      </c>
      <c r="D17" s="40">
        <v>0</v>
      </c>
      <c r="E17" s="40">
        <v>2</v>
      </c>
      <c r="F17" s="40">
        <v>3</v>
      </c>
      <c r="G17" s="40">
        <v>5</v>
      </c>
    </row>
    <row r="18" spans="1:7" ht="16.5" customHeight="1" x14ac:dyDescent="0.25">
      <c r="A18" s="97"/>
      <c r="B18" s="44" t="s">
        <v>26</v>
      </c>
      <c r="C18" s="40" t="s">
        <v>27</v>
      </c>
      <c r="D18" s="40">
        <v>0</v>
      </c>
      <c r="E18" s="40">
        <v>1</v>
      </c>
      <c r="F18" s="40">
        <v>1</v>
      </c>
      <c r="G18" s="40">
        <v>2</v>
      </c>
    </row>
    <row r="19" spans="1:7" ht="45" x14ac:dyDescent="0.25">
      <c r="A19" s="97"/>
      <c r="B19" s="44" t="s">
        <v>28</v>
      </c>
      <c r="C19" s="40" t="s">
        <v>20</v>
      </c>
      <c r="D19" s="40">
        <v>237</v>
      </c>
      <c r="E19" s="40">
        <v>249</v>
      </c>
      <c r="F19" s="40">
        <v>283</v>
      </c>
      <c r="G19" s="40">
        <v>769</v>
      </c>
    </row>
    <row r="20" spans="1:7" ht="45" x14ac:dyDescent="0.25">
      <c r="A20" s="97"/>
      <c r="B20" s="42" t="s">
        <v>29</v>
      </c>
      <c r="C20" s="40" t="s">
        <v>20</v>
      </c>
      <c r="D20" s="40">
        <v>13</v>
      </c>
      <c r="E20" s="40">
        <v>15</v>
      </c>
      <c r="F20" s="40">
        <v>5</v>
      </c>
      <c r="G20" s="40">
        <v>33</v>
      </c>
    </row>
    <row r="21" spans="1:7" ht="16.5" customHeight="1" x14ac:dyDescent="0.25">
      <c r="A21" s="96" t="s">
        <v>30</v>
      </c>
      <c r="B21" s="45" t="s">
        <v>31</v>
      </c>
      <c r="C21" s="40" t="s">
        <v>18</v>
      </c>
      <c r="D21" s="46">
        <v>3</v>
      </c>
      <c r="E21" s="46">
        <v>4</v>
      </c>
      <c r="F21" s="46">
        <v>6</v>
      </c>
      <c r="G21" s="46">
        <v>13</v>
      </c>
    </row>
    <row r="22" spans="1:7" ht="16.5" customHeight="1" x14ac:dyDescent="0.25">
      <c r="A22" s="97"/>
      <c r="B22" s="45" t="s">
        <v>23</v>
      </c>
      <c r="C22" s="40" t="s">
        <v>20</v>
      </c>
      <c r="D22" s="46"/>
      <c r="E22" s="46"/>
      <c r="F22" s="46"/>
      <c r="G22" s="46">
        <v>0</v>
      </c>
    </row>
    <row r="23" spans="1:7" ht="16.5" customHeight="1" x14ac:dyDescent="0.25">
      <c r="A23" s="97"/>
      <c r="B23" s="45" t="s">
        <v>32</v>
      </c>
      <c r="C23" s="40" t="s">
        <v>20</v>
      </c>
      <c r="D23" s="46"/>
      <c r="E23" s="46"/>
      <c r="F23" s="46"/>
      <c r="G23" s="46">
        <v>0</v>
      </c>
    </row>
    <row r="24" spans="1:7" ht="16.5" customHeight="1" x14ac:dyDescent="0.25">
      <c r="A24" s="96" t="s">
        <v>33</v>
      </c>
      <c r="B24" s="45" t="s">
        <v>34</v>
      </c>
      <c r="C24" s="46"/>
      <c r="D24" s="26"/>
      <c r="E24" s="26"/>
      <c r="F24" s="26"/>
      <c r="G24" s="47">
        <v>0</v>
      </c>
    </row>
    <row r="25" spans="1:7" ht="16.5" customHeight="1" x14ac:dyDescent="0.25">
      <c r="A25" s="97"/>
      <c r="B25" s="45" t="s">
        <v>35</v>
      </c>
      <c r="C25" s="46"/>
      <c r="D25" s="26"/>
      <c r="E25" s="26"/>
      <c r="F25" s="26"/>
      <c r="G25" s="47">
        <v>0</v>
      </c>
    </row>
    <row r="26" spans="1:7" ht="16.5" customHeight="1" x14ac:dyDescent="0.25">
      <c r="A26" s="97"/>
      <c r="B26" s="45" t="s">
        <v>36</v>
      </c>
      <c r="C26" s="46"/>
      <c r="D26" s="26"/>
      <c r="E26" s="26"/>
      <c r="F26" s="26"/>
      <c r="G26" s="47">
        <v>0</v>
      </c>
    </row>
    <row r="27" spans="1:7" ht="16.5" customHeight="1" x14ac:dyDescent="0.25">
      <c r="A27" s="97"/>
      <c r="B27" s="48" t="s">
        <v>37</v>
      </c>
      <c r="C27" s="40" t="s">
        <v>20</v>
      </c>
      <c r="D27" s="40">
        <v>203</v>
      </c>
      <c r="E27" s="40">
        <v>214</v>
      </c>
      <c r="F27" s="40">
        <v>218</v>
      </c>
      <c r="G27" s="40">
        <v>635</v>
      </c>
    </row>
    <row r="28" spans="1:7" ht="16.5" customHeight="1" x14ac:dyDescent="0.25">
      <c r="A28" s="96" t="s">
        <v>178</v>
      </c>
      <c r="B28" s="48" t="s">
        <v>38</v>
      </c>
      <c r="C28" s="40" t="s">
        <v>39</v>
      </c>
      <c r="D28" s="40">
        <v>10</v>
      </c>
      <c r="E28" s="40">
        <v>22</v>
      </c>
      <c r="F28" s="40">
        <v>25</v>
      </c>
      <c r="G28" s="40">
        <v>57</v>
      </c>
    </row>
    <row r="29" spans="1:7" ht="16.5" customHeight="1" x14ac:dyDescent="0.25">
      <c r="A29" s="96"/>
      <c r="B29" s="48" t="s">
        <v>40</v>
      </c>
      <c r="C29" s="40" t="s">
        <v>20</v>
      </c>
      <c r="D29" s="40">
        <v>95</v>
      </c>
      <c r="E29" s="40">
        <v>102</v>
      </c>
      <c r="F29" s="40">
        <v>125</v>
      </c>
      <c r="G29" s="40">
        <v>322</v>
      </c>
    </row>
    <row r="30" spans="1:7" ht="16.5" customHeight="1" x14ac:dyDescent="0.25">
      <c r="A30" s="96"/>
      <c r="B30" s="48" t="s">
        <v>41</v>
      </c>
      <c r="C30" s="45"/>
      <c r="D30" s="48"/>
      <c r="E30" s="48"/>
      <c r="F30" s="48"/>
      <c r="G30" s="40">
        <v>0</v>
      </c>
    </row>
    <row r="31" spans="1:7" ht="16.5" customHeight="1" x14ac:dyDescent="0.25">
      <c r="A31" s="98" t="s">
        <v>42</v>
      </c>
      <c r="B31" s="48" t="s">
        <v>38</v>
      </c>
      <c r="C31" s="45"/>
      <c r="D31" s="48"/>
      <c r="E31" s="48"/>
      <c r="F31" s="48"/>
      <c r="G31" s="40">
        <v>0</v>
      </c>
    </row>
    <row r="32" spans="1:7" ht="16.5" customHeight="1" x14ac:dyDescent="0.25">
      <c r="A32" s="99"/>
      <c r="B32" s="48" t="s">
        <v>40</v>
      </c>
      <c r="C32" s="46" t="s">
        <v>20</v>
      </c>
      <c r="D32" s="40">
        <v>17</v>
      </c>
      <c r="E32" s="40">
        <v>53</v>
      </c>
      <c r="F32" s="40">
        <v>22</v>
      </c>
      <c r="G32" s="40">
        <v>92</v>
      </c>
    </row>
    <row r="33" spans="1:7" ht="30" x14ac:dyDescent="0.25">
      <c r="A33" s="99"/>
      <c r="B33" s="48" t="s">
        <v>43</v>
      </c>
      <c r="C33" s="46" t="s">
        <v>20</v>
      </c>
      <c r="D33" s="40">
        <v>600</v>
      </c>
      <c r="E33" s="40">
        <v>581</v>
      </c>
      <c r="F33" s="40">
        <v>637</v>
      </c>
      <c r="G33" s="40">
        <v>1818</v>
      </c>
    </row>
    <row r="34" spans="1:7" ht="45" x14ac:dyDescent="0.25">
      <c r="A34" s="99"/>
      <c r="B34" s="48" t="s">
        <v>44</v>
      </c>
      <c r="C34" s="46" t="s">
        <v>20</v>
      </c>
      <c r="D34" s="46">
        <v>70</v>
      </c>
      <c r="E34" s="46">
        <v>47</v>
      </c>
      <c r="F34" s="46">
        <v>59</v>
      </c>
      <c r="G34" s="46">
        <v>176</v>
      </c>
    </row>
    <row r="35" spans="1:7" ht="16.5" customHeight="1" x14ac:dyDescent="0.25">
      <c r="A35" s="99"/>
      <c r="B35" s="48" t="s">
        <v>45</v>
      </c>
      <c r="C35" s="40" t="s">
        <v>46</v>
      </c>
      <c r="D35" s="46">
        <v>7</v>
      </c>
      <c r="E35" s="46">
        <v>12</v>
      </c>
      <c r="F35" s="46">
        <v>16</v>
      </c>
      <c r="G35" s="46">
        <v>35</v>
      </c>
    </row>
    <row r="36" spans="1:7" ht="45" x14ac:dyDescent="0.25">
      <c r="A36" s="94" t="s">
        <v>54</v>
      </c>
      <c r="B36" s="85" t="s">
        <v>47</v>
      </c>
      <c r="C36" s="86" t="s">
        <v>20</v>
      </c>
      <c r="D36" s="86"/>
      <c r="E36" s="86">
        <v>1407</v>
      </c>
      <c r="F36" s="86"/>
      <c r="G36" s="86">
        <v>1407</v>
      </c>
    </row>
    <row r="37" spans="1:7" ht="16.5" customHeight="1" x14ac:dyDescent="0.25">
      <c r="A37" s="95"/>
      <c r="B37" s="48" t="s">
        <v>48</v>
      </c>
      <c r="C37" s="40" t="s">
        <v>20</v>
      </c>
      <c r="D37" s="40">
        <v>289</v>
      </c>
      <c r="E37" s="40">
        <v>467</v>
      </c>
      <c r="F37" s="40">
        <v>441</v>
      </c>
      <c r="G37" s="40">
        <v>1197</v>
      </c>
    </row>
    <row r="38" spans="1:7" ht="16.5" customHeight="1" x14ac:dyDescent="0.25">
      <c r="A38" s="95"/>
      <c r="B38" s="48" t="s">
        <v>49</v>
      </c>
      <c r="C38" s="40" t="s">
        <v>20</v>
      </c>
      <c r="D38" s="40">
        <v>0</v>
      </c>
      <c r="E38" s="40">
        <v>106</v>
      </c>
      <c r="F38" s="40">
        <v>200</v>
      </c>
      <c r="G38" s="40">
        <v>306</v>
      </c>
    </row>
    <row r="39" spans="1:7" ht="30" x14ac:dyDescent="0.25">
      <c r="A39" s="95"/>
      <c r="B39" s="48" t="s">
        <v>50</v>
      </c>
      <c r="C39" s="40" t="s">
        <v>18</v>
      </c>
      <c r="D39" s="40">
        <v>1</v>
      </c>
      <c r="E39" s="40">
        <v>3</v>
      </c>
      <c r="F39" s="40">
        <v>4</v>
      </c>
      <c r="G39" s="40">
        <v>8</v>
      </c>
    </row>
    <row r="40" spans="1:7" ht="33" customHeight="1" x14ac:dyDescent="0.25">
      <c r="A40" s="95"/>
      <c r="B40" s="48" t="s">
        <v>51</v>
      </c>
      <c r="C40" s="40" t="s">
        <v>20</v>
      </c>
      <c r="D40" s="40">
        <v>6</v>
      </c>
      <c r="E40" s="40">
        <v>9</v>
      </c>
      <c r="F40" s="40">
        <v>22</v>
      </c>
      <c r="G40" s="40">
        <v>37</v>
      </c>
    </row>
    <row r="41" spans="1:7" ht="27" customHeight="1" x14ac:dyDescent="0.25">
      <c r="A41" s="49" t="s">
        <v>52</v>
      </c>
      <c r="B41" s="48" t="s">
        <v>31</v>
      </c>
      <c r="C41" s="40" t="s">
        <v>18</v>
      </c>
      <c r="D41" s="26"/>
      <c r="E41" s="26"/>
      <c r="F41" s="26"/>
      <c r="G41" s="40">
        <v>0</v>
      </c>
    </row>
    <row r="42" spans="1:7" ht="15.75" thickBot="1" x14ac:dyDescent="0.3">
      <c r="A42" s="57"/>
      <c r="B42" s="58"/>
      <c r="C42" s="59"/>
      <c r="D42" s="60"/>
      <c r="E42" s="60"/>
      <c r="F42" s="60"/>
      <c r="G42" s="59"/>
    </row>
    <row r="43" spans="1:7" ht="15.75" thickTop="1" x14ac:dyDescent="0.25">
      <c r="A43" s="1" t="s">
        <v>53</v>
      </c>
    </row>
    <row r="44" spans="1:7" x14ac:dyDescent="0.25">
      <c r="A44" s="1" t="s">
        <v>176</v>
      </c>
    </row>
    <row r="45" spans="1:7" hidden="1" x14ac:dyDescent="0.25"/>
    <row r="46" spans="1:7" hidden="1" x14ac:dyDescent="0.25"/>
    <row r="48" spans="1:7" x14ac:dyDescent="0.25">
      <c r="A48" s="39"/>
      <c r="B48" s="39"/>
      <c r="C48" s="39"/>
      <c r="D48" s="39"/>
      <c r="E48" s="39"/>
      <c r="F48" s="20"/>
    </row>
    <row r="49" spans="1:7" x14ac:dyDescent="0.25">
      <c r="A49" s="100" t="s">
        <v>64</v>
      </c>
      <c r="B49" s="100"/>
      <c r="C49" s="100"/>
      <c r="D49" s="100"/>
      <c r="E49" s="100"/>
      <c r="F49" s="8"/>
      <c r="G49" s="21"/>
    </row>
    <row r="50" spans="1:7" x14ac:dyDescent="0.25">
      <c r="A50" s="93" t="s">
        <v>65</v>
      </c>
      <c r="B50" s="93"/>
      <c r="C50" s="93"/>
      <c r="D50" s="93"/>
      <c r="E50" s="93"/>
      <c r="F50" s="9"/>
    </row>
    <row r="51" spans="1:7" x14ac:dyDescent="0.25">
      <c r="A51" s="93" t="s">
        <v>147</v>
      </c>
      <c r="B51" s="93"/>
      <c r="C51" s="93"/>
      <c r="D51" s="93"/>
      <c r="E51" s="93"/>
      <c r="F51" s="20"/>
    </row>
    <row r="52" spans="1:7" x14ac:dyDescent="0.25">
      <c r="A52" s="3"/>
      <c r="B52" s="3"/>
      <c r="C52" s="3"/>
      <c r="D52" s="3"/>
      <c r="E52" s="3"/>
      <c r="F52" s="20"/>
    </row>
    <row r="53" spans="1:7" ht="15.75" thickBot="1" x14ac:dyDescent="0.3">
      <c r="A53" s="61" t="s">
        <v>9</v>
      </c>
      <c r="B53" s="61" t="s">
        <v>12</v>
      </c>
      <c r="C53" s="61" t="s">
        <v>13</v>
      </c>
      <c r="D53" s="61" t="s">
        <v>14</v>
      </c>
      <c r="E53" s="61" t="s">
        <v>15</v>
      </c>
    </row>
    <row r="54" spans="1:7" x14ac:dyDescent="0.25">
      <c r="A54" s="50" t="s">
        <v>66</v>
      </c>
      <c r="B54" s="51">
        <v>0</v>
      </c>
      <c r="C54" s="51">
        <v>4090</v>
      </c>
      <c r="D54" s="51">
        <v>404220</v>
      </c>
      <c r="E54" s="51">
        <f>B54+C54+D54</f>
        <v>408310</v>
      </c>
    </row>
    <row r="55" spans="1:7" x14ac:dyDescent="0.25">
      <c r="A55" s="44" t="s">
        <v>67</v>
      </c>
      <c r="B55" s="51">
        <v>212840</v>
      </c>
      <c r="C55" s="51">
        <v>48150</v>
      </c>
      <c r="D55" s="51">
        <v>1647316.65</v>
      </c>
      <c r="E55" s="51">
        <f t="shared" ref="E55:E64" si="0">B55+C55+D55</f>
        <v>1908306.65</v>
      </c>
    </row>
    <row r="56" spans="1:7" x14ac:dyDescent="0.25">
      <c r="A56" s="44" t="s">
        <v>68</v>
      </c>
      <c r="B56" s="51">
        <v>2095400</v>
      </c>
      <c r="C56" s="51">
        <v>160550</v>
      </c>
      <c r="D56" s="51">
        <v>4520743.47</v>
      </c>
      <c r="E56" s="51">
        <f t="shared" si="0"/>
        <v>6776693.4699999997</v>
      </c>
    </row>
    <row r="57" spans="1:7" ht="30" x14ac:dyDescent="0.25">
      <c r="A57" s="44" t="s">
        <v>69</v>
      </c>
      <c r="B57" s="51">
        <v>0</v>
      </c>
      <c r="C57" s="51">
        <v>0</v>
      </c>
      <c r="D57" s="51">
        <v>3750</v>
      </c>
      <c r="E57" s="51">
        <f t="shared" si="0"/>
        <v>3750</v>
      </c>
    </row>
    <row r="58" spans="1:7" x14ac:dyDescent="0.25">
      <c r="A58" s="44" t="s">
        <v>70</v>
      </c>
      <c r="B58" s="51">
        <v>0</v>
      </c>
      <c r="C58" s="51">
        <v>0</v>
      </c>
      <c r="D58" s="51">
        <v>10165875</v>
      </c>
      <c r="E58" s="51">
        <f t="shared" si="0"/>
        <v>10165875</v>
      </c>
    </row>
    <row r="59" spans="1:7" x14ac:dyDescent="0.25">
      <c r="A59" s="44" t="s">
        <v>71</v>
      </c>
      <c r="B59" s="51">
        <v>1095430</v>
      </c>
      <c r="C59" s="51">
        <v>2058710</v>
      </c>
      <c r="D59" s="51">
        <v>11828175</v>
      </c>
      <c r="E59" s="51">
        <f t="shared" si="0"/>
        <v>14982315</v>
      </c>
    </row>
    <row r="60" spans="1:7" x14ac:dyDescent="0.25">
      <c r="A60" s="44" t="s">
        <v>72</v>
      </c>
      <c r="B60" s="51">
        <v>102300</v>
      </c>
      <c r="C60" s="51">
        <v>326600</v>
      </c>
      <c r="D60" s="51">
        <v>345000</v>
      </c>
      <c r="E60" s="51">
        <f>B60+C60+D60</f>
        <v>773900</v>
      </c>
    </row>
    <row r="61" spans="1:7" ht="30" x14ac:dyDescent="0.25">
      <c r="A61" s="44" t="s">
        <v>73</v>
      </c>
      <c r="B61" s="51">
        <v>0</v>
      </c>
      <c r="C61" s="51">
        <v>0</v>
      </c>
      <c r="D61" s="51">
        <v>0</v>
      </c>
      <c r="E61" s="51">
        <f>B61+C61+D61</f>
        <v>0</v>
      </c>
    </row>
    <row r="62" spans="1:7" x14ac:dyDescent="0.25">
      <c r="A62" s="90" t="s">
        <v>74</v>
      </c>
      <c r="B62" s="91">
        <v>69155615.209999993</v>
      </c>
      <c r="C62" s="91">
        <v>35596219.609999999</v>
      </c>
      <c r="D62" s="91">
        <v>24037649.550000001</v>
      </c>
      <c r="E62" s="91">
        <f t="shared" si="0"/>
        <v>128789484.36999999</v>
      </c>
    </row>
    <row r="63" spans="1:7" x14ac:dyDescent="0.25">
      <c r="A63" s="44" t="s">
        <v>75</v>
      </c>
      <c r="B63" s="51">
        <v>3105564.99</v>
      </c>
      <c r="C63" s="51">
        <v>4179335</v>
      </c>
      <c r="D63" s="51">
        <v>4217090.4400000004</v>
      </c>
      <c r="E63" s="51">
        <f t="shared" si="0"/>
        <v>11501990.43</v>
      </c>
    </row>
    <row r="64" spans="1:7" x14ac:dyDescent="0.25">
      <c r="A64" s="44" t="s">
        <v>76</v>
      </c>
      <c r="B64" s="51">
        <v>278277401.36000001</v>
      </c>
      <c r="C64" s="51">
        <v>147035415.09999999</v>
      </c>
      <c r="D64" s="51">
        <v>160706991.71000001</v>
      </c>
      <c r="E64" s="51">
        <f t="shared" si="0"/>
        <v>586019808.17000008</v>
      </c>
    </row>
    <row r="65" spans="1:6" x14ac:dyDescent="0.25">
      <c r="A65" s="44" t="s">
        <v>77</v>
      </c>
      <c r="B65" s="51">
        <v>163789247.46000001</v>
      </c>
      <c r="C65" s="51">
        <v>128756074.17</v>
      </c>
      <c r="D65" s="51">
        <v>171054410.72</v>
      </c>
      <c r="E65" s="51">
        <f>B65+C65+D65</f>
        <v>463599732.35000002</v>
      </c>
    </row>
    <row r="66" spans="1:6" ht="15.75" thickBot="1" x14ac:dyDescent="0.3">
      <c r="A66" s="62" t="s">
        <v>78</v>
      </c>
      <c r="B66" s="63">
        <f>SUM(B54:B65)</f>
        <v>517833799.01999998</v>
      </c>
      <c r="C66" s="63">
        <f>SUM(C54:C65)</f>
        <v>318165143.88</v>
      </c>
      <c r="D66" s="63">
        <f>SUM(D54:D65)</f>
        <v>388931222.53999996</v>
      </c>
      <c r="E66" s="63">
        <f>SUM(E54:E65)</f>
        <v>1224930165.4400001</v>
      </c>
    </row>
    <row r="67" spans="1:6" ht="15.75" thickTop="1" x14ac:dyDescent="0.25">
      <c r="A67" s="4" t="s">
        <v>142</v>
      </c>
    </row>
    <row r="70" spans="1:6" x14ac:dyDescent="0.25">
      <c r="A70" s="39"/>
      <c r="B70" s="39"/>
      <c r="C70" s="39"/>
      <c r="D70" s="39"/>
      <c r="E70" s="39"/>
      <c r="F70" s="22"/>
    </row>
    <row r="71" spans="1:6" x14ac:dyDescent="0.25">
      <c r="A71" s="100" t="s">
        <v>79</v>
      </c>
      <c r="B71" s="100"/>
      <c r="C71" s="100"/>
      <c r="D71" s="100"/>
      <c r="E71" s="100"/>
      <c r="F71" s="8"/>
    </row>
    <row r="72" spans="1:6" x14ac:dyDescent="0.25">
      <c r="A72" s="93" t="s">
        <v>65</v>
      </c>
      <c r="B72" s="93"/>
      <c r="C72" s="93"/>
      <c r="D72" s="93"/>
      <c r="E72" s="93"/>
      <c r="F72" s="39"/>
    </row>
    <row r="73" spans="1:6" x14ac:dyDescent="0.25">
      <c r="A73" s="93" t="s">
        <v>147</v>
      </c>
      <c r="B73" s="93"/>
      <c r="C73" s="93"/>
      <c r="D73" s="93"/>
      <c r="E73" s="93"/>
      <c r="F73" s="22"/>
    </row>
    <row r="74" spans="1:6" x14ac:dyDescent="0.25">
      <c r="A74" s="3"/>
      <c r="B74" s="3"/>
      <c r="C74" s="3"/>
      <c r="D74" s="3"/>
      <c r="E74" s="3"/>
      <c r="F74" s="3"/>
    </row>
    <row r="75" spans="1:6" ht="15.75" thickBot="1" x14ac:dyDescent="0.3">
      <c r="A75" s="61" t="s">
        <v>80</v>
      </c>
      <c r="B75" s="61" t="s">
        <v>12</v>
      </c>
      <c r="C75" s="61" t="s">
        <v>13</v>
      </c>
      <c r="D75" s="61" t="s">
        <v>14</v>
      </c>
      <c r="E75" s="61" t="s">
        <v>15</v>
      </c>
    </row>
    <row r="76" spans="1:6" x14ac:dyDescent="0.25">
      <c r="A76" s="50" t="s">
        <v>81</v>
      </c>
      <c r="B76" s="51">
        <f>112715851.37+314871790</f>
        <v>427587641.37</v>
      </c>
      <c r="C76" s="51">
        <f>61582448.37+161255573.71</f>
        <v>222838022.08000001</v>
      </c>
      <c r="D76" s="51">
        <f>60935209.18+129676728.83</f>
        <v>190611938.00999999</v>
      </c>
      <c r="E76" s="51">
        <f>SUM(B76:D76)</f>
        <v>841037601.46000004</v>
      </c>
    </row>
    <row r="77" spans="1:6" x14ac:dyDescent="0.25">
      <c r="A77" s="50" t="s">
        <v>82</v>
      </c>
      <c r="B77" s="51">
        <f>45377368.58+32748327.45</f>
        <v>78125696.030000001</v>
      </c>
      <c r="C77" s="51">
        <f>31808826.6+23181795</f>
        <v>54990621.600000001</v>
      </c>
      <c r="D77" s="51">
        <f>35780003.28+81850407.28</f>
        <v>117630410.56</v>
      </c>
      <c r="E77" s="51">
        <f>SUM(B77:D77)</f>
        <v>250746728.19</v>
      </c>
    </row>
    <row r="78" spans="1:6" x14ac:dyDescent="0.25">
      <c r="A78" s="50" t="s">
        <v>83</v>
      </c>
      <c r="B78" s="51">
        <f>3350094.31+2589739.99</f>
        <v>5939834.3000000007</v>
      </c>
      <c r="C78" s="51">
        <f>6116721.46+3111010</f>
        <v>9227731.4600000009</v>
      </c>
      <c r="D78" s="51">
        <f>1839714.13+3167373.45</f>
        <v>5007087.58</v>
      </c>
      <c r="E78" s="51">
        <f>SUM(B78:D78)</f>
        <v>20174653.340000004</v>
      </c>
    </row>
    <row r="79" spans="1:6" x14ac:dyDescent="0.25">
      <c r="A79" s="50" t="s">
        <v>84</v>
      </c>
      <c r="B79" s="51">
        <f>365000+0</f>
        <v>365000</v>
      </c>
      <c r="C79" s="51">
        <f>28597434.44+0</f>
        <v>28597434.440000001</v>
      </c>
      <c r="D79" s="51">
        <f>0</f>
        <v>0</v>
      </c>
      <c r="E79" s="51">
        <f>SUM(B79:D79)</f>
        <v>28962434.440000001</v>
      </c>
    </row>
    <row r="80" spans="1:6" x14ac:dyDescent="0.25">
      <c r="A80" s="50" t="s">
        <v>85</v>
      </c>
      <c r="B80" s="51">
        <f>1980933.2+3834694.05</f>
        <v>5815627.25</v>
      </c>
      <c r="C80" s="51">
        <f>650643.3+1860691</f>
        <v>2511334.2999999998</v>
      </c>
      <c r="D80" s="51">
        <f>72499484.13+3182302.26</f>
        <v>75681786.390000001</v>
      </c>
      <c r="E80" s="51">
        <f>SUM(B80:D80)</f>
        <v>84008747.939999998</v>
      </c>
    </row>
    <row r="81" spans="1:6" ht="15.75" thickBot="1" x14ac:dyDescent="0.3">
      <c r="A81" s="62" t="s">
        <v>78</v>
      </c>
      <c r="B81" s="63">
        <f>SUM(B76:B80)</f>
        <v>517833798.94999999</v>
      </c>
      <c r="C81" s="63">
        <f>SUM(C76:C80)</f>
        <v>318165143.88</v>
      </c>
      <c r="D81" s="63">
        <f>SUM(D76:D80)</f>
        <v>388931222.53999996</v>
      </c>
      <c r="E81" s="63">
        <f>SUM(E76:E80)</f>
        <v>1224930165.3700001</v>
      </c>
    </row>
    <row r="82" spans="1:6" ht="15.75" thickTop="1" x14ac:dyDescent="0.25">
      <c r="A82" s="4" t="s">
        <v>142</v>
      </c>
      <c r="B82" s="3"/>
      <c r="C82" s="3"/>
      <c r="D82" s="3"/>
      <c r="E82" s="3"/>
      <c r="F82" s="3"/>
    </row>
    <row r="84" spans="1:6" x14ac:dyDescent="0.25">
      <c r="A84" s="104"/>
      <c r="B84" s="104"/>
      <c r="C84" s="104"/>
      <c r="D84" s="104"/>
      <c r="E84" s="104"/>
    </row>
    <row r="85" spans="1:6" x14ac:dyDescent="0.25">
      <c r="A85" s="102" t="s">
        <v>86</v>
      </c>
      <c r="B85" s="102"/>
      <c r="C85" s="102"/>
      <c r="D85" s="102"/>
      <c r="E85" s="102"/>
    </row>
    <row r="86" spans="1:6" x14ac:dyDescent="0.25">
      <c r="A86" s="103" t="s">
        <v>87</v>
      </c>
      <c r="B86" s="103"/>
      <c r="C86" s="103"/>
      <c r="D86" s="103"/>
      <c r="E86" s="103"/>
    </row>
    <row r="87" spans="1:6" x14ac:dyDescent="0.25">
      <c r="A87" s="103" t="s">
        <v>147</v>
      </c>
      <c r="B87" s="103"/>
      <c r="C87" s="103"/>
      <c r="D87" s="103"/>
      <c r="E87" s="103"/>
    </row>
    <row r="88" spans="1:6" x14ac:dyDescent="0.25">
      <c r="A88" s="28"/>
      <c r="B88" s="28"/>
      <c r="C88" s="28"/>
      <c r="D88" s="28"/>
      <c r="E88" s="28"/>
    </row>
    <row r="89" spans="1:6" ht="15.75" thickBot="1" x14ac:dyDescent="0.3">
      <c r="A89" s="65" t="s">
        <v>80</v>
      </c>
      <c r="B89" s="65" t="s">
        <v>12</v>
      </c>
      <c r="C89" s="65" t="s">
        <v>13</v>
      </c>
      <c r="D89" s="65" t="s">
        <v>14</v>
      </c>
      <c r="E89" s="65" t="s">
        <v>15</v>
      </c>
    </row>
    <row r="90" spans="1:6" x14ac:dyDescent="0.25">
      <c r="A90" s="27" t="s">
        <v>88</v>
      </c>
      <c r="B90" s="68">
        <v>3017493340.3000002</v>
      </c>
      <c r="C90" s="68">
        <f>+B95</f>
        <v>2940547541.2000003</v>
      </c>
      <c r="D90" s="68">
        <f>+C95</f>
        <v>3289059458.9000001</v>
      </c>
      <c r="E90" s="69">
        <f>B90</f>
        <v>3017493340.3000002</v>
      </c>
      <c r="F90" s="23"/>
    </row>
    <row r="91" spans="1:6" x14ac:dyDescent="0.25">
      <c r="A91" s="27" t="s">
        <v>168</v>
      </c>
      <c r="B91" s="68">
        <v>440945000</v>
      </c>
      <c r="C91" s="68">
        <v>666534412.39999998</v>
      </c>
      <c r="D91" s="68">
        <v>601020456.10000002</v>
      </c>
      <c r="E91" s="69">
        <f>B91+C91+D91</f>
        <v>1708499868.5</v>
      </c>
    </row>
    <row r="92" spans="1:6" x14ac:dyDescent="0.25">
      <c r="A92" s="27" t="s">
        <v>169</v>
      </c>
      <c r="B92" s="68">
        <v>-57000.15</v>
      </c>
      <c r="C92" s="68">
        <v>142649.20000000001</v>
      </c>
      <c r="D92" s="68">
        <v>21900</v>
      </c>
      <c r="E92" s="69">
        <f>B92+C92+D92</f>
        <v>107549.05000000002</v>
      </c>
    </row>
    <row r="93" spans="1:6" x14ac:dyDescent="0.25">
      <c r="A93" s="27" t="s">
        <v>170</v>
      </c>
      <c r="B93" s="68">
        <f>B90+B91+B92</f>
        <v>3458381340.1500001</v>
      </c>
      <c r="C93" s="68">
        <f t="shared" ref="C93:E93" si="1">C90+C91+C92</f>
        <v>3607224602.8000002</v>
      </c>
      <c r="D93" s="68">
        <f t="shared" si="1"/>
        <v>3890101815</v>
      </c>
      <c r="E93" s="69">
        <f t="shared" si="1"/>
        <v>4726100757.8500004</v>
      </c>
    </row>
    <row r="94" spans="1:6" x14ac:dyDescent="0.25">
      <c r="A94" s="27" t="s">
        <v>171</v>
      </c>
      <c r="B94" s="68">
        <v>517833798.94999999</v>
      </c>
      <c r="C94" s="68">
        <v>318165143.89999998</v>
      </c>
      <c r="D94" s="68">
        <v>388931222.5</v>
      </c>
      <c r="E94" s="69">
        <f>B94+C94+D94</f>
        <v>1224930165.3499999</v>
      </c>
    </row>
    <row r="95" spans="1:6" x14ac:dyDescent="0.25">
      <c r="A95" s="27" t="s">
        <v>172</v>
      </c>
      <c r="B95" s="68">
        <f>B93-B94</f>
        <v>2940547541.2000003</v>
      </c>
      <c r="C95" s="68">
        <f t="shared" ref="C95:E95" si="2">C93-C94</f>
        <v>3289059458.9000001</v>
      </c>
      <c r="D95" s="68">
        <f t="shared" si="2"/>
        <v>3501170592.5</v>
      </c>
      <c r="E95" s="69">
        <f t="shared" si="2"/>
        <v>3501170592.5000005</v>
      </c>
    </row>
    <row r="96" spans="1:6" ht="15.75" thickBot="1" x14ac:dyDescent="0.3">
      <c r="A96" s="66"/>
      <c r="B96" s="64"/>
      <c r="C96" s="67"/>
      <c r="D96" s="67"/>
      <c r="E96" s="67"/>
    </row>
    <row r="97" spans="1:5" ht="33.75" customHeight="1" thickTop="1" x14ac:dyDescent="0.25">
      <c r="A97" s="101" t="s">
        <v>177</v>
      </c>
      <c r="B97" s="101"/>
      <c r="C97" s="101"/>
      <c r="D97" s="101"/>
      <c r="E97" s="101"/>
    </row>
    <row r="98" spans="1:5" x14ac:dyDescent="0.25">
      <c r="A98" s="4" t="s">
        <v>142</v>
      </c>
      <c r="B98" s="16"/>
      <c r="C98" s="30"/>
      <c r="D98" s="30"/>
      <c r="E98" s="30"/>
    </row>
    <row r="99" spans="1:5" x14ac:dyDescent="0.25">
      <c r="B99" s="16"/>
    </row>
    <row r="100" spans="1:5" x14ac:dyDescent="0.25">
      <c r="B100" s="26"/>
    </row>
  </sheetData>
  <mergeCells count="21">
    <mergeCell ref="A97:E97"/>
    <mergeCell ref="A85:E85"/>
    <mergeCell ref="A86:E86"/>
    <mergeCell ref="A73:E73"/>
    <mergeCell ref="A87:E87"/>
    <mergeCell ref="A84:E84"/>
    <mergeCell ref="A1:G1"/>
    <mergeCell ref="A8:G8"/>
    <mergeCell ref="A9:G9"/>
    <mergeCell ref="A51:E51"/>
    <mergeCell ref="A72:E72"/>
    <mergeCell ref="A36:A40"/>
    <mergeCell ref="A13:A14"/>
    <mergeCell ref="A15:A20"/>
    <mergeCell ref="A21:A23"/>
    <mergeCell ref="A24:A27"/>
    <mergeCell ref="A28:A30"/>
    <mergeCell ref="A31:A35"/>
    <mergeCell ref="A49:E49"/>
    <mergeCell ref="A50:E50"/>
    <mergeCell ref="A71:E71"/>
  </mergeCells>
  <pageMargins left="0.7" right="0.7" top="0.75" bottom="0.75" header="0.3" footer="0.3"/>
  <pageSetup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topLeftCell="A40" zoomScaleNormal="100" workbookViewId="0">
      <selection activeCell="A51" sqref="A51"/>
    </sheetView>
  </sheetViews>
  <sheetFormatPr baseColWidth="10" defaultRowHeight="15" x14ac:dyDescent="0.25"/>
  <cols>
    <col min="1" max="1" width="55.28515625" style="1" customWidth="1"/>
    <col min="2" max="2" width="20.28515625" style="1" customWidth="1"/>
    <col min="3" max="4" width="15.28515625" style="1" bestFit="1" customWidth="1"/>
    <col min="5" max="5" width="17.140625" style="1" bestFit="1" customWidth="1"/>
    <col min="6" max="6" width="18.7109375" style="1" bestFit="1" customWidth="1"/>
    <col min="7" max="7" width="12.7109375" style="1" customWidth="1"/>
    <col min="8" max="16384" width="11.42578125" style="1"/>
  </cols>
  <sheetData>
    <row r="1" spans="1:7" x14ac:dyDescent="0.25">
      <c r="A1" s="92" t="s">
        <v>0</v>
      </c>
      <c r="B1" s="92"/>
      <c r="C1" s="92"/>
      <c r="D1" s="92"/>
      <c r="E1" s="92"/>
      <c r="F1" s="92"/>
      <c r="G1" s="92"/>
    </row>
    <row r="2" spans="1:7" x14ac:dyDescent="0.25">
      <c r="A2" s="6" t="s">
        <v>3</v>
      </c>
      <c r="B2" s="7" t="s">
        <v>4</v>
      </c>
    </row>
    <row r="3" spans="1:7" x14ac:dyDescent="0.25">
      <c r="A3" s="6" t="s">
        <v>5</v>
      </c>
      <c r="B3" s="7" t="s">
        <v>6</v>
      </c>
    </row>
    <row r="4" spans="1:7" x14ac:dyDescent="0.25">
      <c r="A4" s="6" t="s">
        <v>7</v>
      </c>
      <c r="B4" s="19" t="s">
        <v>8</v>
      </c>
    </row>
    <row r="5" spans="1:7" x14ac:dyDescent="0.25">
      <c r="A5" s="6" t="s">
        <v>145</v>
      </c>
      <c r="B5" s="19" t="s">
        <v>148</v>
      </c>
    </row>
    <row r="6" spans="1:7" x14ac:dyDescent="0.25">
      <c r="A6" s="6"/>
      <c r="B6" s="19"/>
    </row>
    <row r="7" spans="1:7" x14ac:dyDescent="0.25">
      <c r="A7" s="2"/>
    </row>
    <row r="8" spans="1:7" x14ac:dyDescent="0.25">
      <c r="A8" s="92" t="s">
        <v>1</v>
      </c>
      <c r="B8" s="92"/>
      <c r="C8" s="92"/>
      <c r="D8" s="92"/>
      <c r="E8" s="92"/>
      <c r="F8" s="92"/>
      <c r="G8" s="92"/>
    </row>
    <row r="9" spans="1:7" x14ac:dyDescent="0.25">
      <c r="A9" s="92" t="s">
        <v>2</v>
      </c>
      <c r="B9" s="92"/>
      <c r="C9" s="92"/>
      <c r="D9" s="92"/>
      <c r="E9" s="92"/>
      <c r="F9" s="92"/>
      <c r="G9" s="92"/>
    </row>
    <row r="11" spans="1:7" ht="15.75" thickBot="1" x14ac:dyDescent="0.3">
      <c r="A11" s="56" t="s">
        <v>9</v>
      </c>
      <c r="B11" s="56" t="s">
        <v>10</v>
      </c>
      <c r="C11" s="56" t="s">
        <v>11</v>
      </c>
      <c r="D11" s="56" t="s">
        <v>55</v>
      </c>
      <c r="E11" s="56" t="s">
        <v>56</v>
      </c>
      <c r="F11" s="56" t="s">
        <v>57</v>
      </c>
      <c r="G11" s="56" t="s">
        <v>89</v>
      </c>
    </row>
    <row r="12" spans="1:7" x14ac:dyDescent="0.25">
      <c r="A12" s="26"/>
      <c r="B12" s="26"/>
      <c r="C12" s="26"/>
      <c r="D12" s="26"/>
      <c r="E12" s="26"/>
      <c r="F12" s="26"/>
      <c r="G12" s="26"/>
    </row>
    <row r="13" spans="1:7" ht="28.5" customHeight="1" x14ac:dyDescent="0.25">
      <c r="A13" s="96" t="s">
        <v>16</v>
      </c>
      <c r="B13" s="70" t="s">
        <v>17</v>
      </c>
      <c r="C13" s="71" t="s">
        <v>18</v>
      </c>
      <c r="D13" s="71">
        <v>10</v>
      </c>
      <c r="E13" s="71">
        <v>7</v>
      </c>
      <c r="F13" s="71">
        <v>13</v>
      </c>
      <c r="G13" s="71">
        <f t="shared" ref="G13:G19" si="0">SUM(D13:F13)</f>
        <v>30</v>
      </c>
    </row>
    <row r="14" spans="1:7" ht="28.5" customHeight="1" x14ac:dyDescent="0.25">
      <c r="A14" s="97"/>
      <c r="B14" s="70" t="s">
        <v>19</v>
      </c>
      <c r="C14" s="71" t="s">
        <v>20</v>
      </c>
      <c r="D14" s="71">
        <v>41</v>
      </c>
      <c r="E14" s="71">
        <v>78</v>
      </c>
      <c r="F14" s="71">
        <v>14</v>
      </c>
      <c r="G14" s="71">
        <f t="shared" si="0"/>
        <v>133</v>
      </c>
    </row>
    <row r="15" spans="1:7" ht="45" x14ac:dyDescent="0.25">
      <c r="A15" s="96" t="s">
        <v>21</v>
      </c>
      <c r="B15" s="44" t="s">
        <v>22</v>
      </c>
      <c r="C15" s="71" t="s">
        <v>20</v>
      </c>
      <c r="D15" s="71">
        <v>2</v>
      </c>
      <c r="E15" s="71">
        <v>1</v>
      </c>
      <c r="F15" s="71">
        <v>1</v>
      </c>
      <c r="G15" s="71">
        <f t="shared" si="0"/>
        <v>4</v>
      </c>
    </row>
    <row r="16" spans="1:7" ht="30" x14ac:dyDescent="0.25">
      <c r="A16" s="97"/>
      <c r="B16" s="44" t="s">
        <v>23</v>
      </c>
      <c r="C16" s="71" t="s">
        <v>20</v>
      </c>
      <c r="D16" s="71">
        <v>26</v>
      </c>
      <c r="E16" s="71">
        <v>56</v>
      </c>
      <c r="F16" s="71">
        <v>54</v>
      </c>
      <c r="G16" s="71">
        <f t="shared" si="0"/>
        <v>136</v>
      </c>
    </row>
    <row r="17" spans="1:7" ht="30" x14ac:dyDescent="0.25">
      <c r="A17" s="97"/>
      <c r="B17" s="44" t="s">
        <v>24</v>
      </c>
      <c r="C17" s="71" t="s">
        <v>25</v>
      </c>
      <c r="D17" s="71">
        <v>1</v>
      </c>
      <c r="E17" s="71">
        <v>2</v>
      </c>
      <c r="F17" s="71"/>
      <c r="G17" s="71">
        <f t="shared" si="0"/>
        <v>3</v>
      </c>
    </row>
    <row r="18" spans="1:7" ht="16.5" customHeight="1" x14ac:dyDescent="0.25">
      <c r="A18" s="97"/>
      <c r="B18" s="44" t="s">
        <v>58</v>
      </c>
      <c r="C18" s="71" t="s">
        <v>27</v>
      </c>
      <c r="D18" s="72"/>
      <c r="E18" s="71">
        <v>1</v>
      </c>
      <c r="F18" s="71">
        <v>1</v>
      </c>
      <c r="G18" s="71">
        <f t="shared" si="0"/>
        <v>2</v>
      </c>
    </row>
    <row r="19" spans="1:7" ht="60" x14ac:dyDescent="0.25">
      <c r="A19" s="97"/>
      <c r="B19" s="44" t="s">
        <v>28</v>
      </c>
      <c r="C19" s="71" t="s">
        <v>20</v>
      </c>
      <c r="D19" s="71">
        <v>229</v>
      </c>
      <c r="E19" s="71">
        <v>298</v>
      </c>
      <c r="F19" s="71">
        <v>334</v>
      </c>
      <c r="G19" s="71">
        <f t="shared" si="0"/>
        <v>861</v>
      </c>
    </row>
    <row r="20" spans="1:7" ht="60" x14ac:dyDescent="0.25">
      <c r="A20" s="97"/>
      <c r="B20" s="44" t="s">
        <v>29</v>
      </c>
      <c r="C20" s="71" t="s">
        <v>20</v>
      </c>
      <c r="D20" s="71">
        <v>1</v>
      </c>
      <c r="E20" s="71">
        <v>1</v>
      </c>
      <c r="F20" s="71">
        <v>1</v>
      </c>
      <c r="G20" s="71">
        <f>SUM(D20:F20)</f>
        <v>3</v>
      </c>
    </row>
    <row r="21" spans="1:7" ht="30" x14ac:dyDescent="0.25">
      <c r="A21" s="97"/>
      <c r="B21" s="44" t="s">
        <v>59</v>
      </c>
      <c r="C21" s="71"/>
      <c r="D21" s="71">
        <v>1</v>
      </c>
      <c r="E21" s="71">
        <v>3</v>
      </c>
      <c r="F21" s="71">
        <v>3</v>
      </c>
      <c r="G21" s="71">
        <f>SUM(D21:F21)</f>
        <v>7</v>
      </c>
    </row>
    <row r="22" spans="1:7" ht="16.5" customHeight="1" x14ac:dyDescent="0.25">
      <c r="A22" s="96" t="s">
        <v>30</v>
      </c>
      <c r="B22" s="73" t="s">
        <v>31</v>
      </c>
      <c r="C22" s="71" t="s">
        <v>18</v>
      </c>
      <c r="D22" s="71">
        <v>17</v>
      </c>
      <c r="E22" s="74">
        <v>16</v>
      </c>
      <c r="F22" s="74">
        <v>22</v>
      </c>
      <c r="G22" s="74">
        <f>SUM(D22:F22)</f>
        <v>55</v>
      </c>
    </row>
    <row r="23" spans="1:7" ht="30" x14ac:dyDescent="0.25">
      <c r="A23" s="97"/>
      <c r="B23" s="52" t="s">
        <v>23</v>
      </c>
      <c r="C23" s="40" t="s">
        <v>20</v>
      </c>
      <c r="D23" s="40">
        <v>25</v>
      </c>
      <c r="E23" s="46">
        <v>44</v>
      </c>
      <c r="F23" s="46">
        <v>16</v>
      </c>
      <c r="G23" s="46">
        <f>SUM(D23:F23)</f>
        <v>85</v>
      </c>
    </row>
    <row r="24" spans="1:7" ht="16.5" customHeight="1" x14ac:dyDescent="0.25">
      <c r="A24" s="97"/>
      <c r="B24" s="45" t="s">
        <v>32</v>
      </c>
      <c r="C24" s="40"/>
      <c r="D24" s="40"/>
      <c r="E24" s="46">
        <v>1</v>
      </c>
      <c r="F24" s="46"/>
      <c r="G24" s="46"/>
    </row>
    <row r="25" spans="1:7" ht="16.5" customHeight="1" x14ac:dyDescent="0.25">
      <c r="A25" s="96" t="s">
        <v>33</v>
      </c>
      <c r="B25" s="45" t="s">
        <v>34</v>
      </c>
      <c r="C25" s="46"/>
      <c r="D25" s="75"/>
      <c r="E25" s="46">
        <v>2</v>
      </c>
      <c r="F25" s="46"/>
      <c r="G25" s="46">
        <v>2</v>
      </c>
    </row>
    <row r="26" spans="1:7" ht="16.5" customHeight="1" x14ac:dyDescent="0.25">
      <c r="A26" s="97"/>
      <c r="B26" s="45" t="s">
        <v>35</v>
      </c>
      <c r="C26" s="46"/>
      <c r="D26" s="75"/>
      <c r="E26" s="46">
        <v>1</v>
      </c>
      <c r="F26" s="47"/>
      <c r="G26" s="47"/>
    </row>
    <row r="27" spans="1:7" ht="16.5" customHeight="1" x14ac:dyDescent="0.25">
      <c r="A27" s="97"/>
      <c r="B27" s="45" t="s">
        <v>36</v>
      </c>
      <c r="C27" s="46"/>
      <c r="D27" s="75"/>
      <c r="E27" s="47"/>
      <c r="F27" s="46">
        <v>2</v>
      </c>
      <c r="G27" s="46">
        <v>2</v>
      </c>
    </row>
    <row r="28" spans="1:7" ht="30.75" customHeight="1" x14ac:dyDescent="0.25">
      <c r="A28" s="97"/>
      <c r="B28" s="52" t="s">
        <v>37</v>
      </c>
      <c r="C28" s="40" t="s">
        <v>20</v>
      </c>
      <c r="D28" s="40">
        <v>535</v>
      </c>
      <c r="E28" s="40">
        <v>340</v>
      </c>
      <c r="F28" s="40">
        <v>338</v>
      </c>
      <c r="G28" s="40">
        <v>1848</v>
      </c>
    </row>
    <row r="29" spans="1:7" ht="16.5" customHeight="1" x14ac:dyDescent="0.25">
      <c r="A29" s="96" t="s">
        <v>90</v>
      </c>
      <c r="B29" s="52" t="s">
        <v>38</v>
      </c>
      <c r="C29" s="40" t="s">
        <v>39</v>
      </c>
      <c r="D29" s="40">
        <v>7</v>
      </c>
      <c r="E29" s="40">
        <v>4</v>
      </c>
      <c r="F29" s="40">
        <v>8</v>
      </c>
      <c r="G29" s="40">
        <f>SUM(D29:F29)</f>
        <v>19</v>
      </c>
    </row>
    <row r="30" spans="1:7" ht="16.5" customHeight="1" x14ac:dyDescent="0.25">
      <c r="A30" s="97"/>
      <c r="B30" s="52" t="s">
        <v>40</v>
      </c>
      <c r="C30" s="40" t="s">
        <v>20</v>
      </c>
      <c r="D30" s="40">
        <v>25</v>
      </c>
      <c r="E30" s="40">
        <v>37</v>
      </c>
      <c r="F30" s="40">
        <v>92</v>
      </c>
      <c r="G30" s="40">
        <f>SUM(D30:F30)</f>
        <v>154</v>
      </c>
    </row>
    <row r="31" spans="1:7" ht="16.5" customHeight="1" x14ac:dyDescent="0.25">
      <c r="A31" s="97"/>
      <c r="B31" s="52" t="s">
        <v>41</v>
      </c>
      <c r="C31" s="45"/>
      <c r="D31" s="75"/>
      <c r="E31" s="40"/>
      <c r="F31" s="40">
        <v>1</v>
      </c>
      <c r="G31" s="40">
        <v>1</v>
      </c>
    </row>
    <row r="32" spans="1:7" ht="16.5" customHeight="1" x14ac:dyDescent="0.25">
      <c r="A32" s="96" t="s">
        <v>42</v>
      </c>
      <c r="B32" s="52" t="s">
        <v>38</v>
      </c>
      <c r="C32" s="45"/>
      <c r="D32" s="52">
        <v>3</v>
      </c>
      <c r="E32" s="40">
        <v>5</v>
      </c>
      <c r="F32" s="40">
        <v>4</v>
      </c>
      <c r="G32" s="40">
        <f>SUM(D32:F32)</f>
        <v>12</v>
      </c>
    </row>
    <row r="33" spans="1:7" ht="16.5" customHeight="1" x14ac:dyDescent="0.25">
      <c r="A33" s="106"/>
      <c r="B33" s="52" t="s">
        <v>40</v>
      </c>
      <c r="C33" s="46" t="s">
        <v>20</v>
      </c>
      <c r="D33" s="40">
        <v>17</v>
      </c>
      <c r="E33" s="40">
        <v>29</v>
      </c>
      <c r="F33" s="40">
        <v>35</v>
      </c>
      <c r="G33" s="40">
        <f>SUM(D33:F33)</f>
        <v>81</v>
      </c>
    </row>
    <row r="34" spans="1:7" ht="30" x14ac:dyDescent="0.25">
      <c r="A34" s="106"/>
      <c r="B34" s="52" t="s">
        <v>43</v>
      </c>
      <c r="C34" s="46" t="s">
        <v>20</v>
      </c>
      <c r="D34" s="40">
        <v>452</v>
      </c>
      <c r="E34" s="40">
        <v>611</v>
      </c>
      <c r="F34" s="40">
        <v>574</v>
      </c>
      <c r="G34" s="40">
        <f>SUM(D34:F34)</f>
        <v>1637</v>
      </c>
    </row>
    <row r="35" spans="1:7" ht="60" x14ac:dyDescent="0.25">
      <c r="A35" s="106"/>
      <c r="B35" s="52" t="s">
        <v>44</v>
      </c>
      <c r="C35" s="46" t="s">
        <v>20</v>
      </c>
      <c r="D35" s="40">
        <v>106</v>
      </c>
      <c r="E35" s="46">
        <v>70</v>
      </c>
      <c r="F35" s="46">
        <v>75</v>
      </c>
      <c r="G35" s="46">
        <f>SUM(D35:F35)</f>
        <v>251</v>
      </c>
    </row>
    <row r="36" spans="1:7" x14ac:dyDescent="0.25">
      <c r="A36" s="106"/>
      <c r="B36" s="52" t="s">
        <v>45</v>
      </c>
      <c r="C36" s="40" t="s">
        <v>46</v>
      </c>
      <c r="D36" s="40">
        <v>9</v>
      </c>
      <c r="E36" s="46">
        <v>12</v>
      </c>
      <c r="F36" s="46">
        <v>5</v>
      </c>
      <c r="G36" s="46">
        <f>SUM(D36:F36)</f>
        <v>26</v>
      </c>
    </row>
    <row r="37" spans="1:7" ht="25.5" customHeight="1" x14ac:dyDescent="0.25">
      <c r="A37" s="106"/>
      <c r="B37" s="52" t="s">
        <v>60</v>
      </c>
      <c r="C37" s="40"/>
      <c r="D37" s="40">
        <v>2</v>
      </c>
      <c r="E37" s="46"/>
      <c r="F37" s="46">
        <v>2</v>
      </c>
      <c r="G37" s="46">
        <v>4</v>
      </c>
    </row>
    <row r="38" spans="1:7" ht="60" x14ac:dyDescent="0.25">
      <c r="A38" s="96" t="s">
        <v>54</v>
      </c>
      <c r="B38" s="85" t="s">
        <v>47</v>
      </c>
      <c r="C38" s="86" t="s">
        <v>20</v>
      </c>
      <c r="D38" s="87"/>
      <c r="E38" s="86"/>
      <c r="F38" s="86"/>
      <c r="G38" s="86">
        <v>2206</v>
      </c>
    </row>
    <row r="39" spans="1:7" ht="30" x14ac:dyDescent="0.25">
      <c r="A39" s="96"/>
      <c r="B39" s="52" t="s">
        <v>48</v>
      </c>
      <c r="C39" s="40" t="s">
        <v>20</v>
      </c>
      <c r="D39" s="40">
        <v>220</v>
      </c>
      <c r="E39" s="40">
        <v>366</v>
      </c>
      <c r="F39" s="40">
        <v>466</v>
      </c>
      <c r="G39" s="40">
        <f>SUM(D39:F39)</f>
        <v>1052</v>
      </c>
    </row>
    <row r="40" spans="1:7" ht="30" x14ac:dyDescent="0.25">
      <c r="A40" s="96"/>
      <c r="B40" s="52" t="s">
        <v>50</v>
      </c>
      <c r="C40" s="40" t="s">
        <v>18</v>
      </c>
      <c r="D40" s="40">
        <v>19</v>
      </c>
      <c r="E40" s="40">
        <v>23</v>
      </c>
      <c r="F40" s="40">
        <v>15</v>
      </c>
      <c r="G40" s="40">
        <f>SUM(D40:F40)</f>
        <v>57</v>
      </c>
    </row>
    <row r="41" spans="1:7" ht="60" x14ac:dyDescent="0.25">
      <c r="A41" s="96"/>
      <c r="B41" s="52" t="s">
        <v>61</v>
      </c>
      <c r="C41" s="40" t="s">
        <v>20</v>
      </c>
      <c r="D41" s="40">
        <v>29</v>
      </c>
      <c r="E41" s="40">
        <v>53</v>
      </c>
      <c r="F41" s="40">
        <v>43</v>
      </c>
      <c r="G41" s="40">
        <f>SUM(D41:F41)</f>
        <v>125</v>
      </c>
    </row>
    <row r="42" spans="1:7" ht="30" customHeight="1" x14ac:dyDescent="0.25">
      <c r="A42" s="105" t="s">
        <v>52</v>
      </c>
      <c r="B42" s="52" t="s">
        <v>31</v>
      </c>
      <c r="C42" s="40" t="s">
        <v>18</v>
      </c>
      <c r="D42" s="40">
        <v>1</v>
      </c>
      <c r="E42" s="40">
        <v>9</v>
      </c>
      <c r="F42" s="40">
        <v>10</v>
      </c>
      <c r="G42" s="40">
        <v>20</v>
      </c>
    </row>
    <row r="43" spans="1:7" ht="60" x14ac:dyDescent="0.25">
      <c r="A43" s="105"/>
      <c r="B43" s="52" t="s">
        <v>62</v>
      </c>
      <c r="C43" s="40"/>
      <c r="D43" s="40"/>
      <c r="E43" s="40">
        <v>1</v>
      </c>
      <c r="F43" s="40"/>
      <c r="G43" s="40">
        <f>SUM(E43)</f>
        <v>1</v>
      </c>
    </row>
    <row r="44" spans="1:7" ht="15.75" thickBot="1" x14ac:dyDescent="0.3">
      <c r="A44" s="57"/>
      <c r="B44" s="58"/>
      <c r="C44" s="59"/>
      <c r="D44" s="60"/>
      <c r="E44" s="60"/>
      <c r="F44" s="60"/>
      <c r="G44" s="59"/>
    </row>
    <row r="45" spans="1:7" ht="15.75" thickTop="1" x14ac:dyDescent="0.25">
      <c r="A45" s="1" t="s">
        <v>53</v>
      </c>
    </row>
    <row r="46" spans="1:7" x14ac:dyDescent="0.25">
      <c r="A46" s="1" t="s">
        <v>143</v>
      </c>
    </row>
    <row r="47" spans="1:7" hidden="1" x14ac:dyDescent="0.25"/>
    <row r="48" spans="1:7" hidden="1" x14ac:dyDescent="0.25"/>
    <row r="49" spans="1:6" hidden="1" x14ac:dyDescent="0.25"/>
    <row r="51" spans="1:6" x14ac:dyDescent="0.25">
      <c r="A51" s="14"/>
      <c r="B51" s="14"/>
      <c r="C51" s="14"/>
      <c r="D51" s="14"/>
      <c r="E51" s="14"/>
      <c r="F51" s="20"/>
    </row>
    <row r="52" spans="1:6" x14ac:dyDescent="0.25">
      <c r="A52" s="100" t="s">
        <v>64</v>
      </c>
      <c r="B52" s="100"/>
      <c r="C52" s="100"/>
      <c r="D52" s="100"/>
      <c r="E52" s="100"/>
      <c r="F52" s="8"/>
    </row>
    <row r="53" spans="1:6" x14ac:dyDescent="0.25">
      <c r="A53" s="93" t="s">
        <v>65</v>
      </c>
      <c r="B53" s="93"/>
      <c r="C53" s="93"/>
      <c r="D53" s="93"/>
      <c r="E53" s="93"/>
      <c r="F53" s="9"/>
    </row>
    <row r="54" spans="1:6" x14ac:dyDescent="0.25">
      <c r="A54" s="93" t="s">
        <v>147</v>
      </c>
      <c r="B54" s="93"/>
      <c r="C54" s="93"/>
      <c r="D54" s="93"/>
      <c r="E54" s="93"/>
      <c r="F54" s="20"/>
    </row>
    <row r="55" spans="1:6" x14ac:dyDescent="0.25">
      <c r="A55" s="3"/>
      <c r="B55" s="3"/>
      <c r="C55" s="3"/>
      <c r="D55" s="3"/>
      <c r="E55" s="3"/>
      <c r="F55" s="20"/>
    </row>
    <row r="56" spans="1:6" ht="15.75" thickBot="1" x14ac:dyDescent="0.3">
      <c r="A56" s="61" t="s">
        <v>9</v>
      </c>
      <c r="B56" s="61" t="s">
        <v>55</v>
      </c>
      <c r="C56" s="61" t="s">
        <v>56</v>
      </c>
      <c r="D56" s="61" t="s">
        <v>57</v>
      </c>
      <c r="E56" s="61" t="s">
        <v>89</v>
      </c>
    </row>
    <row r="57" spans="1:6" x14ac:dyDescent="0.25">
      <c r="A57" s="50" t="s">
        <v>66</v>
      </c>
      <c r="B57" s="51">
        <v>25272047.5</v>
      </c>
      <c r="C57" s="51">
        <v>381964.5</v>
      </c>
      <c r="D57" s="51">
        <v>1211089.25</v>
      </c>
      <c r="E57" s="51">
        <f>B57+C57+D57</f>
        <v>26865101.25</v>
      </c>
    </row>
    <row r="58" spans="1:6" x14ac:dyDescent="0.25">
      <c r="A58" s="44" t="s">
        <v>67</v>
      </c>
      <c r="B58" s="51">
        <v>1645885</v>
      </c>
      <c r="C58" s="51">
        <v>3614647</v>
      </c>
      <c r="D58" s="51">
        <v>3062205</v>
      </c>
      <c r="E58" s="51">
        <f t="shared" ref="E58:E67" si="1">B58+C58+D58</f>
        <v>8322737</v>
      </c>
    </row>
    <row r="59" spans="1:6" x14ac:dyDescent="0.25">
      <c r="A59" s="44" t="s">
        <v>68</v>
      </c>
      <c r="B59" s="51">
        <v>151350</v>
      </c>
      <c r="C59" s="51">
        <v>893900</v>
      </c>
      <c r="D59" s="51">
        <v>1166750</v>
      </c>
      <c r="E59" s="51">
        <f t="shared" si="1"/>
        <v>2212000</v>
      </c>
    </row>
    <row r="60" spans="1:6" ht="30" x14ac:dyDescent="0.25">
      <c r="A60" s="44" t="s">
        <v>69</v>
      </c>
      <c r="B60" s="51">
        <v>0</v>
      </c>
      <c r="C60" s="51">
        <v>2230750</v>
      </c>
      <c r="D60" s="51">
        <v>2770250</v>
      </c>
      <c r="E60" s="51">
        <f t="shared" si="1"/>
        <v>5001000</v>
      </c>
    </row>
    <row r="61" spans="1:6" x14ac:dyDescent="0.25">
      <c r="A61" s="44" t="s">
        <v>70</v>
      </c>
      <c r="B61" s="51">
        <v>20000</v>
      </c>
      <c r="C61" s="51">
        <v>2260</v>
      </c>
      <c r="D61" s="51">
        <v>712250.1</v>
      </c>
      <c r="E61" s="51">
        <f t="shared" si="1"/>
        <v>734510.1</v>
      </c>
    </row>
    <row r="62" spans="1:6" x14ac:dyDescent="0.25">
      <c r="A62" s="44" t="s">
        <v>71</v>
      </c>
      <c r="B62" s="51">
        <v>4472225</v>
      </c>
      <c r="C62" s="51">
        <v>6035676.7999999998</v>
      </c>
      <c r="D62" s="51">
        <v>5260185.13</v>
      </c>
      <c r="E62" s="51">
        <f t="shared" si="1"/>
        <v>15768086.93</v>
      </c>
    </row>
    <row r="63" spans="1:6" x14ac:dyDescent="0.25">
      <c r="A63" s="44" t="s">
        <v>72</v>
      </c>
      <c r="B63" s="51">
        <v>3407500</v>
      </c>
      <c r="C63" s="51">
        <v>1819594.99</v>
      </c>
      <c r="D63" s="51">
        <v>459100</v>
      </c>
      <c r="E63" s="51">
        <f>B63+C63+D63</f>
        <v>5686194.9900000002</v>
      </c>
    </row>
    <row r="64" spans="1:6" ht="30" x14ac:dyDescent="0.25">
      <c r="A64" s="44" t="s">
        <v>73</v>
      </c>
      <c r="B64" s="51">
        <v>0</v>
      </c>
      <c r="C64" s="51">
        <v>271350</v>
      </c>
      <c r="D64" s="51">
        <v>0</v>
      </c>
      <c r="E64" s="51">
        <f>B64+C64+D64</f>
        <v>271350</v>
      </c>
    </row>
    <row r="65" spans="1:6" x14ac:dyDescent="0.25">
      <c r="A65" s="90" t="s">
        <v>74</v>
      </c>
      <c r="B65" s="91">
        <v>6353447.5700000003</v>
      </c>
      <c r="C65" s="91">
        <v>67836042.640000001</v>
      </c>
      <c r="D65" s="91">
        <v>33754185.380000003</v>
      </c>
      <c r="E65" s="91">
        <f t="shared" si="1"/>
        <v>107943675.59</v>
      </c>
    </row>
    <row r="66" spans="1:6" x14ac:dyDescent="0.25">
      <c r="A66" s="44" t="s">
        <v>75</v>
      </c>
      <c r="B66" s="51">
        <v>4826118.03</v>
      </c>
      <c r="C66" s="51">
        <v>3528571</v>
      </c>
      <c r="D66" s="51">
        <v>5246521.16</v>
      </c>
      <c r="E66" s="51">
        <f t="shared" si="1"/>
        <v>13601210.190000001</v>
      </c>
    </row>
    <row r="67" spans="1:6" x14ac:dyDescent="0.25">
      <c r="A67" s="44" t="s">
        <v>76</v>
      </c>
      <c r="B67" s="51">
        <v>180361827.71000001</v>
      </c>
      <c r="C67" s="51">
        <v>171265448.69</v>
      </c>
      <c r="D67" s="51">
        <v>156092277.56</v>
      </c>
      <c r="E67" s="51">
        <f t="shared" si="1"/>
        <v>507719553.95999998</v>
      </c>
    </row>
    <row r="68" spans="1:6" x14ac:dyDescent="0.25">
      <c r="A68" s="44" t="s">
        <v>77</v>
      </c>
      <c r="B68" s="51">
        <v>120109593.83</v>
      </c>
      <c r="C68" s="51">
        <v>98917455.459999993</v>
      </c>
      <c r="D68" s="51">
        <v>144280501.47</v>
      </c>
      <c r="E68" s="51">
        <f>B68+C68+D68</f>
        <v>363307550.75999999</v>
      </c>
    </row>
    <row r="69" spans="1:6" ht="15.75" thickBot="1" x14ac:dyDescent="0.3">
      <c r="A69" s="62" t="s">
        <v>78</v>
      </c>
      <c r="B69" s="63">
        <f>SUM(B57:B68)</f>
        <v>346619994.63999999</v>
      </c>
      <c r="C69" s="63">
        <f>SUM(C57:C68)</f>
        <v>356797661.07999998</v>
      </c>
      <c r="D69" s="63">
        <f>SUM(D57:D68)</f>
        <v>354015315.04999995</v>
      </c>
      <c r="E69" s="63">
        <f>SUM(E57:E68)</f>
        <v>1057432970.77</v>
      </c>
    </row>
    <row r="70" spans="1:6" ht="15.75" thickTop="1" x14ac:dyDescent="0.25">
      <c r="A70" s="107" t="s">
        <v>144</v>
      </c>
      <c r="B70" s="108"/>
      <c r="C70" s="108"/>
      <c r="D70" s="108"/>
      <c r="E70" s="108"/>
      <c r="F70" s="108"/>
    </row>
    <row r="71" spans="1:6" x14ac:dyDescent="0.25">
      <c r="A71" s="4" t="s">
        <v>142</v>
      </c>
      <c r="C71" s="3"/>
      <c r="D71" s="3"/>
      <c r="E71" s="3"/>
      <c r="F71" s="20"/>
    </row>
    <row r="73" spans="1:6" x14ac:dyDescent="0.25">
      <c r="A73" s="14"/>
      <c r="B73" s="14"/>
      <c r="C73" s="14"/>
      <c r="D73" s="14"/>
      <c r="E73" s="14"/>
      <c r="F73" s="22"/>
    </row>
    <row r="74" spans="1:6" x14ac:dyDescent="0.25">
      <c r="A74" s="100" t="s">
        <v>79</v>
      </c>
      <c r="B74" s="100"/>
      <c r="C74" s="100"/>
      <c r="D74" s="100"/>
      <c r="E74" s="100"/>
      <c r="F74" s="8"/>
    </row>
    <row r="75" spans="1:6" x14ac:dyDescent="0.25">
      <c r="A75" s="93" t="s">
        <v>65</v>
      </c>
      <c r="B75" s="93"/>
      <c r="C75" s="93"/>
      <c r="D75" s="93"/>
      <c r="E75" s="93"/>
      <c r="F75" s="14"/>
    </row>
    <row r="76" spans="1:6" x14ac:dyDescent="0.25">
      <c r="A76" s="93" t="s">
        <v>147</v>
      </c>
      <c r="B76" s="93"/>
      <c r="C76" s="93"/>
      <c r="D76" s="93"/>
      <c r="E76" s="93"/>
      <c r="F76" s="22"/>
    </row>
    <row r="77" spans="1:6" x14ac:dyDescent="0.25">
      <c r="A77" s="3"/>
      <c r="B77" s="3"/>
      <c r="C77" s="3"/>
      <c r="D77" s="3"/>
      <c r="E77" s="3"/>
      <c r="F77" s="3"/>
    </row>
    <row r="78" spans="1:6" ht="15.75" thickBot="1" x14ac:dyDescent="0.3">
      <c r="A78" s="61" t="s">
        <v>80</v>
      </c>
      <c r="B78" s="61" t="s">
        <v>55</v>
      </c>
      <c r="C78" s="61" t="s">
        <v>56</v>
      </c>
      <c r="D78" s="61" t="s">
        <v>57</v>
      </c>
      <c r="E78" s="61" t="s">
        <v>89</v>
      </c>
    </row>
    <row r="79" spans="1:6" x14ac:dyDescent="0.25">
      <c r="A79" s="50" t="s">
        <v>91</v>
      </c>
      <c r="B79" s="51">
        <f>66444338.53+137928641.23+3624452.47</f>
        <v>207997432.22999999</v>
      </c>
      <c r="C79" s="51">
        <v>209029659.41999999</v>
      </c>
      <c r="D79" s="51">
        <v>201265286.38999999</v>
      </c>
      <c r="E79" s="51">
        <f>SUM(B79:D79)</f>
        <v>618292378.03999996</v>
      </c>
      <c r="F79" s="27"/>
    </row>
    <row r="80" spans="1:6" x14ac:dyDescent="0.25">
      <c r="A80" s="50" t="s">
        <v>82</v>
      </c>
      <c r="B80" s="51">
        <v>117088368.3</v>
      </c>
      <c r="C80" s="51">
        <v>88506075.579999998</v>
      </c>
      <c r="D80" s="51">
        <v>123258877.91</v>
      </c>
      <c r="E80" s="51">
        <f>SUM(B80:D80)</f>
        <v>328853321.78999996</v>
      </c>
    </row>
    <row r="81" spans="1:5" x14ac:dyDescent="0.25">
      <c r="A81" s="50" t="s">
        <v>83</v>
      </c>
      <c r="B81" s="51">
        <v>18230565.82</v>
      </c>
      <c r="C81" s="51">
        <v>7397131.9199999999</v>
      </c>
      <c r="D81" s="51">
        <v>4778387.55</v>
      </c>
      <c r="E81" s="51">
        <f>SUM(B81:D81)</f>
        <v>30406085.290000003</v>
      </c>
    </row>
    <row r="82" spans="1:5" x14ac:dyDescent="0.25">
      <c r="A82" s="50" t="s">
        <v>84</v>
      </c>
      <c r="B82" s="51">
        <v>420000</v>
      </c>
      <c r="C82" s="51">
        <v>60000</v>
      </c>
      <c r="D82" s="51">
        <v>2163608.16</v>
      </c>
      <c r="E82" s="51">
        <f>SUM(B82:D82)</f>
        <v>2643608.16</v>
      </c>
    </row>
    <row r="83" spans="1:5" x14ac:dyDescent="0.25">
      <c r="A83" s="50" t="s">
        <v>85</v>
      </c>
      <c r="B83" s="51">
        <v>2883628.18</v>
      </c>
      <c r="C83" s="51">
        <v>51804794.159999996</v>
      </c>
      <c r="D83" s="51">
        <v>22549155.039999999</v>
      </c>
      <c r="E83" s="51">
        <f>SUM(B83:D83)</f>
        <v>77237577.379999995</v>
      </c>
    </row>
    <row r="84" spans="1:5" ht="15.75" thickBot="1" x14ac:dyDescent="0.3">
      <c r="A84" s="62" t="s">
        <v>78</v>
      </c>
      <c r="B84" s="63">
        <f>SUM(B79:B83)</f>
        <v>346619994.52999997</v>
      </c>
      <c r="C84" s="63">
        <f>SUM(C79:C83)</f>
        <v>356797661.08000004</v>
      </c>
      <c r="D84" s="63">
        <f>SUM(D79:D83)</f>
        <v>354015315.05000001</v>
      </c>
      <c r="E84" s="63">
        <f>SUM(E79:E83)</f>
        <v>1057432970.6599998</v>
      </c>
    </row>
    <row r="85" spans="1:5" ht="15.75" thickTop="1" x14ac:dyDescent="0.25">
      <c r="A85" s="5" t="s">
        <v>142</v>
      </c>
      <c r="B85" s="27"/>
      <c r="C85" s="27"/>
      <c r="D85" s="27"/>
      <c r="E85" s="27"/>
    </row>
    <row r="87" spans="1:5" x14ac:dyDescent="0.25">
      <c r="A87" s="104"/>
      <c r="B87" s="104"/>
      <c r="C87" s="104"/>
      <c r="D87" s="104"/>
      <c r="E87" s="104"/>
    </row>
    <row r="88" spans="1:5" x14ac:dyDescent="0.25">
      <c r="A88" s="102" t="s">
        <v>86</v>
      </c>
      <c r="B88" s="102"/>
      <c r="C88" s="102"/>
      <c r="D88" s="102"/>
      <c r="E88" s="102"/>
    </row>
    <row r="89" spans="1:5" x14ac:dyDescent="0.25">
      <c r="A89" s="103" t="s">
        <v>87</v>
      </c>
      <c r="B89" s="103"/>
      <c r="C89" s="103"/>
      <c r="D89" s="103"/>
      <c r="E89" s="103"/>
    </row>
    <row r="90" spans="1:5" x14ac:dyDescent="0.25">
      <c r="A90" s="103" t="s">
        <v>147</v>
      </c>
      <c r="B90" s="103"/>
      <c r="C90" s="103"/>
      <c r="D90" s="103"/>
      <c r="E90" s="103"/>
    </row>
    <row r="91" spans="1:5" x14ac:dyDescent="0.25">
      <c r="A91" s="28"/>
      <c r="B91" s="28"/>
      <c r="C91" s="28"/>
      <c r="D91" s="28"/>
      <c r="E91" s="28"/>
    </row>
    <row r="92" spans="1:5" ht="15.75" thickBot="1" x14ac:dyDescent="0.3">
      <c r="A92" s="65" t="s">
        <v>80</v>
      </c>
      <c r="B92" s="65" t="s">
        <v>55</v>
      </c>
      <c r="C92" s="65" t="s">
        <v>56</v>
      </c>
      <c r="D92" s="65" t="s">
        <v>57</v>
      </c>
      <c r="E92" s="65" t="s">
        <v>89</v>
      </c>
    </row>
    <row r="93" spans="1:5" x14ac:dyDescent="0.25">
      <c r="A93" s="27" t="s">
        <v>88</v>
      </c>
      <c r="B93" s="68">
        <f>+'I Trimestre_2011'!D95</f>
        <v>3501170592.5</v>
      </c>
      <c r="C93" s="68">
        <f>+B98</f>
        <v>3781053941.5</v>
      </c>
      <c r="D93" s="68">
        <f>+C98</f>
        <v>4215162768.4000006</v>
      </c>
      <c r="E93" s="69">
        <f>B93</f>
        <v>3501170592.5</v>
      </c>
    </row>
    <row r="94" spans="1:5" x14ac:dyDescent="0.25">
      <c r="A94" s="27" t="s">
        <v>168</v>
      </c>
      <c r="B94" s="68">
        <v>626392390.10000002</v>
      </c>
      <c r="C94" s="68">
        <v>792076080</v>
      </c>
      <c r="D94" s="68">
        <v>625137625.5</v>
      </c>
      <c r="E94" s="69">
        <f>B94+C94+D94</f>
        <v>2043606095.5999999</v>
      </c>
    </row>
    <row r="95" spans="1:5" x14ac:dyDescent="0.25">
      <c r="A95" s="27" t="s">
        <v>169</v>
      </c>
      <c r="B95" s="68">
        <v>110953.5</v>
      </c>
      <c r="C95" s="68">
        <v>234882.6</v>
      </c>
      <c r="D95" s="68">
        <v>132492.9</v>
      </c>
      <c r="E95" s="69">
        <f>B95+C95+D95</f>
        <v>478329</v>
      </c>
    </row>
    <row r="96" spans="1:5" x14ac:dyDescent="0.25">
      <c r="A96" s="27" t="s">
        <v>170</v>
      </c>
      <c r="B96" s="68">
        <f>B93+B94+B95</f>
        <v>4127673936.0999999</v>
      </c>
      <c r="C96" s="68">
        <f t="shared" ref="C96:E96" si="2">C93+C94+C95</f>
        <v>4573364904.1000004</v>
      </c>
      <c r="D96" s="68">
        <f t="shared" si="2"/>
        <v>4840432886.8000002</v>
      </c>
      <c r="E96" s="69">
        <f t="shared" si="2"/>
        <v>5545255017.1000004</v>
      </c>
    </row>
    <row r="97" spans="1:6" x14ac:dyDescent="0.25">
      <c r="A97" s="27" t="s">
        <v>171</v>
      </c>
      <c r="B97" s="68">
        <v>346619994.60000002</v>
      </c>
      <c r="C97" s="68">
        <v>358202135.69999999</v>
      </c>
      <c r="D97" s="68">
        <v>352610840.5</v>
      </c>
      <c r="E97" s="69">
        <f>B97+C97+D97</f>
        <v>1057432970.8</v>
      </c>
    </row>
    <row r="98" spans="1:6" x14ac:dyDescent="0.25">
      <c r="A98" s="27" t="s">
        <v>172</v>
      </c>
      <c r="B98" s="68">
        <f>B96-B97</f>
        <v>3781053941.5</v>
      </c>
      <c r="C98" s="68">
        <f t="shared" ref="C98:E98" si="3">C96-C97</f>
        <v>4215162768.4000006</v>
      </c>
      <c r="D98" s="68">
        <f t="shared" si="3"/>
        <v>4487822046.3000002</v>
      </c>
      <c r="E98" s="69">
        <f t="shared" si="3"/>
        <v>4487822046.3000002</v>
      </c>
      <c r="F98" s="11"/>
    </row>
    <row r="99" spans="1:6" ht="15.75" thickBot="1" x14ac:dyDescent="0.3">
      <c r="A99" s="66"/>
      <c r="B99" s="64"/>
      <c r="C99" s="67"/>
      <c r="D99" s="67"/>
      <c r="E99" s="67"/>
      <c r="F99" s="11"/>
    </row>
    <row r="100" spans="1:6" ht="30.75" customHeight="1" thickTop="1" x14ac:dyDescent="0.25">
      <c r="A100" s="101" t="s">
        <v>175</v>
      </c>
      <c r="B100" s="101"/>
      <c r="C100" s="101"/>
      <c r="D100" s="101"/>
      <c r="E100" s="101"/>
      <c r="F100" s="26"/>
    </row>
    <row r="101" spans="1:6" x14ac:dyDescent="0.25">
      <c r="A101" s="4" t="s">
        <v>142</v>
      </c>
      <c r="B101" s="16"/>
      <c r="C101" s="30"/>
      <c r="D101" s="30"/>
      <c r="E101" s="30"/>
    </row>
  </sheetData>
  <mergeCells count="23">
    <mergeCell ref="A1:G1"/>
    <mergeCell ref="A8:G8"/>
    <mergeCell ref="A9:G9"/>
    <mergeCell ref="A52:E52"/>
    <mergeCell ref="A54:E54"/>
    <mergeCell ref="A32:A37"/>
    <mergeCell ref="A13:A14"/>
    <mergeCell ref="A15:A21"/>
    <mergeCell ref="A22:A24"/>
    <mergeCell ref="A25:A28"/>
    <mergeCell ref="A29:A31"/>
    <mergeCell ref="A38:A41"/>
    <mergeCell ref="A42:A43"/>
    <mergeCell ref="A53:E53"/>
    <mergeCell ref="A90:E90"/>
    <mergeCell ref="A100:E100"/>
    <mergeCell ref="A75:E75"/>
    <mergeCell ref="A76:E76"/>
    <mergeCell ref="A74:E74"/>
    <mergeCell ref="A70:F70"/>
    <mergeCell ref="A87:E87"/>
    <mergeCell ref="A88:E88"/>
    <mergeCell ref="A89:E89"/>
  </mergeCells>
  <pageMargins left="0.7" right="0.7" top="0.75" bottom="0.75" header="0.3" footer="0.3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tabSelected="1" workbookViewId="0">
      <selection activeCell="A52" sqref="A52:F101"/>
    </sheetView>
  </sheetViews>
  <sheetFormatPr baseColWidth="10" defaultRowHeight="15" x14ac:dyDescent="0.25"/>
  <cols>
    <col min="1" max="1" width="50.140625" style="1" customWidth="1"/>
    <col min="2" max="2" width="17.7109375" style="1" customWidth="1"/>
    <col min="3" max="4" width="15.28515625" style="1" bestFit="1" customWidth="1"/>
    <col min="5" max="5" width="17.140625" style="1" bestFit="1" customWidth="1"/>
    <col min="6" max="6" width="13.42578125" style="1" customWidth="1"/>
    <col min="7" max="7" width="16.42578125" style="1" customWidth="1"/>
    <col min="8" max="16384" width="11.42578125" style="1"/>
  </cols>
  <sheetData>
    <row r="1" spans="1:7" x14ac:dyDescent="0.25">
      <c r="A1" s="92" t="s">
        <v>0</v>
      </c>
      <c r="B1" s="92"/>
      <c r="C1" s="92"/>
      <c r="D1" s="92"/>
      <c r="E1" s="92"/>
      <c r="F1" s="92"/>
      <c r="G1" s="92"/>
    </row>
    <row r="2" spans="1:7" s="31" customFormat="1" x14ac:dyDescent="0.25">
      <c r="A2" s="6" t="s">
        <v>3</v>
      </c>
      <c r="B2" s="7" t="s">
        <v>4</v>
      </c>
      <c r="E2" s="4"/>
      <c r="F2" s="4"/>
      <c r="G2" s="4"/>
    </row>
    <row r="3" spans="1:7" s="31" customFormat="1" x14ac:dyDescent="0.25">
      <c r="A3" s="6" t="s">
        <v>5</v>
      </c>
      <c r="B3" s="7" t="s">
        <v>6</v>
      </c>
      <c r="E3" s="4"/>
      <c r="F3" s="4"/>
      <c r="G3" s="4"/>
    </row>
    <row r="4" spans="1:7" s="31" customFormat="1" x14ac:dyDescent="0.25">
      <c r="A4" s="6" t="s">
        <v>7</v>
      </c>
      <c r="B4" s="19" t="s">
        <v>8</v>
      </c>
      <c r="E4" s="4"/>
      <c r="F4" s="4"/>
      <c r="G4" s="4"/>
    </row>
    <row r="5" spans="1:7" s="31" customFormat="1" x14ac:dyDescent="0.25">
      <c r="A5" s="6" t="s">
        <v>145</v>
      </c>
      <c r="B5" s="19" t="s">
        <v>149</v>
      </c>
      <c r="E5" s="4"/>
      <c r="F5" s="4"/>
      <c r="G5" s="4"/>
    </row>
    <row r="6" spans="1:7" s="31" customFormat="1" x14ac:dyDescent="0.25">
      <c r="A6" s="6"/>
      <c r="B6" s="19"/>
      <c r="E6" s="4"/>
      <c r="F6" s="4"/>
      <c r="G6" s="4"/>
    </row>
    <row r="7" spans="1:7" x14ac:dyDescent="0.25">
      <c r="A7" s="2"/>
    </row>
    <row r="8" spans="1:7" x14ac:dyDescent="0.25">
      <c r="A8" s="92" t="s">
        <v>1</v>
      </c>
      <c r="B8" s="92"/>
      <c r="C8" s="92"/>
      <c r="D8" s="92"/>
      <c r="E8" s="92"/>
      <c r="F8" s="92"/>
      <c r="G8" s="92"/>
    </row>
    <row r="9" spans="1:7" x14ac:dyDescent="0.25">
      <c r="A9" s="92" t="s">
        <v>2</v>
      </c>
      <c r="B9" s="92"/>
      <c r="C9" s="92"/>
      <c r="D9" s="92"/>
      <c r="E9" s="92"/>
      <c r="F9" s="92"/>
      <c r="G9" s="92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ht="15.75" thickBot="1" x14ac:dyDescent="0.3">
      <c r="A11" s="56" t="s">
        <v>9</v>
      </c>
      <c r="B11" s="56" t="s">
        <v>10</v>
      </c>
      <c r="C11" s="56" t="s">
        <v>11</v>
      </c>
      <c r="D11" s="56" t="s">
        <v>92</v>
      </c>
      <c r="E11" s="56" t="s">
        <v>93</v>
      </c>
      <c r="F11" s="56" t="s">
        <v>94</v>
      </c>
      <c r="G11" s="56" t="s">
        <v>95</v>
      </c>
    </row>
    <row r="12" spans="1:7" ht="16.5" customHeight="1" x14ac:dyDescent="0.25">
      <c r="A12" s="26"/>
      <c r="B12" s="26"/>
      <c r="C12" s="26"/>
      <c r="D12" s="26"/>
      <c r="E12" s="26"/>
      <c r="F12" s="26"/>
      <c r="G12" s="26"/>
    </row>
    <row r="13" spans="1:7" ht="30" x14ac:dyDescent="0.25">
      <c r="A13" s="96" t="s">
        <v>16</v>
      </c>
      <c r="B13" s="70" t="s">
        <v>17</v>
      </c>
      <c r="C13" s="71" t="s">
        <v>18</v>
      </c>
      <c r="D13" s="71">
        <v>61</v>
      </c>
      <c r="E13" s="71">
        <v>53</v>
      </c>
      <c r="F13" s="71">
        <v>89</v>
      </c>
      <c r="G13" s="71">
        <f>SUM(D13:F13)</f>
        <v>203</v>
      </c>
    </row>
    <row r="14" spans="1:7" ht="30" x14ac:dyDescent="0.25">
      <c r="A14" s="96"/>
      <c r="B14" s="70" t="s">
        <v>23</v>
      </c>
      <c r="C14" s="71" t="s">
        <v>20</v>
      </c>
      <c r="D14" s="71">
        <v>252</v>
      </c>
      <c r="E14" s="71">
        <v>158</v>
      </c>
      <c r="F14" s="71">
        <v>158</v>
      </c>
      <c r="G14" s="71">
        <f>SUM(D14:F14)</f>
        <v>568</v>
      </c>
    </row>
    <row r="15" spans="1:7" ht="45" x14ac:dyDescent="0.25">
      <c r="A15" s="96" t="s">
        <v>96</v>
      </c>
      <c r="B15" s="44" t="s">
        <v>22</v>
      </c>
      <c r="C15" s="71" t="s">
        <v>20</v>
      </c>
      <c r="D15" s="71">
        <v>2</v>
      </c>
      <c r="E15" s="71">
        <v>4</v>
      </c>
      <c r="F15" s="71">
        <v>5</v>
      </c>
      <c r="G15" s="71">
        <v>11</v>
      </c>
    </row>
    <row r="16" spans="1:7" ht="30" x14ac:dyDescent="0.25">
      <c r="A16" s="96"/>
      <c r="B16" s="44" t="s">
        <v>23</v>
      </c>
      <c r="C16" s="71" t="s">
        <v>20</v>
      </c>
      <c r="D16" s="71"/>
      <c r="E16" s="71"/>
      <c r="F16" s="71"/>
      <c r="G16" s="71">
        <v>96</v>
      </c>
    </row>
    <row r="17" spans="1:7" ht="30" x14ac:dyDescent="0.25">
      <c r="A17" s="96"/>
      <c r="B17" s="44" t="s">
        <v>24</v>
      </c>
      <c r="C17" s="71" t="s">
        <v>25</v>
      </c>
      <c r="D17" s="71">
        <v>2</v>
      </c>
      <c r="E17" s="71">
        <v>4</v>
      </c>
      <c r="F17" s="71">
        <v>5</v>
      </c>
      <c r="G17" s="71">
        <v>11</v>
      </c>
    </row>
    <row r="18" spans="1:7" ht="30" x14ac:dyDescent="0.25">
      <c r="A18" s="96"/>
      <c r="B18" s="44" t="s">
        <v>58</v>
      </c>
      <c r="C18" s="71" t="s">
        <v>27</v>
      </c>
      <c r="D18" s="72"/>
      <c r="E18" s="71">
        <v>1</v>
      </c>
      <c r="F18" s="71">
        <v>2</v>
      </c>
      <c r="G18" s="71">
        <v>3</v>
      </c>
    </row>
    <row r="19" spans="1:7" ht="60" x14ac:dyDescent="0.25">
      <c r="A19" s="96"/>
      <c r="B19" s="44" t="s">
        <v>28</v>
      </c>
      <c r="C19" s="71" t="s">
        <v>20</v>
      </c>
      <c r="D19" s="71">
        <v>252</v>
      </c>
      <c r="E19" s="71">
        <v>286</v>
      </c>
      <c r="F19" s="71">
        <v>201</v>
      </c>
      <c r="G19" s="71">
        <v>739</v>
      </c>
    </row>
    <row r="20" spans="1:7" ht="60" x14ac:dyDescent="0.25">
      <c r="A20" s="96"/>
      <c r="B20" s="44" t="s">
        <v>29</v>
      </c>
      <c r="C20" s="71" t="s">
        <v>20</v>
      </c>
      <c r="D20" s="71">
        <v>15</v>
      </c>
      <c r="E20" s="71">
        <v>13</v>
      </c>
      <c r="F20" s="71">
        <v>22</v>
      </c>
      <c r="G20" s="71">
        <v>50</v>
      </c>
    </row>
    <row r="21" spans="1:7" ht="30" x14ac:dyDescent="0.25">
      <c r="A21" s="96"/>
      <c r="B21" s="44" t="s">
        <v>97</v>
      </c>
      <c r="C21" s="71" t="s">
        <v>25</v>
      </c>
      <c r="D21" s="71">
        <v>5</v>
      </c>
      <c r="E21" s="71">
        <v>3</v>
      </c>
      <c r="F21" s="71">
        <v>2</v>
      </c>
      <c r="G21" s="71">
        <v>10</v>
      </c>
    </row>
    <row r="22" spans="1:7" ht="60" x14ac:dyDescent="0.25">
      <c r="A22" s="96"/>
      <c r="B22" s="44" t="s">
        <v>98</v>
      </c>
      <c r="C22" s="71"/>
      <c r="D22" s="71">
        <v>4</v>
      </c>
      <c r="E22" s="71">
        <v>1</v>
      </c>
      <c r="F22" s="71">
        <v>6</v>
      </c>
      <c r="G22" s="71">
        <v>11</v>
      </c>
    </row>
    <row r="23" spans="1:7" ht="30" x14ac:dyDescent="0.25">
      <c r="A23" s="96" t="s">
        <v>30</v>
      </c>
      <c r="B23" s="70" t="s">
        <v>31</v>
      </c>
      <c r="C23" s="71" t="s">
        <v>18</v>
      </c>
      <c r="D23" s="71">
        <v>23</v>
      </c>
      <c r="E23" s="74">
        <v>32</v>
      </c>
      <c r="F23" s="74">
        <v>25</v>
      </c>
      <c r="G23" s="74">
        <v>80</v>
      </c>
    </row>
    <row r="24" spans="1:7" ht="30" x14ac:dyDescent="0.25">
      <c r="A24" s="96"/>
      <c r="B24" s="52" t="s">
        <v>23</v>
      </c>
      <c r="C24" s="40" t="s">
        <v>20</v>
      </c>
      <c r="D24" s="40">
        <v>100</v>
      </c>
      <c r="E24" s="46">
        <v>175</v>
      </c>
      <c r="F24" s="46">
        <v>100</v>
      </c>
      <c r="G24" s="46">
        <v>375</v>
      </c>
    </row>
    <row r="25" spans="1:7" ht="30" x14ac:dyDescent="0.25">
      <c r="A25" s="96" t="s">
        <v>33</v>
      </c>
      <c r="B25" s="77" t="s">
        <v>99</v>
      </c>
      <c r="C25" s="79" t="s">
        <v>100</v>
      </c>
      <c r="D25" s="40">
        <v>1</v>
      </c>
      <c r="E25" s="79"/>
      <c r="F25" s="79">
        <v>1</v>
      </c>
      <c r="G25" s="79">
        <v>2</v>
      </c>
    </row>
    <row r="26" spans="1:7" x14ac:dyDescent="0.25">
      <c r="A26" s="96"/>
      <c r="B26" s="50" t="s">
        <v>35</v>
      </c>
      <c r="C26" s="79" t="s">
        <v>101</v>
      </c>
      <c r="D26" s="75"/>
      <c r="E26" s="79"/>
      <c r="F26" s="79">
        <v>2</v>
      </c>
      <c r="G26" s="79">
        <v>2</v>
      </c>
    </row>
    <row r="27" spans="1:7" ht="30" x14ac:dyDescent="0.25">
      <c r="A27" s="96"/>
      <c r="B27" s="77" t="s">
        <v>102</v>
      </c>
      <c r="C27" s="78" t="s">
        <v>20</v>
      </c>
      <c r="D27" s="40">
        <v>548</v>
      </c>
      <c r="E27" s="78">
        <v>541</v>
      </c>
      <c r="F27" s="78">
        <v>186</v>
      </c>
      <c r="G27" s="78">
        <v>1275</v>
      </c>
    </row>
    <row r="28" spans="1:7" ht="30" x14ac:dyDescent="0.25">
      <c r="A28" s="96" t="s">
        <v>63</v>
      </c>
      <c r="B28" s="77" t="s">
        <v>38</v>
      </c>
      <c r="C28" s="78" t="s">
        <v>39</v>
      </c>
      <c r="D28" s="40">
        <v>27</v>
      </c>
      <c r="E28" s="78">
        <v>9</v>
      </c>
      <c r="F28" s="78">
        <v>11</v>
      </c>
      <c r="G28" s="78">
        <v>47</v>
      </c>
    </row>
    <row r="29" spans="1:7" x14ac:dyDescent="0.25">
      <c r="A29" s="96"/>
      <c r="B29" s="77" t="s">
        <v>40</v>
      </c>
      <c r="C29" s="78" t="s">
        <v>20</v>
      </c>
      <c r="D29" s="40">
        <v>18</v>
      </c>
      <c r="E29" s="78">
        <v>136</v>
      </c>
      <c r="F29" s="78">
        <v>174</v>
      </c>
      <c r="G29" s="78">
        <v>328</v>
      </c>
    </row>
    <row r="30" spans="1:7" ht="30" x14ac:dyDescent="0.25">
      <c r="A30" s="96"/>
      <c r="B30" s="77" t="s">
        <v>103</v>
      </c>
      <c r="C30" s="78" t="s">
        <v>20</v>
      </c>
      <c r="D30" s="40"/>
      <c r="E30" s="78"/>
      <c r="F30" s="78">
        <v>37</v>
      </c>
      <c r="G30" s="78">
        <v>37</v>
      </c>
    </row>
    <row r="31" spans="1:7" x14ac:dyDescent="0.25">
      <c r="A31" s="96"/>
      <c r="B31" s="77" t="s">
        <v>104</v>
      </c>
      <c r="C31" s="50"/>
      <c r="D31" s="40">
        <v>1</v>
      </c>
      <c r="E31" s="78"/>
      <c r="F31" s="78">
        <v>1</v>
      </c>
      <c r="G31" s="78">
        <v>2</v>
      </c>
    </row>
    <row r="32" spans="1:7" ht="30" x14ac:dyDescent="0.25">
      <c r="A32" s="96" t="s">
        <v>42</v>
      </c>
      <c r="B32" s="77" t="s">
        <v>38</v>
      </c>
      <c r="C32" s="50" t="s">
        <v>18</v>
      </c>
      <c r="D32" s="40">
        <v>1</v>
      </c>
      <c r="E32" s="78">
        <v>1</v>
      </c>
      <c r="F32" s="78">
        <v>3</v>
      </c>
      <c r="G32" s="78">
        <v>5</v>
      </c>
    </row>
    <row r="33" spans="1:7" x14ac:dyDescent="0.25">
      <c r="A33" s="96"/>
      <c r="B33" s="77" t="s">
        <v>40</v>
      </c>
      <c r="C33" s="79" t="s">
        <v>20</v>
      </c>
      <c r="D33" s="40">
        <v>53</v>
      </c>
      <c r="E33" s="78">
        <v>25</v>
      </c>
      <c r="F33" s="78">
        <v>67</v>
      </c>
      <c r="G33" s="78">
        <v>145</v>
      </c>
    </row>
    <row r="34" spans="1:7" ht="45" x14ac:dyDescent="0.25">
      <c r="A34" s="96"/>
      <c r="B34" s="77" t="s">
        <v>43</v>
      </c>
      <c r="C34" s="79" t="s">
        <v>20</v>
      </c>
      <c r="D34" s="40">
        <v>540</v>
      </c>
      <c r="E34" s="78">
        <v>506</v>
      </c>
      <c r="F34" s="78">
        <v>623</v>
      </c>
      <c r="G34" s="78">
        <v>1669</v>
      </c>
    </row>
    <row r="35" spans="1:7" ht="60" x14ac:dyDescent="0.25">
      <c r="A35" s="96"/>
      <c r="B35" s="77" t="s">
        <v>44</v>
      </c>
      <c r="C35" s="79" t="s">
        <v>20</v>
      </c>
      <c r="D35" s="40"/>
      <c r="E35" s="79"/>
      <c r="F35" s="79"/>
      <c r="G35" s="79">
        <v>148</v>
      </c>
    </row>
    <row r="36" spans="1:7" x14ac:dyDescent="0.25">
      <c r="A36" s="96"/>
      <c r="B36" s="77" t="s">
        <v>45</v>
      </c>
      <c r="C36" s="78" t="s">
        <v>46</v>
      </c>
      <c r="D36" s="40">
        <v>6</v>
      </c>
      <c r="E36" s="79">
        <v>4</v>
      </c>
      <c r="F36" s="79"/>
      <c r="G36" s="79">
        <v>10</v>
      </c>
    </row>
    <row r="37" spans="1:7" ht="75" x14ac:dyDescent="0.25">
      <c r="A37" s="96" t="s">
        <v>54</v>
      </c>
      <c r="B37" s="88" t="s">
        <v>47</v>
      </c>
      <c r="C37" s="89" t="s">
        <v>20</v>
      </c>
      <c r="D37" s="89">
        <v>2320</v>
      </c>
      <c r="E37" s="89">
        <v>3155</v>
      </c>
      <c r="F37" s="89">
        <v>3155</v>
      </c>
      <c r="G37" s="89">
        <v>3155</v>
      </c>
    </row>
    <row r="38" spans="1:7" ht="30" x14ac:dyDescent="0.25">
      <c r="A38" s="96"/>
      <c r="B38" s="52" t="s">
        <v>48</v>
      </c>
      <c r="C38" s="40" t="s">
        <v>106</v>
      </c>
      <c r="D38" s="40">
        <v>301</v>
      </c>
      <c r="E38" s="40">
        <v>209</v>
      </c>
      <c r="F38" s="40">
        <v>453</v>
      </c>
      <c r="G38" s="40">
        <v>610</v>
      </c>
    </row>
    <row r="39" spans="1:7" ht="15" customHeight="1" x14ac:dyDescent="0.25">
      <c r="A39" s="96"/>
      <c r="B39" s="95" t="s">
        <v>50</v>
      </c>
      <c r="C39" s="109" t="s">
        <v>18</v>
      </c>
      <c r="D39" s="109">
        <v>140</v>
      </c>
      <c r="E39" s="109">
        <v>135</v>
      </c>
      <c r="F39" s="109">
        <v>140</v>
      </c>
      <c r="G39" s="109">
        <v>414</v>
      </c>
    </row>
    <row r="40" spans="1:7" x14ac:dyDescent="0.25">
      <c r="A40" s="96"/>
      <c r="B40" s="95"/>
      <c r="C40" s="109"/>
      <c r="D40" s="109"/>
      <c r="E40" s="109"/>
      <c r="F40" s="109"/>
      <c r="G40" s="109"/>
    </row>
    <row r="41" spans="1:7" ht="60" x14ac:dyDescent="0.25">
      <c r="A41" s="96"/>
      <c r="B41" s="52" t="s">
        <v>61</v>
      </c>
      <c r="C41" s="40" t="s">
        <v>20</v>
      </c>
      <c r="D41" s="40">
        <v>64</v>
      </c>
      <c r="E41" s="40">
        <v>65</v>
      </c>
      <c r="F41" s="40">
        <v>82</v>
      </c>
      <c r="G41" s="40">
        <v>211</v>
      </c>
    </row>
    <row r="42" spans="1:7" ht="30" x14ac:dyDescent="0.25">
      <c r="A42" s="110" t="s">
        <v>52</v>
      </c>
      <c r="B42" s="77" t="s">
        <v>31</v>
      </c>
      <c r="C42" s="78" t="s">
        <v>18</v>
      </c>
      <c r="D42" s="40">
        <v>15</v>
      </c>
      <c r="E42" s="40">
        <v>15</v>
      </c>
      <c r="F42" s="40">
        <v>15</v>
      </c>
      <c r="G42" s="40">
        <v>45</v>
      </c>
    </row>
    <row r="43" spans="1:7" ht="45" x14ac:dyDescent="0.25">
      <c r="A43" s="110"/>
      <c r="B43" s="77" t="s">
        <v>107</v>
      </c>
      <c r="C43" s="78"/>
      <c r="D43" s="40"/>
      <c r="E43" s="40"/>
      <c r="F43" s="40">
        <v>1</v>
      </c>
      <c r="G43" s="40">
        <v>1</v>
      </c>
    </row>
    <row r="44" spans="1:7" ht="15.75" thickBot="1" x14ac:dyDescent="0.3">
      <c r="A44" s="57"/>
      <c r="B44" s="58"/>
      <c r="C44" s="59"/>
      <c r="D44" s="60"/>
      <c r="E44" s="60"/>
      <c r="F44" s="60"/>
      <c r="G44" s="59"/>
    </row>
    <row r="45" spans="1:7" ht="15.75" thickTop="1" x14ac:dyDescent="0.25">
      <c r="A45" s="32" t="s">
        <v>179</v>
      </c>
      <c r="C45" s="32"/>
      <c r="D45" s="32"/>
      <c r="E45" s="32"/>
      <c r="F45" s="32"/>
      <c r="G45" s="32"/>
    </row>
    <row r="46" spans="1:7" hidden="1" x14ac:dyDescent="0.25">
      <c r="A46" s="35"/>
      <c r="C46" s="35"/>
      <c r="D46" s="35"/>
      <c r="E46" s="35"/>
      <c r="F46" s="35"/>
      <c r="G46" s="35"/>
    </row>
    <row r="47" spans="1:7" hidden="1" x14ac:dyDescent="0.25">
      <c r="A47" s="35"/>
      <c r="C47" s="35"/>
      <c r="D47" s="35"/>
      <c r="E47" s="35"/>
      <c r="F47" s="35"/>
      <c r="G47" s="35"/>
    </row>
    <row r="48" spans="1:7" hidden="1" x14ac:dyDescent="0.25"/>
    <row r="49" spans="1:6" hidden="1" x14ac:dyDescent="0.25"/>
    <row r="51" spans="1:6" x14ac:dyDescent="0.25">
      <c r="A51" s="9"/>
      <c r="B51" s="9"/>
      <c r="C51" s="9"/>
      <c r="D51" s="9"/>
      <c r="E51" s="9"/>
      <c r="F51" s="9"/>
    </row>
    <row r="52" spans="1:6" x14ac:dyDescent="0.25">
      <c r="A52" s="100" t="s">
        <v>64</v>
      </c>
      <c r="B52" s="100"/>
      <c r="C52" s="100"/>
      <c r="D52" s="100"/>
      <c r="E52" s="100"/>
      <c r="F52" s="8"/>
    </row>
    <row r="53" spans="1:6" x14ac:dyDescent="0.25">
      <c r="A53" s="93" t="s">
        <v>65</v>
      </c>
      <c r="B53" s="93"/>
      <c r="C53" s="93"/>
      <c r="D53" s="93"/>
      <c r="E53" s="93"/>
      <c r="F53" s="9"/>
    </row>
    <row r="54" spans="1:6" x14ac:dyDescent="0.25">
      <c r="A54" s="93" t="s">
        <v>147</v>
      </c>
      <c r="B54" s="93"/>
      <c r="C54" s="93"/>
      <c r="D54" s="93"/>
      <c r="E54" s="93"/>
      <c r="F54" s="20"/>
    </row>
    <row r="55" spans="1:6" x14ac:dyDescent="0.25">
      <c r="A55" s="3"/>
      <c r="B55" s="3"/>
      <c r="C55" s="3"/>
      <c r="D55" s="3"/>
      <c r="E55" s="3"/>
      <c r="F55" s="20"/>
    </row>
    <row r="56" spans="1:6" ht="15.75" thickBot="1" x14ac:dyDescent="0.3">
      <c r="A56" s="61" t="s">
        <v>9</v>
      </c>
      <c r="B56" s="61" t="s">
        <v>109</v>
      </c>
      <c r="C56" s="61" t="s">
        <v>93</v>
      </c>
      <c r="D56" s="61" t="s">
        <v>93</v>
      </c>
      <c r="E56" s="61" t="s">
        <v>110</v>
      </c>
    </row>
    <row r="57" spans="1:6" x14ac:dyDescent="0.25">
      <c r="A57" s="50" t="s">
        <v>66</v>
      </c>
      <c r="B57" s="51">
        <v>7529451.4000000004</v>
      </c>
      <c r="C57" s="51">
        <v>17477625</v>
      </c>
      <c r="D57" s="51">
        <v>47680</v>
      </c>
      <c r="E57" s="51">
        <f>B57+C57+D57</f>
        <v>25054756.399999999</v>
      </c>
    </row>
    <row r="58" spans="1:6" x14ac:dyDescent="0.25">
      <c r="A58" s="44" t="s">
        <v>67</v>
      </c>
      <c r="B58" s="51">
        <v>1286980</v>
      </c>
      <c r="C58" s="51">
        <v>3474869.41</v>
      </c>
      <c r="D58" s="51">
        <v>5658620</v>
      </c>
      <c r="E58" s="51">
        <f t="shared" ref="E58:E67" si="0">B58+C58+D58</f>
        <v>10420469.41</v>
      </c>
    </row>
    <row r="59" spans="1:6" ht="30" x14ac:dyDescent="0.25">
      <c r="A59" s="44" t="s">
        <v>68</v>
      </c>
      <c r="B59" s="51">
        <v>547000</v>
      </c>
      <c r="C59" s="51">
        <v>841250</v>
      </c>
      <c r="D59" s="51">
        <v>1153650</v>
      </c>
      <c r="E59" s="51">
        <f t="shared" si="0"/>
        <v>2541900</v>
      </c>
    </row>
    <row r="60" spans="1:6" ht="30" x14ac:dyDescent="0.25">
      <c r="A60" s="44" t="s">
        <v>69</v>
      </c>
      <c r="B60" s="51">
        <v>1574200</v>
      </c>
      <c r="C60" s="51">
        <v>1933645</v>
      </c>
      <c r="D60" s="51">
        <v>861500</v>
      </c>
      <c r="E60" s="51">
        <f t="shared" si="0"/>
        <v>4369345</v>
      </c>
    </row>
    <row r="61" spans="1:6" x14ac:dyDescent="0.25">
      <c r="A61" s="44" t="s">
        <v>70</v>
      </c>
      <c r="B61" s="51">
        <v>8329524.1799999997</v>
      </c>
      <c r="C61" s="51">
        <v>3532331.53</v>
      </c>
      <c r="D61" s="51">
        <v>1196498.31</v>
      </c>
      <c r="E61" s="51">
        <f t="shared" si="0"/>
        <v>13058354.02</v>
      </c>
    </row>
    <row r="62" spans="1:6" x14ac:dyDescent="0.25">
      <c r="A62" s="44" t="s">
        <v>71</v>
      </c>
      <c r="B62" s="51">
        <v>9936653.8000000007</v>
      </c>
      <c r="C62" s="51">
        <v>8044786</v>
      </c>
      <c r="D62" s="51">
        <v>9376124.7899999991</v>
      </c>
      <c r="E62" s="51">
        <f t="shared" si="0"/>
        <v>27357564.59</v>
      </c>
    </row>
    <row r="63" spans="1:6" x14ac:dyDescent="0.25">
      <c r="A63" s="44" t="s">
        <v>72</v>
      </c>
      <c r="B63" s="51">
        <v>1931700</v>
      </c>
      <c r="C63" s="51">
        <v>399100</v>
      </c>
      <c r="D63" s="51">
        <v>845000</v>
      </c>
      <c r="E63" s="51">
        <f>B63+C63+D63</f>
        <v>3175800</v>
      </c>
    </row>
    <row r="64" spans="1:6" ht="30" x14ac:dyDescent="0.25">
      <c r="A64" s="44" t="s">
        <v>73</v>
      </c>
      <c r="B64" s="51">
        <v>91000</v>
      </c>
      <c r="C64" s="51">
        <v>187640</v>
      </c>
      <c r="D64" s="51">
        <v>0</v>
      </c>
      <c r="E64" s="51">
        <f>B64+C64+D64</f>
        <v>278640</v>
      </c>
    </row>
    <row r="65" spans="1:6" x14ac:dyDescent="0.25">
      <c r="A65" s="90" t="s">
        <v>74</v>
      </c>
      <c r="B65" s="91">
        <v>20452020.800000001</v>
      </c>
      <c r="C65" s="91">
        <v>20362527.25</v>
      </c>
      <c r="D65" s="91">
        <v>18591849.170000002</v>
      </c>
      <c r="E65" s="91">
        <f t="shared" si="0"/>
        <v>59406397.219999999</v>
      </c>
    </row>
    <row r="66" spans="1:6" x14ac:dyDescent="0.25">
      <c r="A66" s="44" t="s">
        <v>75</v>
      </c>
      <c r="B66" s="51">
        <v>9788457</v>
      </c>
      <c r="C66" s="51">
        <v>1161360</v>
      </c>
      <c r="D66" s="51">
        <v>4642111.04</v>
      </c>
      <c r="E66" s="51">
        <f t="shared" si="0"/>
        <v>15591928.039999999</v>
      </c>
    </row>
    <row r="67" spans="1:6" x14ac:dyDescent="0.25">
      <c r="A67" s="44" t="s">
        <v>76</v>
      </c>
      <c r="B67" s="51">
        <v>176633729.03999999</v>
      </c>
      <c r="C67" s="51">
        <v>144016507.13</v>
      </c>
      <c r="D67" s="51">
        <v>187136754.37</v>
      </c>
      <c r="E67" s="51">
        <f t="shared" si="0"/>
        <v>507786990.53999996</v>
      </c>
    </row>
    <row r="68" spans="1:6" x14ac:dyDescent="0.25">
      <c r="A68" s="44" t="s">
        <v>77</v>
      </c>
      <c r="B68" s="51">
        <v>198819749.02000001</v>
      </c>
      <c r="C68" s="51">
        <v>145603888.34</v>
      </c>
      <c r="D68" s="51">
        <v>211555885.5</v>
      </c>
      <c r="E68" s="51">
        <f>B68+C68+D68</f>
        <v>555979522.86000001</v>
      </c>
    </row>
    <row r="69" spans="1:6" ht="15.75" thickBot="1" x14ac:dyDescent="0.3">
      <c r="A69" s="62" t="s">
        <v>78</v>
      </c>
      <c r="B69" s="63">
        <f>SUM(B57:B68)</f>
        <v>436920465.24000001</v>
      </c>
      <c r="C69" s="63">
        <f>SUM(C57:C68)</f>
        <v>347035529.65999997</v>
      </c>
      <c r="D69" s="63">
        <f>SUM(D57:D68)</f>
        <v>441065673.18000001</v>
      </c>
      <c r="E69" s="63">
        <f>SUM(E57:E68)</f>
        <v>1225021668.0799999</v>
      </c>
    </row>
    <row r="70" spans="1:6" ht="15.75" thickTop="1" x14ac:dyDescent="0.25">
      <c r="A70" s="107" t="s">
        <v>144</v>
      </c>
      <c r="B70" s="108"/>
      <c r="C70" s="108"/>
      <c r="D70" s="108"/>
      <c r="E70" s="108"/>
      <c r="F70" s="108"/>
    </row>
    <row r="71" spans="1:6" x14ac:dyDescent="0.25">
      <c r="A71" s="4" t="s">
        <v>142</v>
      </c>
      <c r="C71" s="3"/>
      <c r="D71" s="3"/>
      <c r="E71" s="3"/>
      <c r="F71" s="20"/>
    </row>
    <row r="72" spans="1:6" x14ac:dyDescent="0.25">
      <c r="A72" s="3"/>
      <c r="B72" s="3"/>
      <c r="C72" s="3"/>
      <c r="D72" s="3"/>
      <c r="E72" s="3"/>
      <c r="F72" s="20"/>
    </row>
    <row r="73" spans="1:6" x14ac:dyDescent="0.25">
      <c r="A73" s="14"/>
      <c r="B73" s="14"/>
      <c r="C73" s="14"/>
      <c r="D73" s="14"/>
      <c r="E73" s="14"/>
      <c r="F73" s="22"/>
    </row>
    <row r="74" spans="1:6" x14ac:dyDescent="0.25">
      <c r="A74" s="100" t="s">
        <v>79</v>
      </c>
      <c r="B74" s="100"/>
      <c r="C74" s="100"/>
      <c r="D74" s="100"/>
      <c r="E74" s="100"/>
      <c r="F74" s="8"/>
    </row>
    <row r="75" spans="1:6" x14ac:dyDescent="0.25">
      <c r="A75" s="93" t="s">
        <v>65</v>
      </c>
      <c r="B75" s="93"/>
      <c r="C75" s="93"/>
      <c r="D75" s="93"/>
      <c r="E75" s="93"/>
      <c r="F75" s="14"/>
    </row>
    <row r="76" spans="1:6" x14ac:dyDescent="0.25">
      <c r="A76" s="93" t="s">
        <v>147</v>
      </c>
      <c r="B76" s="93"/>
      <c r="C76" s="93"/>
      <c r="D76" s="93"/>
      <c r="E76" s="93"/>
      <c r="F76" s="22"/>
    </row>
    <row r="77" spans="1:6" x14ac:dyDescent="0.25">
      <c r="A77" s="3"/>
      <c r="B77" s="3"/>
      <c r="C77" s="3"/>
      <c r="D77" s="3"/>
      <c r="E77" s="3"/>
      <c r="F77" s="3"/>
    </row>
    <row r="78" spans="1:6" ht="15.75" thickBot="1" x14ac:dyDescent="0.3">
      <c r="A78" s="61" t="s">
        <v>80</v>
      </c>
      <c r="B78" s="61" t="s">
        <v>109</v>
      </c>
      <c r="C78" s="61" t="s">
        <v>93</v>
      </c>
      <c r="D78" s="61" t="s">
        <v>94</v>
      </c>
      <c r="E78" s="61" t="s">
        <v>110</v>
      </c>
    </row>
    <row r="79" spans="1:6" x14ac:dyDescent="0.25">
      <c r="A79" s="50" t="s">
        <v>91</v>
      </c>
      <c r="B79" s="51">
        <v>204167824.5</v>
      </c>
      <c r="C79" s="51">
        <v>208680331.13</v>
      </c>
      <c r="D79" s="51">
        <v>208364607.91</v>
      </c>
      <c r="E79" s="51">
        <f>SUM(B79:D79)</f>
        <v>621212763.53999996</v>
      </c>
    </row>
    <row r="80" spans="1:6" x14ac:dyDescent="0.25">
      <c r="A80" s="50" t="s">
        <v>82</v>
      </c>
      <c r="B80" s="51">
        <v>211737080.78</v>
      </c>
      <c r="C80" s="51">
        <v>124324266.61</v>
      </c>
      <c r="D80" s="51">
        <v>173274042.52000001</v>
      </c>
      <c r="E80" s="51">
        <f>SUM(B80:D80)</f>
        <v>509335389.90999997</v>
      </c>
    </row>
    <row r="81" spans="1:6" x14ac:dyDescent="0.25">
      <c r="A81" s="50" t="s">
        <v>83</v>
      </c>
      <c r="B81" s="51">
        <v>14374818.810000001</v>
      </c>
      <c r="C81" s="51">
        <v>11939160.369999999</v>
      </c>
      <c r="D81" s="51">
        <v>8030627.71</v>
      </c>
      <c r="E81" s="51">
        <f>SUM(B81:D81)</f>
        <v>34344606.890000001</v>
      </c>
    </row>
    <row r="82" spans="1:6" x14ac:dyDescent="0.25">
      <c r="A82" s="50" t="s">
        <v>84</v>
      </c>
      <c r="B82" s="51">
        <v>63700</v>
      </c>
      <c r="C82" s="51">
        <v>186017</v>
      </c>
      <c r="D82" s="51">
        <v>47322342</v>
      </c>
      <c r="E82" s="51">
        <f>SUM(B82:D82)</f>
        <v>47572059</v>
      </c>
    </row>
    <row r="83" spans="1:6" x14ac:dyDescent="0.25">
      <c r="A83" s="50" t="s">
        <v>85</v>
      </c>
      <c r="B83" s="51">
        <v>6577041.1500000004</v>
      </c>
      <c r="C83" s="51">
        <v>1905754.55</v>
      </c>
      <c r="D83" s="51">
        <v>4074053.04</v>
      </c>
      <c r="E83" s="51">
        <f>SUM(B83:D83)</f>
        <v>12556848.740000002</v>
      </c>
    </row>
    <row r="84" spans="1:6" ht="15.75" thickBot="1" x14ac:dyDescent="0.3">
      <c r="A84" s="62" t="s">
        <v>78</v>
      </c>
      <c r="B84" s="63">
        <f>SUM(B79:B83)</f>
        <v>436920465.23999995</v>
      </c>
      <c r="C84" s="63">
        <f>SUM(C79:C83)</f>
        <v>347035529.66000003</v>
      </c>
      <c r="D84" s="63">
        <f>SUM(D79:D83)</f>
        <v>441065673.18000001</v>
      </c>
      <c r="E84" s="63">
        <f>SUM(E79:E83)</f>
        <v>1225021668.0799999</v>
      </c>
    </row>
    <row r="85" spans="1:6" ht="15.75" thickTop="1" x14ac:dyDescent="0.25">
      <c r="A85" s="5" t="s">
        <v>142</v>
      </c>
      <c r="B85" s="27"/>
      <c r="C85" s="27"/>
      <c r="D85" s="27"/>
      <c r="E85" s="27"/>
      <c r="F85" s="27"/>
    </row>
    <row r="87" spans="1:6" x14ac:dyDescent="0.25">
      <c r="A87" s="12"/>
      <c r="B87" s="12"/>
      <c r="C87" s="12"/>
      <c r="D87" s="12"/>
      <c r="E87" s="12"/>
    </row>
    <row r="88" spans="1:6" x14ac:dyDescent="0.25">
      <c r="A88" s="102" t="s">
        <v>86</v>
      </c>
      <c r="B88" s="102"/>
      <c r="C88" s="102"/>
      <c r="D88" s="102"/>
      <c r="E88" s="102"/>
    </row>
    <row r="89" spans="1:6" x14ac:dyDescent="0.25">
      <c r="A89" s="103" t="s">
        <v>87</v>
      </c>
      <c r="B89" s="103"/>
      <c r="C89" s="103"/>
      <c r="D89" s="103"/>
      <c r="E89" s="103"/>
    </row>
    <row r="90" spans="1:6" x14ac:dyDescent="0.25">
      <c r="A90" s="103" t="s">
        <v>147</v>
      </c>
      <c r="B90" s="103"/>
      <c r="C90" s="103"/>
      <c r="D90" s="103"/>
      <c r="E90" s="103"/>
    </row>
    <row r="91" spans="1:6" x14ac:dyDescent="0.25">
      <c r="A91" s="54"/>
      <c r="B91" s="54"/>
      <c r="C91" s="54"/>
      <c r="D91" s="54"/>
      <c r="E91" s="54"/>
    </row>
    <row r="92" spans="1:6" ht="15.75" thickBot="1" x14ac:dyDescent="0.3">
      <c r="A92" s="65" t="s">
        <v>80</v>
      </c>
      <c r="B92" s="65" t="s">
        <v>109</v>
      </c>
      <c r="C92" s="65" t="s">
        <v>93</v>
      </c>
      <c r="D92" s="65" t="s">
        <v>94</v>
      </c>
      <c r="E92" s="65" t="s">
        <v>110</v>
      </c>
    </row>
    <row r="93" spans="1:6" x14ac:dyDescent="0.25">
      <c r="A93" s="27" t="s">
        <v>88</v>
      </c>
      <c r="B93" s="68">
        <f>+'II Trimestre_2011'!D98</f>
        <v>4487822046.3000002</v>
      </c>
      <c r="C93" s="68">
        <f>+B98</f>
        <v>4682261837</v>
      </c>
      <c r="D93" s="68">
        <f>+C98</f>
        <v>4977344377.8000002</v>
      </c>
      <c r="E93" s="69">
        <f>+'II Trimestre_2011'!E98</f>
        <v>4487822046.3000002</v>
      </c>
    </row>
    <row r="94" spans="1:6" x14ac:dyDescent="0.25">
      <c r="A94" s="27" t="s">
        <v>168</v>
      </c>
      <c r="B94" s="68">
        <v>631145404.20000005</v>
      </c>
      <c r="C94" s="68">
        <v>641866859.70000005</v>
      </c>
      <c r="D94" s="68">
        <v>633761538.20000005</v>
      </c>
      <c r="E94" s="69">
        <f>B94+C94+D94</f>
        <v>1906773802.1000001</v>
      </c>
    </row>
    <row r="95" spans="1:6" x14ac:dyDescent="0.25">
      <c r="A95" s="27" t="s">
        <v>169</v>
      </c>
      <c r="B95" s="68">
        <v>214851.7</v>
      </c>
      <c r="C95" s="68">
        <v>251211.1</v>
      </c>
      <c r="D95" s="68">
        <v>196613.2</v>
      </c>
      <c r="E95" s="69">
        <f>B95+C95+D95</f>
        <v>662676</v>
      </c>
    </row>
    <row r="96" spans="1:6" x14ac:dyDescent="0.25">
      <c r="A96" s="27" t="s">
        <v>170</v>
      </c>
      <c r="B96" s="68">
        <f>B93+B94+B95</f>
        <v>5119182302.1999998</v>
      </c>
      <c r="C96" s="68">
        <f t="shared" ref="C96:E96" si="1">C93+C94+C95</f>
        <v>5324379907.8000002</v>
      </c>
      <c r="D96" s="68">
        <f t="shared" si="1"/>
        <v>5611302529.1999998</v>
      </c>
      <c r="E96" s="69">
        <f t="shared" si="1"/>
        <v>6395258524.4000006</v>
      </c>
    </row>
    <row r="97" spans="1:5" x14ac:dyDescent="0.25">
      <c r="A97" s="27" t="s">
        <v>171</v>
      </c>
      <c r="B97" s="68">
        <v>436920465.19999999</v>
      </c>
      <c r="C97" s="68">
        <v>347035530</v>
      </c>
      <c r="D97" s="68">
        <v>441065673.19999999</v>
      </c>
      <c r="E97" s="69">
        <f>B97+C97+D97</f>
        <v>1225021668.4000001</v>
      </c>
    </row>
    <row r="98" spans="1:5" x14ac:dyDescent="0.25">
      <c r="A98" s="27" t="s">
        <v>172</v>
      </c>
      <c r="B98" s="68">
        <f>B96-B97</f>
        <v>4682261837</v>
      </c>
      <c r="C98" s="68">
        <f t="shared" ref="C98:E98" si="2">C96-C97</f>
        <v>4977344377.8000002</v>
      </c>
      <c r="D98" s="68">
        <f t="shared" si="2"/>
        <v>5170236856</v>
      </c>
      <c r="E98" s="69">
        <f t="shared" si="2"/>
        <v>5170236856</v>
      </c>
    </row>
    <row r="99" spans="1:5" ht="15.75" thickBot="1" x14ac:dyDescent="0.3">
      <c r="A99" s="66"/>
      <c r="B99" s="64"/>
      <c r="C99" s="67"/>
      <c r="D99" s="67"/>
      <c r="E99" s="67"/>
    </row>
    <row r="100" spans="1:5" ht="30.75" customHeight="1" thickTop="1" x14ac:dyDescent="0.25">
      <c r="A100" s="111" t="s">
        <v>175</v>
      </c>
      <c r="B100" s="111"/>
      <c r="C100" s="111"/>
      <c r="D100" s="111"/>
      <c r="E100" s="111"/>
    </row>
    <row r="101" spans="1:5" x14ac:dyDescent="0.25">
      <c r="A101" s="4" t="s">
        <v>142</v>
      </c>
      <c r="B101" s="16"/>
      <c r="C101" s="30"/>
      <c r="D101" s="30"/>
      <c r="E101" s="30"/>
    </row>
  </sheetData>
  <mergeCells count="28">
    <mergeCell ref="A88:E88"/>
    <mergeCell ref="A89:E89"/>
    <mergeCell ref="A90:E90"/>
    <mergeCell ref="A100:E100"/>
    <mergeCell ref="A32:A36"/>
    <mergeCell ref="C39:C40"/>
    <mergeCell ref="D39:D40"/>
    <mergeCell ref="E39:E40"/>
    <mergeCell ref="A37:A41"/>
    <mergeCell ref="B39:B40"/>
    <mergeCell ref="A74:E74"/>
    <mergeCell ref="A75:E75"/>
    <mergeCell ref="A76:E76"/>
    <mergeCell ref="F39:F40"/>
    <mergeCell ref="A70:F70"/>
    <mergeCell ref="A1:G1"/>
    <mergeCell ref="A8:G8"/>
    <mergeCell ref="A9:G9"/>
    <mergeCell ref="A52:E52"/>
    <mergeCell ref="A53:E53"/>
    <mergeCell ref="A54:E54"/>
    <mergeCell ref="G39:G40"/>
    <mergeCell ref="A13:A14"/>
    <mergeCell ref="A15:A22"/>
    <mergeCell ref="A23:A24"/>
    <mergeCell ref="A25:A27"/>
    <mergeCell ref="A28:A31"/>
    <mergeCell ref="A42:A43"/>
  </mergeCells>
  <pageMargins left="0.7" right="0.7" top="0.75" bottom="0.75" header="0.3" footer="0.3"/>
  <pageSetup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topLeftCell="A46" workbookViewId="0">
      <selection activeCell="A52" sqref="A52:E52"/>
    </sheetView>
  </sheetViews>
  <sheetFormatPr baseColWidth="10" defaultRowHeight="15" x14ac:dyDescent="0.25"/>
  <cols>
    <col min="1" max="1" width="54.140625" style="1" customWidth="1"/>
    <col min="2" max="2" width="20.28515625" style="1" customWidth="1"/>
    <col min="3" max="3" width="18.7109375" style="1" customWidth="1"/>
    <col min="4" max="4" width="15.28515625" style="1" bestFit="1" customWidth="1"/>
    <col min="5" max="5" width="17.140625" style="1" bestFit="1" customWidth="1"/>
    <col min="6" max="6" width="17.5703125" style="1" bestFit="1" customWidth="1"/>
    <col min="7" max="7" width="17.140625" style="1" bestFit="1" customWidth="1"/>
    <col min="8" max="16384" width="11.42578125" style="1"/>
  </cols>
  <sheetData>
    <row r="1" spans="1:7" x14ac:dyDescent="0.25">
      <c r="A1" s="92" t="s">
        <v>0</v>
      </c>
      <c r="B1" s="92"/>
      <c r="C1" s="92"/>
      <c r="D1" s="92"/>
      <c r="E1" s="92"/>
      <c r="F1" s="92"/>
      <c r="G1" s="92"/>
    </row>
    <row r="2" spans="1:7" x14ac:dyDescent="0.25">
      <c r="A2" s="10" t="s">
        <v>3</v>
      </c>
      <c r="B2" s="7" t="s">
        <v>4</v>
      </c>
      <c r="C2" s="3"/>
      <c r="E2" s="3"/>
      <c r="F2" s="3"/>
      <c r="G2" s="3"/>
    </row>
    <row r="3" spans="1:7" x14ac:dyDescent="0.25">
      <c r="A3" s="10" t="s">
        <v>5</v>
      </c>
      <c r="B3" s="7" t="s">
        <v>6</v>
      </c>
      <c r="C3" s="3"/>
      <c r="E3" s="3"/>
      <c r="F3" s="3"/>
      <c r="G3" s="3"/>
    </row>
    <row r="4" spans="1:7" x14ac:dyDescent="0.25">
      <c r="A4" s="10" t="s">
        <v>7</v>
      </c>
      <c r="B4" s="15" t="s">
        <v>8</v>
      </c>
      <c r="C4" s="3"/>
      <c r="E4" s="3"/>
      <c r="F4" s="3"/>
      <c r="G4" s="3"/>
    </row>
    <row r="5" spans="1:7" x14ac:dyDescent="0.25">
      <c r="A5" s="10" t="s">
        <v>145</v>
      </c>
      <c r="B5" s="15" t="s">
        <v>150</v>
      </c>
      <c r="C5" s="3"/>
      <c r="E5" s="3"/>
      <c r="F5" s="3"/>
      <c r="G5" s="3"/>
    </row>
    <row r="6" spans="1:7" x14ac:dyDescent="0.25">
      <c r="A6" s="3"/>
      <c r="B6" s="10"/>
      <c r="C6" s="15"/>
      <c r="D6" s="3"/>
      <c r="E6" s="3"/>
      <c r="F6" s="3"/>
      <c r="G6" s="3"/>
    </row>
    <row r="7" spans="1:7" x14ac:dyDescent="0.25">
      <c r="A7" s="3"/>
      <c r="B7" s="10"/>
      <c r="C7" s="15"/>
      <c r="D7" s="3"/>
      <c r="E7" s="3"/>
      <c r="F7" s="3"/>
      <c r="G7" s="3"/>
    </row>
    <row r="8" spans="1:7" x14ac:dyDescent="0.25">
      <c r="A8" s="92" t="s">
        <v>1</v>
      </c>
      <c r="B8" s="92"/>
      <c r="C8" s="92"/>
      <c r="D8" s="92"/>
      <c r="E8" s="92"/>
      <c r="F8" s="92"/>
      <c r="G8" s="92"/>
    </row>
    <row r="9" spans="1:7" x14ac:dyDescent="0.25">
      <c r="A9" s="92" t="s">
        <v>2</v>
      </c>
      <c r="B9" s="92"/>
      <c r="C9" s="92"/>
      <c r="D9" s="92"/>
      <c r="E9" s="92"/>
      <c r="F9" s="92"/>
      <c r="G9" s="92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ht="15.75" thickBot="1" x14ac:dyDescent="0.3">
      <c r="A11" s="56" t="s">
        <v>9</v>
      </c>
      <c r="B11" s="56" t="s">
        <v>10</v>
      </c>
      <c r="C11" s="56" t="s">
        <v>11</v>
      </c>
      <c r="D11" s="56" t="s">
        <v>152</v>
      </c>
      <c r="E11" s="56" t="s">
        <v>111</v>
      </c>
      <c r="F11" s="56" t="s">
        <v>112</v>
      </c>
      <c r="G11" s="56" t="s">
        <v>153</v>
      </c>
    </row>
    <row r="12" spans="1:7" x14ac:dyDescent="0.25">
      <c r="A12" s="81"/>
      <c r="B12" s="81"/>
      <c r="C12" s="81"/>
      <c r="D12" s="81"/>
      <c r="E12" s="81"/>
      <c r="F12" s="81"/>
      <c r="G12" s="81"/>
    </row>
    <row r="13" spans="1:7" ht="30" x14ac:dyDescent="0.25">
      <c r="A13" s="96" t="s">
        <v>16</v>
      </c>
      <c r="B13" s="70" t="s">
        <v>17</v>
      </c>
      <c r="C13" s="71" t="s">
        <v>18</v>
      </c>
      <c r="D13" s="71">
        <v>13</v>
      </c>
      <c r="E13" s="71">
        <v>13</v>
      </c>
      <c r="F13" s="71">
        <v>3</v>
      </c>
      <c r="G13" s="71">
        <v>29</v>
      </c>
    </row>
    <row r="14" spans="1:7" ht="30" x14ac:dyDescent="0.25">
      <c r="A14" s="97"/>
      <c r="B14" s="70" t="s">
        <v>23</v>
      </c>
      <c r="C14" s="71" t="s">
        <v>20</v>
      </c>
      <c r="D14" s="71">
        <v>285</v>
      </c>
      <c r="E14" s="71">
        <v>91</v>
      </c>
      <c r="F14" s="71"/>
      <c r="G14" s="71">
        <f>SUM(D14:F14)</f>
        <v>376</v>
      </c>
    </row>
    <row r="15" spans="1:7" ht="60" x14ac:dyDescent="0.25">
      <c r="A15" s="96" t="s">
        <v>96</v>
      </c>
      <c r="B15" s="44" t="s">
        <v>113</v>
      </c>
      <c r="C15" s="71" t="s">
        <v>20</v>
      </c>
      <c r="D15" s="71"/>
      <c r="E15" s="71"/>
      <c r="F15" s="71">
        <v>65</v>
      </c>
      <c r="G15" s="71">
        <v>65</v>
      </c>
    </row>
    <row r="16" spans="1:7" ht="30" x14ac:dyDescent="0.25">
      <c r="A16" s="97"/>
      <c r="B16" s="44" t="s">
        <v>23</v>
      </c>
      <c r="C16" s="71" t="s">
        <v>20</v>
      </c>
      <c r="D16" s="71">
        <v>256</v>
      </c>
      <c r="E16" s="71"/>
      <c r="F16" s="71"/>
      <c r="G16" s="71">
        <v>256</v>
      </c>
    </row>
    <row r="17" spans="1:7" ht="30" x14ac:dyDescent="0.25">
      <c r="A17" s="97"/>
      <c r="B17" s="44" t="s">
        <v>24</v>
      </c>
      <c r="C17" s="71" t="s">
        <v>25</v>
      </c>
      <c r="D17" s="71"/>
      <c r="E17" s="71">
        <v>16</v>
      </c>
      <c r="F17" s="71"/>
      <c r="G17" s="71">
        <v>16</v>
      </c>
    </row>
    <row r="18" spans="1:7" x14ac:dyDescent="0.25">
      <c r="A18" s="97"/>
      <c r="B18" s="44" t="s">
        <v>58</v>
      </c>
      <c r="C18" s="71" t="s">
        <v>27</v>
      </c>
      <c r="D18" s="72"/>
      <c r="E18" s="71">
        <v>4</v>
      </c>
      <c r="F18" s="71"/>
      <c r="G18" s="71">
        <v>4</v>
      </c>
    </row>
    <row r="19" spans="1:7" ht="60" x14ac:dyDescent="0.25">
      <c r="A19" s="97"/>
      <c r="B19" s="44" t="s">
        <v>28</v>
      </c>
      <c r="C19" s="71" t="s">
        <v>20</v>
      </c>
      <c r="D19" s="71"/>
      <c r="E19" s="71"/>
      <c r="F19" s="71"/>
      <c r="G19" s="71">
        <v>2250</v>
      </c>
    </row>
    <row r="20" spans="1:7" ht="60" x14ac:dyDescent="0.25">
      <c r="A20" s="97"/>
      <c r="B20" s="44" t="s">
        <v>29</v>
      </c>
      <c r="C20" s="71" t="s">
        <v>114</v>
      </c>
      <c r="D20" s="71"/>
      <c r="E20" s="71">
        <v>5</v>
      </c>
      <c r="F20" s="71">
        <v>32</v>
      </c>
      <c r="G20" s="71">
        <v>37</v>
      </c>
    </row>
    <row r="21" spans="1:7" ht="30" x14ac:dyDescent="0.25">
      <c r="A21" s="97"/>
      <c r="B21" s="44" t="s">
        <v>115</v>
      </c>
      <c r="C21" s="71" t="s">
        <v>25</v>
      </c>
      <c r="D21" s="71"/>
      <c r="E21" s="71"/>
      <c r="F21" s="71"/>
      <c r="G21" s="71">
        <v>5</v>
      </c>
    </row>
    <row r="22" spans="1:7" ht="30" x14ac:dyDescent="0.25">
      <c r="A22" s="97"/>
      <c r="B22" s="44" t="s">
        <v>116</v>
      </c>
      <c r="C22" s="71" t="s">
        <v>25</v>
      </c>
      <c r="D22" s="71"/>
      <c r="E22" s="71">
        <v>15</v>
      </c>
      <c r="F22" s="71">
        <v>1</v>
      </c>
      <c r="G22" s="71">
        <v>16</v>
      </c>
    </row>
    <row r="23" spans="1:7" x14ac:dyDescent="0.25">
      <c r="A23" s="97"/>
      <c r="B23" s="44" t="s">
        <v>117</v>
      </c>
      <c r="C23" s="71" t="s">
        <v>118</v>
      </c>
      <c r="D23" s="71"/>
      <c r="E23" s="71"/>
      <c r="F23" s="71">
        <v>54</v>
      </c>
      <c r="G23" s="71">
        <v>54</v>
      </c>
    </row>
    <row r="24" spans="1:7" ht="45" x14ac:dyDescent="0.25">
      <c r="A24" s="97"/>
      <c r="B24" s="44" t="s">
        <v>119</v>
      </c>
      <c r="C24" s="71" t="s">
        <v>20</v>
      </c>
      <c r="D24" s="71">
        <v>29</v>
      </c>
      <c r="E24" s="71"/>
      <c r="F24" s="71"/>
      <c r="G24" s="71">
        <v>29</v>
      </c>
    </row>
    <row r="25" spans="1:7" x14ac:dyDescent="0.25">
      <c r="A25" s="96" t="s">
        <v>30</v>
      </c>
      <c r="B25" s="73" t="s">
        <v>31</v>
      </c>
      <c r="C25" s="71" t="s">
        <v>18</v>
      </c>
      <c r="D25" s="71">
        <v>6</v>
      </c>
      <c r="E25" s="74">
        <v>10</v>
      </c>
      <c r="F25" s="74">
        <v>5</v>
      </c>
      <c r="G25" s="74">
        <f>SUM(D25:F25)</f>
        <v>21</v>
      </c>
    </row>
    <row r="26" spans="1:7" x14ac:dyDescent="0.25">
      <c r="A26" s="97"/>
      <c r="B26" s="45" t="s">
        <v>23</v>
      </c>
      <c r="C26" s="40" t="s">
        <v>20</v>
      </c>
      <c r="D26" s="40">
        <v>135</v>
      </c>
      <c r="E26" s="46">
        <v>200</v>
      </c>
      <c r="F26" s="46">
        <v>490</v>
      </c>
      <c r="G26" s="46">
        <f>SUM(D26:F26)</f>
        <v>825</v>
      </c>
    </row>
    <row r="27" spans="1:7" ht="30" x14ac:dyDescent="0.25">
      <c r="A27" s="96" t="s">
        <v>33</v>
      </c>
      <c r="B27" s="77" t="s">
        <v>120</v>
      </c>
      <c r="C27" s="78" t="s">
        <v>121</v>
      </c>
      <c r="D27" s="40"/>
      <c r="E27" s="79">
        <v>651</v>
      </c>
      <c r="F27" s="79">
        <v>4069</v>
      </c>
      <c r="G27" s="79">
        <v>4720</v>
      </c>
    </row>
    <row r="28" spans="1:7" ht="30" x14ac:dyDescent="0.25">
      <c r="A28" s="97"/>
      <c r="B28" s="50" t="s">
        <v>122</v>
      </c>
      <c r="C28" s="78" t="s">
        <v>123</v>
      </c>
      <c r="D28" s="40"/>
      <c r="E28" s="79"/>
      <c r="F28" s="79">
        <v>2</v>
      </c>
      <c r="G28" s="79">
        <v>2</v>
      </c>
    </row>
    <row r="29" spans="1:7" ht="45" x14ac:dyDescent="0.25">
      <c r="A29" s="97"/>
      <c r="B29" s="77" t="s">
        <v>124</v>
      </c>
      <c r="C29" s="78" t="s">
        <v>125</v>
      </c>
      <c r="D29" s="40">
        <v>2</v>
      </c>
      <c r="E29" s="79"/>
      <c r="F29" s="79"/>
      <c r="G29" s="79">
        <v>2</v>
      </c>
    </row>
    <row r="30" spans="1:7" ht="30" x14ac:dyDescent="0.25">
      <c r="A30" s="97"/>
      <c r="B30" s="77" t="s">
        <v>126</v>
      </c>
      <c r="C30" s="78" t="s">
        <v>20</v>
      </c>
      <c r="D30" s="40"/>
      <c r="E30" s="78"/>
      <c r="F30" s="78"/>
      <c r="G30" s="78">
        <v>4240</v>
      </c>
    </row>
    <row r="31" spans="1:7" x14ac:dyDescent="0.25">
      <c r="A31" s="96" t="s">
        <v>90</v>
      </c>
      <c r="B31" s="77" t="s">
        <v>38</v>
      </c>
      <c r="C31" s="78" t="s">
        <v>39</v>
      </c>
      <c r="D31" s="40">
        <v>4</v>
      </c>
      <c r="E31" s="78">
        <v>8</v>
      </c>
      <c r="F31" s="78">
        <v>5</v>
      </c>
      <c r="G31" s="78">
        <v>17</v>
      </c>
    </row>
    <row r="32" spans="1:7" x14ac:dyDescent="0.25">
      <c r="A32" s="97"/>
      <c r="B32" s="77" t="s">
        <v>40</v>
      </c>
      <c r="C32" s="78" t="s">
        <v>20</v>
      </c>
      <c r="D32" s="40">
        <v>195</v>
      </c>
      <c r="E32" s="78">
        <v>147</v>
      </c>
      <c r="F32" s="78">
        <v>326</v>
      </c>
      <c r="G32" s="78">
        <v>668</v>
      </c>
    </row>
    <row r="33" spans="1:7" ht="30" x14ac:dyDescent="0.25">
      <c r="A33" s="97"/>
      <c r="B33" s="77" t="s">
        <v>127</v>
      </c>
      <c r="C33" s="78" t="s">
        <v>128</v>
      </c>
      <c r="D33" s="40"/>
      <c r="E33" s="78"/>
      <c r="F33" s="78"/>
      <c r="G33" s="78">
        <v>1</v>
      </c>
    </row>
    <row r="34" spans="1:7" x14ac:dyDescent="0.25">
      <c r="A34" s="97"/>
      <c r="B34" s="77" t="s">
        <v>129</v>
      </c>
      <c r="C34" s="78" t="s">
        <v>130</v>
      </c>
      <c r="D34" s="40"/>
      <c r="E34" s="78"/>
      <c r="F34" s="78"/>
      <c r="G34" s="78">
        <v>1</v>
      </c>
    </row>
    <row r="35" spans="1:7" ht="30" x14ac:dyDescent="0.25">
      <c r="A35" s="97"/>
      <c r="B35" s="77" t="s">
        <v>131</v>
      </c>
      <c r="C35" s="78" t="s">
        <v>132</v>
      </c>
      <c r="D35" s="40"/>
      <c r="E35" s="78"/>
      <c r="F35" s="78">
        <v>1</v>
      </c>
      <c r="G35" s="78">
        <v>1</v>
      </c>
    </row>
    <row r="36" spans="1:7" x14ac:dyDescent="0.25">
      <c r="A36" s="96" t="s">
        <v>42</v>
      </c>
      <c r="B36" s="77" t="s">
        <v>38</v>
      </c>
      <c r="C36" s="50" t="s">
        <v>18</v>
      </c>
      <c r="D36" s="40">
        <v>6</v>
      </c>
      <c r="E36" s="78">
        <v>10</v>
      </c>
      <c r="F36" s="78">
        <v>4</v>
      </c>
      <c r="G36" s="78">
        <f>SUM(D36:F36)</f>
        <v>20</v>
      </c>
    </row>
    <row r="37" spans="1:7" x14ac:dyDescent="0.25">
      <c r="A37" s="106"/>
      <c r="B37" s="77" t="s">
        <v>40</v>
      </c>
      <c r="C37" s="79" t="s">
        <v>20</v>
      </c>
      <c r="D37" s="40">
        <v>70</v>
      </c>
      <c r="E37" s="78">
        <v>39</v>
      </c>
      <c r="F37" s="78">
        <v>85</v>
      </c>
      <c r="G37" s="78">
        <f>SUM(D37:F37)</f>
        <v>194</v>
      </c>
    </row>
    <row r="38" spans="1:7" ht="45" x14ac:dyDescent="0.25">
      <c r="A38" s="106"/>
      <c r="B38" s="77" t="s">
        <v>133</v>
      </c>
      <c r="C38" s="79" t="s">
        <v>20</v>
      </c>
      <c r="D38" s="40"/>
      <c r="E38" s="78"/>
      <c r="F38" s="78"/>
      <c r="G38" s="78">
        <v>6712</v>
      </c>
    </row>
    <row r="39" spans="1:7" x14ac:dyDescent="0.25">
      <c r="A39" s="106"/>
      <c r="B39" s="77" t="s">
        <v>134</v>
      </c>
      <c r="C39" s="79" t="s">
        <v>135</v>
      </c>
      <c r="D39" s="40"/>
      <c r="E39" s="78"/>
      <c r="F39" s="78"/>
      <c r="G39" s="78">
        <v>140</v>
      </c>
    </row>
    <row r="40" spans="1:7" ht="60" x14ac:dyDescent="0.25">
      <c r="A40" s="106"/>
      <c r="B40" s="77" t="s">
        <v>136</v>
      </c>
      <c r="C40" s="79" t="s">
        <v>20</v>
      </c>
      <c r="D40" s="40"/>
      <c r="E40" s="79"/>
      <c r="F40" s="79"/>
      <c r="G40" s="79">
        <v>270</v>
      </c>
    </row>
    <row r="41" spans="1:7" ht="30" x14ac:dyDescent="0.25">
      <c r="A41" s="106"/>
      <c r="B41" s="77" t="s">
        <v>137</v>
      </c>
      <c r="C41" s="78" t="s">
        <v>138</v>
      </c>
      <c r="D41" s="40"/>
      <c r="E41" s="79"/>
      <c r="F41" s="79"/>
      <c r="G41" s="79">
        <v>132</v>
      </c>
    </row>
    <row r="42" spans="1:7" ht="60" x14ac:dyDescent="0.25">
      <c r="A42" s="96" t="s">
        <v>54</v>
      </c>
      <c r="B42" s="88" t="s">
        <v>47</v>
      </c>
      <c r="C42" s="89" t="s">
        <v>20</v>
      </c>
      <c r="D42" s="89"/>
      <c r="E42" s="89"/>
      <c r="F42" s="89"/>
      <c r="G42" s="89">
        <v>3592</v>
      </c>
    </row>
    <row r="43" spans="1:7" ht="30" x14ac:dyDescent="0.25">
      <c r="A43" s="97"/>
      <c r="B43" s="52" t="s">
        <v>48</v>
      </c>
      <c r="C43" s="40" t="s">
        <v>106</v>
      </c>
      <c r="D43" s="40"/>
      <c r="E43" s="40"/>
      <c r="F43" s="40"/>
      <c r="G43" s="40">
        <v>25</v>
      </c>
    </row>
    <row r="44" spans="1:7" x14ac:dyDescent="0.25">
      <c r="A44" s="97"/>
      <c r="B44" s="95" t="s">
        <v>50</v>
      </c>
      <c r="C44" s="109" t="s">
        <v>18</v>
      </c>
      <c r="D44" s="109">
        <v>1</v>
      </c>
      <c r="E44" s="109">
        <v>8</v>
      </c>
      <c r="F44" s="109">
        <v>4</v>
      </c>
      <c r="G44" s="109">
        <v>13</v>
      </c>
    </row>
    <row r="45" spans="1:7" x14ac:dyDescent="0.25">
      <c r="A45" s="97"/>
      <c r="B45" s="95"/>
      <c r="C45" s="109"/>
      <c r="D45" s="109"/>
      <c r="E45" s="109"/>
      <c r="F45" s="109"/>
      <c r="G45" s="109"/>
    </row>
    <row r="46" spans="1:7" ht="60" x14ac:dyDescent="0.25">
      <c r="A46" s="97"/>
      <c r="B46" s="52" t="s">
        <v>139</v>
      </c>
      <c r="C46" s="40" t="s">
        <v>20</v>
      </c>
      <c r="D46" s="40">
        <v>1</v>
      </c>
      <c r="E46" s="40">
        <v>1</v>
      </c>
      <c r="F46" s="40">
        <v>3</v>
      </c>
      <c r="G46" s="40">
        <v>5</v>
      </c>
    </row>
    <row r="47" spans="1:7" ht="60" x14ac:dyDescent="0.25">
      <c r="A47" s="80" t="s">
        <v>52</v>
      </c>
      <c r="B47" s="77" t="s">
        <v>140</v>
      </c>
      <c r="C47" s="78" t="s">
        <v>141</v>
      </c>
      <c r="D47" s="40">
        <v>3</v>
      </c>
      <c r="E47" s="40">
        <v>1</v>
      </c>
      <c r="F47" s="40"/>
      <c r="G47" s="40">
        <f>SUM(D47:F47)</f>
        <v>4</v>
      </c>
    </row>
    <row r="48" spans="1:7" ht="15.75" thickBot="1" x14ac:dyDescent="0.3">
      <c r="A48" s="57"/>
      <c r="B48" s="58"/>
      <c r="C48" s="59"/>
      <c r="D48" s="60"/>
      <c r="E48" s="60"/>
      <c r="F48" s="60"/>
      <c r="G48" s="59"/>
    </row>
    <row r="49" spans="1:7" ht="15.75" thickTop="1" x14ac:dyDescent="0.25">
      <c r="A49" s="34" t="s">
        <v>179</v>
      </c>
      <c r="C49" s="55"/>
      <c r="D49" s="55"/>
      <c r="E49" s="55"/>
      <c r="F49" s="55"/>
      <c r="G49" s="55"/>
    </row>
    <row r="50" spans="1:7" x14ac:dyDescent="0.25">
      <c r="A50" s="35"/>
      <c r="C50" s="35"/>
      <c r="D50" s="35"/>
      <c r="E50" s="35"/>
      <c r="F50" s="35"/>
      <c r="G50" s="35"/>
    </row>
    <row r="52" spans="1:7" x14ac:dyDescent="0.25">
      <c r="A52" s="100" t="s">
        <v>64</v>
      </c>
      <c r="B52" s="100"/>
      <c r="C52" s="100"/>
      <c r="D52" s="100"/>
      <c r="E52" s="100"/>
      <c r="F52" s="8"/>
    </row>
    <row r="53" spans="1:7" x14ac:dyDescent="0.25">
      <c r="A53" s="93" t="s">
        <v>65</v>
      </c>
      <c r="B53" s="93"/>
      <c r="C53" s="93"/>
      <c r="D53" s="93"/>
      <c r="E53" s="93"/>
      <c r="F53" s="9"/>
    </row>
    <row r="54" spans="1:7" x14ac:dyDescent="0.25">
      <c r="A54" s="93" t="s">
        <v>147</v>
      </c>
      <c r="B54" s="93"/>
      <c r="C54" s="93"/>
      <c r="D54" s="93"/>
      <c r="E54" s="93"/>
      <c r="F54" s="9"/>
    </row>
    <row r="55" spans="1:7" x14ac:dyDescent="0.25">
      <c r="A55" s="3"/>
      <c r="B55" s="3"/>
      <c r="C55" s="3"/>
      <c r="D55" s="3"/>
      <c r="E55" s="3"/>
      <c r="F55" s="20"/>
    </row>
    <row r="56" spans="1:7" ht="15.75" thickBot="1" x14ac:dyDescent="0.3">
      <c r="A56" s="61" t="s">
        <v>9</v>
      </c>
      <c r="B56" s="61" t="s">
        <v>152</v>
      </c>
      <c r="C56" s="61" t="s">
        <v>111</v>
      </c>
      <c r="D56" s="61" t="s">
        <v>112</v>
      </c>
      <c r="E56" s="61" t="s">
        <v>157</v>
      </c>
    </row>
    <row r="57" spans="1:7" x14ac:dyDescent="0.25">
      <c r="A57" s="50" t="s">
        <v>66</v>
      </c>
      <c r="B57" s="51">
        <v>8530274.5999999996</v>
      </c>
      <c r="C57" s="51">
        <v>1499065</v>
      </c>
      <c r="D57" s="51">
        <v>168944752.25</v>
      </c>
      <c r="E57" s="51">
        <f>B57+C57+D57</f>
        <v>178974091.84999999</v>
      </c>
    </row>
    <row r="58" spans="1:7" x14ac:dyDescent="0.25">
      <c r="A58" s="44" t="s">
        <v>67</v>
      </c>
      <c r="B58" s="51">
        <v>7620470</v>
      </c>
      <c r="C58" s="51">
        <v>7912510</v>
      </c>
      <c r="D58" s="51">
        <v>27420993.380000003</v>
      </c>
      <c r="E58" s="51">
        <f t="shared" ref="E58:E67" si="0">B58+C58+D58</f>
        <v>42953973.380000003</v>
      </c>
    </row>
    <row r="59" spans="1:7" x14ac:dyDescent="0.25">
      <c r="A59" s="44" t="s">
        <v>68</v>
      </c>
      <c r="B59" s="51">
        <v>2479600</v>
      </c>
      <c r="C59" s="51">
        <v>3448800</v>
      </c>
      <c r="D59" s="51">
        <v>38289151.579999998</v>
      </c>
      <c r="E59" s="51">
        <f t="shared" si="0"/>
        <v>44217551.579999998</v>
      </c>
    </row>
    <row r="60" spans="1:7" ht="30" x14ac:dyDescent="0.25">
      <c r="A60" s="44" t="s">
        <v>69</v>
      </c>
      <c r="B60" s="51">
        <v>728080</v>
      </c>
      <c r="C60" s="51">
        <v>577624.94999999995</v>
      </c>
      <c r="D60" s="51">
        <v>9946468.2400000002</v>
      </c>
      <c r="E60" s="51">
        <f t="shared" si="0"/>
        <v>11252173.189999999</v>
      </c>
    </row>
    <row r="61" spans="1:7" x14ac:dyDescent="0.25">
      <c r="A61" s="44" t="s">
        <v>70</v>
      </c>
      <c r="B61" s="51">
        <v>132250</v>
      </c>
      <c r="C61" s="51">
        <v>3940520.4</v>
      </c>
      <c r="D61" s="51">
        <v>12985317.5</v>
      </c>
      <c r="E61" s="51">
        <f t="shared" si="0"/>
        <v>17058087.899999999</v>
      </c>
    </row>
    <row r="62" spans="1:7" x14ac:dyDescent="0.25">
      <c r="A62" s="44" t="s">
        <v>71</v>
      </c>
      <c r="B62" s="51">
        <v>9071155</v>
      </c>
      <c r="C62" s="51">
        <v>6884745</v>
      </c>
      <c r="D62" s="51">
        <v>16689415</v>
      </c>
      <c r="E62" s="51">
        <f t="shared" si="0"/>
        <v>32645315</v>
      </c>
    </row>
    <row r="63" spans="1:7" x14ac:dyDescent="0.25">
      <c r="A63" s="44" t="s">
        <v>72</v>
      </c>
      <c r="B63" s="51">
        <v>4125500</v>
      </c>
      <c r="C63" s="51">
        <v>2440295</v>
      </c>
      <c r="D63" s="51">
        <v>12501761.35</v>
      </c>
      <c r="E63" s="51">
        <f>B63+C63+D63</f>
        <v>19067556.350000001</v>
      </c>
    </row>
    <row r="64" spans="1:7" ht="30" x14ac:dyDescent="0.25">
      <c r="A64" s="44" t="s">
        <v>73</v>
      </c>
      <c r="B64" s="51">
        <v>0</v>
      </c>
      <c r="C64" s="51">
        <v>916460</v>
      </c>
      <c r="D64" s="51">
        <v>9241600</v>
      </c>
      <c r="E64" s="51">
        <f>B64+C64+D64</f>
        <v>10158060</v>
      </c>
    </row>
    <row r="65" spans="1:6" x14ac:dyDescent="0.25">
      <c r="A65" s="90" t="s">
        <v>74</v>
      </c>
      <c r="B65" s="91">
        <v>19476403.510000002</v>
      </c>
      <c r="C65" s="91">
        <v>20271108.879999999</v>
      </c>
      <c r="D65" s="91">
        <v>43801893.979999989</v>
      </c>
      <c r="E65" s="91">
        <f t="shared" si="0"/>
        <v>83549406.36999999</v>
      </c>
    </row>
    <row r="66" spans="1:6" x14ac:dyDescent="0.25">
      <c r="A66" s="44" t="s">
        <v>75</v>
      </c>
      <c r="B66" s="51">
        <v>7682158.3499999996</v>
      </c>
      <c r="C66" s="51">
        <v>6740069.1799999997</v>
      </c>
      <c r="D66" s="51">
        <v>34043389.82</v>
      </c>
      <c r="E66" s="51">
        <f t="shared" si="0"/>
        <v>48465617.350000001</v>
      </c>
    </row>
    <row r="67" spans="1:6" x14ac:dyDescent="0.25">
      <c r="A67" s="44" t="s">
        <v>76</v>
      </c>
      <c r="B67" s="51">
        <f>143413965.05+34421855.64</f>
        <v>177835820.69</v>
      </c>
      <c r="C67" s="51">
        <f>128966341.33+40677984.86</f>
        <v>169644326.19</v>
      </c>
      <c r="D67" s="51">
        <f>239404737.39+61945825.87</f>
        <v>301350563.25999999</v>
      </c>
      <c r="E67" s="51">
        <f t="shared" si="0"/>
        <v>648830710.13999999</v>
      </c>
    </row>
    <row r="68" spans="1:6" x14ac:dyDescent="0.25">
      <c r="A68" s="44" t="s">
        <v>77</v>
      </c>
      <c r="B68" s="51">
        <v>127134676.64</v>
      </c>
      <c r="C68" s="51">
        <v>134362808.91</v>
      </c>
      <c r="D68" s="51">
        <v>293394573.81999999</v>
      </c>
      <c r="E68" s="51">
        <f>B68+C68+D68</f>
        <v>554892059.37</v>
      </c>
    </row>
    <row r="69" spans="1:6" ht="15.75" thickBot="1" x14ac:dyDescent="0.3">
      <c r="A69" s="62" t="s">
        <v>78</v>
      </c>
      <c r="B69" s="63">
        <f>SUM(B57:B68)</f>
        <v>364816388.79000002</v>
      </c>
      <c r="C69" s="63">
        <f>SUM(C57:C68)</f>
        <v>358638333.50999999</v>
      </c>
      <c r="D69" s="63">
        <f>SUM(D57:D68)</f>
        <v>968609880.17999983</v>
      </c>
      <c r="E69" s="63">
        <f>SUM(E57:E68)</f>
        <v>1692064602.48</v>
      </c>
    </row>
    <row r="70" spans="1:6" ht="15.75" thickTop="1" x14ac:dyDescent="0.25">
      <c r="A70" s="107" t="s">
        <v>144</v>
      </c>
      <c r="B70" s="108"/>
      <c r="C70" s="108"/>
      <c r="D70" s="108"/>
      <c r="E70" s="108"/>
      <c r="F70" s="108"/>
    </row>
    <row r="71" spans="1:6" x14ac:dyDescent="0.25">
      <c r="A71" s="4" t="s">
        <v>142</v>
      </c>
      <c r="C71" s="3"/>
      <c r="D71" s="3"/>
      <c r="E71" s="3"/>
      <c r="F71" s="20"/>
    </row>
    <row r="74" spans="1:6" x14ac:dyDescent="0.25">
      <c r="A74" s="100" t="s">
        <v>79</v>
      </c>
      <c r="B74" s="100"/>
      <c r="C74" s="100"/>
      <c r="D74" s="100"/>
      <c r="E74" s="100"/>
      <c r="F74" s="8"/>
    </row>
    <row r="75" spans="1:6" x14ac:dyDescent="0.25">
      <c r="A75" s="93" t="s">
        <v>65</v>
      </c>
      <c r="B75" s="93"/>
      <c r="C75" s="93"/>
      <c r="D75" s="93"/>
      <c r="E75" s="93"/>
      <c r="F75" s="9"/>
    </row>
    <row r="76" spans="1:6" x14ac:dyDescent="0.25">
      <c r="A76" s="93" t="s">
        <v>147</v>
      </c>
      <c r="B76" s="93"/>
      <c r="C76" s="93"/>
      <c r="D76" s="93"/>
      <c r="E76" s="93"/>
      <c r="F76" s="9"/>
    </row>
    <row r="77" spans="1:6" x14ac:dyDescent="0.25">
      <c r="A77" s="3"/>
      <c r="B77" s="3"/>
      <c r="C77" s="3"/>
      <c r="D77" s="3"/>
      <c r="E77" s="3"/>
      <c r="F77" s="3"/>
    </row>
    <row r="78" spans="1:6" ht="15.75" thickBot="1" x14ac:dyDescent="0.3">
      <c r="A78" s="61" t="s">
        <v>80</v>
      </c>
      <c r="B78" s="61" t="s">
        <v>152</v>
      </c>
      <c r="C78" s="61" t="s">
        <v>111</v>
      </c>
      <c r="D78" s="61" t="s">
        <v>112</v>
      </c>
      <c r="E78" s="61" t="s">
        <v>157</v>
      </c>
    </row>
    <row r="79" spans="1:6" x14ac:dyDescent="0.25">
      <c r="A79" s="50" t="s">
        <v>91</v>
      </c>
      <c r="B79" s="51">
        <v>227576326.15000001</v>
      </c>
      <c r="C79" s="51">
        <v>208484076.81</v>
      </c>
      <c r="D79" s="51">
        <v>376741996.54000002</v>
      </c>
      <c r="E79" s="51">
        <f>SUM(B79:D79)</f>
        <v>812802399.5</v>
      </c>
    </row>
    <row r="80" spans="1:6" x14ac:dyDescent="0.25">
      <c r="A80" s="50" t="s">
        <v>82</v>
      </c>
      <c r="B80" s="51">
        <v>125588356.13</v>
      </c>
      <c r="C80" s="51">
        <v>127489634.83</v>
      </c>
      <c r="D80" s="51">
        <v>500629986.06</v>
      </c>
      <c r="E80" s="51">
        <f t="shared" ref="E80:E83" si="1">SUM(B80:D80)</f>
        <v>753707977.01999998</v>
      </c>
    </row>
    <row r="81" spans="1:6" x14ac:dyDescent="0.25">
      <c r="A81" s="50" t="s">
        <v>83</v>
      </c>
      <c r="B81" s="51">
        <v>4901548.2300000004</v>
      </c>
      <c r="C81" s="51">
        <v>5455679</v>
      </c>
      <c r="D81" s="51">
        <v>26962420.539999999</v>
      </c>
      <c r="E81" s="51">
        <f t="shared" si="1"/>
        <v>37319647.769999996</v>
      </c>
    </row>
    <row r="82" spans="1:6" x14ac:dyDescent="0.25">
      <c r="A82" s="50" t="s">
        <v>84</v>
      </c>
      <c r="B82" s="51">
        <v>3894882.1</v>
      </c>
      <c r="C82" s="51">
        <v>13909844.18</v>
      </c>
      <c r="D82" s="51">
        <v>43905659.649999999</v>
      </c>
      <c r="E82" s="51">
        <f t="shared" si="1"/>
        <v>61710385.93</v>
      </c>
    </row>
    <row r="83" spans="1:6" x14ac:dyDescent="0.25">
      <c r="A83" s="50" t="s">
        <v>85</v>
      </c>
      <c r="B83" s="51">
        <v>2855276.18</v>
      </c>
      <c r="C83" s="51">
        <v>3299098.69</v>
      </c>
      <c r="D83" s="51">
        <v>20369817.390000001</v>
      </c>
      <c r="E83" s="51">
        <f t="shared" si="1"/>
        <v>26524192.260000002</v>
      </c>
    </row>
    <row r="84" spans="1:6" ht="15.75" thickBot="1" x14ac:dyDescent="0.3">
      <c r="A84" s="62" t="s">
        <v>78</v>
      </c>
      <c r="B84" s="63">
        <f>SUM(B79:B83)</f>
        <v>364816388.79000002</v>
      </c>
      <c r="C84" s="63">
        <f>SUM(C79:C83)</f>
        <v>358638333.50999999</v>
      </c>
      <c r="D84" s="63">
        <f>SUM(D79:D83)</f>
        <v>968609880.17999995</v>
      </c>
      <c r="E84" s="63">
        <f>SUM(E79:E83)</f>
        <v>1692064602.48</v>
      </c>
    </row>
    <row r="85" spans="1:6" ht="15.75" thickTop="1" x14ac:dyDescent="0.25">
      <c r="A85" s="5" t="s">
        <v>142</v>
      </c>
      <c r="B85" s="27"/>
      <c r="C85" s="27"/>
      <c r="D85" s="27"/>
      <c r="E85" s="27"/>
      <c r="F85" s="27"/>
    </row>
    <row r="88" spans="1:6" x14ac:dyDescent="0.25">
      <c r="A88" s="102" t="s">
        <v>86</v>
      </c>
      <c r="B88" s="102"/>
      <c r="C88" s="102"/>
      <c r="D88" s="102"/>
      <c r="E88" s="102"/>
    </row>
    <row r="89" spans="1:6" x14ac:dyDescent="0.25">
      <c r="A89" s="103" t="s">
        <v>87</v>
      </c>
      <c r="B89" s="103"/>
      <c r="C89" s="103"/>
      <c r="D89" s="103"/>
      <c r="E89" s="103"/>
    </row>
    <row r="90" spans="1:6" x14ac:dyDescent="0.25">
      <c r="A90" s="103" t="s">
        <v>147</v>
      </c>
      <c r="B90" s="103"/>
      <c r="C90" s="103"/>
      <c r="D90" s="103"/>
      <c r="E90" s="103"/>
    </row>
    <row r="91" spans="1:6" x14ac:dyDescent="0.25">
      <c r="A91" s="28"/>
      <c r="B91" s="28"/>
      <c r="C91" s="28"/>
      <c r="D91" s="28"/>
      <c r="E91" s="28"/>
    </row>
    <row r="92" spans="1:6" ht="15.75" thickBot="1" x14ac:dyDescent="0.3">
      <c r="A92" s="65" t="s">
        <v>80</v>
      </c>
      <c r="B92" s="65" t="s">
        <v>152</v>
      </c>
      <c r="C92" s="65" t="s">
        <v>111</v>
      </c>
      <c r="D92" s="65" t="s">
        <v>112</v>
      </c>
      <c r="E92" s="65" t="s">
        <v>157</v>
      </c>
    </row>
    <row r="93" spans="1:6" x14ac:dyDescent="0.25">
      <c r="A93" s="27" t="s">
        <v>88</v>
      </c>
      <c r="B93" s="68">
        <f>+'III Trimestre_2011'!D98</f>
        <v>5170236856</v>
      </c>
      <c r="C93" s="68">
        <f>+B98</f>
        <v>5484052177.4299994</v>
      </c>
      <c r="D93" s="68">
        <f>+C98</f>
        <v>5761488014.329999</v>
      </c>
      <c r="E93" s="69">
        <f>+'III Trimestre_2011'!E98</f>
        <v>5170236856</v>
      </c>
    </row>
    <row r="94" spans="1:6" x14ac:dyDescent="0.25">
      <c r="A94" s="27" t="s">
        <v>168</v>
      </c>
      <c r="B94" s="68">
        <v>678401625.89999998</v>
      </c>
      <c r="C94" s="68">
        <v>635364544.5</v>
      </c>
      <c r="D94" s="68">
        <v>915129381.60000002</v>
      </c>
      <c r="E94" s="69">
        <f>B94+C94+D94</f>
        <v>2228895552</v>
      </c>
    </row>
    <row r="95" spans="1:6" x14ac:dyDescent="0.25">
      <c r="A95" s="27" t="s">
        <v>169</v>
      </c>
      <c r="B95" s="68">
        <v>230084.33</v>
      </c>
      <c r="C95" s="68">
        <v>709625.9</v>
      </c>
      <c r="D95" s="68">
        <v>1832241.2</v>
      </c>
      <c r="E95" s="69">
        <f>B95+C95+D95</f>
        <v>2771951.4299999997</v>
      </c>
    </row>
    <row r="96" spans="1:6" x14ac:dyDescent="0.25">
      <c r="A96" s="27" t="s">
        <v>170</v>
      </c>
      <c r="B96" s="68">
        <f>B93+B94+B95</f>
        <v>5848868566.2299995</v>
      </c>
      <c r="C96" s="68">
        <f t="shared" ref="C96:E96" si="2">C93+C94+C95</f>
        <v>6120126347.829999</v>
      </c>
      <c r="D96" s="68">
        <f t="shared" si="2"/>
        <v>6678449637.1299992</v>
      </c>
      <c r="E96" s="69">
        <f t="shared" si="2"/>
        <v>7401904359.4300003</v>
      </c>
    </row>
    <row r="97" spans="1:7" x14ac:dyDescent="0.25">
      <c r="A97" s="27" t="s">
        <v>171</v>
      </c>
      <c r="B97" s="68">
        <v>364816388.80000001</v>
      </c>
      <c r="C97" s="68">
        <v>358638333.5</v>
      </c>
      <c r="D97" s="68">
        <v>968609880.20000005</v>
      </c>
      <c r="E97" s="69">
        <f>B97+C97+D97</f>
        <v>1692064602.5</v>
      </c>
    </row>
    <row r="98" spans="1:7" x14ac:dyDescent="0.25">
      <c r="A98" s="27" t="s">
        <v>172</v>
      </c>
      <c r="B98" s="68">
        <f>B96-B97</f>
        <v>5484052177.4299994</v>
      </c>
      <c r="C98" s="68">
        <f t="shared" ref="C98:E98" si="3">C96-C97</f>
        <v>5761488014.329999</v>
      </c>
      <c r="D98" s="68">
        <f t="shared" si="3"/>
        <v>5709839756.9299994</v>
      </c>
      <c r="E98" s="69">
        <f t="shared" si="3"/>
        <v>5709839756.9300003</v>
      </c>
      <c r="G98" s="17"/>
    </row>
    <row r="99" spans="1:7" ht="15.75" thickBot="1" x14ac:dyDescent="0.3">
      <c r="A99" s="66"/>
      <c r="B99" s="64"/>
      <c r="C99" s="67"/>
      <c r="D99" s="67"/>
      <c r="E99" s="67"/>
    </row>
    <row r="100" spans="1:7" ht="15.75" thickTop="1" x14ac:dyDescent="0.25">
      <c r="A100" s="101" t="s">
        <v>175</v>
      </c>
      <c r="B100" s="101"/>
      <c r="C100" s="101"/>
      <c r="D100" s="101"/>
      <c r="E100" s="101"/>
      <c r="G100" s="33"/>
    </row>
    <row r="101" spans="1:7" x14ac:dyDescent="0.25">
      <c r="A101" s="4" t="s">
        <v>142</v>
      </c>
      <c r="B101" s="16"/>
      <c r="C101" s="30"/>
      <c r="D101" s="30"/>
      <c r="E101" s="30"/>
    </row>
  </sheetData>
  <mergeCells count="27">
    <mergeCell ref="A88:E88"/>
    <mergeCell ref="A89:E89"/>
    <mergeCell ref="A90:E90"/>
    <mergeCell ref="A100:E100"/>
    <mergeCell ref="A36:A41"/>
    <mergeCell ref="B44:B45"/>
    <mergeCell ref="C44:C45"/>
    <mergeCell ref="D44:D45"/>
    <mergeCell ref="E44:E45"/>
    <mergeCell ref="A42:A46"/>
    <mergeCell ref="A70:F70"/>
    <mergeCell ref="F44:F45"/>
    <mergeCell ref="A74:E74"/>
    <mergeCell ref="A75:E75"/>
    <mergeCell ref="A76:E76"/>
    <mergeCell ref="A52:E52"/>
    <mergeCell ref="A53:E53"/>
    <mergeCell ref="A54:E54"/>
    <mergeCell ref="A1:G1"/>
    <mergeCell ref="A8:G8"/>
    <mergeCell ref="A9:G9"/>
    <mergeCell ref="G44:G45"/>
    <mergeCell ref="A13:A14"/>
    <mergeCell ref="A15:A24"/>
    <mergeCell ref="A25:A26"/>
    <mergeCell ref="A27:A30"/>
    <mergeCell ref="A31:A35"/>
  </mergeCells>
  <pageMargins left="0.7" right="0.7" top="0.75" bottom="0.75" header="0.3" footer="0.3"/>
  <pageSetup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6"/>
  <sheetViews>
    <sheetView workbookViewId="0">
      <selection activeCell="A70" sqref="A70:D70"/>
    </sheetView>
  </sheetViews>
  <sheetFormatPr baseColWidth="10" defaultRowHeight="15" x14ac:dyDescent="0.25"/>
  <cols>
    <col min="1" max="1" width="36.28515625" style="1" customWidth="1"/>
    <col min="2" max="2" width="22" style="1" customWidth="1"/>
    <col min="3" max="3" width="20.7109375" style="1" customWidth="1"/>
    <col min="4" max="4" width="16.85546875" style="1" bestFit="1" customWidth="1"/>
    <col min="5" max="5" width="17.140625" style="1" bestFit="1" customWidth="1"/>
    <col min="6" max="6" width="17.5703125" style="1" bestFit="1" customWidth="1"/>
    <col min="7" max="7" width="16.28515625" style="1" bestFit="1" customWidth="1"/>
    <col min="8" max="16384" width="11.42578125" style="1"/>
  </cols>
  <sheetData>
    <row r="1" spans="1:7" x14ac:dyDescent="0.25">
      <c r="A1" s="92" t="s">
        <v>0</v>
      </c>
      <c r="B1" s="92"/>
      <c r="C1" s="92"/>
      <c r="D1" s="92"/>
      <c r="E1" s="92"/>
      <c r="F1" s="92"/>
      <c r="G1" s="92"/>
    </row>
    <row r="2" spans="1:7" x14ac:dyDescent="0.25">
      <c r="A2" s="3"/>
      <c r="B2" s="10" t="s">
        <v>3</v>
      </c>
      <c r="C2" s="7" t="s">
        <v>4</v>
      </c>
      <c r="D2" s="3"/>
      <c r="E2" s="3"/>
      <c r="F2" s="3"/>
      <c r="G2" s="3"/>
    </row>
    <row r="3" spans="1:7" x14ac:dyDescent="0.25">
      <c r="A3" s="3"/>
      <c r="B3" s="10" t="s">
        <v>5</v>
      </c>
      <c r="C3" s="7" t="s">
        <v>6</v>
      </c>
      <c r="D3" s="3"/>
      <c r="E3" s="3"/>
      <c r="F3" s="3"/>
      <c r="G3" s="3"/>
    </row>
    <row r="4" spans="1:7" x14ac:dyDescent="0.25">
      <c r="A4" s="3"/>
      <c r="B4" s="10" t="s">
        <v>7</v>
      </c>
      <c r="C4" s="15" t="s">
        <v>8</v>
      </c>
      <c r="D4" s="3"/>
      <c r="E4" s="3"/>
      <c r="F4" s="3"/>
      <c r="G4" s="3"/>
    </row>
    <row r="5" spans="1:7" x14ac:dyDescent="0.25">
      <c r="A5" s="3"/>
      <c r="B5" s="10" t="s">
        <v>145</v>
      </c>
      <c r="C5" s="15" t="s">
        <v>151</v>
      </c>
      <c r="D5" s="3"/>
      <c r="E5" s="3"/>
      <c r="F5" s="3"/>
      <c r="G5" s="3"/>
    </row>
    <row r="6" spans="1:7" x14ac:dyDescent="0.25">
      <c r="A6" s="3"/>
      <c r="B6" s="10"/>
      <c r="C6" s="15"/>
      <c r="D6" s="3"/>
      <c r="E6" s="3"/>
      <c r="F6" s="3"/>
      <c r="G6" s="3"/>
    </row>
    <row r="7" spans="1:7" x14ac:dyDescent="0.25">
      <c r="A7" s="3"/>
      <c r="B7" s="10"/>
      <c r="C7" s="15"/>
      <c r="D7" s="3"/>
      <c r="E7" s="3"/>
      <c r="F7" s="3"/>
      <c r="G7" s="3"/>
    </row>
    <row r="8" spans="1:7" x14ac:dyDescent="0.25">
      <c r="A8" s="92" t="s">
        <v>1</v>
      </c>
      <c r="B8" s="92"/>
      <c r="C8" s="92"/>
      <c r="D8" s="92"/>
      <c r="E8" s="92"/>
      <c r="F8" s="92"/>
      <c r="G8" s="92"/>
    </row>
    <row r="9" spans="1:7" x14ac:dyDescent="0.25">
      <c r="A9" s="92" t="s">
        <v>2</v>
      </c>
      <c r="B9" s="92"/>
      <c r="C9" s="92"/>
      <c r="D9" s="92"/>
      <c r="E9" s="92"/>
      <c r="F9" s="92"/>
      <c r="G9" s="92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ht="15.75" thickBot="1" x14ac:dyDescent="0.3">
      <c r="A11" s="56" t="s">
        <v>9</v>
      </c>
      <c r="B11" s="56" t="s">
        <v>10</v>
      </c>
      <c r="C11" s="56" t="s">
        <v>11</v>
      </c>
      <c r="D11" s="56" t="s">
        <v>15</v>
      </c>
      <c r="E11" s="56" t="s">
        <v>89</v>
      </c>
      <c r="F11" s="56" t="s">
        <v>154</v>
      </c>
    </row>
    <row r="12" spans="1:7" x14ac:dyDescent="0.25">
      <c r="A12" s="81"/>
      <c r="B12" s="81"/>
      <c r="C12" s="81"/>
      <c r="D12" s="81"/>
      <c r="E12" s="81"/>
      <c r="F12" s="81"/>
    </row>
    <row r="13" spans="1:7" ht="30" x14ac:dyDescent="0.25">
      <c r="A13" s="96" t="s">
        <v>16</v>
      </c>
      <c r="B13" s="70" t="s">
        <v>17</v>
      </c>
      <c r="C13" s="71" t="s">
        <v>18</v>
      </c>
      <c r="D13" s="71">
        <f>'I Trimestre_2011'!G13</f>
        <v>10</v>
      </c>
      <c r="E13" s="71">
        <f>'II Trimestre_2011'!G13</f>
        <v>30</v>
      </c>
      <c r="F13" s="71">
        <f t="shared" ref="F13:F52" si="0">SUM(D13:E13)</f>
        <v>40</v>
      </c>
    </row>
    <row r="14" spans="1:7" ht="30" x14ac:dyDescent="0.25">
      <c r="A14" s="97"/>
      <c r="B14" s="70" t="s">
        <v>23</v>
      </c>
      <c r="C14" s="71" t="s">
        <v>20</v>
      </c>
      <c r="D14" s="71">
        <f>'I Trimestre_2011'!G14</f>
        <v>303</v>
      </c>
      <c r="E14" s="71">
        <f>'II Trimestre_2011'!G14</f>
        <v>133</v>
      </c>
      <c r="F14" s="71">
        <f t="shared" si="0"/>
        <v>436</v>
      </c>
    </row>
    <row r="15" spans="1:7" ht="60" x14ac:dyDescent="0.25">
      <c r="A15" s="96" t="s">
        <v>96</v>
      </c>
      <c r="B15" s="44" t="s">
        <v>113</v>
      </c>
      <c r="C15" s="71" t="s">
        <v>20</v>
      </c>
      <c r="D15" s="71">
        <f>'I Trimestre_2011'!G15</f>
        <v>2</v>
      </c>
      <c r="E15" s="71">
        <f>'II Trimestre_2011'!G15</f>
        <v>4</v>
      </c>
      <c r="F15" s="71">
        <f t="shared" si="0"/>
        <v>6</v>
      </c>
    </row>
    <row r="16" spans="1:7" ht="30" x14ac:dyDescent="0.25">
      <c r="A16" s="97"/>
      <c r="B16" s="44" t="s">
        <v>23</v>
      </c>
      <c r="C16" s="71" t="s">
        <v>20</v>
      </c>
      <c r="D16" s="71">
        <f>'I Trimestre_2011'!G16</f>
        <v>200</v>
      </c>
      <c r="E16" s="71">
        <f>'II Trimestre_2011'!G16</f>
        <v>136</v>
      </c>
      <c r="F16" s="71">
        <f t="shared" si="0"/>
        <v>336</v>
      </c>
    </row>
    <row r="17" spans="1:6" ht="30" x14ac:dyDescent="0.25">
      <c r="A17" s="97"/>
      <c r="B17" s="44" t="s">
        <v>24</v>
      </c>
      <c r="C17" s="71" t="s">
        <v>25</v>
      </c>
      <c r="D17" s="71">
        <f>'I Trimestre_2011'!G17</f>
        <v>5</v>
      </c>
      <c r="E17" s="71">
        <f>'II Trimestre_2011'!G17</f>
        <v>3</v>
      </c>
      <c r="F17" s="71">
        <f t="shared" si="0"/>
        <v>8</v>
      </c>
    </row>
    <row r="18" spans="1:6" x14ac:dyDescent="0.25">
      <c r="A18" s="97"/>
      <c r="B18" s="44" t="s">
        <v>58</v>
      </c>
      <c r="C18" s="71" t="s">
        <v>27</v>
      </c>
      <c r="D18" s="83">
        <f>'I Trimestre_2011'!G18</f>
        <v>2</v>
      </c>
      <c r="E18" s="71">
        <f>'II Trimestre_2011'!G18</f>
        <v>2</v>
      </c>
      <c r="F18" s="71">
        <f t="shared" si="0"/>
        <v>4</v>
      </c>
    </row>
    <row r="19" spans="1:6" ht="45" x14ac:dyDescent="0.25">
      <c r="A19" s="97"/>
      <c r="B19" s="44" t="s">
        <v>28</v>
      </c>
      <c r="C19" s="71" t="s">
        <v>20</v>
      </c>
      <c r="D19" s="71">
        <f>'I Trimestre_2011'!G19</f>
        <v>769</v>
      </c>
      <c r="E19" s="71">
        <f>'II Trimestre_2011'!G19</f>
        <v>861</v>
      </c>
      <c r="F19" s="71">
        <f t="shared" si="0"/>
        <v>1630</v>
      </c>
    </row>
    <row r="20" spans="1:6" ht="45" x14ac:dyDescent="0.25">
      <c r="A20" s="97"/>
      <c r="B20" s="44" t="s">
        <v>29</v>
      </c>
      <c r="C20" s="71" t="s">
        <v>114</v>
      </c>
      <c r="D20" s="71">
        <f>'I Trimestre_2011'!G20</f>
        <v>33</v>
      </c>
      <c r="E20" s="71">
        <f>'II Trimestre_2011'!G20</f>
        <v>3</v>
      </c>
      <c r="F20" s="71">
        <f t="shared" si="0"/>
        <v>36</v>
      </c>
    </row>
    <row r="21" spans="1:6" ht="30" x14ac:dyDescent="0.25">
      <c r="A21" s="97"/>
      <c r="B21" s="44" t="s">
        <v>115</v>
      </c>
      <c r="C21" s="71" t="s">
        <v>25</v>
      </c>
      <c r="D21" s="71"/>
      <c r="E21" s="71"/>
      <c r="F21" s="71">
        <f t="shared" si="0"/>
        <v>0</v>
      </c>
    </row>
    <row r="22" spans="1:6" ht="30" x14ac:dyDescent="0.25">
      <c r="A22" s="97"/>
      <c r="B22" s="44" t="s">
        <v>116</v>
      </c>
      <c r="C22" s="71" t="s">
        <v>25</v>
      </c>
      <c r="D22" s="71"/>
      <c r="E22" s="71"/>
      <c r="F22" s="71">
        <f t="shared" si="0"/>
        <v>0</v>
      </c>
    </row>
    <row r="23" spans="1:6" x14ac:dyDescent="0.25">
      <c r="A23" s="97"/>
      <c r="B23" s="44" t="s">
        <v>117</v>
      </c>
      <c r="C23" s="71" t="s">
        <v>118</v>
      </c>
      <c r="D23" s="71"/>
      <c r="E23" s="71"/>
      <c r="F23" s="71">
        <f t="shared" si="0"/>
        <v>0</v>
      </c>
    </row>
    <row r="24" spans="1:6" ht="45" x14ac:dyDescent="0.25">
      <c r="A24" s="97"/>
      <c r="B24" s="44" t="s">
        <v>119</v>
      </c>
      <c r="C24" s="71" t="s">
        <v>20</v>
      </c>
      <c r="D24" s="71"/>
      <c r="E24" s="71">
        <f>'II Trimestre_2011'!G21</f>
        <v>7</v>
      </c>
      <c r="F24" s="71">
        <f t="shared" si="0"/>
        <v>7</v>
      </c>
    </row>
    <row r="25" spans="1:6" x14ac:dyDescent="0.25">
      <c r="A25" s="96" t="s">
        <v>30</v>
      </c>
      <c r="B25" s="73" t="s">
        <v>31</v>
      </c>
      <c r="C25" s="71" t="s">
        <v>18</v>
      </c>
      <c r="D25" s="71">
        <f>'I Trimestre_2011'!G21</f>
        <v>13</v>
      </c>
      <c r="E25" s="74">
        <f>'II Trimestre_2011'!G22</f>
        <v>55</v>
      </c>
      <c r="F25" s="74">
        <f t="shared" si="0"/>
        <v>68</v>
      </c>
    </row>
    <row r="26" spans="1:6" ht="30" x14ac:dyDescent="0.25">
      <c r="A26" s="97"/>
      <c r="B26" s="52" t="s">
        <v>23</v>
      </c>
      <c r="C26" s="40" t="s">
        <v>20</v>
      </c>
      <c r="D26" s="40">
        <v>0</v>
      </c>
      <c r="E26" s="74">
        <f>'II Trimestre_2011'!G23</f>
        <v>85</v>
      </c>
      <c r="F26" s="74">
        <f t="shared" si="0"/>
        <v>85</v>
      </c>
    </row>
    <row r="27" spans="1:6" ht="30" x14ac:dyDescent="0.25">
      <c r="A27" s="96" t="s">
        <v>33</v>
      </c>
      <c r="B27" s="77" t="s">
        <v>120</v>
      </c>
      <c r="C27" s="78" t="s">
        <v>121</v>
      </c>
      <c r="D27" s="40">
        <f>'I Trimestre_2011'!G24</f>
        <v>0</v>
      </c>
      <c r="E27" s="79">
        <f>'II Trimestre_2011'!G25</f>
        <v>2</v>
      </c>
      <c r="F27" s="79">
        <f t="shared" si="0"/>
        <v>2</v>
      </c>
    </row>
    <row r="28" spans="1:6" ht="30" x14ac:dyDescent="0.25">
      <c r="A28" s="97"/>
      <c r="B28" s="50" t="s">
        <v>122</v>
      </c>
      <c r="C28" s="78" t="s">
        <v>123</v>
      </c>
      <c r="D28" s="40">
        <f>'I Trimestre_2011'!G25</f>
        <v>0</v>
      </c>
      <c r="E28" s="79">
        <f>'II Trimestre_2011'!G26</f>
        <v>0</v>
      </c>
      <c r="F28" s="79">
        <f t="shared" si="0"/>
        <v>0</v>
      </c>
    </row>
    <row r="29" spans="1:6" ht="45" x14ac:dyDescent="0.25">
      <c r="A29" s="97"/>
      <c r="B29" s="77" t="s">
        <v>124</v>
      </c>
      <c r="C29" s="78" t="s">
        <v>125</v>
      </c>
      <c r="D29" s="40">
        <f>'I Trimestre_2011'!G26</f>
        <v>0</v>
      </c>
      <c r="E29" s="79">
        <f>'II Trimestre_2011'!G27</f>
        <v>2</v>
      </c>
      <c r="F29" s="79">
        <f t="shared" si="0"/>
        <v>2</v>
      </c>
    </row>
    <row r="30" spans="1:6" ht="30" x14ac:dyDescent="0.25">
      <c r="A30" s="97"/>
      <c r="B30" s="77" t="s">
        <v>126</v>
      </c>
      <c r="C30" s="78" t="s">
        <v>20</v>
      </c>
      <c r="D30" s="40">
        <f>'I Trimestre_2011'!G27</f>
        <v>635</v>
      </c>
      <c r="E30" s="79">
        <f>'II Trimestre_2011'!G28</f>
        <v>1848</v>
      </c>
      <c r="F30" s="78">
        <f t="shared" si="0"/>
        <v>2483</v>
      </c>
    </row>
    <row r="31" spans="1:6" ht="15" customHeight="1" x14ac:dyDescent="0.25">
      <c r="A31" s="113" t="s">
        <v>180</v>
      </c>
      <c r="B31" s="77" t="s">
        <v>38</v>
      </c>
      <c r="C31" s="78" t="s">
        <v>39</v>
      </c>
      <c r="D31" s="40">
        <f>'I Trimestre_2011'!G28</f>
        <v>57</v>
      </c>
      <c r="E31" s="78">
        <f>'II Trimestre_2011'!G29</f>
        <v>19</v>
      </c>
      <c r="F31" s="78">
        <f t="shared" si="0"/>
        <v>76</v>
      </c>
    </row>
    <row r="32" spans="1:6" x14ac:dyDescent="0.25">
      <c r="A32" s="113"/>
      <c r="B32" s="77" t="s">
        <v>40</v>
      </c>
      <c r="C32" s="78" t="s">
        <v>20</v>
      </c>
      <c r="D32" s="40">
        <f>'I Trimestre_2011'!G29</f>
        <v>322</v>
      </c>
      <c r="E32" s="78">
        <f>'II Trimestre_2011'!G30</f>
        <v>154</v>
      </c>
      <c r="F32" s="78">
        <f t="shared" si="0"/>
        <v>476</v>
      </c>
    </row>
    <row r="33" spans="1:6" x14ac:dyDescent="0.25">
      <c r="A33" s="113"/>
      <c r="B33" s="77" t="s">
        <v>127</v>
      </c>
      <c r="C33" s="78" t="s">
        <v>128</v>
      </c>
      <c r="D33" s="40"/>
      <c r="E33" s="78"/>
      <c r="F33" s="78">
        <f t="shared" si="0"/>
        <v>0</v>
      </c>
    </row>
    <row r="34" spans="1:6" x14ac:dyDescent="0.25">
      <c r="A34" s="113"/>
      <c r="B34" s="77" t="s">
        <v>129</v>
      </c>
      <c r="C34" s="78" t="s">
        <v>130</v>
      </c>
      <c r="D34" s="40"/>
      <c r="E34" s="78"/>
      <c r="F34" s="78">
        <f t="shared" si="0"/>
        <v>0</v>
      </c>
    </row>
    <row r="35" spans="1:6" x14ac:dyDescent="0.25">
      <c r="A35" s="113"/>
      <c r="B35" s="77" t="s">
        <v>131</v>
      </c>
      <c r="C35" s="78" t="s">
        <v>132</v>
      </c>
      <c r="D35" s="40">
        <f>'I Trimestre_2011'!G30</f>
        <v>0</v>
      </c>
      <c r="E35" s="78">
        <f>'II Trimestre_2011'!G31</f>
        <v>1</v>
      </c>
      <c r="F35" s="78">
        <f t="shared" si="0"/>
        <v>1</v>
      </c>
    </row>
    <row r="36" spans="1:6" ht="30" x14ac:dyDescent="0.25">
      <c r="A36" s="113"/>
      <c r="B36" s="77" t="s">
        <v>166</v>
      </c>
      <c r="C36" s="78" t="s">
        <v>161</v>
      </c>
      <c r="D36" s="40"/>
      <c r="E36" s="78"/>
      <c r="F36" s="78">
        <f t="shared" si="0"/>
        <v>0</v>
      </c>
    </row>
    <row r="37" spans="1:6" x14ac:dyDescent="0.25">
      <c r="A37" s="96" t="s">
        <v>42</v>
      </c>
      <c r="B37" s="77" t="s">
        <v>38</v>
      </c>
      <c r="C37" s="79" t="s">
        <v>18</v>
      </c>
      <c r="D37" s="40">
        <f>'I Trimestre_2011'!G31</f>
        <v>0</v>
      </c>
      <c r="E37" s="78">
        <f>'II Trimestre_2011'!G32</f>
        <v>12</v>
      </c>
      <c r="F37" s="78">
        <f t="shared" si="0"/>
        <v>12</v>
      </c>
    </row>
    <row r="38" spans="1:6" x14ac:dyDescent="0.25">
      <c r="A38" s="96"/>
      <c r="B38" s="77" t="s">
        <v>40</v>
      </c>
      <c r="C38" s="79" t="s">
        <v>20</v>
      </c>
      <c r="D38" s="40">
        <f>'I Trimestre_2011'!G32</f>
        <v>92</v>
      </c>
      <c r="E38" s="78">
        <f>'II Trimestre_2011'!G33</f>
        <v>81</v>
      </c>
      <c r="F38" s="78">
        <f t="shared" si="0"/>
        <v>173</v>
      </c>
    </row>
    <row r="39" spans="1:6" ht="45" x14ac:dyDescent="0.25">
      <c r="A39" s="96"/>
      <c r="B39" s="77" t="s">
        <v>133</v>
      </c>
      <c r="C39" s="79" t="s">
        <v>20</v>
      </c>
      <c r="D39" s="40">
        <f>'I Trimestre_2011'!G33</f>
        <v>1818</v>
      </c>
      <c r="E39" s="78">
        <f>'II Trimestre_2011'!G34</f>
        <v>1637</v>
      </c>
      <c r="F39" s="78">
        <f t="shared" si="0"/>
        <v>3455</v>
      </c>
    </row>
    <row r="40" spans="1:6" x14ac:dyDescent="0.25">
      <c r="A40" s="96"/>
      <c r="B40" s="77" t="s">
        <v>134</v>
      </c>
      <c r="C40" s="79" t="s">
        <v>135</v>
      </c>
      <c r="D40" s="40"/>
      <c r="E40" s="78"/>
      <c r="F40" s="78">
        <f t="shared" si="0"/>
        <v>0</v>
      </c>
    </row>
    <row r="41" spans="1:6" ht="45" x14ac:dyDescent="0.25">
      <c r="A41" s="96"/>
      <c r="B41" s="77" t="s">
        <v>136</v>
      </c>
      <c r="C41" s="79" t="s">
        <v>20</v>
      </c>
      <c r="D41" s="40">
        <f>'I Trimestre_2011'!G34</f>
        <v>176</v>
      </c>
      <c r="E41" s="79">
        <f>'II Trimestre_2011'!G35</f>
        <v>251</v>
      </c>
      <c r="F41" s="79">
        <f t="shared" si="0"/>
        <v>427</v>
      </c>
    </row>
    <row r="42" spans="1:6" ht="30" x14ac:dyDescent="0.25">
      <c r="A42" s="96"/>
      <c r="B42" s="77" t="s">
        <v>137</v>
      </c>
      <c r="C42" s="78" t="s">
        <v>138</v>
      </c>
      <c r="D42" s="40"/>
      <c r="E42" s="79"/>
      <c r="F42" s="79">
        <f t="shared" si="0"/>
        <v>0</v>
      </c>
    </row>
    <row r="43" spans="1:6" x14ac:dyDescent="0.25">
      <c r="A43" s="96"/>
      <c r="B43" s="77" t="s">
        <v>159</v>
      </c>
      <c r="C43" s="78" t="s">
        <v>46</v>
      </c>
      <c r="D43" s="40">
        <f>'I Trimestre_2011'!G35</f>
        <v>35</v>
      </c>
      <c r="E43" s="79">
        <f>'II Trimestre_2011'!G36</f>
        <v>26</v>
      </c>
      <c r="F43" s="79">
        <f t="shared" si="0"/>
        <v>61</v>
      </c>
    </row>
    <row r="44" spans="1:6" ht="30" x14ac:dyDescent="0.25">
      <c r="A44" s="96"/>
      <c r="B44" s="77" t="s">
        <v>162</v>
      </c>
      <c r="C44" s="78"/>
      <c r="D44" s="40"/>
      <c r="E44" s="79">
        <f>'II Trimestre_2011'!G37</f>
        <v>4</v>
      </c>
      <c r="F44" s="79">
        <f t="shared" si="0"/>
        <v>4</v>
      </c>
    </row>
    <row r="45" spans="1:6" ht="45" x14ac:dyDescent="0.25">
      <c r="A45" s="96" t="s">
        <v>105</v>
      </c>
      <c r="B45" s="88" t="s">
        <v>47</v>
      </c>
      <c r="C45" s="89" t="s">
        <v>20</v>
      </c>
      <c r="D45" s="89">
        <f>'I Trimestre_2011'!G36</f>
        <v>1407</v>
      </c>
      <c r="E45" s="89">
        <f>'II Trimestre_2011'!G38</f>
        <v>2206</v>
      </c>
      <c r="F45" s="89">
        <f t="shared" si="0"/>
        <v>3613</v>
      </c>
    </row>
    <row r="46" spans="1:6" ht="30" x14ac:dyDescent="0.25">
      <c r="A46" s="96"/>
      <c r="B46" s="52" t="s">
        <v>48</v>
      </c>
      <c r="C46" s="40" t="s">
        <v>106</v>
      </c>
      <c r="D46" s="40">
        <f>'I Trimestre_2011'!G37</f>
        <v>1197</v>
      </c>
      <c r="E46" s="40">
        <f>'II Trimestre_2011'!G39</f>
        <v>1052</v>
      </c>
      <c r="F46" s="40">
        <f t="shared" si="0"/>
        <v>2249</v>
      </c>
    </row>
    <row r="47" spans="1:6" ht="30" x14ac:dyDescent="0.25">
      <c r="A47" s="96"/>
      <c r="B47" s="52" t="s">
        <v>50</v>
      </c>
      <c r="C47" s="40" t="s">
        <v>18</v>
      </c>
      <c r="D47" s="40">
        <f>'I Trimestre_2011'!G39</f>
        <v>8</v>
      </c>
      <c r="E47" s="40">
        <f>'II Trimestre_2011'!G40</f>
        <v>57</v>
      </c>
      <c r="F47" s="52">
        <f t="shared" si="0"/>
        <v>65</v>
      </c>
    </row>
    <row r="48" spans="1:6" ht="45" x14ac:dyDescent="0.25">
      <c r="A48" s="96"/>
      <c r="B48" s="52" t="s">
        <v>139</v>
      </c>
      <c r="C48" s="40" t="s">
        <v>20</v>
      </c>
      <c r="D48" s="40">
        <f>'I Trimestre_2011'!G40</f>
        <v>37</v>
      </c>
      <c r="E48" s="40">
        <f>'II Trimestre_2011'!G41</f>
        <v>125</v>
      </c>
      <c r="F48" s="40">
        <f t="shared" si="0"/>
        <v>162</v>
      </c>
    </row>
    <row r="49" spans="1:7" x14ac:dyDescent="0.25">
      <c r="A49" s="96"/>
      <c r="B49" s="52" t="s">
        <v>160</v>
      </c>
      <c r="C49" s="40" t="s">
        <v>161</v>
      </c>
      <c r="D49" s="40">
        <f>'I Trimestre_2011'!G38</f>
        <v>306</v>
      </c>
      <c r="E49" s="40"/>
      <c r="F49" s="40">
        <f t="shared" si="0"/>
        <v>306</v>
      </c>
    </row>
    <row r="50" spans="1:7" ht="45" x14ac:dyDescent="0.25">
      <c r="A50" s="112" t="s">
        <v>52</v>
      </c>
      <c r="B50" s="77" t="s">
        <v>163</v>
      </c>
      <c r="C50" s="78" t="s">
        <v>141</v>
      </c>
      <c r="D50" s="40">
        <f>'I Trimestre_2011'!G41</f>
        <v>0</v>
      </c>
      <c r="E50" s="40"/>
      <c r="F50" s="40">
        <f t="shared" si="0"/>
        <v>0</v>
      </c>
    </row>
    <row r="51" spans="1:7" x14ac:dyDescent="0.25">
      <c r="A51" s="112"/>
      <c r="B51" s="77" t="s">
        <v>164</v>
      </c>
      <c r="C51" s="78" t="s">
        <v>114</v>
      </c>
      <c r="D51" s="40"/>
      <c r="E51" s="40">
        <f>'II Trimestre_2011'!G42</f>
        <v>20</v>
      </c>
      <c r="F51" s="40">
        <f t="shared" si="0"/>
        <v>20</v>
      </c>
    </row>
    <row r="52" spans="1:7" ht="45" x14ac:dyDescent="0.25">
      <c r="A52" s="112"/>
      <c r="B52" s="52" t="s">
        <v>165</v>
      </c>
      <c r="C52" s="78"/>
      <c r="D52" s="40"/>
      <c r="E52" s="40">
        <f>'II Trimestre_2011'!G43</f>
        <v>1</v>
      </c>
      <c r="F52" s="40">
        <f t="shared" si="0"/>
        <v>1</v>
      </c>
    </row>
    <row r="53" spans="1:7" ht="15.75" thickBot="1" x14ac:dyDescent="0.3">
      <c r="A53" s="57"/>
      <c r="B53" s="58"/>
      <c r="C53" s="59"/>
      <c r="D53" s="60"/>
      <c r="E53" s="60"/>
      <c r="F53" s="60"/>
      <c r="G53" s="40"/>
    </row>
    <row r="54" spans="1:7" ht="15.75" thickTop="1" x14ac:dyDescent="0.25">
      <c r="A54" s="82" t="s">
        <v>108</v>
      </c>
      <c r="C54" s="35"/>
      <c r="D54" s="35"/>
      <c r="E54" s="35"/>
      <c r="F54" s="35"/>
      <c r="G54" s="35"/>
    </row>
    <row r="57" spans="1:7" x14ac:dyDescent="0.25">
      <c r="A57" s="100" t="s">
        <v>64</v>
      </c>
      <c r="B57" s="100"/>
      <c r="C57" s="100"/>
      <c r="D57" s="100"/>
      <c r="E57" s="8"/>
      <c r="F57" s="8"/>
    </row>
    <row r="58" spans="1:7" x14ac:dyDescent="0.25">
      <c r="A58" s="93" t="s">
        <v>65</v>
      </c>
      <c r="B58" s="93"/>
      <c r="C58" s="93"/>
      <c r="D58" s="93"/>
      <c r="E58" s="9"/>
      <c r="F58" s="9"/>
    </row>
    <row r="59" spans="1:7" x14ac:dyDescent="0.25">
      <c r="A59" s="93" t="s">
        <v>147</v>
      </c>
      <c r="B59" s="93"/>
      <c r="C59" s="93"/>
      <c r="D59" s="93"/>
      <c r="E59" s="9"/>
      <c r="F59" s="9"/>
    </row>
    <row r="60" spans="1:7" x14ac:dyDescent="0.25">
      <c r="A60" s="3"/>
      <c r="B60" s="3"/>
      <c r="C60" s="3"/>
      <c r="D60" s="3"/>
      <c r="E60" s="3"/>
      <c r="F60" s="20"/>
    </row>
    <row r="61" spans="1:7" ht="15.75" thickBot="1" x14ac:dyDescent="0.3">
      <c r="A61" s="61" t="s">
        <v>9</v>
      </c>
      <c r="B61" s="61" t="s">
        <v>15</v>
      </c>
      <c r="C61" s="61" t="s">
        <v>89</v>
      </c>
      <c r="D61" s="61" t="s">
        <v>154</v>
      </c>
      <c r="E61" s="76"/>
    </row>
    <row r="62" spans="1:7" x14ac:dyDescent="0.25">
      <c r="A62" s="50" t="s">
        <v>66</v>
      </c>
      <c r="B62" s="51">
        <f>'I Trimestre_2011'!E54</f>
        <v>408310</v>
      </c>
      <c r="C62" s="51">
        <f>'II Trimestre_2011'!E57</f>
        <v>26865101.25</v>
      </c>
      <c r="D62" s="51">
        <f t="shared" ref="D62:D74" si="1">SUM(B62:C62)</f>
        <v>27273411.25</v>
      </c>
      <c r="E62" s="51"/>
    </row>
    <row r="63" spans="1:7" ht="30" x14ac:dyDescent="0.25">
      <c r="A63" s="44" t="s">
        <v>67</v>
      </c>
      <c r="B63" s="51">
        <f>'I Trimestre_2011'!E55</f>
        <v>1908306.65</v>
      </c>
      <c r="C63" s="51">
        <f>'II Trimestre_2011'!E58</f>
        <v>8322737</v>
      </c>
      <c r="D63" s="51">
        <f t="shared" si="1"/>
        <v>10231043.65</v>
      </c>
      <c r="E63" s="51"/>
    </row>
    <row r="64" spans="1:7" ht="30" x14ac:dyDescent="0.25">
      <c r="A64" s="44" t="s">
        <v>68</v>
      </c>
      <c r="B64" s="51">
        <f>'I Trimestre_2011'!E56</f>
        <v>6776693.4699999997</v>
      </c>
      <c r="C64" s="51">
        <f>'II Trimestre_2011'!E59</f>
        <v>2212000</v>
      </c>
      <c r="D64" s="51">
        <f t="shared" si="1"/>
        <v>8988693.4699999988</v>
      </c>
      <c r="E64" s="51"/>
    </row>
    <row r="65" spans="1:6" ht="30" x14ac:dyDescent="0.25">
      <c r="A65" s="44" t="s">
        <v>69</v>
      </c>
      <c r="B65" s="51">
        <f>'I Trimestre_2011'!E57</f>
        <v>3750</v>
      </c>
      <c r="C65" s="51">
        <f>'II Trimestre_2011'!E60</f>
        <v>5001000</v>
      </c>
      <c r="D65" s="51">
        <f t="shared" si="1"/>
        <v>5004750</v>
      </c>
      <c r="E65" s="51"/>
    </row>
    <row r="66" spans="1:6" ht="30" x14ac:dyDescent="0.25">
      <c r="A66" s="44" t="s">
        <v>70</v>
      </c>
      <c r="B66" s="51">
        <f>'I Trimestre_2011'!E58</f>
        <v>10165875</v>
      </c>
      <c r="C66" s="51">
        <f>'II Trimestre_2011'!E61</f>
        <v>734510.1</v>
      </c>
      <c r="D66" s="51">
        <f t="shared" si="1"/>
        <v>10900385.1</v>
      </c>
      <c r="E66" s="51"/>
    </row>
    <row r="67" spans="1:6" x14ac:dyDescent="0.25">
      <c r="A67" s="44" t="s">
        <v>71</v>
      </c>
      <c r="B67" s="51">
        <f>'I Trimestre_2011'!E59</f>
        <v>14982315</v>
      </c>
      <c r="C67" s="51">
        <f>'II Trimestre_2011'!E62</f>
        <v>15768086.93</v>
      </c>
      <c r="D67" s="51">
        <f t="shared" si="1"/>
        <v>30750401.93</v>
      </c>
      <c r="E67" s="51"/>
    </row>
    <row r="68" spans="1:6" ht="30" x14ac:dyDescent="0.25">
      <c r="A68" s="44" t="s">
        <v>72</v>
      </c>
      <c r="B68" s="51">
        <f>'I Trimestre_2011'!E60</f>
        <v>773900</v>
      </c>
      <c r="C68" s="51">
        <f>'II Trimestre_2011'!E63</f>
        <v>5686194.9900000002</v>
      </c>
      <c r="D68" s="51">
        <f t="shared" si="1"/>
        <v>6460094.9900000002</v>
      </c>
      <c r="E68" s="51"/>
    </row>
    <row r="69" spans="1:6" ht="30" x14ac:dyDescent="0.25">
      <c r="A69" s="44" t="s">
        <v>73</v>
      </c>
      <c r="B69" s="51">
        <f>'I Trimestre_2011'!E61</f>
        <v>0</v>
      </c>
      <c r="C69" s="51">
        <f>'II Trimestre_2011'!E64</f>
        <v>271350</v>
      </c>
      <c r="D69" s="51">
        <f t="shared" si="1"/>
        <v>271350</v>
      </c>
      <c r="E69" s="51"/>
    </row>
    <row r="70" spans="1:6" ht="30" x14ac:dyDescent="0.25">
      <c r="A70" s="90" t="s">
        <v>74</v>
      </c>
      <c r="B70" s="91">
        <f>'I Trimestre_2011'!E62</f>
        <v>128789484.36999999</v>
      </c>
      <c r="C70" s="91">
        <f>'II Trimestre_2011'!E65</f>
        <v>107943675.59</v>
      </c>
      <c r="D70" s="91">
        <f t="shared" si="1"/>
        <v>236733159.95999998</v>
      </c>
      <c r="E70" s="51"/>
    </row>
    <row r="71" spans="1:6" x14ac:dyDescent="0.25">
      <c r="A71" s="44" t="s">
        <v>75</v>
      </c>
      <c r="B71" s="51">
        <f>'I Trimestre_2011'!E63</f>
        <v>11501990.43</v>
      </c>
      <c r="C71" s="51">
        <f>'II Trimestre_2011'!E66</f>
        <v>13601210.190000001</v>
      </c>
      <c r="D71" s="51">
        <f t="shared" si="1"/>
        <v>25103200.620000001</v>
      </c>
      <c r="E71" s="51"/>
    </row>
    <row r="72" spans="1:6" ht="30" x14ac:dyDescent="0.25">
      <c r="A72" s="44" t="s">
        <v>76</v>
      </c>
      <c r="B72" s="51">
        <f>'I Trimestre_2011'!E64</f>
        <v>586019808.17000008</v>
      </c>
      <c r="C72" s="51">
        <f>'II Trimestre_2011'!E67</f>
        <v>507719553.95999998</v>
      </c>
      <c r="D72" s="51">
        <f t="shared" si="1"/>
        <v>1093739362.1300001</v>
      </c>
      <c r="E72" s="51"/>
    </row>
    <row r="73" spans="1:6" ht="30" x14ac:dyDescent="0.25">
      <c r="A73" s="44" t="s">
        <v>77</v>
      </c>
      <c r="B73" s="51">
        <f>'I Trimestre_2011'!E65</f>
        <v>463599732.35000002</v>
      </c>
      <c r="C73" s="51">
        <f>'II Trimestre_2011'!E68</f>
        <v>363307550.75999999</v>
      </c>
      <c r="D73" s="51">
        <f t="shared" si="1"/>
        <v>826907283.11000001</v>
      </c>
      <c r="E73" s="51"/>
    </row>
    <row r="74" spans="1:6" ht="15.75" thickBot="1" x14ac:dyDescent="0.3">
      <c r="A74" s="62" t="s">
        <v>78</v>
      </c>
      <c r="B74" s="63">
        <f>'I Trimestre_2011'!E66</f>
        <v>1224930165.4400001</v>
      </c>
      <c r="C74" s="63">
        <f>'II Trimestre_2011'!E69</f>
        <v>1057432970.77</v>
      </c>
      <c r="D74" s="63">
        <f t="shared" si="1"/>
        <v>2282363136.21</v>
      </c>
      <c r="E74" s="84"/>
    </row>
    <row r="75" spans="1:6" ht="15.75" thickTop="1" x14ac:dyDescent="0.25">
      <c r="A75" s="107" t="s">
        <v>144</v>
      </c>
      <c r="B75" s="108"/>
      <c r="C75" s="108"/>
      <c r="D75" s="108"/>
      <c r="E75" s="108"/>
      <c r="F75" s="108"/>
    </row>
    <row r="76" spans="1:6" x14ac:dyDescent="0.25">
      <c r="A76" s="4" t="s">
        <v>142</v>
      </c>
      <c r="C76" s="3"/>
      <c r="D76" s="3"/>
      <c r="E76" s="3"/>
      <c r="F76" s="20"/>
    </row>
    <row r="79" spans="1:6" x14ac:dyDescent="0.25">
      <c r="A79" s="100" t="s">
        <v>79</v>
      </c>
      <c r="B79" s="100"/>
      <c r="C79" s="100"/>
      <c r="D79" s="100"/>
      <c r="E79" s="8"/>
      <c r="F79" s="8"/>
    </row>
    <row r="80" spans="1:6" x14ac:dyDescent="0.25">
      <c r="A80" s="93" t="s">
        <v>65</v>
      </c>
      <c r="B80" s="93"/>
      <c r="C80" s="93"/>
      <c r="D80" s="93"/>
      <c r="E80" s="9"/>
      <c r="F80" s="9"/>
    </row>
    <row r="81" spans="1:6" x14ac:dyDescent="0.25">
      <c r="A81" s="93" t="s">
        <v>147</v>
      </c>
      <c r="B81" s="93"/>
      <c r="C81" s="93"/>
      <c r="D81" s="93"/>
      <c r="E81" s="9"/>
      <c r="F81" s="9"/>
    </row>
    <row r="82" spans="1:6" x14ac:dyDescent="0.25">
      <c r="A82" s="3"/>
      <c r="B82" s="3"/>
      <c r="C82" s="3"/>
      <c r="D82" s="3"/>
      <c r="E82" s="3"/>
      <c r="F82" s="3"/>
    </row>
    <row r="83" spans="1:6" ht="15.75" thickBot="1" x14ac:dyDescent="0.3">
      <c r="A83" s="61" t="s">
        <v>80</v>
      </c>
      <c r="B83" s="61" t="s">
        <v>15</v>
      </c>
      <c r="C83" s="61" t="s">
        <v>89</v>
      </c>
      <c r="D83" s="61" t="s">
        <v>154</v>
      </c>
    </row>
    <row r="84" spans="1:6" x14ac:dyDescent="0.25">
      <c r="A84" s="50" t="s">
        <v>91</v>
      </c>
      <c r="B84" s="51">
        <f>'I Trimestre_2011'!E76</f>
        <v>841037601.46000004</v>
      </c>
      <c r="C84" s="51">
        <f>'II Trimestre_2011'!E79</f>
        <v>618292378.03999996</v>
      </c>
      <c r="D84" s="51">
        <f t="shared" ref="D84:D89" si="2">SUM(B84:C84)</f>
        <v>1459329979.5</v>
      </c>
    </row>
    <row r="85" spans="1:6" x14ac:dyDescent="0.25">
      <c r="A85" s="50" t="s">
        <v>82</v>
      </c>
      <c r="B85" s="51">
        <f>'I Trimestre_2011'!E77</f>
        <v>250746728.19</v>
      </c>
      <c r="C85" s="51">
        <f>'II Trimestre_2011'!E80</f>
        <v>328853321.78999996</v>
      </c>
      <c r="D85" s="51">
        <f t="shared" si="2"/>
        <v>579600049.98000002</v>
      </c>
    </row>
    <row r="86" spans="1:6" x14ac:dyDescent="0.25">
      <c r="A86" s="50" t="s">
        <v>83</v>
      </c>
      <c r="B86" s="51">
        <f>'I Trimestre_2011'!E78</f>
        <v>20174653.340000004</v>
      </c>
      <c r="C86" s="51">
        <f>'II Trimestre_2011'!E81</f>
        <v>30406085.290000003</v>
      </c>
      <c r="D86" s="51">
        <f t="shared" si="2"/>
        <v>50580738.63000001</v>
      </c>
    </row>
    <row r="87" spans="1:6" x14ac:dyDescent="0.25">
      <c r="A87" s="50" t="s">
        <v>84</v>
      </c>
      <c r="B87" s="51">
        <f>'I Trimestre_2011'!E79</f>
        <v>28962434.440000001</v>
      </c>
      <c r="C87" s="51">
        <f>'II Trimestre_2011'!E82</f>
        <v>2643608.16</v>
      </c>
      <c r="D87" s="51">
        <f t="shared" si="2"/>
        <v>31606042.600000001</v>
      </c>
    </row>
    <row r="88" spans="1:6" x14ac:dyDescent="0.25">
      <c r="A88" s="50" t="s">
        <v>85</v>
      </c>
      <c r="B88" s="51">
        <f>'I Trimestre_2011'!E80</f>
        <v>84008747.939999998</v>
      </c>
      <c r="C88" s="51">
        <f>'II Trimestre_2011'!E83</f>
        <v>77237577.379999995</v>
      </c>
      <c r="D88" s="51">
        <f t="shared" si="2"/>
        <v>161246325.31999999</v>
      </c>
    </row>
    <row r="89" spans="1:6" ht="15.75" thickBot="1" x14ac:dyDescent="0.3">
      <c r="A89" s="62" t="s">
        <v>78</v>
      </c>
      <c r="B89" s="63">
        <f>'I Trimestre_2011'!E81</f>
        <v>1224930165.3700001</v>
      </c>
      <c r="C89" s="63">
        <f>'II Trimestre_2011'!E84</f>
        <v>1057432970.6599998</v>
      </c>
      <c r="D89" s="63">
        <f t="shared" si="2"/>
        <v>2282363136.0299997</v>
      </c>
    </row>
    <row r="90" spans="1:6" ht="15.75" thickTop="1" x14ac:dyDescent="0.25">
      <c r="A90" s="5" t="s">
        <v>142</v>
      </c>
      <c r="B90" s="27"/>
      <c r="C90" s="27"/>
      <c r="D90" s="27"/>
      <c r="E90" s="27"/>
      <c r="F90" s="27"/>
    </row>
    <row r="93" spans="1:6" x14ac:dyDescent="0.25">
      <c r="A93" s="102" t="s">
        <v>86</v>
      </c>
      <c r="B93" s="102"/>
      <c r="C93" s="102"/>
      <c r="D93" s="102"/>
      <c r="E93" s="36"/>
    </row>
    <row r="94" spans="1:6" x14ac:dyDescent="0.25">
      <c r="A94" s="103" t="s">
        <v>87</v>
      </c>
      <c r="B94" s="103"/>
      <c r="C94" s="103"/>
      <c r="D94" s="103"/>
      <c r="E94" s="36"/>
    </row>
    <row r="95" spans="1:6" x14ac:dyDescent="0.25">
      <c r="A95" s="103" t="s">
        <v>147</v>
      </c>
      <c r="B95" s="103"/>
      <c r="C95" s="103"/>
      <c r="D95" s="103"/>
      <c r="E95" s="36"/>
    </row>
    <row r="96" spans="1:6" x14ac:dyDescent="0.25">
      <c r="A96" s="28"/>
      <c r="B96" s="28"/>
      <c r="C96" s="28"/>
      <c r="D96" s="28"/>
      <c r="E96" s="24"/>
    </row>
    <row r="97" spans="1:5" ht="15.75" thickBot="1" x14ac:dyDescent="0.3">
      <c r="A97" s="65" t="s">
        <v>80</v>
      </c>
      <c r="B97" s="65" t="s">
        <v>173</v>
      </c>
      <c r="C97" s="65" t="s">
        <v>89</v>
      </c>
      <c r="D97" s="65" t="s">
        <v>154</v>
      </c>
      <c r="E97" s="38"/>
    </row>
    <row r="98" spans="1:5" x14ac:dyDescent="0.25">
      <c r="A98" s="27" t="s">
        <v>88</v>
      </c>
      <c r="B98" s="68">
        <f>'I Trimestre_2011'!E90</f>
        <v>3017493340.3000002</v>
      </c>
      <c r="C98" s="68">
        <f>'II Trimestre_2011'!E93</f>
        <v>3501170592.5</v>
      </c>
      <c r="D98" s="68">
        <f>B98</f>
        <v>3017493340.3000002</v>
      </c>
      <c r="E98" s="69"/>
    </row>
    <row r="99" spans="1:5" x14ac:dyDescent="0.25">
      <c r="A99" s="27" t="s">
        <v>168</v>
      </c>
      <c r="B99" s="68">
        <f>'I Trimestre_2011'!E91</f>
        <v>1708499868.5</v>
      </c>
      <c r="C99" s="68">
        <f>'II Trimestre_2011'!E94</f>
        <v>2043606095.5999999</v>
      </c>
      <c r="D99" s="68">
        <f>SUM(B99:C99)</f>
        <v>3752105964.0999999</v>
      </c>
      <c r="E99" s="69"/>
    </row>
    <row r="100" spans="1:5" x14ac:dyDescent="0.25">
      <c r="A100" s="27" t="s">
        <v>169</v>
      </c>
      <c r="B100" s="68">
        <f>'I Trimestre_2011'!E92</f>
        <v>107549.05000000002</v>
      </c>
      <c r="C100" s="68">
        <f>'II Trimestre_2011'!E95</f>
        <v>478329</v>
      </c>
      <c r="D100" s="68">
        <f>SUM(B100:C100)</f>
        <v>585878.05000000005</v>
      </c>
      <c r="E100" s="69"/>
    </row>
    <row r="101" spans="1:5" x14ac:dyDescent="0.25">
      <c r="A101" s="27" t="s">
        <v>170</v>
      </c>
      <c r="B101" s="68">
        <f>'I Trimestre_2011'!E93</f>
        <v>4726100757.8500004</v>
      </c>
      <c r="C101" s="68">
        <f>'II Trimestre_2011'!E96</f>
        <v>5545255017.1000004</v>
      </c>
      <c r="D101" s="68">
        <f>SUM(D98:D100)</f>
        <v>6770185182.4499998</v>
      </c>
      <c r="E101" s="69"/>
    </row>
    <row r="102" spans="1:5" x14ac:dyDescent="0.25">
      <c r="A102" s="27" t="s">
        <v>171</v>
      </c>
      <c r="B102" s="68">
        <f>'I Trimestre_2011'!E94</f>
        <v>1224930165.3499999</v>
      </c>
      <c r="C102" s="68">
        <f>'II Trimestre_2011'!E97</f>
        <v>1057432970.8</v>
      </c>
      <c r="D102" s="68">
        <f>B102+C102</f>
        <v>2282363136.1499996</v>
      </c>
      <c r="E102" s="69"/>
    </row>
    <row r="103" spans="1:5" x14ac:dyDescent="0.25">
      <c r="A103" s="27" t="s">
        <v>172</v>
      </c>
      <c r="B103" s="68">
        <f>'I Trimestre_2011'!E95</f>
        <v>3501170592.5000005</v>
      </c>
      <c r="C103" s="68">
        <f>'II Trimestre_2011'!E98</f>
        <v>4487822046.3000002</v>
      </c>
      <c r="D103" s="68">
        <f t="shared" ref="D103" si="3">D101-D102</f>
        <v>4487822046.3000002</v>
      </c>
      <c r="E103" s="69"/>
    </row>
    <row r="104" spans="1:5" ht="15.75" thickBot="1" x14ac:dyDescent="0.3">
      <c r="A104" s="66"/>
      <c r="B104" s="64"/>
      <c r="C104" s="67"/>
      <c r="D104" s="67"/>
      <c r="E104" s="29"/>
    </row>
    <row r="105" spans="1:5" ht="34.5" customHeight="1" thickTop="1" x14ac:dyDescent="0.25">
      <c r="A105" s="108" t="s">
        <v>175</v>
      </c>
      <c r="B105" s="108"/>
      <c r="C105" s="108"/>
      <c r="D105" s="108"/>
      <c r="E105" s="37"/>
    </row>
    <row r="106" spans="1:5" x14ac:dyDescent="0.25">
      <c r="A106" s="4" t="s">
        <v>142</v>
      </c>
      <c r="B106" s="16"/>
      <c r="C106" s="30"/>
      <c r="D106" s="30"/>
      <c r="E106" s="25"/>
    </row>
  </sheetData>
  <mergeCells count="22">
    <mergeCell ref="A25:A26"/>
    <mergeCell ref="A1:G1"/>
    <mergeCell ref="A8:G8"/>
    <mergeCell ref="A9:G9"/>
    <mergeCell ref="A13:A14"/>
    <mergeCell ref="A15:A24"/>
    <mergeCell ref="A95:D95"/>
    <mergeCell ref="A105:D105"/>
    <mergeCell ref="A75:F75"/>
    <mergeCell ref="A27:A30"/>
    <mergeCell ref="A50:A52"/>
    <mergeCell ref="A31:A36"/>
    <mergeCell ref="A37:A44"/>
    <mergeCell ref="A45:A49"/>
    <mergeCell ref="A57:D57"/>
    <mergeCell ref="A58:D58"/>
    <mergeCell ref="A59:D59"/>
    <mergeCell ref="A79:D79"/>
    <mergeCell ref="A80:D80"/>
    <mergeCell ref="A81:D81"/>
    <mergeCell ref="A93:D93"/>
    <mergeCell ref="A94:D94"/>
  </mergeCells>
  <printOptions horizontalCentered="1"/>
  <pageMargins left="0" right="0" top="0.74803149606299213" bottom="0.74803149606299213" header="0.31496062992125984" footer="0.31496062992125984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6"/>
  <sheetViews>
    <sheetView topLeftCell="A61" workbookViewId="0">
      <selection activeCell="A70" sqref="A70:E70"/>
    </sheetView>
  </sheetViews>
  <sheetFormatPr baseColWidth="10" defaultRowHeight="15" x14ac:dyDescent="0.25"/>
  <cols>
    <col min="1" max="1" width="36.28515625" style="1" customWidth="1"/>
    <col min="2" max="2" width="23.28515625" style="1" customWidth="1"/>
    <col min="3" max="3" width="20.7109375" style="1" customWidth="1"/>
    <col min="4" max="4" width="16.85546875" style="1" bestFit="1" customWidth="1"/>
    <col min="5" max="5" width="17.28515625" style="1" bestFit="1" customWidth="1"/>
    <col min="6" max="6" width="17.5703125" style="1" bestFit="1" customWidth="1"/>
    <col min="7" max="7" width="16.28515625" style="1" bestFit="1" customWidth="1"/>
    <col min="8" max="16384" width="11.42578125" style="1"/>
  </cols>
  <sheetData>
    <row r="1" spans="1:7" x14ac:dyDescent="0.25">
      <c r="A1" s="92" t="s">
        <v>0</v>
      </c>
      <c r="B1" s="92"/>
      <c r="C1" s="92"/>
      <c r="D1" s="92"/>
      <c r="E1" s="92"/>
      <c r="F1" s="92"/>
      <c r="G1" s="92"/>
    </row>
    <row r="2" spans="1:7" x14ac:dyDescent="0.25">
      <c r="A2" s="3"/>
      <c r="B2" s="10" t="s">
        <v>3</v>
      </c>
      <c r="C2" s="7" t="s">
        <v>4</v>
      </c>
      <c r="D2" s="3"/>
      <c r="E2" s="3"/>
      <c r="F2" s="3"/>
      <c r="G2" s="3"/>
    </row>
    <row r="3" spans="1:7" x14ac:dyDescent="0.25">
      <c r="A3" s="3"/>
      <c r="B3" s="10" t="s">
        <v>5</v>
      </c>
      <c r="C3" s="7" t="s">
        <v>6</v>
      </c>
      <c r="D3" s="3"/>
      <c r="E3" s="3"/>
      <c r="F3" s="3"/>
      <c r="G3" s="3"/>
    </row>
    <row r="4" spans="1:7" x14ac:dyDescent="0.25">
      <c r="A4" s="3"/>
      <c r="B4" s="10" t="s">
        <v>7</v>
      </c>
      <c r="C4" s="15" t="s">
        <v>8</v>
      </c>
      <c r="D4" s="3"/>
      <c r="E4" s="3"/>
      <c r="F4" s="3"/>
      <c r="G4" s="3"/>
    </row>
    <row r="5" spans="1:7" x14ac:dyDescent="0.25">
      <c r="A5" s="3"/>
      <c r="B5" s="10" t="s">
        <v>145</v>
      </c>
      <c r="C5" s="15" t="s">
        <v>155</v>
      </c>
      <c r="D5" s="3"/>
      <c r="E5" s="3"/>
      <c r="F5" s="3"/>
      <c r="G5" s="3"/>
    </row>
    <row r="6" spans="1:7" x14ac:dyDescent="0.25">
      <c r="A6" s="3"/>
      <c r="B6" s="10"/>
      <c r="C6" s="15"/>
      <c r="D6" s="3"/>
      <c r="E6" s="3"/>
      <c r="F6" s="3"/>
      <c r="G6" s="3"/>
    </row>
    <row r="7" spans="1:7" x14ac:dyDescent="0.25">
      <c r="A7" s="3"/>
      <c r="B7" s="10"/>
      <c r="C7" s="15"/>
      <c r="D7" s="3"/>
      <c r="E7" s="3"/>
      <c r="F7" s="3"/>
      <c r="G7" s="3"/>
    </row>
    <row r="8" spans="1:7" x14ac:dyDescent="0.25">
      <c r="A8" s="92" t="s">
        <v>1</v>
      </c>
      <c r="B8" s="92"/>
      <c r="C8" s="92"/>
      <c r="D8" s="92"/>
      <c r="E8" s="92"/>
      <c r="F8" s="92"/>
      <c r="G8" s="92"/>
    </row>
    <row r="9" spans="1:7" x14ac:dyDescent="0.25">
      <c r="A9" s="92" t="s">
        <v>2</v>
      </c>
      <c r="B9" s="92"/>
      <c r="C9" s="92"/>
      <c r="D9" s="92"/>
      <c r="E9" s="92"/>
      <c r="F9" s="92"/>
      <c r="G9" s="92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ht="15.75" thickBot="1" x14ac:dyDescent="0.3">
      <c r="A11" s="56" t="s">
        <v>9</v>
      </c>
      <c r="B11" s="56" t="s">
        <v>10</v>
      </c>
      <c r="C11" s="56" t="s">
        <v>11</v>
      </c>
      <c r="D11" s="56" t="s">
        <v>15</v>
      </c>
      <c r="E11" s="56" t="s">
        <v>89</v>
      </c>
      <c r="F11" s="56" t="s">
        <v>110</v>
      </c>
      <c r="G11" s="56" t="s">
        <v>156</v>
      </c>
    </row>
    <row r="12" spans="1:7" x14ac:dyDescent="0.25">
      <c r="A12" s="81"/>
      <c r="B12" s="81"/>
      <c r="C12" s="81"/>
      <c r="D12" s="81"/>
      <c r="E12" s="81"/>
      <c r="F12" s="81"/>
      <c r="G12" s="81"/>
    </row>
    <row r="13" spans="1:7" ht="30" x14ac:dyDescent="0.25">
      <c r="A13" s="96" t="s">
        <v>16</v>
      </c>
      <c r="B13" s="70" t="s">
        <v>17</v>
      </c>
      <c r="C13" s="71" t="s">
        <v>18</v>
      </c>
      <c r="D13" s="71">
        <f>'I Trimestre_2011'!G13</f>
        <v>10</v>
      </c>
      <c r="E13" s="71">
        <f>'II Trimestre_2011'!G13</f>
        <v>30</v>
      </c>
      <c r="F13" s="71">
        <f>'III Trimestre_2011'!G13</f>
        <v>203</v>
      </c>
      <c r="G13" s="71">
        <f t="shared" ref="G13:G52" si="0">SUM(D13:F13)</f>
        <v>243</v>
      </c>
    </row>
    <row r="14" spans="1:7" ht="30" x14ac:dyDescent="0.25">
      <c r="A14" s="97"/>
      <c r="B14" s="70" t="s">
        <v>23</v>
      </c>
      <c r="C14" s="71" t="s">
        <v>20</v>
      </c>
      <c r="D14" s="71">
        <f>'I Trimestre_2011'!G14</f>
        <v>303</v>
      </c>
      <c r="E14" s="71">
        <f>'II Trimestre_2011'!G14</f>
        <v>133</v>
      </c>
      <c r="F14" s="71">
        <f>'III Trimestre_2011'!G14</f>
        <v>568</v>
      </c>
      <c r="G14" s="71">
        <f t="shared" si="0"/>
        <v>1004</v>
      </c>
    </row>
    <row r="15" spans="1:7" ht="45" x14ac:dyDescent="0.25">
      <c r="A15" s="96" t="s">
        <v>96</v>
      </c>
      <c r="B15" s="44" t="s">
        <v>113</v>
      </c>
      <c r="C15" s="71" t="s">
        <v>20</v>
      </c>
      <c r="D15" s="71">
        <f>'I Trimestre_2011'!G15</f>
        <v>2</v>
      </c>
      <c r="E15" s="71">
        <f>'II Trimestre_2011'!G15</f>
        <v>4</v>
      </c>
      <c r="F15" s="71">
        <f>'III Trimestre_2011'!G15</f>
        <v>11</v>
      </c>
      <c r="G15" s="71">
        <f t="shared" si="0"/>
        <v>17</v>
      </c>
    </row>
    <row r="16" spans="1:7" ht="30" x14ac:dyDescent="0.25">
      <c r="A16" s="97"/>
      <c r="B16" s="44" t="s">
        <v>23</v>
      </c>
      <c r="C16" s="71" t="s">
        <v>20</v>
      </c>
      <c r="D16" s="71">
        <f>'I Trimestre_2011'!G16</f>
        <v>200</v>
      </c>
      <c r="E16" s="71">
        <f>'II Trimestre_2011'!G16</f>
        <v>136</v>
      </c>
      <c r="F16" s="71">
        <f>'III Trimestre_2011'!G16</f>
        <v>96</v>
      </c>
      <c r="G16" s="71">
        <f t="shared" si="0"/>
        <v>432</v>
      </c>
    </row>
    <row r="17" spans="1:7" ht="30" x14ac:dyDescent="0.25">
      <c r="A17" s="97"/>
      <c r="B17" s="44" t="s">
        <v>24</v>
      </c>
      <c r="C17" s="71" t="s">
        <v>25</v>
      </c>
      <c r="D17" s="71">
        <f>'I Trimestre_2011'!G17</f>
        <v>5</v>
      </c>
      <c r="E17" s="71">
        <f>'II Trimestre_2011'!G17</f>
        <v>3</v>
      </c>
      <c r="F17" s="71">
        <f>'III Trimestre_2011'!G17</f>
        <v>11</v>
      </c>
      <c r="G17" s="71">
        <f t="shared" si="0"/>
        <v>19</v>
      </c>
    </row>
    <row r="18" spans="1:7" x14ac:dyDescent="0.25">
      <c r="A18" s="97"/>
      <c r="B18" s="44" t="s">
        <v>58</v>
      </c>
      <c r="C18" s="71" t="s">
        <v>27</v>
      </c>
      <c r="D18" s="83">
        <f>'I Trimestre_2011'!G18</f>
        <v>2</v>
      </c>
      <c r="E18" s="71">
        <f>'II Trimestre_2011'!G18</f>
        <v>2</v>
      </c>
      <c r="F18" s="71">
        <f>'III Trimestre_2011'!G18</f>
        <v>3</v>
      </c>
      <c r="G18" s="71">
        <f t="shared" si="0"/>
        <v>7</v>
      </c>
    </row>
    <row r="19" spans="1:7" ht="45" x14ac:dyDescent="0.25">
      <c r="A19" s="97"/>
      <c r="B19" s="44" t="s">
        <v>28</v>
      </c>
      <c r="C19" s="71" t="s">
        <v>20</v>
      </c>
      <c r="D19" s="71">
        <f>'I Trimestre_2011'!G19</f>
        <v>769</v>
      </c>
      <c r="E19" s="71">
        <f>'II Trimestre_2011'!G19</f>
        <v>861</v>
      </c>
      <c r="F19" s="71">
        <f>'III Trimestre_2011'!G19</f>
        <v>739</v>
      </c>
      <c r="G19" s="71">
        <f t="shared" si="0"/>
        <v>2369</v>
      </c>
    </row>
    <row r="20" spans="1:7" ht="45" x14ac:dyDescent="0.25">
      <c r="A20" s="97"/>
      <c r="B20" s="44" t="s">
        <v>29</v>
      </c>
      <c r="C20" s="71" t="s">
        <v>114</v>
      </c>
      <c r="D20" s="71">
        <f>'I Trimestre_2011'!G20</f>
        <v>33</v>
      </c>
      <c r="E20" s="71">
        <f>'II Trimestre_2011'!G20</f>
        <v>3</v>
      </c>
      <c r="F20" s="71">
        <f>'III Trimestre_2011'!G20</f>
        <v>50</v>
      </c>
      <c r="G20" s="71">
        <f t="shared" si="0"/>
        <v>86</v>
      </c>
    </row>
    <row r="21" spans="1:7" ht="30" x14ac:dyDescent="0.25">
      <c r="A21" s="97"/>
      <c r="B21" s="44" t="s">
        <v>115</v>
      </c>
      <c r="C21" s="71" t="s">
        <v>25</v>
      </c>
      <c r="D21" s="71"/>
      <c r="E21" s="71"/>
      <c r="F21" s="71">
        <f>'III Trimestre_2011'!G21</f>
        <v>10</v>
      </c>
      <c r="G21" s="71">
        <f t="shared" si="0"/>
        <v>10</v>
      </c>
    </row>
    <row r="22" spans="1:7" ht="30" x14ac:dyDescent="0.25">
      <c r="A22" s="97"/>
      <c r="B22" s="44" t="s">
        <v>116</v>
      </c>
      <c r="C22" s="71" t="s">
        <v>25</v>
      </c>
      <c r="D22" s="71"/>
      <c r="E22" s="71"/>
      <c r="F22" s="71"/>
      <c r="G22" s="71">
        <f t="shared" si="0"/>
        <v>0</v>
      </c>
    </row>
    <row r="23" spans="1:7" x14ac:dyDescent="0.25">
      <c r="A23" s="97"/>
      <c r="B23" s="44" t="s">
        <v>117</v>
      </c>
      <c r="C23" s="71" t="s">
        <v>118</v>
      </c>
      <c r="D23" s="71"/>
      <c r="E23" s="71"/>
      <c r="F23" s="71"/>
      <c r="G23" s="71">
        <f t="shared" si="0"/>
        <v>0</v>
      </c>
    </row>
    <row r="24" spans="1:7" ht="30" x14ac:dyDescent="0.25">
      <c r="A24" s="97"/>
      <c r="B24" s="44" t="s">
        <v>119</v>
      </c>
      <c r="C24" s="71" t="s">
        <v>20</v>
      </c>
      <c r="D24" s="71"/>
      <c r="E24" s="71">
        <f>'II Trimestre_2011'!G21</f>
        <v>7</v>
      </c>
      <c r="F24" s="71">
        <f>'III Trimestre_2011'!G22</f>
        <v>11</v>
      </c>
      <c r="G24" s="71">
        <f t="shared" si="0"/>
        <v>18</v>
      </c>
    </row>
    <row r="25" spans="1:7" x14ac:dyDescent="0.25">
      <c r="A25" s="96" t="s">
        <v>30</v>
      </c>
      <c r="B25" s="73" t="s">
        <v>31</v>
      </c>
      <c r="C25" s="71" t="s">
        <v>18</v>
      </c>
      <c r="D25" s="71">
        <f>'I Trimestre_2011'!G21</f>
        <v>13</v>
      </c>
      <c r="E25" s="74">
        <f>'II Trimestre_2011'!G22</f>
        <v>55</v>
      </c>
      <c r="F25" s="74">
        <f>'III Trimestre_2011'!G23</f>
        <v>80</v>
      </c>
      <c r="G25" s="74">
        <f t="shared" si="0"/>
        <v>148</v>
      </c>
    </row>
    <row r="26" spans="1:7" x14ac:dyDescent="0.25">
      <c r="A26" s="97"/>
      <c r="B26" s="45" t="s">
        <v>23</v>
      </c>
      <c r="C26" s="40" t="s">
        <v>20</v>
      </c>
      <c r="D26" s="40">
        <v>0</v>
      </c>
      <c r="E26" s="74">
        <f>'II Trimestre_2011'!G23</f>
        <v>85</v>
      </c>
      <c r="F26" s="74">
        <f>'III Trimestre_2011'!G24</f>
        <v>375</v>
      </c>
      <c r="G26" s="74">
        <f t="shared" si="0"/>
        <v>460</v>
      </c>
    </row>
    <row r="27" spans="1:7" ht="30" x14ac:dyDescent="0.25">
      <c r="A27" s="96" t="s">
        <v>33</v>
      </c>
      <c r="B27" s="77" t="s">
        <v>120</v>
      </c>
      <c r="C27" s="78" t="s">
        <v>121</v>
      </c>
      <c r="D27" s="40">
        <f>'I Trimestre_2011'!G24</f>
        <v>0</v>
      </c>
      <c r="E27" s="79">
        <f>'II Trimestre_2011'!G25</f>
        <v>2</v>
      </c>
      <c r="F27" s="79">
        <f>'III Trimestre_2011'!G25</f>
        <v>2</v>
      </c>
      <c r="G27" s="79">
        <f t="shared" si="0"/>
        <v>4</v>
      </c>
    </row>
    <row r="28" spans="1:7" ht="30" x14ac:dyDescent="0.25">
      <c r="A28" s="97"/>
      <c r="B28" s="50" t="s">
        <v>122</v>
      </c>
      <c r="C28" s="78" t="s">
        <v>123</v>
      </c>
      <c r="D28" s="40">
        <f>'I Trimestre_2011'!G25</f>
        <v>0</v>
      </c>
      <c r="E28" s="79">
        <f>'II Trimestre_2011'!G26</f>
        <v>0</v>
      </c>
      <c r="F28" s="79">
        <f>'III Trimestre_2011'!G26</f>
        <v>2</v>
      </c>
      <c r="G28" s="79">
        <f t="shared" si="0"/>
        <v>2</v>
      </c>
    </row>
    <row r="29" spans="1:7" ht="30" x14ac:dyDescent="0.25">
      <c r="A29" s="97"/>
      <c r="B29" s="77" t="s">
        <v>124</v>
      </c>
      <c r="C29" s="78" t="s">
        <v>125</v>
      </c>
      <c r="D29" s="40">
        <f>'I Trimestre_2011'!G26</f>
        <v>0</v>
      </c>
      <c r="E29" s="79">
        <f>'II Trimestre_2011'!G27</f>
        <v>2</v>
      </c>
      <c r="F29" s="79"/>
      <c r="G29" s="79">
        <f t="shared" si="0"/>
        <v>2</v>
      </c>
    </row>
    <row r="30" spans="1:7" ht="30" x14ac:dyDescent="0.25">
      <c r="A30" s="97"/>
      <c r="B30" s="77" t="s">
        <v>126</v>
      </c>
      <c r="C30" s="78" t="s">
        <v>20</v>
      </c>
      <c r="D30" s="40">
        <f>'I Trimestre_2011'!G27</f>
        <v>635</v>
      </c>
      <c r="E30" s="79">
        <f>'II Trimestre_2011'!G28</f>
        <v>1848</v>
      </c>
      <c r="F30" s="78">
        <f>'III Trimestre_2011'!G27</f>
        <v>1275</v>
      </c>
      <c r="G30" s="78">
        <f t="shared" si="0"/>
        <v>3758</v>
      </c>
    </row>
    <row r="31" spans="1:7" ht="15" customHeight="1" x14ac:dyDescent="0.25">
      <c r="A31" s="113" t="s">
        <v>180</v>
      </c>
      <c r="B31" s="77" t="s">
        <v>38</v>
      </c>
      <c r="C31" s="78" t="s">
        <v>39</v>
      </c>
      <c r="D31" s="40">
        <f>'I Trimestre_2011'!G28</f>
        <v>57</v>
      </c>
      <c r="E31" s="78">
        <f>'II Trimestre_2011'!G29</f>
        <v>19</v>
      </c>
      <c r="F31" s="78">
        <f>'III Trimestre_2011'!G28</f>
        <v>47</v>
      </c>
      <c r="G31" s="78">
        <f t="shared" si="0"/>
        <v>123</v>
      </c>
    </row>
    <row r="32" spans="1:7" x14ac:dyDescent="0.25">
      <c r="A32" s="113"/>
      <c r="B32" s="77" t="s">
        <v>40</v>
      </c>
      <c r="C32" s="78" t="s">
        <v>20</v>
      </c>
      <c r="D32" s="40">
        <f>'I Trimestre_2011'!G29</f>
        <v>322</v>
      </c>
      <c r="E32" s="78">
        <f>'II Trimestre_2011'!G30</f>
        <v>154</v>
      </c>
      <c r="F32" s="78">
        <f>'III Trimestre_2011'!G29</f>
        <v>328</v>
      </c>
      <c r="G32" s="78">
        <f t="shared" si="0"/>
        <v>804</v>
      </c>
    </row>
    <row r="33" spans="1:7" x14ac:dyDescent="0.25">
      <c r="A33" s="113"/>
      <c r="B33" s="77" t="s">
        <v>127</v>
      </c>
      <c r="C33" s="78" t="s">
        <v>128</v>
      </c>
      <c r="D33" s="40"/>
      <c r="E33" s="78"/>
      <c r="F33" s="78"/>
      <c r="G33" s="78">
        <f t="shared" si="0"/>
        <v>0</v>
      </c>
    </row>
    <row r="34" spans="1:7" x14ac:dyDescent="0.25">
      <c r="A34" s="113"/>
      <c r="B34" s="77" t="s">
        <v>129</v>
      </c>
      <c r="C34" s="78" t="s">
        <v>130</v>
      </c>
      <c r="D34" s="40"/>
      <c r="E34" s="78"/>
      <c r="F34" s="78"/>
      <c r="G34" s="78">
        <f t="shared" si="0"/>
        <v>0</v>
      </c>
    </row>
    <row r="35" spans="1:7" x14ac:dyDescent="0.25">
      <c r="A35" s="113"/>
      <c r="B35" s="77" t="s">
        <v>131</v>
      </c>
      <c r="C35" s="78" t="s">
        <v>132</v>
      </c>
      <c r="D35" s="40">
        <f>'I Trimestre_2011'!G30</f>
        <v>0</v>
      </c>
      <c r="E35" s="78">
        <f>'II Trimestre_2011'!G31</f>
        <v>1</v>
      </c>
      <c r="F35" s="78">
        <f>'III Trimestre_2011'!G31</f>
        <v>2</v>
      </c>
      <c r="G35" s="78">
        <f t="shared" si="0"/>
        <v>3</v>
      </c>
    </row>
    <row r="36" spans="1:7" x14ac:dyDescent="0.25">
      <c r="A36" s="113"/>
      <c r="B36" s="77" t="s">
        <v>166</v>
      </c>
      <c r="C36" s="78" t="s">
        <v>161</v>
      </c>
      <c r="D36" s="40"/>
      <c r="E36" s="78"/>
      <c r="F36" s="78">
        <f>'III Trimestre_2011'!G30</f>
        <v>37</v>
      </c>
      <c r="G36" s="78">
        <f t="shared" si="0"/>
        <v>37</v>
      </c>
    </row>
    <row r="37" spans="1:7" x14ac:dyDescent="0.25">
      <c r="A37" s="96" t="s">
        <v>42</v>
      </c>
      <c r="B37" s="77" t="s">
        <v>38</v>
      </c>
      <c r="C37" s="79" t="s">
        <v>18</v>
      </c>
      <c r="D37" s="40">
        <f>'I Trimestre_2011'!G31</f>
        <v>0</v>
      </c>
      <c r="E37" s="78">
        <f>'II Trimestre_2011'!G32</f>
        <v>12</v>
      </c>
      <c r="F37" s="78">
        <f>'III Trimestre_2011'!G32</f>
        <v>5</v>
      </c>
      <c r="G37" s="78">
        <f t="shared" si="0"/>
        <v>17</v>
      </c>
    </row>
    <row r="38" spans="1:7" x14ac:dyDescent="0.25">
      <c r="A38" s="96"/>
      <c r="B38" s="77" t="s">
        <v>40</v>
      </c>
      <c r="C38" s="79" t="s">
        <v>20</v>
      </c>
      <c r="D38" s="40">
        <f>'I Trimestre_2011'!G32</f>
        <v>92</v>
      </c>
      <c r="E38" s="78">
        <f>'II Trimestre_2011'!G33</f>
        <v>81</v>
      </c>
      <c r="F38" s="78">
        <f>'III Trimestre_2011'!G33</f>
        <v>145</v>
      </c>
      <c r="G38" s="78">
        <f t="shared" si="0"/>
        <v>318</v>
      </c>
    </row>
    <row r="39" spans="1:7" ht="45" x14ac:dyDescent="0.25">
      <c r="A39" s="96"/>
      <c r="B39" s="77" t="s">
        <v>133</v>
      </c>
      <c r="C39" s="79" t="s">
        <v>20</v>
      </c>
      <c r="D39" s="40">
        <f>'I Trimestre_2011'!G33</f>
        <v>1818</v>
      </c>
      <c r="E39" s="78">
        <f>'II Trimestre_2011'!G34</f>
        <v>1637</v>
      </c>
      <c r="F39" s="78">
        <f>'III Trimestre_2011'!G34</f>
        <v>1669</v>
      </c>
      <c r="G39" s="78">
        <f t="shared" si="0"/>
        <v>5124</v>
      </c>
    </row>
    <row r="40" spans="1:7" x14ac:dyDescent="0.25">
      <c r="A40" s="96"/>
      <c r="B40" s="77" t="s">
        <v>134</v>
      </c>
      <c r="C40" s="79" t="s">
        <v>135</v>
      </c>
      <c r="D40" s="40"/>
      <c r="E40" s="78"/>
      <c r="F40" s="78"/>
      <c r="G40" s="78">
        <f t="shared" si="0"/>
        <v>0</v>
      </c>
    </row>
    <row r="41" spans="1:7" ht="45" x14ac:dyDescent="0.25">
      <c r="A41" s="96"/>
      <c r="B41" s="77" t="s">
        <v>136</v>
      </c>
      <c r="C41" s="79" t="s">
        <v>20</v>
      </c>
      <c r="D41" s="40">
        <f>'I Trimestre_2011'!G34</f>
        <v>176</v>
      </c>
      <c r="E41" s="79">
        <f>'II Trimestre_2011'!G35</f>
        <v>251</v>
      </c>
      <c r="F41" s="79">
        <f>'III Trimestre_2011'!G35</f>
        <v>148</v>
      </c>
      <c r="G41" s="79">
        <f t="shared" si="0"/>
        <v>575</v>
      </c>
    </row>
    <row r="42" spans="1:7" ht="30" x14ac:dyDescent="0.25">
      <c r="A42" s="96"/>
      <c r="B42" s="77" t="s">
        <v>137</v>
      </c>
      <c r="C42" s="78" t="s">
        <v>138</v>
      </c>
      <c r="D42" s="40"/>
      <c r="E42" s="79"/>
      <c r="F42" s="79"/>
      <c r="G42" s="79">
        <f t="shared" si="0"/>
        <v>0</v>
      </c>
    </row>
    <row r="43" spans="1:7" x14ac:dyDescent="0.25">
      <c r="A43" s="96"/>
      <c r="B43" s="77" t="s">
        <v>159</v>
      </c>
      <c r="C43" s="78" t="s">
        <v>46</v>
      </c>
      <c r="D43" s="40">
        <f>'I Trimestre_2011'!G35</f>
        <v>35</v>
      </c>
      <c r="E43" s="79">
        <f>'II Trimestre_2011'!G36</f>
        <v>26</v>
      </c>
      <c r="F43" s="79">
        <f>'III Trimestre_2011'!G36</f>
        <v>10</v>
      </c>
      <c r="G43" s="79">
        <f t="shared" si="0"/>
        <v>71</v>
      </c>
    </row>
    <row r="44" spans="1:7" ht="15" customHeight="1" x14ac:dyDescent="0.25">
      <c r="A44" s="96"/>
      <c r="B44" s="77" t="s">
        <v>162</v>
      </c>
      <c r="C44" s="78"/>
      <c r="D44" s="40"/>
      <c r="E44" s="79">
        <f>'II Trimestre_2011'!G37</f>
        <v>4</v>
      </c>
      <c r="F44" s="79"/>
      <c r="G44" s="79">
        <f t="shared" si="0"/>
        <v>4</v>
      </c>
    </row>
    <row r="45" spans="1:7" ht="45" x14ac:dyDescent="0.25">
      <c r="A45" s="96" t="s">
        <v>105</v>
      </c>
      <c r="B45" s="88" t="s">
        <v>47</v>
      </c>
      <c r="C45" s="89" t="s">
        <v>20</v>
      </c>
      <c r="D45" s="89">
        <f>'I Trimestre_2011'!G36</f>
        <v>1407</v>
      </c>
      <c r="E45" s="89">
        <f>'II Trimestre_2011'!G38</f>
        <v>2206</v>
      </c>
      <c r="F45" s="89">
        <f>'III Trimestre_2011'!G37</f>
        <v>3155</v>
      </c>
      <c r="G45" s="89">
        <f t="shared" si="0"/>
        <v>6768</v>
      </c>
    </row>
    <row r="46" spans="1:7" ht="30" x14ac:dyDescent="0.25">
      <c r="A46" s="96"/>
      <c r="B46" s="52" t="s">
        <v>48</v>
      </c>
      <c r="C46" s="40" t="s">
        <v>106</v>
      </c>
      <c r="D46" s="40">
        <f>'I Trimestre_2011'!G37</f>
        <v>1197</v>
      </c>
      <c r="E46" s="40">
        <f>'II Trimestre_2011'!G39</f>
        <v>1052</v>
      </c>
      <c r="F46" s="78">
        <f>'III Trimestre_2011'!G38</f>
        <v>610</v>
      </c>
      <c r="G46" s="40">
        <f t="shared" si="0"/>
        <v>2859</v>
      </c>
    </row>
    <row r="47" spans="1:7" ht="30" x14ac:dyDescent="0.25">
      <c r="A47" s="96"/>
      <c r="B47" s="52" t="s">
        <v>50</v>
      </c>
      <c r="C47" s="40" t="s">
        <v>18</v>
      </c>
      <c r="D47" s="40">
        <f>'I Trimestre_2011'!G39</f>
        <v>8</v>
      </c>
      <c r="E47" s="40">
        <f>'II Trimestre_2011'!G40</f>
        <v>57</v>
      </c>
      <c r="F47" s="78">
        <f>'III Trimestre_2011'!G39</f>
        <v>414</v>
      </c>
      <c r="G47" s="40">
        <f t="shared" si="0"/>
        <v>479</v>
      </c>
    </row>
    <row r="48" spans="1:7" ht="45" x14ac:dyDescent="0.25">
      <c r="A48" s="96"/>
      <c r="B48" s="52" t="s">
        <v>139</v>
      </c>
      <c r="C48" s="40" t="s">
        <v>20</v>
      </c>
      <c r="D48" s="40">
        <f>'I Trimestre_2011'!G40</f>
        <v>37</v>
      </c>
      <c r="E48" s="40">
        <f>'II Trimestre_2011'!G41</f>
        <v>125</v>
      </c>
      <c r="F48" s="40">
        <f>'III Trimestre_2011'!G41</f>
        <v>211</v>
      </c>
      <c r="G48" s="40">
        <f t="shared" si="0"/>
        <v>373</v>
      </c>
    </row>
    <row r="49" spans="1:7" x14ac:dyDescent="0.25">
      <c r="A49" s="96"/>
      <c r="B49" s="52" t="s">
        <v>160</v>
      </c>
      <c r="C49" s="40" t="s">
        <v>161</v>
      </c>
      <c r="D49" s="40">
        <f>'I Trimestre_2011'!G38</f>
        <v>306</v>
      </c>
      <c r="E49" s="40"/>
      <c r="F49" s="40"/>
      <c r="G49" s="40">
        <f t="shared" si="0"/>
        <v>306</v>
      </c>
    </row>
    <row r="50" spans="1:7" ht="45" x14ac:dyDescent="0.25">
      <c r="A50" s="112" t="s">
        <v>52</v>
      </c>
      <c r="B50" s="77" t="s">
        <v>163</v>
      </c>
      <c r="C50" s="78" t="s">
        <v>141</v>
      </c>
      <c r="D50" s="40">
        <f>'I Trimestre_2011'!G41</f>
        <v>0</v>
      </c>
      <c r="E50" s="40"/>
      <c r="F50" s="40"/>
      <c r="G50" s="40">
        <f t="shared" si="0"/>
        <v>0</v>
      </c>
    </row>
    <row r="51" spans="1:7" x14ac:dyDescent="0.25">
      <c r="A51" s="112"/>
      <c r="B51" s="77" t="s">
        <v>164</v>
      </c>
      <c r="C51" s="78" t="s">
        <v>114</v>
      </c>
      <c r="D51" s="40"/>
      <c r="E51" s="40">
        <f>'II Trimestre_2011'!G42</f>
        <v>20</v>
      </c>
      <c r="F51" s="40">
        <f>'III Trimestre_2011'!G42</f>
        <v>45</v>
      </c>
      <c r="G51" s="40">
        <f t="shared" si="0"/>
        <v>65</v>
      </c>
    </row>
    <row r="52" spans="1:7" ht="45" x14ac:dyDescent="0.25">
      <c r="A52" s="114"/>
      <c r="B52" s="52" t="s">
        <v>165</v>
      </c>
      <c r="C52" s="78"/>
      <c r="D52" s="40"/>
      <c r="E52" s="40">
        <f>'II Trimestre_2011'!G43</f>
        <v>1</v>
      </c>
      <c r="F52" s="40">
        <f>'III Trimestre_2011'!G43</f>
        <v>1</v>
      </c>
      <c r="G52" s="40">
        <f t="shared" si="0"/>
        <v>2</v>
      </c>
    </row>
    <row r="53" spans="1:7" ht="15.75" thickBot="1" x14ac:dyDescent="0.3">
      <c r="A53" s="57"/>
      <c r="B53" s="58"/>
      <c r="C53" s="59"/>
      <c r="D53" s="60"/>
      <c r="E53" s="60"/>
      <c r="F53" s="60"/>
      <c r="G53" s="60"/>
    </row>
    <row r="54" spans="1:7" ht="15.75" thickTop="1" x14ac:dyDescent="0.25">
      <c r="A54" s="82" t="s">
        <v>108</v>
      </c>
      <c r="C54" s="35"/>
      <c r="D54" s="35"/>
      <c r="E54" s="35"/>
      <c r="F54" s="35"/>
      <c r="G54" s="35"/>
    </row>
    <row r="57" spans="1:7" x14ac:dyDescent="0.25">
      <c r="A57" s="100" t="s">
        <v>64</v>
      </c>
      <c r="B57" s="100"/>
      <c r="C57" s="100"/>
      <c r="D57" s="100"/>
      <c r="E57" s="100"/>
      <c r="F57" s="100"/>
    </row>
    <row r="58" spans="1:7" x14ac:dyDescent="0.25">
      <c r="A58" s="93" t="s">
        <v>65</v>
      </c>
      <c r="B58" s="93"/>
      <c r="C58" s="93"/>
      <c r="D58" s="93"/>
      <c r="E58" s="93"/>
      <c r="F58" s="93"/>
    </row>
    <row r="59" spans="1:7" x14ac:dyDescent="0.25">
      <c r="A59" s="93" t="s">
        <v>147</v>
      </c>
      <c r="B59" s="93"/>
      <c r="C59" s="93"/>
      <c r="D59" s="93"/>
      <c r="E59" s="93"/>
      <c r="F59" s="93"/>
    </row>
    <row r="60" spans="1:7" x14ac:dyDescent="0.25">
      <c r="A60" s="3"/>
      <c r="B60" s="3"/>
      <c r="C60" s="3"/>
      <c r="D60" s="3"/>
      <c r="E60" s="3"/>
      <c r="F60" s="20"/>
    </row>
    <row r="61" spans="1:7" ht="15.75" thickBot="1" x14ac:dyDescent="0.3">
      <c r="A61" s="61" t="s">
        <v>9</v>
      </c>
      <c r="B61" s="61" t="s">
        <v>15</v>
      </c>
      <c r="C61" s="61" t="s">
        <v>89</v>
      </c>
      <c r="D61" s="61" t="s">
        <v>110</v>
      </c>
      <c r="E61" s="61" t="s">
        <v>156</v>
      </c>
    </row>
    <row r="62" spans="1:7" x14ac:dyDescent="0.25">
      <c r="A62" s="50" t="s">
        <v>66</v>
      </c>
      <c r="B62" s="51">
        <f>'I Trimestre_2011'!E54</f>
        <v>408310</v>
      </c>
      <c r="C62" s="51">
        <f>'II Trimestre_2011'!E57</f>
        <v>26865101.25</v>
      </c>
      <c r="D62" s="51">
        <f>'III Trimestre_2011'!E57</f>
        <v>25054756.399999999</v>
      </c>
      <c r="E62" s="51">
        <f t="shared" ref="E62:E74" si="1">SUM(B62:D62)</f>
        <v>52328167.649999999</v>
      </c>
    </row>
    <row r="63" spans="1:7" ht="30" x14ac:dyDescent="0.25">
      <c r="A63" s="44" t="s">
        <v>67</v>
      </c>
      <c r="B63" s="51">
        <f>'I Trimestre_2011'!E55</f>
        <v>1908306.65</v>
      </c>
      <c r="C63" s="51">
        <f>'II Trimestre_2011'!E58</f>
        <v>8322737</v>
      </c>
      <c r="D63" s="51">
        <f>'III Trimestre_2011'!E58</f>
        <v>10420469.41</v>
      </c>
      <c r="E63" s="51">
        <f t="shared" si="1"/>
        <v>20651513.060000002</v>
      </c>
    </row>
    <row r="64" spans="1:7" ht="30" x14ac:dyDescent="0.25">
      <c r="A64" s="44" t="s">
        <v>68</v>
      </c>
      <c r="B64" s="51">
        <f>'I Trimestre_2011'!E56</f>
        <v>6776693.4699999997</v>
      </c>
      <c r="C64" s="51">
        <f>'II Trimestre_2011'!E59</f>
        <v>2212000</v>
      </c>
      <c r="D64" s="51">
        <f>'III Trimestre_2011'!E59</f>
        <v>2541900</v>
      </c>
      <c r="E64" s="51">
        <f t="shared" si="1"/>
        <v>11530593.469999999</v>
      </c>
    </row>
    <row r="65" spans="1:6" ht="30" x14ac:dyDescent="0.25">
      <c r="A65" s="44" t="s">
        <v>69</v>
      </c>
      <c r="B65" s="51">
        <f>'I Trimestre_2011'!E57</f>
        <v>3750</v>
      </c>
      <c r="C65" s="51">
        <f>'II Trimestre_2011'!E60</f>
        <v>5001000</v>
      </c>
      <c r="D65" s="51">
        <f>'III Trimestre_2011'!E60</f>
        <v>4369345</v>
      </c>
      <c r="E65" s="51">
        <f t="shared" si="1"/>
        <v>9374095</v>
      </c>
    </row>
    <row r="66" spans="1:6" ht="30" x14ac:dyDescent="0.25">
      <c r="A66" s="44" t="s">
        <v>70</v>
      </c>
      <c r="B66" s="51">
        <f>'I Trimestre_2011'!E58</f>
        <v>10165875</v>
      </c>
      <c r="C66" s="51">
        <f>'II Trimestre_2011'!E61</f>
        <v>734510.1</v>
      </c>
      <c r="D66" s="51">
        <f>'III Trimestre_2011'!E61</f>
        <v>13058354.02</v>
      </c>
      <c r="E66" s="51">
        <f t="shared" si="1"/>
        <v>23958739.119999997</v>
      </c>
    </row>
    <row r="67" spans="1:6" x14ac:dyDescent="0.25">
      <c r="A67" s="44" t="s">
        <v>71</v>
      </c>
      <c r="B67" s="51">
        <f>'I Trimestre_2011'!E59</f>
        <v>14982315</v>
      </c>
      <c r="C67" s="51">
        <f>'II Trimestre_2011'!E62</f>
        <v>15768086.93</v>
      </c>
      <c r="D67" s="51">
        <f>'III Trimestre_2011'!E62</f>
        <v>27357564.59</v>
      </c>
      <c r="E67" s="51">
        <f t="shared" si="1"/>
        <v>58107966.519999996</v>
      </c>
    </row>
    <row r="68" spans="1:6" ht="30" x14ac:dyDescent="0.25">
      <c r="A68" s="44" t="s">
        <v>72</v>
      </c>
      <c r="B68" s="51">
        <f>'I Trimestre_2011'!E60</f>
        <v>773900</v>
      </c>
      <c r="C68" s="51">
        <f>'II Trimestre_2011'!E63</f>
        <v>5686194.9900000002</v>
      </c>
      <c r="D68" s="51">
        <f>'III Trimestre_2011'!E63</f>
        <v>3175800</v>
      </c>
      <c r="E68" s="51">
        <f t="shared" si="1"/>
        <v>9635894.9900000002</v>
      </c>
    </row>
    <row r="69" spans="1:6" ht="30" x14ac:dyDescent="0.25">
      <c r="A69" s="44" t="s">
        <v>73</v>
      </c>
      <c r="B69" s="51">
        <f>'I Trimestre_2011'!E61</f>
        <v>0</v>
      </c>
      <c r="C69" s="51">
        <f>'II Trimestre_2011'!E64</f>
        <v>271350</v>
      </c>
      <c r="D69" s="51">
        <f>'III Trimestre_2011'!E64</f>
        <v>278640</v>
      </c>
      <c r="E69" s="51">
        <f t="shared" si="1"/>
        <v>549990</v>
      </c>
    </row>
    <row r="70" spans="1:6" ht="30" x14ac:dyDescent="0.25">
      <c r="A70" s="90" t="s">
        <v>74</v>
      </c>
      <c r="B70" s="91">
        <f>'I Trimestre_2011'!E62</f>
        <v>128789484.36999999</v>
      </c>
      <c r="C70" s="91">
        <f>'II Trimestre_2011'!E65</f>
        <v>107943675.59</v>
      </c>
      <c r="D70" s="91">
        <f>'III Trimestre_2011'!E65</f>
        <v>59406397.219999999</v>
      </c>
      <c r="E70" s="91">
        <f t="shared" si="1"/>
        <v>296139557.17999995</v>
      </c>
    </row>
    <row r="71" spans="1:6" x14ac:dyDescent="0.25">
      <c r="A71" s="44" t="s">
        <v>75</v>
      </c>
      <c r="B71" s="51">
        <f>'I Trimestre_2011'!E63</f>
        <v>11501990.43</v>
      </c>
      <c r="C71" s="51">
        <f>'II Trimestre_2011'!E66</f>
        <v>13601210.190000001</v>
      </c>
      <c r="D71" s="51">
        <f>'III Trimestre_2011'!E66</f>
        <v>15591928.039999999</v>
      </c>
      <c r="E71" s="51">
        <f t="shared" si="1"/>
        <v>40695128.659999996</v>
      </c>
    </row>
    <row r="72" spans="1:6" ht="30" x14ac:dyDescent="0.25">
      <c r="A72" s="44" t="s">
        <v>76</v>
      </c>
      <c r="B72" s="51">
        <f>'I Trimestre_2011'!E64</f>
        <v>586019808.17000008</v>
      </c>
      <c r="C72" s="51">
        <f>'II Trimestre_2011'!E67</f>
        <v>507719553.95999998</v>
      </c>
      <c r="D72" s="51">
        <f>'III Trimestre_2011'!E67</f>
        <v>507786990.53999996</v>
      </c>
      <c r="E72" s="51">
        <f t="shared" si="1"/>
        <v>1601526352.6700001</v>
      </c>
    </row>
    <row r="73" spans="1:6" ht="30" x14ac:dyDescent="0.25">
      <c r="A73" s="44" t="s">
        <v>77</v>
      </c>
      <c r="B73" s="51">
        <f>'I Trimestre_2011'!E65</f>
        <v>463599732.35000002</v>
      </c>
      <c r="C73" s="51">
        <f>'II Trimestre_2011'!E68</f>
        <v>363307550.75999999</v>
      </c>
      <c r="D73" s="51">
        <f>'III Trimestre_2011'!E68</f>
        <v>555979522.86000001</v>
      </c>
      <c r="E73" s="51">
        <f t="shared" si="1"/>
        <v>1382886805.97</v>
      </c>
    </row>
    <row r="74" spans="1:6" ht="15.75" thickBot="1" x14ac:dyDescent="0.3">
      <c r="A74" s="62" t="s">
        <v>78</v>
      </c>
      <c r="B74" s="63">
        <f>'I Trimestre_2011'!E66</f>
        <v>1224930165.4400001</v>
      </c>
      <c r="C74" s="63">
        <f>'II Trimestre_2011'!E69</f>
        <v>1057432970.77</v>
      </c>
      <c r="D74" s="63">
        <f>'III Trimestre_2011'!E69</f>
        <v>1225021668.0799999</v>
      </c>
      <c r="E74" s="63">
        <f t="shared" si="1"/>
        <v>3507384804.29</v>
      </c>
    </row>
    <row r="75" spans="1:6" ht="15.75" thickTop="1" x14ac:dyDescent="0.25">
      <c r="A75" s="107" t="s">
        <v>144</v>
      </c>
      <c r="B75" s="108"/>
      <c r="C75" s="108"/>
      <c r="D75" s="108"/>
      <c r="E75" s="108"/>
      <c r="F75" s="108"/>
    </row>
    <row r="76" spans="1:6" x14ac:dyDescent="0.25">
      <c r="A76" s="4" t="s">
        <v>142</v>
      </c>
      <c r="C76" s="3"/>
      <c r="D76" s="3"/>
      <c r="E76" s="3"/>
      <c r="F76" s="20"/>
    </row>
    <row r="79" spans="1:6" x14ac:dyDescent="0.25">
      <c r="A79" s="100" t="s">
        <v>79</v>
      </c>
      <c r="B79" s="100"/>
      <c r="C79" s="100"/>
      <c r="D79" s="100"/>
      <c r="E79" s="100"/>
      <c r="F79" s="100"/>
    </row>
    <row r="80" spans="1:6" x14ac:dyDescent="0.25">
      <c r="A80" s="93" t="s">
        <v>65</v>
      </c>
      <c r="B80" s="93"/>
      <c r="C80" s="93"/>
      <c r="D80" s="93"/>
      <c r="E80" s="93"/>
      <c r="F80" s="93"/>
    </row>
    <row r="81" spans="1:6" x14ac:dyDescent="0.25">
      <c r="A81" s="93" t="s">
        <v>147</v>
      </c>
      <c r="B81" s="93"/>
      <c r="C81" s="93"/>
      <c r="D81" s="93"/>
      <c r="E81" s="93"/>
      <c r="F81" s="93"/>
    </row>
    <row r="82" spans="1:6" x14ac:dyDescent="0.25">
      <c r="A82" s="3"/>
      <c r="B82" s="3"/>
      <c r="C82" s="3"/>
      <c r="D82" s="3"/>
      <c r="E82" s="3"/>
      <c r="F82" s="3"/>
    </row>
    <row r="83" spans="1:6" ht="15.75" thickBot="1" x14ac:dyDescent="0.3">
      <c r="A83" s="61" t="s">
        <v>80</v>
      </c>
      <c r="B83" s="61" t="s">
        <v>15</v>
      </c>
      <c r="C83" s="61" t="s">
        <v>89</v>
      </c>
      <c r="D83" s="61" t="s">
        <v>110</v>
      </c>
      <c r="E83" s="61" t="s">
        <v>156</v>
      </c>
    </row>
    <row r="84" spans="1:6" x14ac:dyDescent="0.25">
      <c r="A84" s="50" t="s">
        <v>91</v>
      </c>
      <c r="B84" s="51">
        <f>'I Trimestre_2011'!E76</f>
        <v>841037601.46000004</v>
      </c>
      <c r="C84" s="51">
        <f>'II Trimestre_2011'!E79</f>
        <v>618292378.03999996</v>
      </c>
      <c r="D84" s="51">
        <f>'III Trimestre_2011'!E79</f>
        <v>621212763.53999996</v>
      </c>
      <c r="E84" s="51">
        <f t="shared" ref="E84:E89" si="2">SUM(B84:D84)</f>
        <v>2080542743.04</v>
      </c>
    </row>
    <row r="85" spans="1:6" x14ac:dyDescent="0.25">
      <c r="A85" s="50" t="s">
        <v>82</v>
      </c>
      <c r="B85" s="51">
        <f>'I Trimestre_2011'!E77</f>
        <v>250746728.19</v>
      </c>
      <c r="C85" s="51">
        <f>'II Trimestre_2011'!E80</f>
        <v>328853321.78999996</v>
      </c>
      <c r="D85" s="51">
        <f>'III Trimestre_2011'!E80</f>
        <v>509335389.90999997</v>
      </c>
      <c r="E85" s="51">
        <f t="shared" si="2"/>
        <v>1088935439.8899999</v>
      </c>
    </row>
    <row r="86" spans="1:6" x14ac:dyDescent="0.25">
      <c r="A86" s="50" t="s">
        <v>83</v>
      </c>
      <c r="B86" s="51">
        <f>'I Trimestre_2011'!E78</f>
        <v>20174653.340000004</v>
      </c>
      <c r="C86" s="51">
        <f>'II Trimestre_2011'!E81</f>
        <v>30406085.290000003</v>
      </c>
      <c r="D86" s="51">
        <f>'III Trimestre_2011'!E81</f>
        <v>34344606.890000001</v>
      </c>
      <c r="E86" s="51">
        <f t="shared" si="2"/>
        <v>84925345.520000011</v>
      </c>
    </row>
    <row r="87" spans="1:6" x14ac:dyDescent="0.25">
      <c r="A87" s="50" t="s">
        <v>84</v>
      </c>
      <c r="B87" s="51">
        <f>'I Trimestre_2011'!E79</f>
        <v>28962434.440000001</v>
      </c>
      <c r="C87" s="51">
        <f>'II Trimestre_2011'!E82</f>
        <v>2643608.16</v>
      </c>
      <c r="D87" s="51">
        <f>'III Trimestre_2011'!E82</f>
        <v>47572059</v>
      </c>
      <c r="E87" s="51">
        <f t="shared" si="2"/>
        <v>79178101.599999994</v>
      </c>
    </row>
    <row r="88" spans="1:6" x14ac:dyDescent="0.25">
      <c r="A88" s="50" t="s">
        <v>85</v>
      </c>
      <c r="B88" s="51">
        <f>'I Trimestre_2011'!E80</f>
        <v>84008747.939999998</v>
      </c>
      <c r="C88" s="51">
        <f>'II Trimestre_2011'!E83</f>
        <v>77237577.379999995</v>
      </c>
      <c r="D88" s="51">
        <f>'III Trimestre_2011'!E83</f>
        <v>12556848.740000002</v>
      </c>
      <c r="E88" s="51">
        <f t="shared" si="2"/>
        <v>173803174.06</v>
      </c>
    </row>
    <row r="89" spans="1:6" ht="15.75" thickBot="1" x14ac:dyDescent="0.3">
      <c r="A89" s="62" t="s">
        <v>78</v>
      </c>
      <c r="B89" s="63">
        <f>'I Trimestre_2011'!E81</f>
        <v>1224930165.3700001</v>
      </c>
      <c r="C89" s="63">
        <f>'II Trimestre_2011'!E84</f>
        <v>1057432970.6599998</v>
      </c>
      <c r="D89" s="63">
        <f>'III Trimestre_2011'!E84</f>
        <v>1225021668.0799999</v>
      </c>
      <c r="E89" s="63">
        <f t="shared" si="2"/>
        <v>3507384804.1099997</v>
      </c>
    </row>
    <row r="90" spans="1:6" ht="15.75" thickTop="1" x14ac:dyDescent="0.25">
      <c r="A90" s="5" t="s">
        <v>142</v>
      </c>
      <c r="B90" s="27"/>
      <c r="C90" s="27"/>
      <c r="D90" s="27"/>
      <c r="E90" s="27"/>
      <c r="F90" s="27"/>
    </row>
    <row r="93" spans="1:6" x14ac:dyDescent="0.25">
      <c r="A93" s="102" t="s">
        <v>86</v>
      </c>
      <c r="B93" s="102"/>
      <c r="C93" s="102"/>
      <c r="D93" s="102"/>
      <c r="E93" s="102"/>
    </row>
    <row r="94" spans="1:6" x14ac:dyDescent="0.25">
      <c r="A94" s="103" t="s">
        <v>87</v>
      </c>
      <c r="B94" s="103"/>
      <c r="C94" s="103"/>
      <c r="D94" s="103"/>
      <c r="E94" s="103"/>
    </row>
    <row r="95" spans="1:6" x14ac:dyDescent="0.25">
      <c r="A95" s="103" t="s">
        <v>147</v>
      </c>
      <c r="B95" s="103"/>
      <c r="C95" s="103"/>
      <c r="D95" s="103"/>
      <c r="E95" s="103"/>
    </row>
    <row r="96" spans="1:6" x14ac:dyDescent="0.25">
      <c r="A96" s="28"/>
      <c r="B96" s="28"/>
      <c r="C96" s="28"/>
      <c r="D96" s="28"/>
    </row>
    <row r="97" spans="1:5" ht="15.75" thickBot="1" x14ac:dyDescent="0.3">
      <c r="A97" s="65" t="s">
        <v>80</v>
      </c>
      <c r="B97" s="65" t="s">
        <v>173</v>
      </c>
      <c r="C97" s="65" t="s">
        <v>89</v>
      </c>
      <c r="D97" s="65" t="s">
        <v>110</v>
      </c>
      <c r="E97" s="65" t="s">
        <v>156</v>
      </c>
    </row>
    <row r="98" spans="1:5" x14ac:dyDescent="0.25">
      <c r="A98" s="27" t="s">
        <v>88</v>
      </c>
      <c r="B98" s="68">
        <f>'I Trimestre_2011'!E90</f>
        <v>3017493340.3000002</v>
      </c>
      <c r="C98" s="68">
        <f>'II Trimestre_2011'!E93</f>
        <v>3501170592.5</v>
      </c>
      <c r="D98" s="68">
        <f>'III Trimestre_2011'!E93</f>
        <v>4487822046.3000002</v>
      </c>
      <c r="E98" s="68">
        <f>B98</f>
        <v>3017493340.3000002</v>
      </c>
    </row>
    <row r="99" spans="1:5" x14ac:dyDescent="0.25">
      <c r="A99" s="27" t="s">
        <v>168</v>
      </c>
      <c r="B99" s="68">
        <f>'I Trimestre_2011'!E91</f>
        <v>1708499868.5</v>
      </c>
      <c r="C99" s="68">
        <f>'II Trimestre_2011'!E94</f>
        <v>2043606095.5999999</v>
      </c>
      <c r="D99" s="68">
        <f>'III Trimestre_2011'!E94</f>
        <v>1906773802.1000001</v>
      </c>
      <c r="E99" s="68">
        <f>B99+C99+D99</f>
        <v>5658879766.1999998</v>
      </c>
    </row>
    <row r="100" spans="1:5" x14ac:dyDescent="0.25">
      <c r="A100" s="27" t="s">
        <v>169</v>
      </c>
      <c r="B100" s="68">
        <f>'I Trimestre_2011'!E92</f>
        <v>107549.05000000002</v>
      </c>
      <c r="C100" s="68">
        <f>'II Trimestre_2011'!E95</f>
        <v>478329</v>
      </c>
      <c r="D100" s="68">
        <f>'III Trimestre_2011'!E95</f>
        <v>662676</v>
      </c>
      <c r="E100" s="68">
        <f>B100+C100+D100</f>
        <v>1248554.05</v>
      </c>
    </row>
    <row r="101" spans="1:5" x14ac:dyDescent="0.25">
      <c r="A101" s="27" t="s">
        <v>170</v>
      </c>
      <c r="B101" s="68">
        <f>'I Trimestre_2011'!E93</f>
        <v>4726100757.8500004</v>
      </c>
      <c r="C101" s="68">
        <f>'II Trimestre_2011'!E96</f>
        <v>5545255017.1000004</v>
      </c>
      <c r="D101" s="68">
        <f>'III Trimestre_2011'!E96</f>
        <v>6395258524.4000006</v>
      </c>
      <c r="E101" s="68">
        <f t="shared" ref="E101" si="3">E98+E99+E100</f>
        <v>8677621660.5499992</v>
      </c>
    </row>
    <row r="102" spans="1:5" x14ac:dyDescent="0.25">
      <c r="A102" s="27" t="s">
        <v>171</v>
      </c>
      <c r="B102" s="68">
        <f>'I Trimestre_2011'!E94</f>
        <v>1224930165.3499999</v>
      </c>
      <c r="C102" s="68">
        <f>'II Trimestre_2011'!E97</f>
        <v>1057432970.8</v>
      </c>
      <c r="D102" s="68">
        <f>'III Trimestre_2011'!E97</f>
        <v>1225021668.4000001</v>
      </c>
      <c r="E102" s="68">
        <f>B102+C102+D102</f>
        <v>3507384804.5499997</v>
      </c>
    </row>
    <row r="103" spans="1:5" x14ac:dyDescent="0.25">
      <c r="A103" s="27" t="s">
        <v>172</v>
      </c>
      <c r="B103" s="68">
        <f>'I Trimestre_2011'!E95</f>
        <v>3501170592.5000005</v>
      </c>
      <c r="C103" s="68">
        <f>'II Trimestre_2011'!E98</f>
        <v>4487822046.3000002</v>
      </c>
      <c r="D103" s="68">
        <f>'III Trimestre_2011'!E98</f>
        <v>5170236856</v>
      </c>
      <c r="E103" s="68">
        <f t="shared" ref="E103" si="4">E101-E102</f>
        <v>5170236856</v>
      </c>
    </row>
    <row r="104" spans="1:5" ht="15.75" thickBot="1" x14ac:dyDescent="0.3">
      <c r="A104" s="66"/>
      <c r="B104" s="64"/>
      <c r="C104" s="67"/>
      <c r="D104" s="67"/>
      <c r="E104" s="67"/>
    </row>
    <row r="105" spans="1:5" ht="34.5" customHeight="1" thickTop="1" x14ac:dyDescent="0.25">
      <c r="A105" s="108" t="s">
        <v>175</v>
      </c>
      <c r="B105" s="108"/>
      <c r="C105" s="108"/>
      <c r="D105" s="108"/>
      <c r="E105" s="108"/>
    </row>
    <row r="106" spans="1:5" x14ac:dyDescent="0.25">
      <c r="A106" s="4" t="s">
        <v>142</v>
      </c>
      <c r="B106" s="16"/>
      <c r="C106" s="30"/>
      <c r="D106" s="30"/>
    </row>
  </sheetData>
  <mergeCells count="22">
    <mergeCell ref="A25:A26"/>
    <mergeCell ref="A1:G1"/>
    <mergeCell ref="A8:G8"/>
    <mergeCell ref="A9:G9"/>
    <mergeCell ref="A13:A14"/>
    <mergeCell ref="A15:A24"/>
    <mergeCell ref="A59:F59"/>
    <mergeCell ref="A79:F79"/>
    <mergeCell ref="A75:F75"/>
    <mergeCell ref="A27:A30"/>
    <mergeCell ref="A50:A52"/>
    <mergeCell ref="A57:F57"/>
    <mergeCell ref="A58:F58"/>
    <mergeCell ref="A31:A36"/>
    <mergeCell ref="A37:A44"/>
    <mergeCell ref="A45:A49"/>
    <mergeCell ref="A93:E93"/>
    <mergeCell ref="A94:E94"/>
    <mergeCell ref="A95:E95"/>
    <mergeCell ref="A105:E105"/>
    <mergeCell ref="A80:F80"/>
    <mergeCell ref="A81:F81"/>
  </mergeCells>
  <printOptions horizontalCentered="1"/>
  <pageMargins left="0" right="0" top="0.74803149606299213" bottom="0.74803149606299213" header="0.31496062992125984" footer="0.31496062992125984"/>
  <pageSetup scale="9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6"/>
  <sheetViews>
    <sheetView topLeftCell="A25" workbookViewId="0">
      <selection activeCell="G92" sqref="G92"/>
    </sheetView>
  </sheetViews>
  <sheetFormatPr baseColWidth="10" defaultRowHeight="15" x14ac:dyDescent="0.25"/>
  <cols>
    <col min="1" max="1" width="36.28515625" style="1" customWidth="1"/>
    <col min="2" max="2" width="25.28515625" style="1" customWidth="1"/>
    <col min="3" max="3" width="20.7109375" style="1" customWidth="1"/>
    <col min="4" max="4" width="16.85546875" style="1" bestFit="1" customWidth="1"/>
    <col min="5" max="5" width="17.28515625" style="1" bestFit="1" customWidth="1"/>
    <col min="6" max="6" width="17.7109375" style="1" bestFit="1" customWidth="1"/>
    <col min="7" max="7" width="16.28515625" style="1" bestFit="1" customWidth="1"/>
    <col min="8" max="16384" width="11.42578125" style="1"/>
  </cols>
  <sheetData>
    <row r="1" spans="1:8" x14ac:dyDescent="0.25">
      <c r="A1" s="92" t="s">
        <v>0</v>
      </c>
      <c r="B1" s="92"/>
      <c r="C1" s="92"/>
      <c r="D1" s="92"/>
      <c r="E1" s="92"/>
      <c r="F1" s="92"/>
      <c r="G1" s="92"/>
    </row>
    <row r="2" spans="1:8" x14ac:dyDescent="0.25">
      <c r="A2" s="3"/>
      <c r="B2" s="10" t="s">
        <v>3</v>
      </c>
      <c r="C2" s="7" t="s">
        <v>4</v>
      </c>
      <c r="D2" s="3"/>
      <c r="E2" s="3"/>
      <c r="F2" s="3"/>
      <c r="G2" s="3"/>
    </row>
    <row r="3" spans="1:8" x14ac:dyDescent="0.25">
      <c r="A3" s="3"/>
      <c r="B3" s="10" t="s">
        <v>5</v>
      </c>
      <c r="C3" s="7" t="s">
        <v>6</v>
      </c>
      <c r="D3" s="3"/>
      <c r="E3" s="3"/>
      <c r="F3" s="3"/>
      <c r="G3" s="3"/>
    </row>
    <row r="4" spans="1:8" x14ac:dyDescent="0.25">
      <c r="A4" s="3"/>
      <c r="B4" s="10" t="s">
        <v>7</v>
      </c>
      <c r="C4" s="15" t="s">
        <v>8</v>
      </c>
      <c r="D4" s="3"/>
      <c r="E4" s="3"/>
      <c r="F4" s="3"/>
      <c r="G4" s="3"/>
    </row>
    <row r="5" spans="1:8" x14ac:dyDescent="0.25">
      <c r="A5" s="3"/>
      <c r="B5" s="10" t="s">
        <v>145</v>
      </c>
      <c r="C5" s="15" t="s">
        <v>167</v>
      </c>
      <c r="D5" s="3"/>
      <c r="E5" s="3"/>
      <c r="F5" s="3"/>
      <c r="G5" s="3"/>
    </row>
    <row r="6" spans="1:8" x14ac:dyDescent="0.25">
      <c r="A6" s="3"/>
      <c r="B6" s="10"/>
      <c r="C6" s="15"/>
      <c r="D6" s="3"/>
      <c r="E6" s="3"/>
      <c r="F6" s="3"/>
      <c r="G6" s="3"/>
    </row>
    <row r="7" spans="1:8" x14ac:dyDescent="0.25">
      <c r="A7" s="3"/>
      <c r="B7" s="10"/>
      <c r="C7" s="15"/>
      <c r="D7" s="3"/>
      <c r="E7" s="3"/>
      <c r="F7" s="3"/>
      <c r="G7" s="3"/>
    </row>
    <row r="8" spans="1:8" x14ac:dyDescent="0.25">
      <c r="A8" s="92" t="s">
        <v>1</v>
      </c>
      <c r="B8" s="92"/>
      <c r="C8" s="92"/>
      <c r="D8" s="92"/>
      <c r="E8" s="92"/>
      <c r="F8" s="92"/>
      <c r="G8" s="92"/>
    </row>
    <row r="9" spans="1:8" x14ac:dyDescent="0.25">
      <c r="A9" s="92" t="s">
        <v>2</v>
      </c>
      <c r="B9" s="92"/>
      <c r="C9" s="92"/>
      <c r="D9" s="92"/>
      <c r="E9" s="92"/>
      <c r="F9" s="92"/>
      <c r="G9" s="92"/>
    </row>
    <row r="10" spans="1:8" x14ac:dyDescent="0.25">
      <c r="A10" s="13"/>
      <c r="B10" s="13"/>
      <c r="C10" s="13"/>
      <c r="D10" s="13"/>
      <c r="E10" s="13"/>
      <c r="F10" s="13"/>
      <c r="G10" s="13"/>
    </row>
    <row r="11" spans="1:8" ht="15.75" thickBot="1" x14ac:dyDescent="0.3">
      <c r="A11" s="56" t="s">
        <v>9</v>
      </c>
      <c r="B11" s="56" t="s">
        <v>10</v>
      </c>
      <c r="C11" s="56" t="s">
        <v>11</v>
      </c>
      <c r="D11" s="56" t="s">
        <v>15</v>
      </c>
      <c r="E11" s="56" t="s">
        <v>89</v>
      </c>
      <c r="F11" s="56" t="s">
        <v>110</v>
      </c>
      <c r="G11" s="56" t="s">
        <v>157</v>
      </c>
      <c r="H11" s="56" t="s">
        <v>158</v>
      </c>
    </row>
    <row r="12" spans="1:8" x14ac:dyDescent="0.25">
      <c r="A12" s="53"/>
      <c r="B12" s="53"/>
      <c r="C12" s="53"/>
      <c r="D12" s="53"/>
      <c r="E12" s="53"/>
      <c r="F12" s="53"/>
      <c r="G12" s="53"/>
      <c r="H12" s="53"/>
    </row>
    <row r="13" spans="1:8" ht="30" x14ac:dyDescent="0.25">
      <c r="A13" s="96" t="s">
        <v>16</v>
      </c>
      <c r="B13" s="70" t="s">
        <v>17</v>
      </c>
      <c r="C13" s="71" t="s">
        <v>18</v>
      </c>
      <c r="D13" s="71">
        <f>'I Trimestre_2011'!G13</f>
        <v>10</v>
      </c>
      <c r="E13" s="71">
        <f>'II Trimestre_2011'!G13</f>
        <v>30</v>
      </c>
      <c r="F13" s="71">
        <f>'III Trimestre_2011'!G13</f>
        <v>203</v>
      </c>
      <c r="G13" s="71">
        <f>'IV Trimestre_2011'!G13</f>
        <v>29</v>
      </c>
      <c r="H13" s="71">
        <f>SUM(D13:G13)</f>
        <v>272</v>
      </c>
    </row>
    <row r="14" spans="1:8" x14ac:dyDescent="0.25">
      <c r="A14" s="97"/>
      <c r="B14" s="70" t="s">
        <v>23</v>
      </c>
      <c r="C14" s="71" t="s">
        <v>20</v>
      </c>
      <c r="D14" s="71">
        <f>'I Trimestre_2011'!G14</f>
        <v>303</v>
      </c>
      <c r="E14" s="71">
        <f>'II Trimestre_2011'!G14</f>
        <v>133</v>
      </c>
      <c r="F14" s="71">
        <f>'III Trimestre_2011'!G14</f>
        <v>568</v>
      </c>
      <c r="G14" s="71">
        <f>'IV Trimestre_2011'!G14</f>
        <v>376</v>
      </c>
      <c r="H14" s="71">
        <f t="shared" ref="H14:H52" si="0">SUM(D14:G14)</f>
        <v>1380</v>
      </c>
    </row>
    <row r="15" spans="1:8" ht="45" x14ac:dyDescent="0.25">
      <c r="A15" s="96" t="s">
        <v>96</v>
      </c>
      <c r="B15" s="44" t="s">
        <v>113</v>
      </c>
      <c r="C15" s="71" t="s">
        <v>20</v>
      </c>
      <c r="D15" s="71">
        <f>'I Trimestre_2011'!G15</f>
        <v>2</v>
      </c>
      <c r="E15" s="71">
        <f>'II Trimestre_2011'!G15</f>
        <v>4</v>
      </c>
      <c r="F15" s="71">
        <f>'III Trimestre_2011'!G15</f>
        <v>11</v>
      </c>
      <c r="G15" s="71">
        <f>'IV Trimestre_2011'!G15</f>
        <v>65</v>
      </c>
      <c r="H15" s="71">
        <f t="shared" si="0"/>
        <v>82</v>
      </c>
    </row>
    <row r="16" spans="1:8" x14ac:dyDescent="0.25">
      <c r="A16" s="97"/>
      <c r="B16" s="44" t="s">
        <v>23</v>
      </c>
      <c r="C16" s="71" t="s">
        <v>20</v>
      </c>
      <c r="D16" s="71">
        <f>'I Trimestre_2011'!G16</f>
        <v>200</v>
      </c>
      <c r="E16" s="71">
        <f>'II Trimestre_2011'!G16</f>
        <v>136</v>
      </c>
      <c r="F16" s="71">
        <f>'III Trimestre_2011'!G16</f>
        <v>96</v>
      </c>
      <c r="G16" s="71">
        <f>'IV Trimestre_2011'!G16</f>
        <v>256</v>
      </c>
      <c r="H16" s="71">
        <f t="shared" si="0"/>
        <v>688</v>
      </c>
    </row>
    <row r="17" spans="1:8" ht="30" x14ac:dyDescent="0.25">
      <c r="A17" s="97"/>
      <c r="B17" s="44" t="s">
        <v>24</v>
      </c>
      <c r="C17" s="71" t="s">
        <v>25</v>
      </c>
      <c r="D17" s="71">
        <f>'I Trimestre_2011'!G17</f>
        <v>5</v>
      </c>
      <c r="E17" s="71">
        <f>'II Trimestre_2011'!G17</f>
        <v>3</v>
      </c>
      <c r="F17" s="71">
        <f>'III Trimestre_2011'!G17</f>
        <v>11</v>
      </c>
      <c r="G17" s="71">
        <f>'IV Trimestre_2011'!G17</f>
        <v>16</v>
      </c>
      <c r="H17" s="71">
        <f t="shared" si="0"/>
        <v>35</v>
      </c>
    </row>
    <row r="18" spans="1:8" x14ac:dyDescent="0.25">
      <c r="A18" s="97"/>
      <c r="B18" s="44" t="s">
        <v>58</v>
      </c>
      <c r="C18" s="71" t="s">
        <v>27</v>
      </c>
      <c r="D18" s="83">
        <f>'I Trimestre_2011'!G18</f>
        <v>2</v>
      </c>
      <c r="E18" s="71">
        <f>'II Trimestre_2011'!G18</f>
        <v>2</v>
      </c>
      <c r="F18" s="71">
        <f>'III Trimestre_2011'!G18</f>
        <v>3</v>
      </c>
      <c r="G18" s="71">
        <f>'IV Trimestre_2011'!G18</f>
        <v>4</v>
      </c>
      <c r="H18" s="71">
        <f t="shared" si="0"/>
        <v>11</v>
      </c>
    </row>
    <row r="19" spans="1:8" ht="30" x14ac:dyDescent="0.25">
      <c r="A19" s="97"/>
      <c r="B19" s="44" t="s">
        <v>28</v>
      </c>
      <c r="C19" s="71" t="s">
        <v>20</v>
      </c>
      <c r="D19" s="71">
        <f>'I Trimestre_2011'!G19</f>
        <v>769</v>
      </c>
      <c r="E19" s="71">
        <f>'II Trimestre_2011'!G19</f>
        <v>861</v>
      </c>
      <c r="F19" s="71">
        <f>'III Trimestre_2011'!G19</f>
        <v>739</v>
      </c>
      <c r="G19" s="71">
        <f>'IV Trimestre_2011'!G19</f>
        <v>2250</v>
      </c>
      <c r="H19" s="71">
        <f t="shared" si="0"/>
        <v>4619</v>
      </c>
    </row>
    <row r="20" spans="1:8" ht="30" x14ac:dyDescent="0.25">
      <c r="A20" s="97"/>
      <c r="B20" s="44" t="s">
        <v>29</v>
      </c>
      <c r="C20" s="71" t="s">
        <v>114</v>
      </c>
      <c r="D20" s="71">
        <f>'I Trimestre_2011'!G20</f>
        <v>33</v>
      </c>
      <c r="E20" s="71">
        <f>'II Trimestre_2011'!G20</f>
        <v>3</v>
      </c>
      <c r="F20" s="71">
        <f>'III Trimestre_2011'!G20</f>
        <v>50</v>
      </c>
      <c r="G20" s="71">
        <f>'IV Trimestre_2011'!G20</f>
        <v>37</v>
      </c>
      <c r="H20" s="71">
        <f t="shared" si="0"/>
        <v>123</v>
      </c>
    </row>
    <row r="21" spans="1:8" ht="30" x14ac:dyDescent="0.25">
      <c r="A21" s="97"/>
      <c r="B21" s="44" t="s">
        <v>115</v>
      </c>
      <c r="C21" s="71" t="s">
        <v>25</v>
      </c>
      <c r="D21" s="71"/>
      <c r="E21" s="71"/>
      <c r="F21" s="71">
        <f>'III Trimestre_2011'!G21</f>
        <v>10</v>
      </c>
      <c r="G21" s="71">
        <f>'IV Trimestre_2011'!G21</f>
        <v>5</v>
      </c>
      <c r="H21" s="71">
        <f t="shared" si="0"/>
        <v>15</v>
      </c>
    </row>
    <row r="22" spans="1:8" x14ac:dyDescent="0.25">
      <c r="A22" s="97"/>
      <c r="B22" s="44" t="s">
        <v>116</v>
      </c>
      <c r="C22" s="71" t="s">
        <v>25</v>
      </c>
      <c r="D22" s="71"/>
      <c r="E22" s="71"/>
      <c r="F22" s="71"/>
      <c r="G22" s="71">
        <f>'IV Trimestre_2011'!G22</f>
        <v>16</v>
      </c>
      <c r="H22" s="71">
        <f t="shared" si="0"/>
        <v>16</v>
      </c>
    </row>
    <row r="23" spans="1:8" x14ac:dyDescent="0.25">
      <c r="A23" s="97"/>
      <c r="B23" s="44" t="s">
        <v>117</v>
      </c>
      <c r="C23" s="71" t="s">
        <v>118</v>
      </c>
      <c r="D23" s="71"/>
      <c r="E23" s="71"/>
      <c r="F23" s="71"/>
      <c r="G23" s="71">
        <f>'IV Trimestre_2011'!G23</f>
        <v>54</v>
      </c>
      <c r="H23" s="71">
        <f t="shared" si="0"/>
        <v>54</v>
      </c>
    </row>
    <row r="24" spans="1:8" ht="30" x14ac:dyDescent="0.25">
      <c r="A24" s="97"/>
      <c r="B24" s="44" t="s">
        <v>119</v>
      </c>
      <c r="C24" s="71" t="s">
        <v>20</v>
      </c>
      <c r="D24" s="71"/>
      <c r="E24" s="71">
        <f>'II Trimestre_2011'!G21</f>
        <v>7</v>
      </c>
      <c r="F24" s="71">
        <f>'III Trimestre_2011'!G22</f>
        <v>11</v>
      </c>
      <c r="G24" s="71">
        <f>'IV Trimestre_2011'!G24</f>
        <v>29</v>
      </c>
      <c r="H24" s="71">
        <f t="shared" si="0"/>
        <v>47</v>
      </c>
    </row>
    <row r="25" spans="1:8" x14ac:dyDescent="0.25">
      <c r="A25" s="96" t="s">
        <v>30</v>
      </c>
      <c r="B25" s="73" t="s">
        <v>31</v>
      </c>
      <c r="C25" s="71" t="s">
        <v>18</v>
      </c>
      <c r="D25" s="71">
        <f>'I Trimestre_2011'!G21</f>
        <v>13</v>
      </c>
      <c r="E25" s="74">
        <f>'II Trimestre_2011'!G22</f>
        <v>55</v>
      </c>
      <c r="F25" s="74">
        <f>'III Trimestre_2011'!G23</f>
        <v>80</v>
      </c>
      <c r="G25" s="74">
        <f>'IV Trimestre_2011'!G25</f>
        <v>21</v>
      </c>
      <c r="H25" s="74">
        <f t="shared" si="0"/>
        <v>169</v>
      </c>
    </row>
    <row r="26" spans="1:8" x14ac:dyDescent="0.25">
      <c r="A26" s="97"/>
      <c r="B26" s="45" t="s">
        <v>23</v>
      </c>
      <c r="C26" s="40" t="s">
        <v>20</v>
      </c>
      <c r="D26" s="40">
        <v>0</v>
      </c>
      <c r="E26" s="74">
        <f>'II Trimestre_2011'!G23</f>
        <v>85</v>
      </c>
      <c r="F26" s="74">
        <f>'III Trimestre_2011'!G24</f>
        <v>375</v>
      </c>
      <c r="G26" s="74">
        <f>'IV Trimestre_2011'!G26</f>
        <v>825</v>
      </c>
      <c r="H26" s="74">
        <f t="shared" si="0"/>
        <v>1285</v>
      </c>
    </row>
    <row r="27" spans="1:8" ht="30" x14ac:dyDescent="0.25">
      <c r="A27" s="96" t="s">
        <v>33</v>
      </c>
      <c r="B27" s="77" t="s">
        <v>120</v>
      </c>
      <c r="C27" s="78" t="s">
        <v>121</v>
      </c>
      <c r="D27" s="40">
        <f>'I Trimestre_2011'!G24</f>
        <v>0</v>
      </c>
      <c r="E27" s="79">
        <f>'II Trimestre_2011'!G25</f>
        <v>2</v>
      </c>
      <c r="F27" s="79">
        <f>'III Trimestre_2011'!G25</f>
        <v>2</v>
      </c>
      <c r="G27" s="79">
        <f>'IV Trimestre_2011'!G27</f>
        <v>4720</v>
      </c>
      <c r="H27" s="79">
        <f t="shared" si="0"/>
        <v>4724</v>
      </c>
    </row>
    <row r="28" spans="1:8" ht="30" x14ac:dyDescent="0.25">
      <c r="A28" s="97"/>
      <c r="B28" s="50" t="s">
        <v>122</v>
      </c>
      <c r="C28" s="78" t="s">
        <v>123</v>
      </c>
      <c r="D28" s="40">
        <f>'I Trimestre_2011'!G25</f>
        <v>0</v>
      </c>
      <c r="E28" s="79">
        <f>'II Trimestre_2011'!G26</f>
        <v>0</v>
      </c>
      <c r="F28" s="79">
        <f>'III Trimestre_2011'!G26</f>
        <v>2</v>
      </c>
      <c r="G28" s="79">
        <f>'IV Trimestre_2011'!G28</f>
        <v>2</v>
      </c>
      <c r="H28" s="79">
        <f t="shared" si="0"/>
        <v>4</v>
      </c>
    </row>
    <row r="29" spans="1:8" ht="30" x14ac:dyDescent="0.25">
      <c r="A29" s="97"/>
      <c r="B29" s="77" t="s">
        <v>124</v>
      </c>
      <c r="C29" s="78" t="s">
        <v>125</v>
      </c>
      <c r="D29" s="40">
        <f>'I Trimestre_2011'!G26</f>
        <v>0</v>
      </c>
      <c r="E29" s="79">
        <f>'II Trimestre_2011'!G27</f>
        <v>2</v>
      </c>
      <c r="F29" s="79"/>
      <c r="G29" s="79">
        <f>'IV Trimestre_2011'!G29</f>
        <v>2</v>
      </c>
      <c r="H29" s="79">
        <f t="shared" si="0"/>
        <v>4</v>
      </c>
    </row>
    <row r="30" spans="1:8" x14ac:dyDescent="0.25">
      <c r="A30" s="97"/>
      <c r="B30" s="77" t="s">
        <v>126</v>
      </c>
      <c r="C30" s="78" t="s">
        <v>20</v>
      </c>
      <c r="D30" s="40">
        <f>'I Trimestre_2011'!G27</f>
        <v>635</v>
      </c>
      <c r="E30" s="79">
        <f>'II Trimestre_2011'!G28</f>
        <v>1848</v>
      </c>
      <c r="F30" s="78">
        <f>'III Trimestre_2011'!G27</f>
        <v>1275</v>
      </c>
      <c r="G30" s="79">
        <f>'IV Trimestre_2011'!G30</f>
        <v>4240</v>
      </c>
      <c r="H30" s="78">
        <f t="shared" si="0"/>
        <v>7998</v>
      </c>
    </row>
    <row r="31" spans="1:8" ht="15" customHeight="1" x14ac:dyDescent="0.25">
      <c r="A31" s="96" t="s">
        <v>180</v>
      </c>
      <c r="B31" s="77" t="s">
        <v>38</v>
      </c>
      <c r="C31" s="78" t="s">
        <v>39</v>
      </c>
      <c r="D31" s="40">
        <f>'I Trimestre_2011'!G28</f>
        <v>57</v>
      </c>
      <c r="E31" s="78">
        <f>'II Trimestre_2011'!G29</f>
        <v>19</v>
      </c>
      <c r="F31" s="78">
        <f>'III Trimestre_2011'!G28</f>
        <v>47</v>
      </c>
      <c r="G31" s="78">
        <f>'IV Trimestre_2011'!G31</f>
        <v>17</v>
      </c>
      <c r="H31" s="78">
        <f t="shared" si="0"/>
        <v>140</v>
      </c>
    </row>
    <row r="32" spans="1:8" x14ac:dyDescent="0.25">
      <c r="A32" s="96"/>
      <c r="B32" s="77" t="s">
        <v>40</v>
      </c>
      <c r="C32" s="78" t="s">
        <v>20</v>
      </c>
      <c r="D32" s="40">
        <f>'I Trimestre_2011'!G29</f>
        <v>322</v>
      </c>
      <c r="E32" s="78">
        <f>'II Trimestre_2011'!G30</f>
        <v>154</v>
      </c>
      <c r="F32" s="78">
        <f>'III Trimestre_2011'!G29</f>
        <v>328</v>
      </c>
      <c r="G32" s="78">
        <f>'IV Trimestre_2011'!G32</f>
        <v>668</v>
      </c>
      <c r="H32" s="78">
        <f t="shared" si="0"/>
        <v>1472</v>
      </c>
    </row>
    <row r="33" spans="1:8" x14ac:dyDescent="0.25">
      <c r="A33" s="96"/>
      <c r="B33" s="77" t="s">
        <v>127</v>
      </c>
      <c r="C33" s="78" t="s">
        <v>128</v>
      </c>
      <c r="D33" s="40"/>
      <c r="E33" s="78"/>
      <c r="F33" s="78"/>
      <c r="G33" s="78">
        <f>'IV Trimestre_2011'!G33</f>
        <v>1</v>
      </c>
      <c r="H33" s="78">
        <f t="shared" si="0"/>
        <v>1</v>
      </c>
    </row>
    <row r="34" spans="1:8" x14ac:dyDescent="0.25">
      <c r="A34" s="96"/>
      <c r="B34" s="77" t="s">
        <v>129</v>
      </c>
      <c r="C34" s="78" t="s">
        <v>130</v>
      </c>
      <c r="D34" s="40"/>
      <c r="E34" s="78"/>
      <c r="F34" s="78"/>
      <c r="G34" s="78">
        <f>'IV Trimestre_2011'!G34</f>
        <v>1</v>
      </c>
      <c r="H34" s="78">
        <f t="shared" si="0"/>
        <v>1</v>
      </c>
    </row>
    <row r="35" spans="1:8" x14ac:dyDescent="0.25">
      <c r="A35" s="96"/>
      <c r="B35" s="77" t="s">
        <v>131</v>
      </c>
      <c r="C35" s="78" t="s">
        <v>132</v>
      </c>
      <c r="D35" s="40">
        <f>'I Trimestre_2011'!G30</f>
        <v>0</v>
      </c>
      <c r="E35" s="78">
        <f>'II Trimestre_2011'!G31</f>
        <v>1</v>
      </c>
      <c r="F35" s="78">
        <f>'III Trimestre_2011'!G31</f>
        <v>2</v>
      </c>
      <c r="G35" s="78">
        <f>'IV Trimestre_2011'!G35</f>
        <v>1</v>
      </c>
      <c r="H35" s="78">
        <f t="shared" si="0"/>
        <v>4</v>
      </c>
    </row>
    <row r="36" spans="1:8" x14ac:dyDescent="0.25">
      <c r="A36" s="96"/>
      <c r="B36" s="77" t="s">
        <v>166</v>
      </c>
      <c r="C36" s="78" t="s">
        <v>161</v>
      </c>
      <c r="D36" s="40"/>
      <c r="E36" s="78"/>
      <c r="F36" s="78">
        <f>'III Trimestre_2011'!G30</f>
        <v>37</v>
      </c>
      <c r="G36" s="78"/>
      <c r="H36" s="78">
        <f t="shared" si="0"/>
        <v>37</v>
      </c>
    </row>
    <row r="37" spans="1:8" x14ac:dyDescent="0.25">
      <c r="A37" s="96" t="s">
        <v>42</v>
      </c>
      <c r="B37" s="77" t="s">
        <v>38</v>
      </c>
      <c r="C37" s="79" t="s">
        <v>18</v>
      </c>
      <c r="D37" s="40">
        <f>'I Trimestre_2011'!G31</f>
        <v>0</v>
      </c>
      <c r="E37" s="78">
        <f>'II Trimestre_2011'!G32</f>
        <v>12</v>
      </c>
      <c r="F37" s="78">
        <f>'III Trimestre_2011'!G32</f>
        <v>5</v>
      </c>
      <c r="G37" s="78">
        <f>'IV Trimestre_2011'!G36</f>
        <v>20</v>
      </c>
      <c r="H37" s="78">
        <f t="shared" si="0"/>
        <v>37</v>
      </c>
    </row>
    <row r="38" spans="1:8" x14ac:dyDescent="0.25">
      <c r="A38" s="96"/>
      <c r="B38" s="77" t="s">
        <v>40</v>
      </c>
      <c r="C38" s="79" t="s">
        <v>20</v>
      </c>
      <c r="D38" s="40">
        <f>'I Trimestre_2011'!G32</f>
        <v>92</v>
      </c>
      <c r="E38" s="78">
        <f>'II Trimestre_2011'!G33</f>
        <v>81</v>
      </c>
      <c r="F38" s="78">
        <f>'III Trimestre_2011'!G33</f>
        <v>145</v>
      </c>
      <c r="G38" s="78">
        <f>'IV Trimestre_2011'!G37</f>
        <v>194</v>
      </c>
      <c r="H38" s="78">
        <f t="shared" si="0"/>
        <v>512</v>
      </c>
    </row>
    <row r="39" spans="1:8" ht="45" x14ac:dyDescent="0.25">
      <c r="A39" s="96"/>
      <c r="B39" s="77" t="s">
        <v>133</v>
      </c>
      <c r="C39" s="79" t="s">
        <v>20</v>
      </c>
      <c r="D39" s="40">
        <f>'I Trimestre_2011'!G33</f>
        <v>1818</v>
      </c>
      <c r="E39" s="78">
        <f>'II Trimestre_2011'!G34</f>
        <v>1637</v>
      </c>
      <c r="F39" s="78">
        <f>'III Trimestre_2011'!G34</f>
        <v>1669</v>
      </c>
      <c r="G39" s="78">
        <f>'IV Trimestre_2011'!G38</f>
        <v>6712</v>
      </c>
      <c r="H39" s="78">
        <f t="shared" si="0"/>
        <v>11836</v>
      </c>
    </row>
    <row r="40" spans="1:8" x14ac:dyDescent="0.25">
      <c r="A40" s="96"/>
      <c r="B40" s="77" t="s">
        <v>134</v>
      </c>
      <c r="C40" s="79" t="s">
        <v>135</v>
      </c>
      <c r="D40" s="40"/>
      <c r="E40" s="78"/>
      <c r="F40" s="78"/>
      <c r="G40" s="78">
        <f>'IV Trimestre_2011'!G39</f>
        <v>140</v>
      </c>
      <c r="H40" s="78">
        <f t="shared" si="0"/>
        <v>140</v>
      </c>
    </row>
    <row r="41" spans="1:8" ht="45" x14ac:dyDescent="0.25">
      <c r="A41" s="96"/>
      <c r="B41" s="77" t="s">
        <v>136</v>
      </c>
      <c r="C41" s="79" t="s">
        <v>20</v>
      </c>
      <c r="D41" s="40">
        <f>'I Trimestre_2011'!G34</f>
        <v>176</v>
      </c>
      <c r="E41" s="79">
        <f>'II Trimestre_2011'!G35</f>
        <v>251</v>
      </c>
      <c r="F41" s="79">
        <f>'III Trimestre_2011'!G35</f>
        <v>148</v>
      </c>
      <c r="G41" s="78">
        <f>'IV Trimestre_2011'!G40</f>
        <v>270</v>
      </c>
      <c r="H41" s="79">
        <f t="shared" si="0"/>
        <v>845</v>
      </c>
    </row>
    <row r="42" spans="1:8" ht="30" x14ac:dyDescent="0.25">
      <c r="A42" s="96"/>
      <c r="B42" s="77" t="s">
        <v>137</v>
      </c>
      <c r="C42" s="78" t="s">
        <v>138</v>
      </c>
      <c r="D42" s="40"/>
      <c r="E42" s="79"/>
      <c r="F42" s="79"/>
      <c r="G42" s="78">
        <f>'IV Trimestre_2011'!G41</f>
        <v>132</v>
      </c>
      <c r="H42" s="79">
        <f t="shared" si="0"/>
        <v>132</v>
      </c>
    </row>
    <row r="43" spans="1:8" x14ac:dyDescent="0.25">
      <c r="A43" s="96"/>
      <c r="B43" s="77" t="s">
        <v>159</v>
      </c>
      <c r="C43" s="78" t="s">
        <v>46</v>
      </c>
      <c r="D43" s="40">
        <f>'I Trimestre_2011'!G35</f>
        <v>35</v>
      </c>
      <c r="E43" s="79">
        <f>'II Trimestre_2011'!G36</f>
        <v>26</v>
      </c>
      <c r="F43" s="79">
        <f>'III Trimestre_2011'!G36</f>
        <v>10</v>
      </c>
      <c r="G43" s="79"/>
      <c r="H43" s="79">
        <f t="shared" si="0"/>
        <v>71</v>
      </c>
    </row>
    <row r="44" spans="1:8" ht="15" customHeight="1" x14ac:dyDescent="0.25">
      <c r="A44" s="96"/>
      <c r="B44" s="77" t="s">
        <v>162</v>
      </c>
      <c r="C44" s="78"/>
      <c r="D44" s="40"/>
      <c r="E44" s="79">
        <f>'II Trimestre_2011'!G37</f>
        <v>4</v>
      </c>
      <c r="F44" s="79"/>
      <c r="G44" s="79"/>
      <c r="H44" s="79">
        <f t="shared" si="0"/>
        <v>4</v>
      </c>
    </row>
    <row r="45" spans="1:8" ht="45" x14ac:dyDescent="0.25">
      <c r="A45" s="96" t="s">
        <v>105</v>
      </c>
      <c r="B45" s="88" t="s">
        <v>47</v>
      </c>
      <c r="C45" s="89" t="s">
        <v>20</v>
      </c>
      <c r="D45" s="89">
        <f>'I Trimestre_2011'!G36</f>
        <v>1407</v>
      </c>
      <c r="E45" s="89">
        <f>'II Trimestre_2011'!G38</f>
        <v>2206</v>
      </c>
      <c r="F45" s="89">
        <f>'III Trimestre_2011'!G37</f>
        <v>3155</v>
      </c>
      <c r="G45" s="89">
        <f>'IV Trimestre_2011'!G42</f>
        <v>3592</v>
      </c>
      <c r="H45" s="89">
        <f t="shared" si="0"/>
        <v>10360</v>
      </c>
    </row>
    <row r="46" spans="1:8" x14ac:dyDescent="0.25">
      <c r="A46" s="96"/>
      <c r="B46" s="52" t="s">
        <v>48</v>
      </c>
      <c r="C46" s="40" t="s">
        <v>106</v>
      </c>
      <c r="D46" s="40">
        <f>'I Trimestre_2011'!G37</f>
        <v>1197</v>
      </c>
      <c r="E46" s="40">
        <f>'II Trimestre_2011'!G39</f>
        <v>1052</v>
      </c>
      <c r="F46" s="78">
        <f>'III Trimestre_2011'!G38</f>
        <v>610</v>
      </c>
      <c r="G46" s="78">
        <f>'IV Trimestre_2011'!G43</f>
        <v>25</v>
      </c>
      <c r="H46" s="40">
        <f t="shared" si="0"/>
        <v>2884</v>
      </c>
    </row>
    <row r="47" spans="1:8" ht="30" x14ac:dyDescent="0.25">
      <c r="A47" s="96"/>
      <c r="B47" s="52" t="s">
        <v>50</v>
      </c>
      <c r="C47" s="40" t="s">
        <v>18</v>
      </c>
      <c r="D47" s="40">
        <f>'I Trimestre_2011'!G39</f>
        <v>8</v>
      </c>
      <c r="E47" s="40">
        <f>'II Trimestre_2011'!G40</f>
        <v>57</v>
      </c>
      <c r="F47" s="78">
        <f>'III Trimestre_2011'!G39</f>
        <v>414</v>
      </c>
      <c r="G47" s="78">
        <f>'IV Trimestre_2011'!G44</f>
        <v>13</v>
      </c>
      <c r="H47" s="40">
        <f t="shared" si="0"/>
        <v>492</v>
      </c>
    </row>
    <row r="48" spans="1:8" ht="45" x14ac:dyDescent="0.25">
      <c r="A48" s="96"/>
      <c r="B48" s="52" t="s">
        <v>139</v>
      </c>
      <c r="C48" s="40" t="s">
        <v>20</v>
      </c>
      <c r="D48" s="40">
        <f>'I Trimestre_2011'!G40</f>
        <v>37</v>
      </c>
      <c r="E48" s="40">
        <f>'II Trimestre_2011'!G41</f>
        <v>125</v>
      </c>
      <c r="F48" s="40">
        <f>'III Trimestre_2011'!G41</f>
        <v>211</v>
      </c>
      <c r="G48" s="78">
        <f>'IV Trimestre_2011'!G45</f>
        <v>0</v>
      </c>
      <c r="H48" s="40">
        <f t="shared" si="0"/>
        <v>373</v>
      </c>
    </row>
    <row r="49" spans="1:8" x14ac:dyDescent="0.25">
      <c r="A49" s="96"/>
      <c r="B49" s="52" t="s">
        <v>160</v>
      </c>
      <c r="C49" s="40" t="s">
        <v>161</v>
      </c>
      <c r="D49" s="40">
        <f>'I Trimestre_2011'!G38</f>
        <v>306</v>
      </c>
      <c r="E49" s="40"/>
      <c r="F49" s="40"/>
      <c r="G49" s="78">
        <f>'IV Trimestre_2011'!G46</f>
        <v>5</v>
      </c>
      <c r="H49" s="40">
        <f t="shared" si="0"/>
        <v>311</v>
      </c>
    </row>
    <row r="50" spans="1:8" ht="30" x14ac:dyDescent="0.25">
      <c r="A50" s="112" t="s">
        <v>52</v>
      </c>
      <c r="B50" s="77" t="s">
        <v>163</v>
      </c>
      <c r="C50" s="78" t="s">
        <v>141</v>
      </c>
      <c r="D50" s="40">
        <f>'I Trimestre_2011'!G41</f>
        <v>0</v>
      </c>
      <c r="E50" s="40"/>
      <c r="F50" s="40"/>
      <c r="G50" s="40">
        <f>'IV Trimestre_2011'!G47</f>
        <v>4</v>
      </c>
      <c r="H50" s="40">
        <f t="shared" si="0"/>
        <v>4</v>
      </c>
    </row>
    <row r="51" spans="1:8" x14ac:dyDescent="0.25">
      <c r="A51" s="112"/>
      <c r="B51" s="77" t="s">
        <v>164</v>
      </c>
      <c r="C51" s="78" t="s">
        <v>114</v>
      </c>
      <c r="D51" s="40"/>
      <c r="E51" s="40">
        <f>'II Trimestre_2011'!G42</f>
        <v>20</v>
      </c>
      <c r="F51" s="40">
        <f>'III Trimestre_2011'!G42</f>
        <v>45</v>
      </c>
      <c r="G51" s="40"/>
      <c r="H51" s="40">
        <f t="shared" si="0"/>
        <v>65</v>
      </c>
    </row>
    <row r="52" spans="1:8" ht="30" x14ac:dyDescent="0.25">
      <c r="A52" s="114"/>
      <c r="B52" s="52" t="s">
        <v>165</v>
      </c>
      <c r="C52" s="78"/>
      <c r="D52" s="40"/>
      <c r="E52" s="40">
        <f>'II Trimestre_2011'!G43</f>
        <v>1</v>
      </c>
      <c r="F52" s="40">
        <f>'III Trimestre_2011'!G43</f>
        <v>1</v>
      </c>
      <c r="G52" s="40"/>
      <c r="H52" s="40">
        <f t="shared" si="0"/>
        <v>2</v>
      </c>
    </row>
    <row r="53" spans="1:8" ht="15.75" thickBot="1" x14ac:dyDescent="0.3">
      <c r="A53" s="57"/>
      <c r="B53" s="58"/>
      <c r="C53" s="59"/>
      <c r="D53" s="60"/>
      <c r="E53" s="60"/>
      <c r="F53" s="60"/>
      <c r="G53" s="60"/>
      <c r="H53" s="60"/>
    </row>
    <row r="54" spans="1:8" ht="15.75" thickTop="1" x14ac:dyDescent="0.25">
      <c r="A54" s="82" t="s">
        <v>108</v>
      </c>
      <c r="C54" s="35"/>
      <c r="D54" s="35"/>
      <c r="E54" s="35"/>
      <c r="F54" s="35"/>
      <c r="G54" s="35"/>
    </row>
    <row r="57" spans="1:8" x14ac:dyDescent="0.25">
      <c r="A57" s="100" t="s">
        <v>64</v>
      </c>
      <c r="B57" s="100"/>
      <c r="C57" s="100"/>
      <c r="D57" s="100"/>
      <c r="E57" s="100"/>
      <c r="F57" s="100"/>
    </row>
    <row r="58" spans="1:8" x14ac:dyDescent="0.25">
      <c r="A58" s="93" t="s">
        <v>65</v>
      </c>
      <c r="B58" s="93"/>
      <c r="C58" s="93"/>
      <c r="D58" s="93"/>
      <c r="E58" s="93"/>
      <c r="F58" s="93"/>
    </row>
    <row r="59" spans="1:8" x14ac:dyDescent="0.25">
      <c r="A59" s="93" t="s">
        <v>147</v>
      </c>
      <c r="B59" s="93"/>
      <c r="C59" s="93"/>
      <c r="D59" s="93"/>
      <c r="E59" s="93"/>
      <c r="F59" s="93"/>
    </row>
    <row r="60" spans="1:8" x14ac:dyDescent="0.25">
      <c r="A60" s="3"/>
      <c r="B60" s="3"/>
      <c r="C60" s="3"/>
      <c r="D60" s="3"/>
      <c r="E60" s="3"/>
      <c r="F60" s="20"/>
    </row>
    <row r="61" spans="1:8" ht="15.75" thickBot="1" x14ac:dyDescent="0.3">
      <c r="A61" s="61" t="s">
        <v>9</v>
      </c>
      <c r="B61" s="61" t="s">
        <v>15</v>
      </c>
      <c r="C61" s="61" t="s">
        <v>89</v>
      </c>
      <c r="D61" s="61" t="s">
        <v>110</v>
      </c>
      <c r="E61" s="61" t="s">
        <v>157</v>
      </c>
      <c r="F61" s="61" t="s">
        <v>158</v>
      </c>
    </row>
    <row r="62" spans="1:8" x14ac:dyDescent="0.25">
      <c r="A62" s="50" t="s">
        <v>66</v>
      </c>
      <c r="B62" s="51">
        <f>'I Trimestre_2011'!E54</f>
        <v>408310</v>
      </c>
      <c r="C62" s="51">
        <f>'II Trimestre_2011'!E57</f>
        <v>26865101.25</v>
      </c>
      <c r="D62" s="51">
        <f>'III Trimestre_2011'!E57</f>
        <v>25054756.399999999</v>
      </c>
      <c r="E62" s="51">
        <f>'IV Trimestre_2011'!E57</f>
        <v>178974091.84999999</v>
      </c>
      <c r="F62" s="51">
        <f>SUM(B62:E62)</f>
        <v>231302259.5</v>
      </c>
    </row>
    <row r="63" spans="1:8" ht="30" x14ac:dyDescent="0.25">
      <c r="A63" s="44" t="s">
        <v>67</v>
      </c>
      <c r="B63" s="51">
        <f>'I Trimestre_2011'!E55</f>
        <v>1908306.65</v>
      </c>
      <c r="C63" s="51">
        <f>'II Trimestre_2011'!E58</f>
        <v>8322737</v>
      </c>
      <c r="D63" s="51">
        <f>'III Trimestre_2011'!E58</f>
        <v>10420469.41</v>
      </c>
      <c r="E63" s="51">
        <f>'IV Trimestre_2011'!E58</f>
        <v>42953973.380000003</v>
      </c>
      <c r="F63" s="51">
        <f t="shared" ref="F63:F74" si="1">SUM(B63:E63)</f>
        <v>63605486.440000005</v>
      </c>
    </row>
    <row r="64" spans="1:8" ht="30" x14ac:dyDescent="0.25">
      <c r="A64" s="44" t="s">
        <v>68</v>
      </c>
      <c r="B64" s="51">
        <f>'I Trimestre_2011'!E56</f>
        <v>6776693.4699999997</v>
      </c>
      <c r="C64" s="51">
        <f>'II Trimestre_2011'!E59</f>
        <v>2212000</v>
      </c>
      <c r="D64" s="51">
        <f>'III Trimestre_2011'!E59</f>
        <v>2541900</v>
      </c>
      <c r="E64" s="51">
        <f>'IV Trimestre_2011'!E59</f>
        <v>44217551.579999998</v>
      </c>
      <c r="F64" s="51">
        <f t="shared" si="1"/>
        <v>55748145.049999997</v>
      </c>
    </row>
    <row r="65" spans="1:6" ht="30" x14ac:dyDescent="0.25">
      <c r="A65" s="44" t="s">
        <v>69</v>
      </c>
      <c r="B65" s="51">
        <f>'I Trimestre_2011'!E57</f>
        <v>3750</v>
      </c>
      <c r="C65" s="51">
        <f>'II Trimestre_2011'!E60</f>
        <v>5001000</v>
      </c>
      <c r="D65" s="51">
        <f>'III Trimestre_2011'!E60</f>
        <v>4369345</v>
      </c>
      <c r="E65" s="51">
        <f>'IV Trimestre_2011'!E60</f>
        <v>11252173.189999999</v>
      </c>
      <c r="F65" s="51">
        <f t="shared" si="1"/>
        <v>20626268.189999998</v>
      </c>
    </row>
    <row r="66" spans="1:6" ht="30" x14ac:dyDescent="0.25">
      <c r="A66" s="44" t="s">
        <v>70</v>
      </c>
      <c r="B66" s="51">
        <f>'I Trimestre_2011'!E58</f>
        <v>10165875</v>
      </c>
      <c r="C66" s="51">
        <f>'II Trimestre_2011'!E61</f>
        <v>734510.1</v>
      </c>
      <c r="D66" s="51">
        <f>'III Trimestre_2011'!E61</f>
        <v>13058354.02</v>
      </c>
      <c r="E66" s="51">
        <f>'IV Trimestre_2011'!E61</f>
        <v>17058087.899999999</v>
      </c>
      <c r="F66" s="51">
        <f t="shared" si="1"/>
        <v>41016827.019999996</v>
      </c>
    </row>
    <row r="67" spans="1:6" x14ac:dyDescent="0.25">
      <c r="A67" s="44" t="s">
        <v>71</v>
      </c>
      <c r="B67" s="51">
        <f>'I Trimestre_2011'!E59</f>
        <v>14982315</v>
      </c>
      <c r="C67" s="51">
        <f>'II Trimestre_2011'!E62</f>
        <v>15768086.93</v>
      </c>
      <c r="D67" s="51">
        <f>'III Trimestre_2011'!E62</f>
        <v>27357564.59</v>
      </c>
      <c r="E67" s="51">
        <f>'IV Trimestre_2011'!E62</f>
        <v>32645315</v>
      </c>
      <c r="F67" s="51">
        <f t="shared" si="1"/>
        <v>90753281.519999996</v>
      </c>
    </row>
    <row r="68" spans="1:6" ht="30" x14ac:dyDescent="0.25">
      <c r="A68" s="44" t="s">
        <v>72</v>
      </c>
      <c r="B68" s="51">
        <f>'I Trimestre_2011'!E60</f>
        <v>773900</v>
      </c>
      <c r="C68" s="51">
        <f>'II Trimestre_2011'!E63</f>
        <v>5686194.9900000002</v>
      </c>
      <c r="D68" s="51">
        <f>'III Trimestre_2011'!E63</f>
        <v>3175800</v>
      </c>
      <c r="E68" s="51">
        <f>'IV Trimestre_2011'!E63</f>
        <v>19067556.350000001</v>
      </c>
      <c r="F68" s="51">
        <f t="shared" si="1"/>
        <v>28703451.340000004</v>
      </c>
    </row>
    <row r="69" spans="1:6" ht="30" x14ac:dyDescent="0.25">
      <c r="A69" s="44" t="s">
        <v>73</v>
      </c>
      <c r="B69" s="51">
        <f>'I Trimestre_2011'!E61</f>
        <v>0</v>
      </c>
      <c r="C69" s="51">
        <f>'II Trimestre_2011'!E64</f>
        <v>271350</v>
      </c>
      <c r="D69" s="51">
        <f>'III Trimestre_2011'!E64</f>
        <v>278640</v>
      </c>
      <c r="E69" s="51">
        <f>'IV Trimestre_2011'!E64</f>
        <v>10158060</v>
      </c>
      <c r="F69" s="51">
        <f t="shared" si="1"/>
        <v>10708050</v>
      </c>
    </row>
    <row r="70" spans="1:6" ht="30" x14ac:dyDescent="0.25">
      <c r="A70" s="90" t="s">
        <v>74</v>
      </c>
      <c r="B70" s="91">
        <f>'I Trimestre_2011'!E62</f>
        <v>128789484.36999999</v>
      </c>
      <c r="C70" s="91">
        <f>'II Trimestre_2011'!E65</f>
        <v>107943675.59</v>
      </c>
      <c r="D70" s="91">
        <f>'III Trimestre_2011'!E65</f>
        <v>59406397.219999999</v>
      </c>
      <c r="E70" s="91">
        <f>'IV Trimestre_2011'!E65</f>
        <v>83549406.36999999</v>
      </c>
      <c r="F70" s="91">
        <f t="shared" si="1"/>
        <v>379688963.54999995</v>
      </c>
    </row>
    <row r="71" spans="1:6" x14ac:dyDescent="0.25">
      <c r="A71" s="44" t="s">
        <v>75</v>
      </c>
      <c r="B71" s="51">
        <f>'I Trimestre_2011'!E63</f>
        <v>11501990.43</v>
      </c>
      <c r="C71" s="51">
        <f>'II Trimestre_2011'!E66</f>
        <v>13601210.190000001</v>
      </c>
      <c r="D71" s="51">
        <f>'III Trimestre_2011'!E66</f>
        <v>15591928.039999999</v>
      </c>
      <c r="E71" s="51">
        <f>'IV Trimestre_2011'!E66</f>
        <v>48465617.350000001</v>
      </c>
      <c r="F71" s="51">
        <f t="shared" si="1"/>
        <v>89160746.00999999</v>
      </c>
    </row>
    <row r="72" spans="1:6" ht="30" x14ac:dyDescent="0.25">
      <c r="A72" s="44" t="s">
        <v>76</v>
      </c>
      <c r="B72" s="51">
        <f>'I Trimestre_2011'!E64</f>
        <v>586019808.17000008</v>
      </c>
      <c r="C72" s="51">
        <f>'II Trimestre_2011'!E67</f>
        <v>507719553.95999998</v>
      </c>
      <c r="D72" s="51">
        <f>'III Trimestre_2011'!E67</f>
        <v>507786990.53999996</v>
      </c>
      <c r="E72" s="51">
        <f>'IV Trimestre_2011'!E67</f>
        <v>648830710.13999999</v>
      </c>
      <c r="F72" s="51">
        <f t="shared" si="1"/>
        <v>2250357062.8099999</v>
      </c>
    </row>
    <row r="73" spans="1:6" ht="30" x14ac:dyDescent="0.25">
      <c r="A73" s="44" t="s">
        <v>77</v>
      </c>
      <c r="B73" s="51">
        <f>'I Trimestre_2011'!E65</f>
        <v>463599732.35000002</v>
      </c>
      <c r="C73" s="51">
        <f>'II Trimestre_2011'!E68</f>
        <v>363307550.75999999</v>
      </c>
      <c r="D73" s="51">
        <f>'III Trimestre_2011'!E68</f>
        <v>555979522.86000001</v>
      </c>
      <c r="E73" s="51">
        <f>'IV Trimestre_2011'!E68</f>
        <v>554892059.37</v>
      </c>
      <c r="F73" s="51">
        <f t="shared" si="1"/>
        <v>1937778865.3400002</v>
      </c>
    </row>
    <row r="74" spans="1:6" ht="15.75" thickBot="1" x14ac:dyDescent="0.3">
      <c r="A74" s="62" t="s">
        <v>78</v>
      </c>
      <c r="B74" s="63">
        <f>'I Trimestre_2011'!E66</f>
        <v>1224930165.4400001</v>
      </c>
      <c r="C74" s="63">
        <f>'II Trimestre_2011'!E69</f>
        <v>1057432970.77</v>
      </c>
      <c r="D74" s="63">
        <f>'III Trimestre_2011'!E69</f>
        <v>1225021668.0799999</v>
      </c>
      <c r="E74" s="63">
        <f>'IV Trimestre_2011'!E69</f>
        <v>1692064602.48</v>
      </c>
      <c r="F74" s="63">
        <f t="shared" si="1"/>
        <v>5199449406.7700005</v>
      </c>
    </row>
    <row r="75" spans="1:6" ht="15.75" thickTop="1" x14ac:dyDescent="0.25">
      <c r="A75" s="107" t="s">
        <v>144</v>
      </c>
      <c r="B75" s="108"/>
      <c r="C75" s="108"/>
      <c r="D75" s="108"/>
      <c r="E75" s="108"/>
      <c r="F75" s="108"/>
    </row>
    <row r="76" spans="1:6" x14ac:dyDescent="0.25">
      <c r="A76" s="4" t="s">
        <v>142</v>
      </c>
      <c r="C76" s="3"/>
      <c r="D76" s="3"/>
      <c r="E76" s="3"/>
      <c r="F76" s="20"/>
    </row>
    <row r="79" spans="1:6" x14ac:dyDescent="0.25">
      <c r="A79" s="100" t="s">
        <v>79</v>
      </c>
      <c r="B79" s="100"/>
      <c r="C79" s="100"/>
      <c r="D79" s="100"/>
      <c r="E79" s="100"/>
      <c r="F79" s="100"/>
    </row>
    <row r="80" spans="1:6" x14ac:dyDescent="0.25">
      <c r="A80" s="93" t="s">
        <v>65</v>
      </c>
      <c r="B80" s="93"/>
      <c r="C80" s="93"/>
      <c r="D80" s="93"/>
      <c r="E80" s="93"/>
      <c r="F80" s="93"/>
    </row>
    <row r="81" spans="1:8" x14ac:dyDescent="0.25">
      <c r="A81" s="93" t="s">
        <v>147</v>
      </c>
      <c r="B81" s="93"/>
      <c r="C81" s="93"/>
      <c r="D81" s="93"/>
      <c r="E81" s="93"/>
      <c r="F81" s="93"/>
    </row>
    <row r="82" spans="1:8" x14ac:dyDescent="0.25">
      <c r="A82" s="3"/>
      <c r="B82" s="3"/>
      <c r="C82" s="3"/>
      <c r="D82" s="3"/>
      <c r="E82" s="3"/>
      <c r="F82" s="3"/>
    </row>
    <row r="83" spans="1:8" ht="15.75" thickBot="1" x14ac:dyDescent="0.3">
      <c r="A83" s="61" t="s">
        <v>80</v>
      </c>
      <c r="B83" s="61" t="s">
        <v>15</v>
      </c>
      <c r="C83" s="61" t="s">
        <v>89</v>
      </c>
      <c r="D83" s="61" t="s">
        <v>110</v>
      </c>
      <c r="E83" s="61" t="s">
        <v>157</v>
      </c>
      <c r="F83" s="61" t="s">
        <v>158</v>
      </c>
    </row>
    <row r="84" spans="1:8" x14ac:dyDescent="0.25">
      <c r="A84" s="50" t="s">
        <v>91</v>
      </c>
      <c r="B84" s="51">
        <f>'I Trimestre_2011'!E76</f>
        <v>841037601.46000004</v>
      </c>
      <c r="C84" s="51">
        <f>'II Trimestre_2011'!E79</f>
        <v>618292378.03999996</v>
      </c>
      <c r="D84" s="51">
        <f>'III Trimestre_2011'!E79</f>
        <v>621212763.53999996</v>
      </c>
      <c r="E84" s="51">
        <f>'IV Trimestre_2011'!E79</f>
        <v>812802399.5</v>
      </c>
      <c r="F84" s="51">
        <f>SUM(B84:E84)</f>
        <v>2893345142.54</v>
      </c>
      <c r="G84" s="1">
        <f>F84/1000000</f>
        <v>2893.3451425399999</v>
      </c>
    </row>
    <row r="85" spans="1:8" x14ac:dyDescent="0.25">
      <c r="A85" s="50" t="s">
        <v>82</v>
      </c>
      <c r="B85" s="51">
        <f>'I Trimestre_2011'!E77</f>
        <v>250746728.19</v>
      </c>
      <c r="C85" s="51">
        <f>'II Trimestre_2011'!E80</f>
        <v>328853321.78999996</v>
      </c>
      <c r="D85" s="51">
        <f>'III Trimestre_2011'!E80</f>
        <v>509335389.90999997</v>
      </c>
      <c r="E85" s="51">
        <f>'IV Trimestre_2011'!E80</f>
        <v>753707977.01999998</v>
      </c>
      <c r="F85" s="51">
        <f t="shared" ref="F85:F89" si="2">SUM(B85:E85)</f>
        <v>1842643416.9099998</v>
      </c>
      <c r="G85" s="1">
        <f t="shared" ref="G85:G89" si="3">F85/1000000</f>
        <v>1842.6434169099998</v>
      </c>
      <c r="H85" s="1">
        <f>SUM(G85:G86)</f>
        <v>1964.8884101999997</v>
      </c>
    </row>
    <row r="86" spans="1:8" x14ac:dyDescent="0.25">
      <c r="A86" s="50" t="s">
        <v>83</v>
      </c>
      <c r="B86" s="51">
        <f>'I Trimestre_2011'!E78</f>
        <v>20174653.340000004</v>
      </c>
      <c r="C86" s="51">
        <f>'II Trimestre_2011'!E81</f>
        <v>30406085.290000003</v>
      </c>
      <c r="D86" s="51">
        <f>'III Trimestre_2011'!E81</f>
        <v>34344606.890000001</v>
      </c>
      <c r="E86" s="51">
        <f>'IV Trimestre_2011'!E81</f>
        <v>37319647.769999996</v>
      </c>
      <c r="F86" s="51">
        <f t="shared" si="2"/>
        <v>122244993.29000001</v>
      </c>
      <c r="G86" s="1">
        <f t="shared" si="3"/>
        <v>122.24499329000001</v>
      </c>
    </row>
    <row r="87" spans="1:8" x14ac:dyDescent="0.25">
      <c r="A87" s="50" t="s">
        <v>84</v>
      </c>
      <c r="B87" s="51">
        <f>'I Trimestre_2011'!E79</f>
        <v>28962434.440000001</v>
      </c>
      <c r="C87" s="51">
        <f>'II Trimestre_2011'!E82</f>
        <v>2643608.16</v>
      </c>
      <c r="D87" s="51">
        <f>'III Trimestre_2011'!E82</f>
        <v>47572059</v>
      </c>
      <c r="E87" s="51">
        <f>'IV Trimestre_2011'!E82</f>
        <v>61710385.93</v>
      </c>
      <c r="F87" s="51">
        <f t="shared" si="2"/>
        <v>140888487.53</v>
      </c>
      <c r="G87" s="1">
        <f t="shared" si="3"/>
        <v>140.88848752999999</v>
      </c>
    </row>
    <row r="88" spans="1:8" x14ac:dyDescent="0.25">
      <c r="A88" s="50" t="s">
        <v>85</v>
      </c>
      <c r="B88" s="51">
        <f>'I Trimestre_2011'!E80</f>
        <v>84008747.939999998</v>
      </c>
      <c r="C88" s="51">
        <f>'II Trimestre_2011'!E83</f>
        <v>77237577.379999995</v>
      </c>
      <c r="D88" s="51">
        <f>'III Trimestre_2011'!E83</f>
        <v>12556848.740000002</v>
      </c>
      <c r="E88" s="51">
        <f>'IV Trimestre_2011'!E83</f>
        <v>26524192.260000002</v>
      </c>
      <c r="F88" s="51">
        <f t="shared" si="2"/>
        <v>200327366.31999999</v>
      </c>
      <c r="G88" s="1">
        <f t="shared" si="3"/>
        <v>200.32736631999998</v>
      </c>
    </row>
    <row r="89" spans="1:8" ht="15.75" thickBot="1" x14ac:dyDescent="0.3">
      <c r="A89" s="62" t="s">
        <v>78</v>
      </c>
      <c r="B89" s="63">
        <f>'I Trimestre_2011'!E81</f>
        <v>1224930165.3700001</v>
      </c>
      <c r="C89" s="63">
        <f>'II Trimestre_2011'!E84</f>
        <v>1057432970.6599998</v>
      </c>
      <c r="D89" s="63">
        <f>'III Trimestre_2011'!E84</f>
        <v>1225021668.0799999</v>
      </c>
      <c r="E89" s="63">
        <f>'IV Trimestre_2011'!E84</f>
        <v>1692064602.48</v>
      </c>
      <c r="F89" s="63">
        <f t="shared" si="2"/>
        <v>5199449406.5900002</v>
      </c>
      <c r="G89" s="1">
        <f t="shared" si="3"/>
        <v>5199.4494065899999</v>
      </c>
    </row>
    <row r="90" spans="1:8" ht="15.75" thickTop="1" x14ac:dyDescent="0.25">
      <c r="A90" s="5" t="s">
        <v>142</v>
      </c>
      <c r="B90" s="27"/>
      <c r="C90" s="27"/>
      <c r="D90" s="27"/>
      <c r="E90" s="27"/>
      <c r="F90" s="27"/>
    </row>
    <row r="91" spans="1:8" x14ac:dyDescent="0.25">
      <c r="G91" s="1">
        <f>F84/F89</f>
        <v>0.55647144847161178</v>
      </c>
    </row>
    <row r="93" spans="1:8" x14ac:dyDescent="0.25">
      <c r="A93" s="102" t="s">
        <v>86</v>
      </c>
      <c r="B93" s="102"/>
      <c r="C93" s="102"/>
      <c r="D93" s="102"/>
      <c r="E93" s="102"/>
      <c r="F93" s="102"/>
    </row>
    <row r="94" spans="1:8" x14ac:dyDescent="0.25">
      <c r="A94" s="103" t="s">
        <v>87</v>
      </c>
      <c r="B94" s="103"/>
      <c r="C94" s="103"/>
      <c r="D94" s="103"/>
      <c r="E94" s="103"/>
      <c r="F94" s="103"/>
    </row>
    <row r="95" spans="1:8" x14ac:dyDescent="0.25">
      <c r="A95" s="103" t="s">
        <v>147</v>
      </c>
      <c r="B95" s="103"/>
      <c r="C95" s="103"/>
      <c r="D95" s="103"/>
      <c r="E95" s="103"/>
      <c r="F95" s="103"/>
    </row>
    <row r="96" spans="1:8" x14ac:dyDescent="0.25">
      <c r="A96" s="28"/>
      <c r="B96" s="28"/>
      <c r="C96" s="28"/>
      <c r="D96" s="28"/>
    </row>
    <row r="97" spans="1:7" ht="15.75" thickBot="1" x14ac:dyDescent="0.3">
      <c r="A97" s="65" t="s">
        <v>80</v>
      </c>
      <c r="B97" s="65" t="s">
        <v>173</v>
      </c>
      <c r="C97" s="65" t="s">
        <v>89</v>
      </c>
      <c r="D97" s="65" t="s">
        <v>110</v>
      </c>
      <c r="E97" s="65" t="s">
        <v>157</v>
      </c>
      <c r="F97" s="65" t="s">
        <v>174</v>
      </c>
    </row>
    <row r="98" spans="1:7" x14ac:dyDescent="0.25">
      <c r="A98" s="27" t="s">
        <v>88</v>
      </c>
      <c r="B98" s="68">
        <f>'I Trimestre_2011'!E90</f>
        <v>3017493340.3000002</v>
      </c>
      <c r="C98" s="68">
        <f>'II Trimestre_2011'!E93</f>
        <v>3501170592.5</v>
      </c>
      <c r="D98" s="68">
        <f>'III Trimestre_2011'!E93</f>
        <v>4487822046.3000002</v>
      </c>
      <c r="E98" s="68">
        <f>'IV Trimestre_2011'!E93</f>
        <v>5170236856</v>
      </c>
      <c r="F98" s="68">
        <f>B98</f>
        <v>3017493340.3000002</v>
      </c>
      <c r="G98" s="1">
        <f>F98/1000000</f>
        <v>3017.4933403</v>
      </c>
    </row>
    <row r="99" spans="1:7" x14ac:dyDescent="0.25">
      <c r="A99" s="27" t="s">
        <v>168</v>
      </c>
      <c r="B99" s="68">
        <f>'I Trimestre_2011'!E91</f>
        <v>1708499868.5</v>
      </c>
      <c r="C99" s="68">
        <f>'II Trimestre_2011'!E94</f>
        <v>2043606095.5999999</v>
      </c>
      <c r="D99" s="68">
        <f>'III Trimestre_2011'!E94</f>
        <v>1906773802.1000001</v>
      </c>
      <c r="E99" s="68">
        <f>'IV Trimestre_2011'!E94</f>
        <v>2228895552</v>
      </c>
      <c r="F99" s="68">
        <f>SUM(B99:E99)</f>
        <v>7887775318.1999998</v>
      </c>
      <c r="G99" s="1">
        <f t="shared" ref="G99:G103" si="4">F99/1000000</f>
        <v>7887.7753181999997</v>
      </c>
    </row>
    <row r="100" spans="1:7" x14ac:dyDescent="0.25">
      <c r="A100" s="27" t="s">
        <v>169</v>
      </c>
      <c r="B100" s="68">
        <f>'I Trimestre_2011'!E92</f>
        <v>107549.05000000002</v>
      </c>
      <c r="C100" s="68">
        <f>'II Trimestre_2011'!E95</f>
        <v>478329</v>
      </c>
      <c r="D100" s="68">
        <f>'III Trimestre_2011'!E95</f>
        <v>662676</v>
      </c>
      <c r="E100" s="68">
        <f>'IV Trimestre_2011'!E95</f>
        <v>2771951.4299999997</v>
      </c>
      <c r="F100" s="68">
        <f>SUM(B100:E100)</f>
        <v>4020505.4799999995</v>
      </c>
      <c r="G100" s="1">
        <f t="shared" si="4"/>
        <v>4.0205054799999997</v>
      </c>
    </row>
    <row r="101" spans="1:7" x14ac:dyDescent="0.25">
      <c r="A101" s="27" t="s">
        <v>170</v>
      </c>
      <c r="B101" s="68">
        <f>'I Trimestre_2011'!E93</f>
        <v>4726100757.8500004</v>
      </c>
      <c r="C101" s="68">
        <f>'II Trimestre_2011'!E96</f>
        <v>5545255017.1000004</v>
      </c>
      <c r="D101" s="68">
        <f>'III Trimestre_2011'!E96</f>
        <v>6395258524.4000006</v>
      </c>
      <c r="E101" s="68">
        <f>'IV Trimestre_2011'!E96</f>
        <v>7401904359.4300003</v>
      </c>
      <c r="F101" s="68">
        <f t="shared" ref="F101" si="5">F98+F99+F100</f>
        <v>10909289163.98</v>
      </c>
      <c r="G101" s="1">
        <f t="shared" si="4"/>
        <v>10909.28916398</v>
      </c>
    </row>
    <row r="102" spans="1:7" x14ac:dyDescent="0.25">
      <c r="A102" s="27" t="s">
        <v>171</v>
      </c>
      <c r="B102" s="68">
        <f>'I Trimestre_2011'!E94</f>
        <v>1224930165.3499999</v>
      </c>
      <c r="C102" s="68">
        <f>'II Trimestre_2011'!E97</f>
        <v>1057432970.8</v>
      </c>
      <c r="D102" s="68">
        <f>'III Trimestre_2011'!E97</f>
        <v>1225021668.4000001</v>
      </c>
      <c r="E102" s="68">
        <f>'IV Trimestre_2011'!E97</f>
        <v>1692064602.5</v>
      </c>
      <c r="F102" s="68">
        <f>SUM(B102:E102)</f>
        <v>5199449407.0499992</v>
      </c>
      <c r="G102" s="1">
        <f t="shared" si="4"/>
        <v>5199.4494070499995</v>
      </c>
    </row>
    <row r="103" spans="1:7" x14ac:dyDescent="0.25">
      <c r="A103" s="27" t="s">
        <v>172</v>
      </c>
      <c r="B103" s="68">
        <f>'I Trimestre_2011'!E95</f>
        <v>3501170592.5000005</v>
      </c>
      <c r="C103" s="68">
        <f>'II Trimestre_2011'!E98</f>
        <v>4487822046.3000002</v>
      </c>
      <c r="D103" s="68">
        <f>'III Trimestre_2011'!E98</f>
        <v>5170236856</v>
      </c>
      <c r="E103" s="68">
        <f>'IV Trimestre_2011'!E98</f>
        <v>5709839756.9300003</v>
      </c>
      <c r="F103" s="68">
        <f t="shared" ref="F103" si="6">F101-F102</f>
        <v>5709839756.9300003</v>
      </c>
      <c r="G103" s="1">
        <f t="shared" si="4"/>
        <v>5709.8397569300005</v>
      </c>
    </row>
    <row r="104" spans="1:7" ht="15.75" thickBot="1" x14ac:dyDescent="0.3">
      <c r="A104" s="66"/>
      <c r="B104" s="64"/>
      <c r="C104" s="67"/>
      <c r="D104" s="67"/>
      <c r="E104" s="67"/>
      <c r="F104" s="67"/>
    </row>
    <row r="105" spans="1:7" ht="30" customHeight="1" thickTop="1" x14ac:dyDescent="0.25">
      <c r="A105" s="108" t="s">
        <v>175</v>
      </c>
      <c r="B105" s="108"/>
      <c r="C105" s="108"/>
      <c r="D105" s="108"/>
      <c r="E105" s="108"/>
      <c r="F105" s="108"/>
    </row>
    <row r="106" spans="1:7" x14ac:dyDescent="0.25">
      <c r="A106" s="4" t="s">
        <v>142</v>
      </c>
      <c r="B106" s="16"/>
      <c r="C106" s="30"/>
      <c r="D106" s="30"/>
    </row>
  </sheetData>
  <mergeCells count="22">
    <mergeCell ref="A25:A26"/>
    <mergeCell ref="A1:G1"/>
    <mergeCell ref="A8:G8"/>
    <mergeCell ref="A9:G9"/>
    <mergeCell ref="A13:A14"/>
    <mergeCell ref="A15:A24"/>
    <mergeCell ref="A58:F58"/>
    <mergeCell ref="A59:F59"/>
    <mergeCell ref="A75:F75"/>
    <mergeCell ref="A79:F79"/>
    <mergeCell ref="A80:F80"/>
    <mergeCell ref="A57:F57"/>
    <mergeCell ref="A50:A52"/>
    <mergeCell ref="A27:A30"/>
    <mergeCell ref="A31:A36"/>
    <mergeCell ref="A37:A44"/>
    <mergeCell ref="A45:A49"/>
    <mergeCell ref="A93:F93"/>
    <mergeCell ref="A94:F94"/>
    <mergeCell ref="A95:F95"/>
    <mergeCell ref="A105:F105"/>
    <mergeCell ref="A81:F81"/>
  </mergeCells>
  <printOptions horizontalCentered="1"/>
  <pageMargins left="0" right="0" top="0.74803149606299213" bottom="0.35433070866141736" header="0.31496062992125984" footer="0.31496062992125984"/>
  <pageSetup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Trimestre_2011</vt:lpstr>
      <vt:lpstr>II Trimestre_2011</vt:lpstr>
      <vt:lpstr>III Trimestre_2011</vt:lpstr>
      <vt:lpstr>IV Trimestre_2011</vt:lpstr>
      <vt:lpstr>Semestral_2011</vt:lpstr>
      <vt:lpstr>Tercer trimestre acumulado_2011</vt:lpstr>
      <vt:lpstr>Anual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Catherine</cp:lastModifiedBy>
  <cp:lastPrinted>2013-03-15T21:45:08Z</cp:lastPrinted>
  <dcterms:created xsi:type="dcterms:W3CDTF">2012-02-27T21:52:45Z</dcterms:created>
  <dcterms:modified xsi:type="dcterms:W3CDTF">2013-03-15T21:52:38Z</dcterms:modified>
</cp:coreProperties>
</file>