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20" windowWidth="16515" windowHeight="9495"/>
  </bookViews>
  <sheets>
    <sheet name="1T" sheetId="4" r:id="rId1"/>
    <sheet name="2T" sheetId="5" r:id="rId2"/>
    <sheet name="3T" sheetId="6" r:id="rId3"/>
    <sheet name="4T" sheetId="1" r:id="rId4"/>
    <sheet name="Semestral" sheetId="7" r:id="rId5"/>
    <sheet name="3T acumulado" sheetId="8" r:id="rId6"/>
    <sheet name="Anual" sheetId="2" r:id="rId7"/>
  </sheets>
  <definedNames>
    <definedName name="_xlnm.Print_Area" localSheetId="0">'1T'!$A$8:$F$101</definedName>
    <definedName name="_xlnm.Print_Area" localSheetId="1">'2T'!$A$11:$F$101</definedName>
    <definedName name="_xlnm.Print_Area" localSheetId="2">'3T'!$A$10:$F$101</definedName>
  </definedNames>
  <calcPr calcId="145621"/>
</workbook>
</file>

<file path=xl/calcChain.xml><?xml version="1.0" encoding="utf-8"?>
<calcChain xmlns="http://schemas.openxmlformats.org/spreadsheetml/2006/main">
  <c r="G48" i="2"/>
  <c r="G49"/>
  <c r="G50"/>
  <c r="G51"/>
  <c r="G52"/>
  <c r="G47"/>
  <c r="G80" l="1"/>
  <c r="D35" i="1" l="1"/>
  <c r="E35"/>
  <c r="C35"/>
  <c r="D23"/>
  <c r="E23"/>
  <c r="C23"/>
  <c r="D35" i="6"/>
  <c r="E35"/>
  <c r="C35"/>
  <c r="D23"/>
  <c r="E23"/>
  <c r="C23"/>
  <c r="D35" i="5"/>
  <c r="E35"/>
  <c r="C35"/>
  <c r="D23"/>
  <c r="E23"/>
  <c r="C23"/>
  <c r="D35" i="4"/>
  <c r="E35"/>
  <c r="C35"/>
  <c r="D23"/>
  <c r="E23"/>
  <c r="C23"/>
  <c r="D34" i="1" l="1"/>
  <c r="E34"/>
  <c r="C34"/>
  <c r="D22"/>
  <c r="E22"/>
  <c r="C22"/>
  <c r="D34" i="6"/>
  <c r="E34"/>
  <c r="C34"/>
  <c r="D22"/>
  <c r="E22"/>
  <c r="C22"/>
  <c r="D34" i="5"/>
  <c r="E34"/>
  <c r="C34"/>
  <c r="D22"/>
  <c r="E22"/>
  <c r="C22"/>
  <c r="D22" i="4"/>
  <c r="E22"/>
  <c r="C22"/>
  <c r="D34"/>
  <c r="E34"/>
  <c r="C34"/>
  <c r="C78" i="5" l="1"/>
  <c r="C79" s="1"/>
  <c r="D78"/>
  <c r="D79" s="1"/>
  <c r="C78" i="6"/>
  <c r="D78"/>
  <c r="D79" s="1"/>
  <c r="C78" i="1"/>
  <c r="C79" s="1"/>
  <c r="D78"/>
  <c r="D79" s="1"/>
  <c r="C78" i="4"/>
  <c r="C79" s="1"/>
  <c r="D78"/>
  <c r="D79" s="1"/>
  <c r="B78" i="5"/>
  <c r="E78" s="1"/>
  <c r="C78" i="2" s="1"/>
  <c r="B78" i="6"/>
  <c r="B79" s="1"/>
  <c r="B78" i="1"/>
  <c r="E78" s="1"/>
  <c r="E78" i="2" s="1"/>
  <c r="B78" i="4"/>
  <c r="B79" s="1"/>
  <c r="E76" i="5"/>
  <c r="C76" i="2" s="1"/>
  <c r="E77" i="5"/>
  <c r="C77" i="2" s="1"/>
  <c r="E76" i="6"/>
  <c r="D76" i="2" s="1"/>
  <c r="E77" i="6"/>
  <c r="D77" i="2" s="1"/>
  <c r="E76" i="1"/>
  <c r="E76" i="2" s="1"/>
  <c r="E77" i="1"/>
  <c r="E77" i="2" s="1"/>
  <c r="E76" i="4"/>
  <c r="B76" i="2" s="1"/>
  <c r="F76" s="1"/>
  <c r="G76" s="1"/>
  <c r="E77" i="4"/>
  <c r="B77" i="2" s="1"/>
  <c r="E78" i="4"/>
  <c r="B78" i="2" s="1"/>
  <c r="C75" i="5"/>
  <c r="D75"/>
  <c r="C75" i="6"/>
  <c r="D75"/>
  <c r="C75" i="1"/>
  <c r="D75"/>
  <c r="C75" i="4"/>
  <c r="D75"/>
  <c r="B75" i="5"/>
  <c r="B75" i="6"/>
  <c r="B75" i="1"/>
  <c r="B75" i="4"/>
  <c r="E75" s="1"/>
  <c r="B75" i="2" s="1"/>
  <c r="C70" i="5"/>
  <c r="C69" s="1"/>
  <c r="C81" s="1"/>
  <c r="D70"/>
  <c r="D69" s="1"/>
  <c r="D81" s="1"/>
  <c r="C70" i="6"/>
  <c r="C69" s="1"/>
  <c r="C81" s="1"/>
  <c r="D70"/>
  <c r="D69" s="1"/>
  <c r="D81" s="1"/>
  <c r="C70" i="1"/>
  <c r="C69" s="1"/>
  <c r="C81" s="1"/>
  <c r="D70"/>
  <c r="D69" s="1"/>
  <c r="D81" s="1"/>
  <c r="C70" i="4"/>
  <c r="C69" s="1"/>
  <c r="C81" s="1"/>
  <c r="D70"/>
  <c r="D69" s="1"/>
  <c r="D81" s="1"/>
  <c r="B70" i="5"/>
  <c r="B69" s="1"/>
  <c r="B70" i="6"/>
  <c r="B81" s="1"/>
  <c r="B70" i="1"/>
  <c r="B69" s="1"/>
  <c r="B70" i="4"/>
  <c r="B81" s="1"/>
  <c r="E69" i="1" l="1"/>
  <c r="E69" i="2" s="1"/>
  <c r="E81" s="1"/>
  <c r="E75" i="1"/>
  <c r="E75" i="2" s="1"/>
  <c r="E75" i="6"/>
  <c r="D75" i="2" s="1"/>
  <c r="E69" i="5"/>
  <c r="C69" i="2" s="1"/>
  <c r="E75" i="5"/>
  <c r="C75" i="2" s="1"/>
  <c r="E81" i="6"/>
  <c r="E70" i="1"/>
  <c r="E70" i="2" s="1"/>
  <c r="E70" i="6"/>
  <c r="D70" i="2" s="1"/>
  <c r="E70" i="5"/>
  <c r="C70" i="2" s="1"/>
  <c r="B69" i="6"/>
  <c r="E69" s="1"/>
  <c r="D69" i="2" s="1"/>
  <c r="B81" i="1"/>
  <c r="E81" s="1"/>
  <c r="B81" i="5"/>
  <c r="E81" s="1"/>
  <c r="F77" i="2"/>
  <c r="G77" s="1"/>
  <c r="E78" i="6"/>
  <c r="D78" i="2" s="1"/>
  <c r="F78" s="1"/>
  <c r="G78" s="1"/>
  <c r="B79" i="1"/>
  <c r="E79" s="1"/>
  <c r="E79" i="2" s="1"/>
  <c r="B79" i="5"/>
  <c r="E79" s="1"/>
  <c r="C79" i="2" s="1"/>
  <c r="C79" i="6"/>
  <c r="E79" s="1"/>
  <c r="D79" i="2" s="1"/>
  <c r="E79" i="4"/>
  <c r="B79" i="2" s="1"/>
  <c r="E81" i="4"/>
  <c r="B69"/>
  <c r="E69" s="1"/>
  <c r="B69" i="2" s="1"/>
  <c r="E70" i="4"/>
  <c r="B70" i="2" s="1"/>
  <c r="F69" l="1"/>
  <c r="G69" s="1"/>
  <c r="F75"/>
  <c r="G75" s="1"/>
  <c r="F79"/>
  <c r="G79" s="1"/>
  <c r="F70"/>
  <c r="G70" s="1"/>
  <c r="D97" i="1"/>
  <c r="E95"/>
  <c r="C97"/>
  <c r="B97"/>
  <c r="E72"/>
  <c r="E72" i="2" s="1"/>
  <c r="E73" i="1"/>
  <c r="E73" i="2" s="1"/>
  <c r="E74" i="1"/>
  <c r="E74" i="2" s="1"/>
  <c r="E71" i="1"/>
  <c r="E71" i="2" s="1"/>
  <c r="B52" i="1"/>
  <c r="C52"/>
  <c r="D52"/>
  <c r="D59"/>
  <c r="C59"/>
  <c r="B59"/>
  <c r="E54"/>
  <c r="E55"/>
  <c r="E56"/>
  <c r="E57"/>
  <c r="E58"/>
  <c r="E48"/>
  <c r="E49"/>
  <c r="E50"/>
  <c r="E51"/>
  <c r="E47"/>
  <c r="F33"/>
  <c r="F32"/>
  <c r="F31"/>
  <c r="F30"/>
  <c r="F29"/>
  <c r="F28"/>
  <c r="F27"/>
  <c r="F35" s="1"/>
  <c r="F26"/>
  <c r="F34" s="1"/>
  <c r="F21"/>
  <c r="F20"/>
  <c r="F19"/>
  <c r="F18"/>
  <c r="F17"/>
  <c r="F16"/>
  <c r="F15"/>
  <c r="F23" s="1"/>
  <c r="F14"/>
  <c r="F22" s="1"/>
  <c r="E71" i="6"/>
  <c r="D71" i="2" s="1"/>
  <c r="E72" i="6"/>
  <c r="D72" i="2" s="1"/>
  <c r="E73" i="6"/>
  <c r="D73" i="2" s="1"/>
  <c r="E74" i="6"/>
  <c r="D74" i="2" s="1"/>
  <c r="E95" i="6"/>
  <c r="D52" i="4"/>
  <c r="E97" i="1" l="1"/>
  <c r="E59"/>
  <c r="E52"/>
  <c r="E52" i="2" s="1"/>
  <c r="E95"/>
  <c r="E97"/>
  <c r="E48"/>
  <c r="E49"/>
  <c r="E50"/>
  <c r="E51"/>
  <c r="E54"/>
  <c r="E55"/>
  <c r="E56"/>
  <c r="E57"/>
  <c r="E58"/>
  <c r="E59"/>
  <c r="E47"/>
  <c r="F15"/>
  <c r="F16"/>
  <c r="F17"/>
  <c r="F18"/>
  <c r="F19"/>
  <c r="F20"/>
  <c r="F21"/>
  <c r="F26"/>
  <c r="F27"/>
  <c r="F28"/>
  <c r="F29"/>
  <c r="F30"/>
  <c r="F31"/>
  <c r="F32"/>
  <c r="F33"/>
  <c r="F14"/>
  <c r="F22" s="1"/>
  <c r="D95" i="8"/>
  <c r="D72"/>
  <c r="D73"/>
  <c r="D74"/>
  <c r="D76"/>
  <c r="D75" s="1"/>
  <c r="D77"/>
  <c r="D71"/>
  <c r="F35" i="2" l="1"/>
  <c r="F23"/>
  <c r="F34"/>
  <c r="D70" i="8"/>
  <c r="D69" s="1"/>
  <c r="D81" s="1"/>
  <c r="D95" i="2"/>
  <c r="E95" i="4"/>
  <c r="D97" i="6"/>
  <c r="C97"/>
  <c r="B97"/>
  <c r="D59"/>
  <c r="C59"/>
  <c r="B59"/>
  <c r="E58"/>
  <c r="D58" i="8" s="1"/>
  <c r="E57" i="6"/>
  <c r="D57" i="8" s="1"/>
  <c r="E56" i="6"/>
  <c r="D56" i="8" s="1"/>
  <c r="E55" i="6"/>
  <c r="D55" i="8" s="1"/>
  <c r="E54" i="6"/>
  <c r="D54" i="2" s="1"/>
  <c r="D52" i="6"/>
  <c r="C52"/>
  <c r="B52"/>
  <c r="E51"/>
  <c r="D51" i="8" s="1"/>
  <c r="E50" i="6"/>
  <c r="D50" i="8" s="1"/>
  <c r="E49" i="6"/>
  <c r="D49" i="8" s="1"/>
  <c r="E48" i="6"/>
  <c r="D48" i="8" s="1"/>
  <c r="E47" i="6"/>
  <c r="F33"/>
  <c r="E33" i="8" s="1"/>
  <c r="F32" i="6"/>
  <c r="E32" i="8" s="1"/>
  <c r="F31" i="6"/>
  <c r="E31" i="8" s="1"/>
  <c r="F30" i="6"/>
  <c r="E30" i="8" s="1"/>
  <c r="F29" i="6"/>
  <c r="E29" i="8" s="1"/>
  <c r="F28" i="6"/>
  <c r="E28" i="8" s="1"/>
  <c r="F27" i="6"/>
  <c r="F26"/>
  <c r="F21"/>
  <c r="E21" i="8" s="1"/>
  <c r="F20" i="6"/>
  <c r="E20" i="8" s="1"/>
  <c r="F19" i="6"/>
  <c r="E19" i="8" s="1"/>
  <c r="F18" i="6"/>
  <c r="E18" i="8" s="1"/>
  <c r="F17" i="6"/>
  <c r="E17" i="8" s="1"/>
  <c r="F16" i="6"/>
  <c r="E16" i="8" s="1"/>
  <c r="F15" i="6"/>
  <c r="F14"/>
  <c r="F22" s="1"/>
  <c r="E95" i="5"/>
  <c r="C95" i="2" s="1"/>
  <c r="D97" i="5"/>
  <c r="C97"/>
  <c r="B97"/>
  <c r="E74"/>
  <c r="C74" i="2" s="1"/>
  <c r="E73" i="5"/>
  <c r="C73" i="2" s="1"/>
  <c r="E72" i="5"/>
  <c r="C72" i="2" s="1"/>
  <c r="E71" i="5"/>
  <c r="C71" i="2" s="1"/>
  <c r="D59" i="5"/>
  <c r="C59"/>
  <c r="B59"/>
  <c r="E58"/>
  <c r="C58" i="2" s="1"/>
  <c r="E57" i="5"/>
  <c r="E56"/>
  <c r="C56" i="2" s="1"/>
  <c r="E55" i="5"/>
  <c r="E54"/>
  <c r="C54" i="2" s="1"/>
  <c r="D52" i="5"/>
  <c r="C52"/>
  <c r="B52"/>
  <c r="E51"/>
  <c r="E50"/>
  <c r="E49"/>
  <c r="E48"/>
  <c r="E47"/>
  <c r="F33"/>
  <c r="F32"/>
  <c r="D32" i="2" s="1"/>
  <c r="F31" i="5"/>
  <c r="F30"/>
  <c r="D30" i="2" s="1"/>
  <c r="F29" i="5"/>
  <c r="F28"/>
  <c r="D28" i="2" s="1"/>
  <c r="F27" i="5"/>
  <c r="F35" s="1"/>
  <c r="F26"/>
  <c r="F21"/>
  <c r="F20"/>
  <c r="F19"/>
  <c r="F18"/>
  <c r="F17"/>
  <c r="F16"/>
  <c r="F15"/>
  <c r="F23" s="1"/>
  <c r="F14"/>
  <c r="F22" s="1"/>
  <c r="B96" i="4"/>
  <c r="E94"/>
  <c r="D97"/>
  <c r="C97"/>
  <c r="B97"/>
  <c r="E74"/>
  <c r="B74" i="2" s="1"/>
  <c r="E73" i="4"/>
  <c r="B73" i="2" s="1"/>
  <c r="E72" i="4"/>
  <c r="B72" i="2" s="1"/>
  <c r="E71" i="4"/>
  <c r="B71" i="2" s="1"/>
  <c r="D59" i="4"/>
  <c r="C59"/>
  <c r="B59"/>
  <c r="E58"/>
  <c r="E57"/>
  <c r="E56"/>
  <c r="B56" i="2" s="1"/>
  <c r="E55" i="4"/>
  <c r="E54"/>
  <c r="C52"/>
  <c r="B52"/>
  <c r="E51"/>
  <c r="E50"/>
  <c r="B50" i="2" s="1"/>
  <c r="E49" i="4"/>
  <c r="E48"/>
  <c r="B48" i="2" s="1"/>
  <c r="E47" i="4"/>
  <c r="F33"/>
  <c r="C33" i="2" s="1"/>
  <c r="F32" i="4"/>
  <c r="F31"/>
  <c r="C31" i="2" s="1"/>
  <c r="F30" i="4"/>
  <c r="F29"/>
  <c r="C29" i="2" s="1"/>
  <c r="F28" i="4"/>
  <c r="F27"/>
  <c r="F26"/>
  <c r="F21"/>
  <c r="C21" i="2" s="1"/>
  <c r="F20" i="4"/>
  <c r="F19"/>
  <c r="C19" i="2" s="1"/>
  <c r="F18" i="4"/>
  <c r="F17"/>
  <c r="C17" i="2" s="1"/>
  <c r="F16" i="4"/>
  <c r="F15"/>
  <c r="F14"/>
  <c r="F22" s="1"/>
  <c r="C15" i="2" l="1"/>
  <c r="C23" s="1"/>
  <c r="F23" i="4"/>
  <c r="C27" i="2"/>
  <c r="C35" s="1"/>
  <c r="F35" i="4"/>
  <c r="E15" i="8"/>
  <c r="E23" s="1"/>
  <c r="F23" i="6"/>
  <c r="E27" i="8"/>
  <c r="E35" s="1"/>
  <c r="F35" i="6"/>
  <c r="D26" i="2"/>
  <c r="D34" s="1"/>
  <c r="F34" i="5"/>
  <c r="E26" i="8"/>
  <c r="E34" s="1"/>
  <c r="F34" i="6"/>
  <c r="F71" i="2"/>
  <c r="G71" s="1"/>
  <c r="F73"/>
  <c r="G73" s="1"/>
  <c r="F34" i="4"/>
  <c r="F72" i="2"/>
  <c r="G72" s="1"/>
  <c r="H73" s="1"/>
  <c r="E14" i="8"/>
  <c r="E22" s="1"/>
  <c r="F74" i="2"/>
  <c r="G74" s="1"/>
  <c r="H76" s="1"/>
  <c r="C95" i="8"/>
  <c r="C95" i="7"/>
  <c r="C14" i="8"/>
  <c r="C14" i="7"/>
  <c r="C16" i="8"/>
  <c r="C16" i="7"/>
  <c r="C18" i="8"/>
  <c r="C18" i="7"/>
  <c r="C20" i="8"/>
  <c r="C20" i="7"/>
  <c r="C26" i="8"/>
  <c r="C26" i="7"/>
  <c r="C28" i="8"/>
  <c r="C28" i="7"/>
  <c r="C30" i="8"/>
  <c r="C30" i="7"/>
  <c r="C32" i="8"/>
  <c r="C32" i="7"/>
  <c r="B49" i="8"/>
  <c r="B49" i="7"/>
  <c r="B55"/>
  <c r="B55" i="8"/>
  <c r="B57"/>
  <c r="B57" i="7"/>
  <c r="E96" i="4"/>
  <c r="B94" i="8"/>
  <c r="E94" s="1"/>
  <c r="B94" i="7"/>
  <c r="D94" s="1"/>
  <c r="B95" i="8"/>
  <c r="B95" i="7"/>
  <c r="D95" s="1"/>
  <c r="D96" s="1"/>
  <c r="C15" i="8"/>
  <c r="C15" i="7"/>
  <c r="C17" i="8"/>
  <c r="C17" i="7"/>
  <c r="C19" i="8"/>
  <c r="C19" i="7"/>
  <c r="C21" i="8"/>
  <c r="C21" i="7"/>
  <c r="C27" i="8"/>
  <c r="C27" i="7"/>
  <c r="C29" i="8"/>
  <c r="C29" i="7"/>
  <c r="C31" i="8"/>
  <c r="C31" i="7"/>
  <c r="C33" i="8"/>
  <c r="C33" i="7"/>
  <c r="B48"/>
  <c r="B48" i="8"/>
  <c r="B50" i="7"/>
  <c r="B50" i="8"/>
  <c r="B54"/>
  <c r="B54" i="7"/>
  <c r="B55" i="2"/>
  <c r="C14"/>
  <c r="C32"/>
  <c r="C30"/>
  <c r="C28"/>
  <c r="C26"/>
  <c r="C20"/>
  <c r="C18"/>
  <c r="C16"/>
  <c r="B57"/>
  <c r="B54"/>
  <c r="F54" s="1"/>
  <c r="B49"/>
  <c r="B94"/>
  <c r="F94" s="1"/>
  <c r="G94" s="1"/>
  <c r="B95"/>
  <c r="E97" i="5"/>
  <c r="C97" i="2" s="1"/>
  <c r="E97" i="4"/>
  <c r="E98" s="1"/>
  <c r="B98"/>
  <c r="C94" s="1"/>
  <c r="C96" s="1"/>
  <c r="C98" s="1"/>
  <c r="D94" s="1"/>
  <c r="D96" s="1"/>
  <c r="D98" s="1"/>
  <c r="F95" i="2"/>
  <c r="G95" s="1"/>
  <c r="E97" i="6"/>
  <c r="D97" i="2" s="1"/>
  <c r="D81"/>
  <c r="D58"/>
  <c r="D56"/>
  <c r="F56" s="1"/>
  <c r="E59" i="6"/>
  <c r="D54" i="8"/>
  <c r="D57" i="2"/>
  <c r="D55"/>
  <c r="D50"/>
  <c r="D48"/>
  <c r="E52" i="6"/>
  <c r="D47" i="8"/>
  <c r="D78" s="1"/>
  <c r="D79" s="1"/>
  <c r="D47" i="2"/>
  <c r="D51"/>
  <c r="D49"/>
  <c r="E33"/>
  <c r="E31"/>
  <c r="E29"/>
  <c r="E27"/>
  <c r="E21"/>
  <c r="E19"/>
  <c r="E17"/>
  <c r="E15"/>
  <c r="E14"/>
  <c r="E32"/>
  <c r="E30"/>
  <c r="G30" s="1"/>
  <c r="E28"/>
  <c r="E26"/>
  <c r="E20"/>
  <c r="E18"/>
  <c r="E16"/>
  <c r="C97" i="7"/>
  <c r="C72"/>
  <c r="C72" i="8"/>
  <c r="C74" i="7"/>
  <c r="C74" i="8"/>
  <c r="C77" i="7"/>
  <c r="C77" i="8"/>
  <c r="C71" i="7"/>
  <c r="C71" i="8"/>
  <c r="C73"/>
  <c r="C73" i="7"/>
  <c r="C76" i="8"/>
  <c r="C75" s="1"/>
  <c r="C76" i="7"/>
  <c r="C75" s="1"/>
  <c r="C55"/>
  <c r="C55" i="8"/>
  <c r="C57" i="7"/>
  <c r="D57" s="1"/>
  <c r="C57" i="8"/>
  <c r="E59" i="5"/>
  <c r="C54" i="8"/>
  <c r="C54" i="7"/>
  <c r="C56" i="8"/>
  <c r="C56" i="7"/>
  <c r="C58" i="8"/>
  <c r="C58" i="7"/>
  <c r="C57" i="2"/>
  <c r="C55"/>
  <c r="C48" i="8"/>
  <c r="E48" s="1"/>
  <c r="C48" i="7"/>
  <c r="D48" s="1"/>
  <c r="C50" i="8"/>
  <c r="E50" s="1"/>
  <c r="C50" i="7"/>
  <c r="D50" s="1"/>
  <c r="C50" i="2"/>
  <c r="C48"/>
  <c r="E52" i="5"/>
  <c r="C47" i="8"/>
  <c r="C47" i="7"/>
  <c r="C49" i="8"/>
  <c r="C49" i="7"/>
  <c r="D49" s="1"/>
  <c r="C51" i="8"/>
  <c r="C51" i="7"/>
  <c r="C47" i="2"/>
  <c r="C51"/>
  <c r="C49"/>
  <c r="D27" i="8"/>
  <c r="D27" i="7"/>
  <c r="D29" i="8"/>
  <c r="D29" i="7"/>
  <c r="D31" i="8"/>
  <c r="D31" i="7"/>
  <c r="D33" i="8"/>
  <c r="D33" i="7"/>
  <c r="D26"/>
  <c r="D26" i="8"/>
  <c r="D28" i="7"/>
  <c r="E28" s="1"/>
  <c r="D28" i="8"/>
  <c r="D30" i="7"/>
  <c r="E30" s="1"/>
  <c r="D30" i="8"/>
  <c r="D32" i="7"/>
  <c r="E32" s="1"/>
  <c r="D32" i="8"/>
  <c r="D33" i="2"/>
  <c r="D31"/>
  <c r="D29"/>
  <c r="D27"/>
  <c r="D15" i="7"/>
  <c r="D15" i="8"/>
  <c r="D17"/>
  <c r="D17" i="7"/>
  <c r="D19"/>
  <c r="E19" s="1"/>
  <c r="D19" i="8"/>
  <c r="F19" s="1"/>
  <c r="D21" i="7"/>
  <c r="E21" s="1"/>
  <c r="D21" i="8"/>
  <c r="F21" s="1"/>
  <c r="D21" i="2"/>
  <c r="D19"/>
  <c r="D17"/>
  <c r="D15"/>
  <c r="D14" i="7"/>
  <c r="D14" i="8"/>
  <c r="D16"/>
  <c r="F16" s="1"/>
  <c r="D16" i="7"/>
  <c r="E16" s="1"/>
  <c r="D18" i="8"/>
  <c r="F18" s="1"/>
  <c r="D18" i="7"/>
  <c r="E18" s="1"/>
  <c r="D20"/>
  <c r="E20" s="1"/>
  <c r="D20" i="8"/>
  <c r="D14" i="2"/>
  <c r="D20"/>
  <c r="D18"/>
  <c r="D16"/>
  <c r="B97" i="8"/>
  <c r="B71" i="7"/>
  <c r="B71" i="8"/>
  <c r="B73"/>
  <c r="B73" i="7"/>
  <c r="B76" i="8"/>
  <c r="B76" i="7"/>
  <c r="B72"/>
  <c r="B72" i="8"/>
  <c r="B74" i="7"/>
  <c r="B74" i="8"/>
  <c r="B77" i="7"/>
  <c r="B77" i="8"/>
  <c r="B58"/>
  <c r="B58" i="7"/>
  <c r="B58" i="2"/>
  <c r="E59" i="4"/>
  <c r="B59" i="8" s="1"/>
  <c r="B56"/>
  <c r="B56" i="7"/>
  <c r="B47" i="8"/>
  <c r="B47" i="7"/>
  <c r="B47" i="2"/>
  <c r="E52" i="4"/>
  <c r="B52" i="7" s="1"/>
  <c r="B51" i="8"/>
  <c r="E51" s="1"/>
  <c r="B51" i="7"/>
  <c r="D51" s="1"/>
  <c r="B51" i="2"/>
  <c r="B52" i="8"/>
  <c r="F15" l="1"/>
  <c r="D23"/>
  <c r="D35" i="7"/>
  <c r="C35" i="8"/>
  <c r="C23"/>
  <c r="E15" i="7"/>
  <c r="D23"/>
  <c r="D35" i="8"/>
  <c r="C35" i="7"/>
  <c r="C23"/>
  <c r="E23" i="2"/>
  <c r="E35"/>
  <c r="D23"/>
  <c r="D35"/>
  <c r="D22"/>
  <c r="E14" i="7"/>
  <c r="D22"/>
  <c r="E26"/>
  <c r="E34" s="1"/>
  <c r="D34"/>
  <c r="G26" i="2"/>
  <c r="E34"/>
  <c r="E22"/>
  <c r="D22" i="8"/>
  <c r="D34"/>
  <c r="E95"/>
  <c r="E96" s="1"/>
  <c r="C34" i="7"/>
  <c r="C22"/>
  <c r="E22"/>
  <c r="C34" i="2"/>
  <c r="C22"/>
  <c r="C34" i="8"/>
  <c r="C22"/>
  <c r="F17"/>
  <c r="F33"/>
  <c r="F31"/>
  <c r="F29"/>
  <c r="F27"/>
  <c r="E55"/>
  <c r="E54"/>
  <c r="D56" i="7"/>
  <c r="D58"/>
  <c r="E74" i="8"/>
  <c r="E72"/>
  <c r="D73" i="7"/>
  <c r="C97" i="8"/>
  <c r="D74" i="7"/>
  <c r="D72"/>
  <c r="E73" i="8"/>
  <c r="E56"/>
  <c r="E58"/>
  <c r="D54" i="7"/>
  <c r="E57" i="8"/>
  <c r="B52" i="2"/>
  <c r="C78" i="8"/>
  <c r="C70"/>
  <c r="C69" s="1"/>
  <c r="C81" s="1"/>
  <c r="C79"/>
  <c r="C78" i="7"/>
  <c r="C70"/>
  <c r="C69" s="1"/>
  <c r="C81" s="1"/>
  <c r="C79"/>
  <c r="G32" i="2"/>
  <c r="F50"/>
  <c r="G18"/>
  <c r="G14"/>
  <c r="G17"/>
  <c r="G21"/>
  <c r="G29"/>
  <c r="G33"/>
  <c r="G28"/>
  <c r="G34" s="1"/>
  <c r="F48"/>
  <c r="F51"/>
  <c r="F47"/>
  <c r="F58"/>
  <c r="G16"/>
  <c r="G20"/>
  <c r="G15"/>
  <c r="G19"/>
  <c r="G27"/>
  <c r="G31"/>
  <c r="F55"/>
  <c r="F96"/>
  <c r="B96" i="7"/>
  <c r="B96" i="8"/>
  <c r="B96" i="2"/>
  <c r="B59"/>
  <c r="F20" i="8"/>
  <c r="F14"/>
  <c r="E17" i="7"/>
  <c r="F32" i="8"/>
  <c r="F30"/>
  <c r="F28"/>
  <c r="F26"/>
  <c r="E33" i="7"/>
  <c r="E31"/>
  <c r="E29"/>
  <c r="E27"/>
  <c r="F49" i="2"/>
  <c r="E49" i="8"/>
  <c r="D55" i="7"/>
  <c r="D47"/>
  <c r="D78" s="1"/>
  <c r="B78"/>
  <c r="B79" s="1"/>
  <c r="E77" i="8"/>
  <c r="D71" i="7"/>
  <c r="B70"/>
  <c r="E47" i="8"/>
  <c r="B78"/>
  <c r="E71"/>
  <c r="B70"/>
  <c r="B94" i="5"/>
  <c r="B98" i="8"/>
  <c r="B98" i="2"/>
  <c r="B97"/>
  <c r="F97" s="1"/>
  <c r="G97" s="1"/>
  <c r="B97" i="7"/>
  <c r="D97" s="1"/>
  <c r="D98" s="1"/>
  <c r="E76" i="8"/>
  <c r="B75"/>
  <c r="E75" s="1"/>
  <c r="D76" i="7"/>
  <c r="D75" s="1"/>
  <c r="B75"/>
  <c r="D77"/>
  <c r="D79" s="1"/>
  <c r="B98"/>
  <c r="D97" i="8"/>
  <c r="E97" s="1"/>
  <c r="F57" i="2"/>
  <c r="D59" i="8"/>
  <c r="D59" i="2"/>
  <c r="D52" i="8"/>
  <c r="D52" i="2"/>
  <c r="C59" i="7"/>
  <c r="C59" i="8"/>
  <c r="C59" i="2"/>
  <c r="C52" i="8"/>
  <c r="C52" i="7"/>
  <c r="D52" s="1"/>
  <c r="C52" i="2"/>
  <c r="B59" i="7"/>
  <c r="E23" l="1"/>
  <c r="E35"/>
  <c r="F35" i="8"/>
  <c r="F23"/>
  <c r="G35" i="2"/>
  <c r="G23"/>
  <c r="E98" i="8"/>
  <c r="F34"/>
  <c r="G22" i="2"/>
  <c r="F22" i="8"/>
  <c r="E52"/>
  <c r="F98" i="2"/>
  <c r="E78" i="8"/>
  <c r="D70" i="7"/>
  <c r="D69" s="1"/>
  <c r="D81" s="1"/>
  <c r="E59" i="8"/>
  <c r="C81" i="2"/>
  <c r="F59"/>
  <c r="B81" i="8"/>
  <c r="E81" s="1"/>
  <c r="B69"/>
  <c r="E69" s="1"/>
  <c r="E70"/>
  <c r="B81" i="7"/>
  <c r="B69"/>
  <c r="B79" i="8"/>
  <c r="E79" s="1"/>
  <c r="B96" i="5"/>
  <c r="B98" s="1"/>
  <c r="C94" s="1"/>
  <c r="C96" s="1"/>
  <c r="C98" s="1"/>
  <c r="D94" s="1"/>
  <c r="D96" s="1"/>
  <c r="D98" s="1"/>
  <c r="E94"/>
  <c r="B81" i="2"/>
  <c r="F52"/>
  <c r="D59" i="7"/>
  <c r="F81" i="2" l="1"/>
  <c r="G81" s="1"/>
  <c r="E96" i="5"/>
  <c r="C94" i="7"/>
  <c r="C94" i="8"/>
  <c r="C94" i="2"/>
  <c r="E98" i="5" l="1"/>
  <c r="C96" i="8"/>
  <c r="C96" i="7"/>
  <c r="C96" i="2"/>
  <c r="B94" i="6" l="1"/>
  <c r="C98" i="8"/>
  <c r="C98" i="7"/>
  <c r="C98" i="2"/>
  <c r="B96" i="6" l="1"/>
  <c r="B98" s="1"/>
  <c r="C94" s="1"/>
  <c r="C96" s="1"/>
  <c r="C98" s="1"/>
  <c r="D94" s="1"/>
  <c r="D96" s="1"/>
  <c r="D98" s="1"/>
  <c r="E94"/>
  <c r="D94" i="2" l="1"/>
  <c r="E96" i="6"/>
  <c r="D94" i="8"/>
  <c r="D96" l="1"/>
  <c r="E98" i="6"/>
  <c r="D96" i="2"/>
  <c r="D98" i="8" l="1"/>
  <c r="B94" i="1"/>
  <c r="D98" i="2"/>
  <c r="E94" i="1" l="1"/>
  <c r="B96"/>
  <c r="B98" s="1"/>
  <c r="C94" s="1"/>
  <c r="C96" s="1"/>
  <c r="C98" s="1"/>
  <c r="D94" s="1"/>
  <c r="D96" s="1"/>
  <c r="D98" s="1"/>
  <c r="E96" l="1"/>
  <c r="E94" i="2"/>
  <c r="E98" i="1" l="1"/>
  <c r="E98" i="2" s="1"/>
  <c r="E96"/>
</calcChain>
</file>

<file path=xl/comments1.xml><?xml version="1.0" encoding="utf-8"?>
<comments xmlns="http://schemas.openxmlformats.org/spreadsheetml/2006/main">
  <authors>
    <author>Catherine</author>
  </authors>
  <commentList>
    <comment ref="F30" author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Modificado en el informe del 4° Trimestre</t>
        </r>
      </text>
    </comment>
  </commentList>
</comments>
</file>

<file path=xl/sharedStrings.xml><?xml version="1.0" encoding="utf-8"?>
<sst xmlns="http://schemas.openxmlformats.org/spreadsheetml/2006/main" count="783" uniqueCount="90">
  <si>
    <t>Cuadro 1</t>
  </si>
  <si>
    <t>Reporte de beneficios efectivos por el Fondo de Desarrollo Social y Asignaciones Familiares</t>
  </si>
  <si>
    <t xml:space="preserve">Programa: </t>
  </si>
  <si>
    <t>Fondo de Subsidio para la Vivienda (Bono de la Vivienda)</t>
  </si>
  <si>
    <t>Institución:</t>
  </si>
  <si>
    <t>BANCO HIPOTECARIO DE LA VIVIENDA</t>
  </si>
  <si>
    <t>Trimestre:</t>
  </si>
  <si>
    <t>Primero</t>
  </si>
  <si>
    <t>Año:</t>
  </si>
  <si>
    <t>Producto</t>
  </si>
  <si>
    <t>Unidad</t>
  </si>
  <si>
    <t>Enero</t>
  </si>
  <si>
    <t>Febrero</t>
  </si>
  <si>
    <t>Marzo</t>
  </si>
  <si>
    <t>I Trimestre</t>
  </si>
  <si>
    <t>Bonos formalizados</t>
  </si>
  <si>
    <t xml:space="preserve">1. Construcción en Lote Propio (CLP) </t>
  </si>
  <si>
    <t>Familias</t>
  </si>
  <si>
    <t>Personas</t>
  </si>
  <si>
    <t xml:space="preserve">2. Compra de Lote y Construcción (LYC) </t>
  </si>
  <si>
    <t>3. Compra de Vivienda Existente (CVE) formalizados</t>
  </si>
  <si>
    <t>4. Reparación, Ampliación, mejoras y terminación de vivienda (RAMTE) Formalizados</t>
  </si>
  <si>
    <t>Bonos entregados</t>
  </si>
  <si>
    <t>1. Construcción en Lote Propio (CLP) Entregados</t>
  </si>
  <si>
    <t>2. Compra de Lote y Construcción (LYC) Entregados</t>
  </si>
  <si>
    <t>3. Compra de Vivienda Existente (CVE)  Entregados</t>
  </si>
  <si>
    <t>4. Reparación, Ampliación, mejoras y terminación de vivienda (RAMTE) Entregados</t>
  </si>
  <si>
    <t>Fuente: Departamento de Análisis y Control, Dirección FOSUVI, BANHVI.</t>
  </si>
  <si>
    <t>Cuadro 2</t>
  </si>
  <si>
    <t>Reporte de gastos efectivos por producto financiados por el Fondo de Desarrollo Social y Asignaciones Familiares</t>
  </si>
  <si>
    <t xml:space="preserve">Unidad: </t>
  </si>
  <si>
    <t>Colones</t>
  </si>
  <si>
    <t>1. Construcción en Lote Propio (CLP)</t>
  </si>
  <si>
    <t>2. Compra de Lote y Construcción (LYC)</t>
  </si>
  <si>
    <t>3.  Compra de Vivienda Existente (CVE)</t>
  </si>
  <si>
    <t>4. Reparación, Ampliación, mejoras y terminación de vivienda (RAMTE)</t>
  </si>
  <si>
    <t>5. Gastos generales</t>
  </si>
  <si>
    <t>Total</t>
  </si>
  <si>
    <t>5. Gastos generales (estimados a los bonos entregados)</t>
  </si>
  <si>
    <t>Fuente: Departamento de Análisis y Control, Dirección FOSUVI y Departamento Financiero Contable, Dirección Administrativa, BANHVI.</t>
  </si>
  <si>
    <t>Cuadro 3</t>
  </si>
  <si>
    <t>Reporte de gastos efectivos por rubro financiados por el Fondo de Desarrollo Social y Asignaciones Familiares</t>
  </si>
  <si>
    <t>Rubro por objeto de gasto</t>
  </si>
  <si>
    <t>Según Bonos formalizados</t>
  </si>
  <si>
    <t>1. Remuneraciones</t>
  </si>
  <si>
    <t>2. Servicios</t>
  </si>
  <si>
    <t>3. Materiales y Suministros</t>
  </si>
  <si>
    <t>4. Transferencias Corrientes</t>
  </si>
  <si>
    <t>1/ Por medio de las Entidades autorizadas, incluye desembolso de proyectos de Vivienda tramitados al amparo del art, 59 de la Ley del SFNV.</t>
  </si>
  <si>
    <t>Cuadro 4</t>
  </si>
  <si>
    <t>Reporte de ingresos efectivos girados por el Fondo de Desarrollo Social y Asignaciones Familiares</t>
  </si>
  <si>
    <t>2. Ingresos efectivos recibidos</t>
  </si>
  <si>
    <t>4. Egresos efectivos pagados</t>
  </si>
  <si>
    <t>Segundo</t>
  </si>
  <si>
    <t>Abril</t>
  </si>
  <si>
    <t>Mayo</t>
  </si>
  <si>
    <t>Junio</t>
  </si>
  <si>
    <t>II Trimestre</t>
  </si>
  <si>
    <t>Julio</t>
  </si>
  <si>
    <t>Agosto</t>
  </si>
  <si>
    <t>Septiembre</t>
  </si>
  <si>
    <t>Cuarto</t>
  </si>
  <si>
    <t>Octubre</t>
  </si>
  <si>
    <t>Noviembre</t>
  </si>
  <si>
    <t>Diciembre</t>
  </si>
  <si>
    <t>IV Trimestre</t>
  </si>
  <si>
    <t>III Trimestre</t>
  </si>
  <si>
    <t>Anual</t>
  </si>
  <si>
    <t>Semestre:</t>
  </si>
  <si>
    <t>Semestral</t>
  </si>
  <si>
    <t>Acumulado</t>
  </si>
  <si>
    <t>FODESAF</t>
  </si>
  <si>
    <t>Gastos generales</t>
  </si>
  <si>
    <t xml:space="preserve">5. Transferencias Corrientes a Instituciones Financieras </t>
  </si>
  <si>
    <t>1/ Gasto administrativo subió a mitad del año del 2% al 4% para el Banvhi y del 1% al 2% para las entidades ejecutoras.</t>
  </si>
  <si>
    <t>2/ Por medio de las Entidades autorizadas, incluye desembolso de proyectos de Vivienda tramitados al amparo del art, 59 de la Ley del SFNV.</t>
  </si>
  <si>
    <t>3/ Adelantos no aplicados menos las aplicaciones para líneas de crédito (base efectivo).</t>
  </si>
  <si>
    <t>Unidad: Colones</t>
  </si>
  <si>
    <t>Tercero</t>
  </si>
  <si>
    <t>Período:</t>
  </si>
  <si>
    <r>
      <t xml:space="preserve">Costo Operativo instituciones financieras (1% -2% BF) </t>
    </r>
    <r>
      <rPr>
        <vertAlign val="superscript"/>
        <sz val="11"/>
        <color indexed="8"/>
        <rFont val="Calibri"/>
        <family val="2"/>
        <scheme val="minor"/>
      </rPr>
      <t>1</t>
    </r>
  </si>
  <si>
    <r>
      <t xml:space="preserve">6. Transferencias de Capital </t>
    </r>
    <r>
      <rPr>
        <vertAlign val="superscript"/>
        <sz val="11"/>
        <color indexed="8"/>
        <rFont val="Calibri"/>
        <family val="2"/>
        <scheme val="minor"/>
      </rPr>
      <t>2</t>
    </r>
  </si>
  <si>
    <r>
      <t>Diferencia</t>
    </r>
    <r>
      <rPr>
        <vertAlign val="superscript"/>
        <sz val="11"/>
        <color indexed="8"/>
        <rFont val="Calibri"/>
        <family val="2"/>
        <scheme val="minor"/>
      </rPr>
      <t xml:space="preserve"> 3</t>
    </r>
  </si>
  <si>
    <r>
      <t xml:space="preserve">Gasto administrativo FOSUVI (2% - 4% BF) </t>
    </r>
    <r>
      <rPr>
        <vertAlign val="superscript"/>
        <sz val="11"/>
        <color indexed="8"/>
        <rFont val="Calibri"/>
        <family val="2"/>
        <scheme val="minor"/>
      </rPr>
      <t>1</t>
    </r>
  </si>
  <si>
    <t>Tercer Trimestre Acumulado</t>
  </si>
  <si>
    <t>Total Bonos Formalizados</t>
  </si>
  <si>
    <t>Total Bonos Entregados</t>
  </si>
  <si>
    <t xml:space="preserve">1. Saldo en caja inicial  </t>
  </si>
  <si>
    <t xml:space="preserve">3. Recursos disponibles </t>
  </si>
  <si>
    <t xml:space="preserve">5. Saldo en caja final  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</si>
</sst>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_);_(* \(#,##0.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Font="1" applyFill="1"/>
    <xf numFmtId="4" fontId="0" fillId="0" borderId="0" xfId="0" applyNumberFormat="1" applyFont="1" applyFill="1" applyBorder="1"/>
    <xf numFmtId="0" fontId="4" fillId="0" borderId="0" xfId="0" applyFont="1"/>
    <xf numFmtId="0" fontId="5" fillId="0" borderId="0" xfId="0" applyFont="1" applyFill="1" applyAlignment="1">
      <alignment horizontal="right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5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" fontId="5" fillId="0" borderId="5" xfId="0" applyNumberFormat="1" applyFont="1" applyFill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3" fontId="0" fillId="0" borderId="0" xfId="4" applyFont="1"/>
    <xf numFmtId="43" fontId="0" fillId="0" borderId="0" xfId="4" applyFont="1" applyFill="1"/>
    <xf numFmtId="0" fontId="5" fillId="0" borderId="0" xfId="0" applyFont="1" applyFill="1" applyBorder="1" applyAlignment="1">
      <alignment horizontal="center"/>
    </xf>
    <xf numFmtId="37" fontId="0" fillId="0" borderId="0" xfId="4" applyNumberFormat="1" applyFont="1" applyFill="1"/>
    <xf numFmtId="37" fontId="0" fillId="0" borderId="0" xfId="4" applyNumberFormat="1" applyFont="1" applyFill="1" applyBorder="1"/>
    <xf numFmtId="0" fontId="0" fillId="0" borderId="0" xfId="0" applyFont="1"/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8" fillId="0" borderId="0" xfId="0" applyNumberFormat="1" applyFont="1" applyFill="1" applyBorder="1"/>
    <xf numFmtId="3" fontId="0" fillId="0" borderId="0" xfId="0" applyNumberFormat="1" applyFont="1" applyFill="1" applyBorder="1"/>
    <xf numFmtId="3" fontId="0" fillId="0" borderId="0" xfId="0" applyNumberFormat="1" applyFont="1"/>
    <xf numFmtId="0" fontId="0" fillId="0" borderId="0" xfId="0" applyFont="1" applyBorder="1"/>
    <xf numFmtId="0" fontId="0" fillId="0" borderId="3" xfId="0" applyFont="1" applyBorder="1"/>
    <xf numFmtId="3" fontId="9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0" fillId="0" borderId="0" xfId="0" applyNumberFormat="1" applyFont="1" applyBorder="1"/>
    <xf numFmtId="0" fontId="0" fillId="0" borderId="1" xfId="0" applyFont="1" applyBorder="1"/>
    <xf numFmtId="0" fontId="0" fillId="0" borderId="6" xfId="0" applyFont="1" applyBorder="1"/>
    <xf numFmtId="1" fontId="0" fillId="0" borderId="0" xfId="0" applyNumberFormat="1" applyFont="1" applyBorder="1"/>
    <xf numFmtId="0" fontId="6" fillId="0" borderId="0" xfId="0" applyFont="1"/>
    <xf numFmtId="4" fontId="6" fillId="0" borderId="5" xfId="0" applyNumberFormat="1" applyFont="1" applyBorder="1" applyAlignment="1">
      <alignment horizontal="center"/>
    </xf>
    <xf numFmtId="0" fontId="9" fillId="0" borderId="0" xfId="0" applyFont="1" applyBorder="1"/>
    <xf numFmtId="4" fontId="9" fillId="0" borderId="0" xfId="0" applyNumberFormat="1" applyFont="1" applyFill="1" applyBorder="1"/>
    <xf numFmtId="4" fontId="8" fillId="0" borderId="0" xfId="0" applyNumberFormat="1" applyFont="1" applyBorder="1"/>
    <xf numFmtId="4" fontId="9" fillId="0" borderId="0" xfId="0" applyNumberFormat="1" applyFont="1" applyBorder="1"/>
    <xf numFmtId="4" fontId="8" fillId="0" borderId="0" xfId="0" applyNumberFormat="1" applyFont="1" applyFill="1" applyBorder="1"/>
    <xf numFmtId="43" fontId="9" fillId="0" borderId="0" xfId="4" applyFont="1"/>
    <xf numFmtId="4" fontId="9" fillId="0" borderId="6" xfId="0" applyNumberFormat="1" applyFont="1" applyFill="1" applyBorder="1"/>
    <xf numFmtId="43" fontId="6" fillId="0" borderId="0" xfId="4" applyFont="1"/>
    <xf numFmtId="43" fontId="9" fillId="0" borderId="0" xfId="1" applyFont="1" applyFill="1" applyBorder="1"/>
    <xf numFmtId="4" fontId="0" fillId="0" borderId="0" xfId="0" applyNumberFormat="1" applyFont="1"/>
    <xf numFmtId="4" fontId="9" fillId="0" borderId="0" xfId="0" applyNumberFormat="1" applyFont="1" applyFill="1"/>
    <xf numFmtId="0" fontId="9" fillId="0" borderId="0" xfId="0" applyFont="1" applyFill="1" applyAlignment="1">
      <alignment horizontal="left" indent="3"/>
    </xf>
    <xf numFmtId="4" fontId="8" fillId="0" borderId="0" xfId="0" applyNumberFormat="1" applyFont="1" applyFill="1"/>
    <xf numFmtId="0" fontId="9" fillId="0" borderId="0" xfId="0" applyFont="1" applyFill="1" applyAlignment="1">
      <alignment horizontal="left" indent="1"/>
    </xf>
    <xf numFmtId="0" fontId="9" fillId="0" borderId="0" xfId="0" applyFont="1" applyFill="1"/>
    <xf numFmtId="0" fontId="9" fillId="0" borderId="0" xfId="0" applyFont="1" applyFill="1" applyAlignment="1">
      <alignment horizontal="left" indent="2"/>
    </xf>
    <xf numFmtId="4" fontId="0" fillId="0" borderId="6" xfId="0" applyNumberFormat="1" applyFont="1" applyFill="1" applyBorder="1"/>
    <xf numFmtId="4" fontId="8" fillId="0" borderId="6" xfId="0" applyNumberFormat="1" applyFont="1" applyFill="1" applyBorder="1"/>
    <xf numFmtId="43" fontId="9" fillId="0" borderId="0" xfId="1" applyFont="1"/>
    <xf numFmtId="4" fontId="0" fillId="0" borderId="0" xfId="0" applyNumberFormat="1" applyFont="1" applyFill="1"/>
    <xf numFmtId="4" fontId="8" fillId="0" borderId="3" xfId="0" applyNumberFormat="1" applyFont="1" applyFill="1" applyBorder="1"/>
    <xf numFmtId="0" fontId="9" fillId="0" borderId="6" xfId="0" applyFont="1" applyFill="1" applyBorder="1"/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indent="1"/>
    </xf>
    <xf numFmtId="4" fontId="6" fillId="0" borderId="0" xfId="0" applyNumberFormat="1" applyFont="1"/>
    <xf numFmtId="43" fontId="6" fillId="0" borderId="0" xfId="1" applyFont="1"/>
    <xf numFmtId="43" fontId="6" fillId="0" borderId="0" xfId="0" applyNumberFormat="1" applyFont="1"/>
    <xf numFmtId="4" fontId="0" fillId="0" borderId="7" xfId="0" applyNumberFormat="1" applyFont="1" applyFill="1" applyBorder="1"/>
    <xf numFmtId="43" fontId="0" fillId="0" borderId="0" xfId="0" applyNumberFormat="1" applyFont="1"/>
    <xf numFmtId="0" fontId="9" fillId="0" borderId="5" xfId="0" applyFont="1" applyFill="1" applyBorder="1" applyAlignment="1">
      <alignment horizontal="center"/>
    </xf>
    <xf numFmtId="43" fontId="0" fillId="0" borderId="0" xfId="1" applyFont="1"/>
    <xf numFmtId="0" fontId="0" fillId="0" borderId="0" xfId="0" applyFont="1" applyAlignment="1">
      <alignment horizontal="centerContinuous"/>
    </xf>
    <xf numFmtId="43" fontId="0" fillId="0" borderId="0" xfId="1" applyFont="1" applyBorder="1"/>
    <xf numFmtId="164" fontId="0" fillId="0" borderId="0" xfId="2" applyNumberFormat="1" applyFont="1"/>
    <xf numFmtId="4" fontId="6" fillId="0" borderId="4" xfId="0" applyNumberFormat="1" applyFont="1" applyBorder="1" applyAlignment="1"/>
    <xf numFmtId="0" fontId="0" fillId="0" borderId="3" xfId="0" applyFont="1" applyBorder="1" applyAlignment="1"/>
    <xf numFmtId="4" fontId="7" fillId="0" borderId="0" xfId="0" applyNumberFormat="1" applyFont="1" applyFill="1" applyBorder="1"/>
    <xf numFmtId="4" fontId="5" fillId="0" borderId="0" xfId="0" applyNumberFormat="1" applyFont="1" applyAlignment="1">
      <alignment horizontal="left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 indent="2"/>
    </xf>
    <xf numFmtId="165" fontId="0" fillId="0" borderId="0" xfId="4" applyNumberFormat="1" applyFont="1"/>
    <xf numFmtId="165" fontId="5" fillId="0" borderId="0" xfId="4" applyNumberFormat="1" applyFont="1" applyFill="1" applyAlignment="1">
      <alignment horizontal="right"/>
    </xf>
    <xf numFmtId="165" fontId="5" fillId="0" borderId="0" xfId="4" applyNumberFormat="1" applyFont="1"/>
    <xf numFmtId="165" fontId="5" fillId="0" borderId="0" xfId="4" applyNumberFormat="1" applyFont="1" applyAlignment="1">
      <alignment horizontal="center"/>
    </xf>
    <xf numFmtId="165" fontId="0" fillId="0" borderId="0" xfId="4" applyNumberFormat="1" applyFont="1" applyFill="1"/>
    <xf numFmtId="165" fontId="0" fillId="0" borderId="0" xfId="4" applyNumberFormat="1" applyFont="1" applyAlignment="1">
      <alignment horizontal="centerContinuous"/>
    </xf>
    <xf numFmtId="165" fontId="5" fillId="0" borderId="5" xfId="4" applyNumberFormat="1" applyFont="1" applyFill="1" applyBorder="1" applyAlignment="1">
      <alignment horizontal="center" vertical="center" wrapText="1"/>
    </xf>
    <xf numFmtId="165" fontId="6" fillId="0" borderId="5" xfId="4" applyNumberFormat="1" applyFont="1" applyBorder="1" applyAlignment="1">
      <alignment horizontal="center"/>
    </xf>
    <xf numFmtId="165" fontId="0" fillId="0" borderId="0" xfId="4" applyNumberFormat="1" applyFont="1" applyFill="1" applyBorder="1" applyAlignment="1">
      <alignment horizontal="center" vertical="center" wrapText="1"/>
    </xf>
    <xf numFmtId="165" fontId="6" fillId="0" borderId="0" xfId="4" applyNumberFormat="1" applyFont="1" applyBorder="1" applyAlignment="1">
      <alignment horizontal="center"/>
    </xf>
    <xf numFmtId="165" fontId="6" fillId="0" borderId="0" xfId="4" applyNumberFormat="1" applyFont="1" applyFill="1" applyBorder="1" applyAlignment="1">
      <alignment horizontal="left"/>
    </xf>
    <xf numFmtId="165" fontId="9" fillId="0" borderId="0" xfId="4" applyNumberFormat="1" applyFont="1" applyFill="1" applyBorder="1"/>
    <xf numFmtId="165" fontId="0" fillId="0" borderId="0" xfId="4" applyNumberFormat="1" applyFont="1" applyFill="1" applyBorder="1"/>
    <xf numFmtId="165" fontId="8" fillId="0" borderId="0" xfId="4" applyNumberFormat="1" applyFont="1" applyFill="1" applyBorder="1"/>
    <xf numFmtId="165" fontId="0" fillId="0" borderId="0" xfId="4" applyNumberFormat="1" applyFont="1" applyFill="1" applyBorder="1" applyAlignment="1">
      <alignment horizontal="left"/>
    </xf>
    <xf numFmtId="165" fontId="0" fillId="0" borderId="0" xfId="4" applyNumberFormat="1" applyFont="1" applyBorder="1"/>
    <xf numFmtId="165" fontId="0" fillId="0" borderId="3" xfId="4" applyNumberFormat="1" applyFont="1" applyBorder="1"/>
    <xf numFmtId="165" fontId="6" fillId="0" borderId="0" xfId="4" applyNumberFormat="1" applyFont="1" applyFill="1" applyBorder="1" applyAlignment="1">
      <alignment horizontal="left" wrapText="1" indent="2"/>
    </xf>
    <xf numFmtId="165" fontId="8" fillId="2" borderId="0" xfId="4" applyNumberFormat="1" applyFont="1" applyFill="1" applyBorder="1"/>
    <xf numFmtId="165" fontId="9" fillId="0" borderId="0" xfId="4" applyNumberFormat="1" applyFont="1" applyFill="1" applyBorder="1" applyAlignment="1">
      <alignment horizontal="left" wrapText="1"/>
    </xf>
    <xf numFmtId="165" fontId="0" fillId="0" borderId="1" xfId="4" applyNumberFormat="1" applyFont="1" applyBorder="1"/>
    <xf numFmtId="165" fontId="0" fillId="0" borderId="6" xfId="4" applyNumberFormat="1" applyFont="1" applyFill="1" applyBorder="1"/>
    <xf numFmtId="165" fontId="0" fillId="0" borderId="6" xfId="4" applyNumberFormat="1" applyFont="1" applyBorder="1"/>
    <xf numFmtId="165" fontId="9" fillId="0" borderId="0" xfId="4" applyNumberFormat="1" applyFont="1"/>
    <xf numFmtId="165" fontId="6" fillId="0" borderId="0" xfId="4" applyNumberFormat="1" applyFont="1"/>
    <xf numFmtId="165" fontId="5" fillId="0" borderId="5" xfId="4" applyNumberFormat="1" applyFont="1" applyFill="1" applyBorder="1" applyAlignment="1">
      <alignment horizontal="center"/>
    </xf>
    <xf numFmtId="165" fontId="9" fillId="0" borderId="0" xfId="4" applyNumberFormat="1" applyFont="1" applyBorder="1"/>
    <xf numFmtId="165" fontId="8" fillId="0" borderId="0" xfId="4" applyNumberFormat="1" applyFont="1" applyBorder="1"/>
    <xf numFmtId="165" fontId="9" fillId="0" borderId="6" xfId="4" applyNumberFormat="1" applyFont="1" applyFill="1" applyBorder="1"/>
    <xf numFmtId="165" fontId="9" fillId="2" borderId="6" xfId="4" applyNumberFormat="1" applyFont="1" applyFill="1" applyBorder="1"/>
    <xf numFmtId="165" fontId="9" fillId="0" borderId="0" xfId="4" applyNumberFormat="1" applyFont="1" applyBorder="1" applyAlignment="1">
      <alignment horizontal="left"/>
    </xf>
    <xf numFmtId="165" fontId="0" fillId="0" borderId="7" xfId="4" applyNumberFormat="1" applyFont="1" applyFill="1" applyBorder="1"/>
    <xf numFmtId="165" fontId="5" fillId="0" borderId="5" xfId="4" applyNumberFormat="1" applyFont="1" applyBorder="1" applyAlignment="1">
      <alignment horizontal="center"/>
    </xf>
    <xf numFmtId="165" fontId="6" fillId="0" borderId="2" xfId="4" applyNumberFormat="1" applyFont="1" applyFill="1" applyBorder="1" applyAlignment="1">
      <alignment horizontal="left"/>
    </xf>
    <xf numFmtId="165" fontId="9" fillId="0" borderId="0" xfId="4" applyNumberFormat="1" applyFont="1" applyFill="1" applyBorder="1" applyAlignment="1">
      <alignment horizontal="left"/>
    </xf>
    <xf numFmtId="165" fontId="9" fillId="0" borderId="0" xfId="4" applyNumberFormat="1" applyFont="1" applyFill="1"/>
    <xf numFmtId="165" fontId="9" fillId="0" borderId="0" xfId="4" applyNumberFormat="1" applyFont="1" applyFill="1" applyBorder="1" applyAlignment="1">
      <alignment horizontal="left" indent="1"/>
    </xf>
    <xf numFmtId="165" fontId="9" fillId="0" borderId="0" xfId="4" applyNumberFormat="1" applyFont="1" applyFill="1" applyAlignment="1">
      <alignment horizontal="left" indent="3"/>
    </xf>
    <xf numFmtId="165" fontId="8" fillId="0" borderId="0" xfId="4" applyNumberFormat="1" applyFont="1" applyFill="1"/>
    <xf numFmtId="165" fontId="9" fillId="0" borderId="0" xfId="4" applyNumberFormat="1" applyFont="1" applyFill="1" applyAlignment="1">
      <alignment horizontal="left" indent="1"/>
    </xf>
    <xf numFmtId="165" fontId="9" fillId="0" borderId="0" xfId="4" applyNumberFormat="1" applyFont="1" applyFill="1" applyAlignment="1">
      <alignment horizontal="left" indent="2"/>
    </xf>
    <xf numFmtId="165" fontId="8" fillId="0" borderId="6" xfId="4" applyNumberFormat="1" applyFont="1" applyFill="1" applyBorder="1"/>
    <xf numFmtId="165" fontId="9" fillId="0" borderId="5" xfId="4" applyNumberFormat="1" applyFont="1" applyFill="1" applyBorder="1" applyAlignment="1">
      <alignment horizontal="center"/>
    </xf>
    <xf numFmtId="166" fontId="0" fillId="0" borderId="0" xfId="4" applyNumberFormat="1" applyFont="1"/>
    <xf numFmtId="0" fontId="9" fillId="0" borderId="0" xfId="0" applyFont="1" applyBorder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4" fontId="6" fillId="0" borderId="0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left"/>
    </xf>
    <xf numFmtId="4" fontId="6" fillId="0" borderId="4" xfId="0" applyNumberFormat="1" applyFont="1" applyBorder="1" applyAlignment="1">
      <alignment horizontal="center"/>
    </xf>
    <xf numFmtId="165" fontId="9" fillId="0" borderId="0" xfId="4" applyNumberFormat="1" applyFont="1" applyFill="1" applyBorder="1" applyAlignment="1">
      <alignment horizontal="left"/>
    </xf>
    <xf numFmtId="165" fontId="5" fillId="0" borderId="0" xfId="4" applyNumberFormat="1" applyFont="1" applyFill="1" applyAlignment="1">
      <alignment horizontal="center"/>
    </xf>
    <xf numFmtId="165" fontId="5" fillId="0" borderId="0" xfId="4" applyNumberFormat="1" applyFont="1" applyFill="1" applyBorder="1" applyAlignment="1">
      <alignment horizontal="center"/>
    </xf>
    <xf numFmtId="165" fontId="9" fillId="0" borderId="0" xfId="4" applyNumberFormat="1" applyFont="1" applyBorder="1" applyAlignment="1">
      <alignment horizontal="left"/>
    </xf>
    <xf numFmtId="165" fontId="9" fillId="0" borderId="0" xfId="4" applyNumberFormat="1" applyFont="1" applyFill="1" applyBorder="1" applyAlignment="1">
      <alignment horizontal="left" wrapText="1"/>
    </xf>
    <xf numFmtId="165" fontId="6" fillId="0" borderId="0" xfId="4" applyNumberFormat="1" applyFont="1" applyBorder="1" applyAlignment="1">
      <alignment horizontal="center"/>
    </xf>
    <xf numFmtId="165" fontId="0" fillId="0" borderId="3" xfId="4" applyNumberFormat="1" applyFont="1" applyBorder="1" applyAlignment="1">
      <alignment horizontal="center"/>
    </xf>
    <xf numFmtId="165" fontId="6" fillId="0" borderId="0" xfId="4" applyNumberFormat="1" applyFont="1" applyFill="1" applyAlignment="1">
      <alignment horizontal="center"/>
    </xf>
  </cellXfs>
  <cellStyles count="5">
    <cellStyle name="Millares" xfId="4" builtinId="3"/>
    <cellStyle name="Millares 2" xfId="1"/>
    <cellStyle name="Normal" xfId="0" builtinId="0"/>
    <cellStyle name="Normal 2" xfId="3"/>
    <cellStyle name="Porcentaje 2" xfId="2"/>
  </cellStyles>
  <dxfs count="0"/>
  <tableStyles count="0" defaultTableStyle="TableStyleMedium2" defaultPivotStyle="PivotStyleLight16"/>
  <colors>
    <mruColors>
      <color rgb="FFCCFFCC"/>
      <color rgb="FFCCFF33"/>
      <color rgb="FF99FF33"/>
      <color rgb="FF99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chart>
    <c:plotArea>
      <c:layout/>
      <c:pieChart>
        <c:varyColors val="1"/>
        <c:ser>
          <c:idx val="0"/>
          <c:order val="0"/>
          <c:val>
            <c:numRef>
              <c:f>Anual!$G$47:$G$51</c:f>
              <c:numCache>
                <c:formatCode>_(* #,##0.0_);_(* \(#,##0.0\);_(* "-"??_);_(@_)</c:formatCode>
                <c:ptCount val="5"/>
                <c:pt idx="0">
                  <c:v>52.777257470994542</c:v>
                </c:pt>
                <c:pt idx="1">
                  <c:v>14.294368682857172</c:v>
                </c:pt>
                <c:pt idx="2">
                  <c:v>23.883497992984427</c:v>
                </c:pt>
                <c:pt idx="3">
                  <c:v>5.8490431683256165</c:v>
                </c:pt>
                <c:pt idx="4">
                  <c:v>3.1958326848382588</c:v>
                </c:pt>
              </c:numCache>
            </c:numRef>
          </c:val>
        </c:ser>
        <c:dLbls/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s-CR"/>
        </a:p>
      </c:txPr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296334</xdr:colOff>
      <xdr:row>45</xdr:row>
      <xdr:rowOff>173567</xdr:rowOff>
    </xdr:from>
    <xdr:to>
      <xdr:col>12</xdr:col>
      <xdr:colOff>275167</xdr:colOff>
      <xdr:row>60</xdr:row>
      <xdr:rowOff>16933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02"/>
  <sheetViews>
    <sheetView tabSelected="1" workbookViewId="0">
      <selection sqref="A1:F1"/>
    </sheetView>
  </sheetViews>
  <sheetFormatPr baseColWidth="10" defaultColWidth="11.42578125" defaultRowHeight="15"/>
  <cols>
    <col min="1" max="1" width="56.7109375" style="1" customWidth="1"/>
    <col min="2" max="2" width="17.42578125" style="20" customWidth="1"/>
    <col min="3" max="5" width="16.28515625" style="20" bestFit="1" customWidth="1"/>
    <col min="6" max="6" width="10.5703125" style="20" bestFit="1" customWidth="1"/>
    <col min="7" max="7" width="17.7109375" style="20" bestFit="1" customWidth="1"/>
    <col min="8" max="256" width="11.42578125" style="20"/>
    <col min="257" max="257" width="56.7109375" style="20" customWidth="1"/>
    <col min="258" max="260" width="15.5703125" style="20" customWidth="1"/>
    <col min="261" max="261" width="16.28515625" style="20" bestFit="1" customWidth="1"/>
    <col min="262" max="262" width="12.42578125" style="20" customWidth="1"/>
    <col min="263" max="263" width="17.7109375" style="20" bestFit="1" customWidth="1"/>
    <col min="264" max="512" width="11.42578125" style="20"/>
    <col min="513" max="513" width="56.7109375" style="20" customWidth="1"/>
    <col min="514" max="516" width="15.5703125" style="20" customWidth="1"/>
    <col min="517" max="517" width="16.28515625" style="20" bestFit="1" customWidth="1"/>
    <col min="518" max="518" width="12.42578125" style="20" customWidth="1"/>
    <col min="519" max="519" width="17.7109375" style="20" bestFit="1" customWidth="1"/>
    <col min="520" max="768" width="11.42578125" style="20"/>
    <col min="769" max="769" width="56.7109375" style="20" customWidth="1"/>
    <col min="770" max="772" width="15.5703125" style="20" customWidth="1"/>
    <col min="773" max="773" width="16.28515625" style="20" bestFit="1" customWidth="1"/>
    <col min="774" max="774" width="12.42578125" style="20" customWidth="1"/>
    <col min="775" max="775" width="17.7109375" style="20" bestFit="1" customWidth="1"/>
    <col min="776" max="1024" width="11.42578125" style="20"/>
    <col min="1025" max="1025" width="56.7109375" style="20" customWidth="1"/>
    <col min="1026" max="1028" width="15.5703125" style="20" customWidth="1"/>
    <col min="1029" max="1029" width="16.28515625" style="20" bestFit="1" customWidth="1"/>
    <col min="1030" max="1030" width="12.42578125" style="20" customWidth="1"/>
    <col min="1031" max="1031" width="17.7109375" style="20" bestFit="1" customWidth="1"/>
    <col min="1032" max="1280" width="11.42578125" style="20"/>
    <col min="1281" max="1281" width="56.7109375" style="20" customWidth="1"/>
    <col min="1282" max="1284" width="15.5703125" style="20" customWidth="1"/>
    <col min="1285" max="1285" width="16.28515625" style="20" bestFit="1" customWidth="1"/>
    <col min="1286" max="1286" width="12.42578125" style="20" customWidth="1"/>
    <col min="1287" max="1287" width="17.7109375" style="20" bestFit="1" customWidth="1"/>
    <col min="1288" max="1536" width="11.42578125" style="20"/>
    <col min="1537" max="1537" width="56.7109375" style="20" customWidth="1"/>
    <col min="1538" max="1540" width="15.5703125" style="20" customWidth="1"/>
    <col min="1541" max="1541" width="16.28515625" style="20" bestFit="1" customWidth="1"/>
    <col min="1542" max="1542" width="12.42578125" style="20" customWidth="1"/>
    <col min="1543" max="1543" width="17.7109375" style="20" bestFit="1" customWidth="1"/>
    <col min="1544" max="1792" width="11.42578125" style="20"/>
    <col min="1793" max="1793" width="56.7109375" style="20" customWidth="1"/>
    <col min="1794" max="1796" width="15.5703125" style="20" customWidth="1"/>
    <col min="1797" max="1797" width="16.28515625" style="20" bestFit="1" customWidth="1"/>
    <col min="1798" max="1798" width="12.42578125" style="20" customWidth="1"/>
    <col min="1799" max="1799" width="17.7109375" style="20" bestFit="1" customWidth="1"/>
    <col min="1800" max="2048" width="11.42578125" style="20"/>
    <col min="2049" max="2049" width="56.7109375" style="20" customWidth="1"/>
    <col min="2050" max="2052" width="15.5703125" style="20" customWidth="1"/>
    <col min="2053" max="2053" width="16.28515625" style="20" bestFit="1" customWidth="1"/>
    <col min="2054" max="2054" width="12.42578125" style="20" customWidth="1"/>
    <col min="2055" max="2055" width="17.7109375" style="20" bestFit="1" customWidth="1"/>
    <col min="2056" max="2304" width="11.42578125" style="20"/>
    <col min="2305" max="2305" width="56.7109375" style="20" customWidth="1"/>
    <col min="2306" max="2308" width="15.5703125" style="20" customWidth="1"/>
    <col min="2309" max="2309" width="16.28515625" style="20" bestFit="1" customWidth="1"/>
    <col min="2310" max="2310" width="12.42578125" style="20" customWidth="1"/>
    <col min="2311" max="2311" width="17.7109375" style="20" bestFit="1" customWidth="1"/>
    <col min="2312" max="2560" width="11.42578125" style="20"/>
    <col min="2561" max="2561" width="56.7109375" style="20" customWidth="1"/>
    <col min="2562" max="2564" width="15.5703125" style="20" customWidth="1"/>
    <col min="2565" max="2565" width="16.28515625" style="20" bestFit="1" customWidth="1"/>
    <col min="2566" max="2566" width="12.42578125" style="20" customWidth="1"/>
    <col min="2567" max="2567" width="17.7109375" style="20" bestFit="1" customWidth="1"/>
    <col min="2568" max="2816" width="11.42578125" style="20"/>
    <col min="2817" max="2817" width="56.7109375" style="20" customWidth="1"/>
    <col min="2818" max="2820" width="15.5703125" style="20" customWidth="1"/>
    <col min="2821" max="2821" width="16.28515625" style="20" bestFit="1" customWidth="1"/>
    <col min="2822" max="2822" width="12.42578125" style="20" customWidth="1"/>
    <col min="2823" max="2823" width="17.7109375" style="20" bestFit="1" customWidth="1"/>
    <col min="2824" max="3072" width="11.42578125" style="20"/>
    <col min="3073" max="3073" width="56.7109375" style="20" customWidth="1"/>
    <col min="3074" max="3076" width="15.5703125" style="20" customWidth="1"/>
    <col min="3077" max="3077" width="16.28515625" style="20" bestFit="1" customWidth="1"/>
    <col min="3078" max="3078" width="12.42578125" style="20" customWidth="1"/>
    <col min="3079" max="3079" width="17.7109375" style="20" bestFit="1" customWidth="1"/>
    <col min="3080" max="3328" width="11.42578125" style="20"/>
    <col min="3329" max="3329" width="56.7109375" style="20" customWidth="1"/>
    <col min="3330" max="3332" width="15.5703125" style="20" customWidth="1"/>
    <col min="3333" max="3333" width="16.28515625" style="20" bestFit="1" customWidth="1"/>
    <col min="3334" max="3334" width="12.42578125" style="20" customWidth="1"/>
    <col min="3335" max="3335" width="17.7109375" style="20" bestFit="1" customWidth="1"/>
    <col min="3336" max="3584" width="11.42578125" style="20"/>
    <col min="3585" max="3585" width="56.7109375" style="20" customWidth="1"/>
    <col min="3586" max="3588" width="15.5703125" style="20" customWidth="1"/>
    <col min="3589" max="3589" width="16.28515625" style="20" bestFit="1" customWidth="1"/>
    <col min="3590" max="3590" width="12.42578125" style="20" customWidth="1"/>
    <col min="3591" max="3591" width="17.7109375" style="20" bestFit="1" customWidth="1"/>
    <col min="3592" max="3840" width="11.42578125" style="20"/>
    <col min="3841" max="3841" width="56.7109375" style="20" customWidth="1"/>
    <col min="3842" max="3844" width="15.5703125" style="20" customWidth="1"/>
    <col min="3845" max="3845" width="16.28515625" style="20" bestFit="1" customWidth="1"/>
    <col min="3846" max="3846" width="12.42578125" style="20" customWidth="1"/>
    <col min="3847" max="3847" width="17.7109375" style="20" bestFit="1" customWidth="1"/>
    <col min="3848" max="4096" width="11.42578125" style="20"/>
    <col min="4097" max="4097" width="56.7109375" style="20" customWidth="1"/>
    <col min="4098" max="4100" width="15.5703125" style="20" customWidth="1"/>
    <col min="4101" max="4101" width="16.28515625" style="20" bestFit="1" customWidth="1"/>
    <col min="4102" max="4102" width="12.42578125" style="20" customWidth="1"/>
    <col min="4103" max="4103" width="17.7109375" style="20" bestFit="1" customWidth="1"/>
    <col min="4104" max="4352" width="11.42578125" style="20"/>
    <col min="4353" max="4353" width="56.7109375" style="20" customWidth="1"/>
    <col min="4354" max="4356" width="15.5703125" style="20" customWidth="1"/>
    <col min="4357" max="4357" width="16.28515625" style="20" bestFit="1" customWidth="1"/>
    <col min="4358" max="4358" width="12.42578125" style="20" customWidth="1"/>
    <col min="4359" max="4359" width="17.7109375" style="20" bestFit="1" customWidth="1"/>
    <col min="4360" max="4608" width="11.42578125" style="20"/>
    <col min="4609" max="4609" width="56.7109375" style="20" customWidth="1"/>
    <col min="4610" max="4612" width="15.5703125" style="20" customWidth="1"/>
    <col min="4613" max="4613" width="16.28515625" style="20" bestFit="1" customWidth="1"/>
    <col min="4614" max="4614" width="12.42578125" style="20" customWidth="1"/>
    <col min="4615" max="4615" width="17.7109375" style="20" bestFit="1" customWidth="1"/>
    <col min="4616" max="4864" width="11.42578125" style="20"/>
    <col min="4865" max="4865" width="56.7109375" style="20" customWidth="1"/>
    <col min="4866" max="4868" width="15.5703125" style="20" customWidth="1"/>
    <col min="4869" max="4869" width="16.28515625" style="20" bestFit="1" customWidth="1"/>
    <col min="4870" max="4870" width="12.42578125" style="20" customWidth="1"/>
    <col min="4871" max="4871" width="17.7109375" style="20" bestFit="1" customWidth="1"/>
    <col min="4872" max="5120" width="11.42578125" style="20"/>
    <col min="5121" max="5121" width="56.7109375" style="20" customWidth="1"/>
    <col min="5122" max="5124" width="15.5703125" style="20" customWidth="1"/>
    <col min="5125" max="5125" width="16.28515625" style="20" bestFit="1" customWidth="1"/>
    <col min="5126" max="5126" width="12.42578125" style="20" customWidth="1"/>
    <col min="5127" max="5127" width="17.7109375" style="20" bestFit="1" customWidth="1"/>
    <col min="5128" max="5376" width="11.42578125" style="20"/>
    <col min="5377" max="5377" width="56.7109375" style="20" customWidth="1"/>
    <col min="5378" max="5380" width="15.5703125" style="20" customWidth="1"/>
    <col min="5381" max="5381" width="16.28515625" style="20" bestFit="1" customWidth="1"/>
    <col min="5382" max="5382" width="12.42578125" style="20" customWidth="1"/>
    <col min="5383" max="5383" width="17.7109375" style="20" bestFit="1" customWidth="1"/>
    <col min="5384" max="5632" width="11.42578125" style="20"/>
    <col min="5633" max="5633" width="56.7109375" style="20" customWidth="1"/>
    <col min="5634" max="5636" width="15.5703125" style="20" customWidth="1"/>
    <col min="5637" max="5637" width="16.28515625" style="20" bestFit="1" customWidth="1"/>
    <col min="5638" max="5638" width="12.42578125" style="20" customWidth="1"/>
    <col min="5639" max="5639" width="17.7109375" style="20" bestFit="1" customWidth="1"/>
    <col min="5640" max="5888" width="11.42578125" style="20"/>
    <col min="5889" max="5889" width="56.7109375" style="20" customWidth="1"/>
    <col min="5890" max="5892" width="15.5703125" style="20" customWidth="1"/>
    <col min="5893" max="5893" width="16.28515625" style="20" bestFit="1" customWidth="1"/>
    <col min="5894" max="5894" width="12.42578125" style="20" customWidth="1"/>
    <col min="5895" max="5895" width="17.7109375" style="20" bestFit="1" customWidth="1"/>
    <col min="5896" max="6144" width="11.42578125" style="20"/>
    <col min="6145" max="6145" width="56.7109375" style="20" customWidth="1"/>
    <col min="6146" max="6148" width="15.5703125" style="20" customWidth="1"/>
    <col min="6149" max="6149" width="16.28515625" style="20" bestFit="1" customWidth="1"/>
    <col min="6150" max="6150" width="12.42578125" style="20" customWidth="1"/>
    <col min="6151" max="6151" width="17.7109375" style="20" bestFit="1" customWidth="1"/>
    <col min="6152" max="6400" width="11.42578125" style="20"/>
    <col min="6401" max="6401" width="56.7109375" style="20" customWidth="1"/>
    <col min="6402" max="6404" width="15.5703125" style="20" customWidth="1"/>
    <col min="6405" max="6405" width="16.28515625" style="20" bestFit="1" customWidth="1"/>
    <col min="6406" max="6406" width="12.42578125" style="20" customWidth="1"/>
    <col min="6407" max="6407" width="17.7109375" style="20" bestFit="1" customWidth="1"/>
    <col min="6408" max="6656" width="11.42578125" style="20"/>
    <col min="6657" max="6657" width="56.7109375" style="20" customWidth="1"/>
    <col min="6658" max="6660" width="15.5703125" style="20" customWidth="1"/>
    <col min="6661" max="6661" width="16.28515625" style="20" bestFit="1" customWidth="1"/>
    <col min="6662" max="6662" width="12.42578125" style="20" customWidth="1"/>
    <col min="6663" max="6663" width="17.7109375" style="20" bestFit="1" customWidth="1"/>
    <col min="6664" max="6912" width="11.42578125" style="20"/>
    <col min="6913" max="6913" width="56.7109375" style="20" customWidth="1"/>
    <col min="6914" max="6916" width="15.5703125" style="20" customWidth="1"/>
    <col min="6917" max="6917" width="16.28515625" style="20" bestFit="1" customWidth="1"/>
    <col min="6918" max="6918" width="12.42578125" style="20" customWidth="1"/>
    <col min="6919" max="6919" width="17.7109375" style="20" bestFit="1" customWidth="1"/>
    <col min="6920" max="7168" width="11.42578125" style="20"/>
    <col min="7169" max="7169" width="56.7109375" style="20" customWidth="1"/>
    <col min="7170" max="7172" width="15.5703125" style="20" customWidth="1"/>
    <col min="7173" max="7173" width="16.28515625" style="20" bestFit="1" customWidth="1"/>
    <col min="7174" max="7174" width="12.42578125" style="20" customWidth="1"/>
    <col min="7175" max="7175" width="17.7109375" style="20" bestFit="1" customWidth="1"/>
    <col min="7176" max="7424" width="11.42578125" style="20"/>
    <col min="7425" max="7425" width="56.7109375" style="20" customWidth="1"/>
    <col min="7426" max="7428" width="15.5703125" style="20" customWidth="1"/>
    <col min="7429" max="7429" width="16.28515625" style="20" bestFit="1" customWidth="1"/>
    <col min="7430" max="7430" width="12.42578125" style="20" customWidth="1"/>
    <col min="7431" max="7431" width="17.7109375" style="20" bestFit="1" customWidth="1"/>
    <col min="7432" max="7680" width="11.42578125" style="20"/>
    <col min="7681" max="7681" width="56.7109375" style="20" customWidth="1"/>
    <col min="7682" max="7684" width="15.5703125" style="20" customWidth="1"/>
    <col min="7685" max="7685" width="16.28515625" style="20" bestFit="1" customWidth="1"/>
    <col min="7686" max="7686" width="12.42578125" style="20" customWidth="1"/>
    <col min="7687" max="7687" width="17.7109375" style="20" bestFit="1" customWidth="1"/>
    <col min="7688" max="7936" width="11.42578125" style="20"/>
    <col min="7937" max="7937" width="56.7109375" style="20" customWidth="1"/>
    <col min="7938" max="7940" width="15.5703125" style="20" customWidth="1"/>
    <col min="7941" max="7941" width="16.28515625" style="20" bestFit="1" customWidth="1"/>
    <col min="7942" max="7942" width="12.42578125" style="20" customWidth="1"/>
    <col min="7943" max="7943" width="17.7109375" style="20" bestFit="1" customWidth="1"/>
    <col min="7944" max="8192" width="11.42578125" style="20"/>
    <col min="8193" max="8193" width="56.7109375" style="20" customWidth="1"/>
    <col min="8194" max="8196" width="15.5703125" style="20" customWidth="1"/>
    <col min="8197" max="8197" width="16.28515625" style="20" bestFit="1" customWidth="1"/>
    <col min="8198" max="8198" width="12.42578125" style="20" customWidth="1"/>
    <col min="8199" max="8199" width="17.7109375" style="20" bestFit="1" customWidth="1"/>
    <col min="8200" max="8448" width="11.42578125" style="20"/>
    <col min="8449" max="8449" width="56.7109375" style="20" customWidth="1"/>
    <col min="8450" max="8452" width="15.5703125" style="20" customWidth="1"/>
    <col min="8453" max="8453" width="16.28515625" style="20" bestFit="1" customWidth="1"/>
    <col min="8454" max="8454" width="12.42578125" style="20" customWidth="1"/>
    <col min="8455" max="8455" width="17.7109375" style="20" bestFit="1" customWidth="1"/>
    <col min="8456" max="8704" width="11.42578125" style="20"/>
    <col min="8705" max="8705" width="56.7109375" style="20" customWidth="1"/>
    <col min="8706" max="8708" width="15.5703125" style="20" customWidth="1"/>
    <col min="8709" max="8709" width="16.28515625" style="20" bestFit="1" customWidth="1"/>
    <col min="8710" max="8710" width="12.42578125" style="20" customWidth="1"/>
    <col min="8711" max="8711" width="17.7109375" style="20" bestFit="1" customWidth="1"/>
    <col min="8712" max="8960" width="11.42578125" style="20"/>
    <col min="8961" max="8961" width="56.7109375" style="20" customWidth="1"/>
    <col min="8962" max="8964" width="15.5703125" style="20" customWidth="1"/>
    <col min="8965" max="8965" width="16.28515625" style="20" bestFit="1" customWidth="1"/>
    <col min="8966" max="8966" width="12.42578125" style="20" customWidth="1"/>
    <col min="8967" max="8967" width="17.7109375" style="20" bestFit="1" customWidth="1"/>
    <col min="8968" max="9216" width="11.42578125" style="20"/>
    <col min="9217" max="9217" width="56.7109375" style="20" customWidth="1"/>
    <col min="9218" max="9220" width="15.5703125" style="20" customWidth="1"/>
    <col min="9221" max="9221" width="16.28515625" style="20" bestFit="1" customWidth="1"/>
    <col min="9222" max="9222" width="12.42578125" style="20" customWidth="1"/>
    <col min="9223" max="9223" width="17.7109375" style="20" bestFit="1" customWidth="1"/>
    <col min="9224" max="9472" width="11.42578125" style="20"/>
    <col min="9473" max="9473" width="56.7109375" style="20" customWidth="1"/>
    <col min="9474" max="9476" width="15.5703125" style="20" customWidth="1"/>
    <col min="9477" max="9477" width="16.28515625" style="20" bestFit="1" customWidth="1"/>
    <col min="9478" max="9478" width="12.42578125" style="20" customWidth="1"/>
    <col min="9479" max="9479" width="17.7109375" style="20" bestFit="1" customWidth="1"/>
    <col min="9480" max="9728" width="11.42578125" style="20"/>
    <col min="9729" max="9729" width="56.7109375" style="20" customWidth="1"/>
    <col min="9730" max="9732" width="15.5703125" style="20" customWidth="1"/>
    <col min="9733" max="9733" width="16.28515625" style="20" bestFit="1" customWidth="1"/>
    <col min="9734" max="9734" width="12.42578125" style="20" customWidth="1"/>
    <col min="9735" max="9735" width="17.7109375" style="20" bestFit="1" customWidth="1"/>
    <col min="9736" max="9984" width="11.42578125" style="20"/>
    <col min="9985" max="9985" width="56.7109375" style="20" customWidth="1"/>
    <col min="9986" max="9988" width="15.5703125" style="20" customWidth="1"/>
    <col min="9989" max="9989" width="16.28515625" style="20" bestFit="1" customWidth="1"/>
    <col min="9990" max="9990" width="12.42578125" style="20" customWidth="1"/>
    <col min="9991" max="9991" width="17.7109375" style="20" bestFit="1" customWidth="1"/>
    <col min="9992" max="10240" width="11.42578125" style="20"/>
    <col min="10241" max="10241" width="56.7109375" style="20" customWidth="1"/>
    <col min="10242" max="10244" width="15.5703125" style="20" customWidth="1"/>
    <col min="10245" max="10245" width="16.28515625" style="20" bestFit="1" customWidth="1"/>
    <col min="10246" max="10246" width="12.42578125" style="20" customWidth="1"/>
    <col min="10247" max="10247" width="17.7109375" style="20" bestFit="1" customWidth="1"/>
    <col min="10248" max="10496" width="11.42578125" style="20"/>
    <col min="10497" max="10497" width="56.7109375" style="20" customWidth="1"/>
    <col min="10498" max="10500" width="15.5703125" style="20" customWidth="1"/>
    <col min="10501" max="10501" width="16.28515625" style="20" bestFit="1" customWidth="1"/>
    <col min="10502" max="10502" width="12.42578125" style="20" customWidth="1"/>
    <col min="10503" max="10503" width="17.7109375" style="20" bestFit="1" customWidth="1"/>
    <col min="10504" max="10752" width="11.42578125" style="20"/>
    <col min="10753" max="10753" width="56.7109375" style="20" customWidth="1"/>
    <col min="10754" max="10756" width="15.5703125" style="20" customWidth="1"/>
    <col min="10757" max="10757" width="16.28515625" style="20" bestFit="1" customWidth="1"/>
    <col min="10758" max="10758" width="12.42578125" style="20" customWidth="1"/>
    <col min="10759" max="10759" width="17.7109375" style="20" bestFit="1" customWidth="1"/>
    <col min="10760" max="11008" width="11.42578125" style="20"/>
    <col min="11009" max="11009" width="56.7109375" style="20" customWidth="1"/>
    <col min="11010" max="11012" width="15.5703125" style="20" customWidth="1"/>
    <col min="11013" max="11013" width="16.28515625" style="20" bestFit="1" customWidth="1"/>
    <col min="11014" max="11014" width="12.42578125" style="20" customWidth="1"/>
    <col min="11015" max="11015" width="17.7109375" style="20" bestFit="1" customWidth="1"/>
    <col min="11016" max="11264" width="11.42578125" style="20"/>
    <col min="11265" max="11265" width="56.7109375" style="20" customWidth="1"/>
    <col min="11266" max="11268" width="15.5703125" style="20" customWidth="1"/>
    <col min="11269" max="11269" width="16.28515625" style="20" bestFit="1" customWidth="1"/>
    <col min="11270" max="11270" width="12.42578125" style="20" customWidth="1"/>
    <col min="11271" max="11271" width="17.7109375" style="20" bestFit="1" customWidth="1"/>
    <col min="11272" max="11520" width="11.42578125" style="20"/>
    <col min="11521" max="11521" width="56.7109375" style="20" customWidth="1"/>
    <col min="11522" max="11524" width="15.5703125" style="20" customWidth="1"/>
    <col min="11525" max="11525" width="16.28515625" style="20" bestFit="1" customWidth="1"/>
    <col min="11526" max="11526" width="12.42578125" style="20" customWidth="1"/>
    <col min="11527" max="11527" width="17.7109375" style="20" bestFit="1" customWidth="1"/>
    <col min="11528" max="11776" width="11.42578125" style="20"/>
    <col min="11777" max="11777" width="56.7109375" style="20" customWidth="1"/>
    <col min="11778" max="11780" width="15.5703125" style="20" customWidth="1"/>
    <col min="11781" max="11781" width="16.28515625" style="20" bestFit="1" customWidth="1"/>
    <col min="11782" max="11782" width="12.42578125" style="20" customWidth="1"/>
    <col min="11783" max="11783" width="17.7109375" style="20" bestFit="1" customWidth="1"/>
    <col min="11784" max="12032" width="11.42578125" style="20"/>
    <col min="12033" max="12033" width="56.7109375" style="20" customWidth="1"/>
    <col min="12034" max="12036" width="15.5703125" style="20" customWidth="1"/>
    <col min="12037" max="12037" width="16.28515625" style="20" bestFit="1" customWidth="1"/>
    <col min="12038" max="12038" width="12.42578125" style="20" customWidth="1"/>
    <col min="12039" max="12039" width="17.7109375" style="20" bestFit="1" customWidth="1"/>
    <col min="12040" max="12288" width="11.42578125" style="20"/>
    <col min="12289" max="12289" width="56.7109375" style="20" customWidth="1"/>
    <col min="12290" max="12292" width="15.5703125" style="20" customWidth="1"/>
    <col min="12293" max="12293" width="16.28515625" style="20" bestFit="1" customWidth="1"/>
    <col min="12294" max="12294" width="12.42578125" style="20" customWidth="1"/>
    <col min="12295" max="12295" width="17.7109375" style="20" bestFit="1" customWidth="1"/>
    <col min="12296" max="12544" width="11.42578125" style="20"/>
    <col min="12545" max="12545" width="56.7109375" style="20" customWidth="1"/>
    <col min="12546" max="12548" width="15.5703125" style="20" customWidth="1"/>
    <col min="12549" max="12549" width="16.28515625" style="20" bestFit="1" customWidth="1"/>
    <col min="12550" max="12550" width="12.42578125" style="20" customWidth="1"/>
    <col min="12551" max="12551" width="17.7109375" style="20" bestFit="1" customWidth="1"/>
    <col min="12552" max="12800" width="11.42578125" style="20"/>
    <col min="12801" max="12801" width="56.7109375" style="20" customWidth="1"/>
    <col min="12802" max="12804" width="15.5703125" style="20" customWidth="1"/>
    <col min="12805" max="12805" width="16.28515625" style="20" bestFit="1" customWidth="1"/>
    <col min="12806" max="12806" width="12.42578125" style="20" customWidth="1"/>
    <col min="12807" max="12807" width="17.7109375" style="20" bestFit="1" customWidth="1"/>
    <col min="12808" max="13056" width="11.42578125" style="20"/>
    <col min="13057" max="13057" width="56.7109375" style="20" customWidth="1"/>
    <col min="13058" max="13060" width="15.5703125" style="20" customWidth="1"/>
    <col min="13061" max="13061" width="16.28515625" style="20" bestFit="1" customWidth="1"/>
    <col min="13062" max="13062" width="12.42578125" style="20" customWidth="1"/>
    <col min="13063" max="13063" width="17.7109375" style="20" bestFit="1" customWidth="1"/>
    <col min="13064" max="13312" width="11.42578125" style="20"/>
    <col min="13313" max="13313" width="56.7109375" style="20" customWidth="1"/>
    <col min="13314" max="13316" width="15.5703125" style="20" customWidth="1"/>
    <col min="13317" max="13317" width="16.28515625" style="20" bestFit="1" customWidth="1"/>
    <col min="13318" max="13318" width="12.42578125" style="20" customWidth="1"/>
    <col min="13319" max="13319" width="17.7109375" style="20" bestFit="1" customWidth="1"/>
    <col min="13320" max="13568" width="11.42578125" style="20"/>
    <col min="13569" max="13569" width="56.7109375" style="20" customWidth="1"/>
    <col min="13570" max="13572" width="15.5703125" style="20" customWidth="1"/>
    <col min="13573" max="13573" width="16.28515625" style="20" bestFit="1" customWidth="1"/>
    <col min="13574" max="13574" width="12.42578125" style="20" customWidth="1"/>
    <col min="13575" max="13575" width="17.7109375" style="20" bestFit="1" customWidth="1"/>
    <col min="13576" max="13824" width="11.42578125" style="20"/>
    <col min="13825" max="13825" width="56.7109375" style="20" customWidth="1"/>
    <col min="13826" max="13828" width="15.5703125" style="20" customWidth="1"/>
    <col min="13829" max="13829" width="16.28515625" style="20" bestFit="1" customWidth="1"/>
    <col min="13830" max="13830" width="12.42578125" style="20" customWidth="1"/>
    <col min="13831" max="13831" width="17.7109375" style="20" bestFit="1" customWidth="1"/>
    <col min="13832" max="14080" width="11.42578125" style="20"/>
    <col min="14081" max="14081" width="56.7109375" style="20" customWidth="1"/>
    <col min="14082" max="14084" width="15.5703125" style="20" customWidth="1"/>
    <col min="14085" max="14085" width="16.28515625" style="20" bestFit="1" customWidth="1"/>
    <col min="14086" max="14086" width="12.42578125" style="20" customWidth="1"/>
    <col min="14087" max="14087" width="17.7109375" style="20" bestFit="1" customWidth="1"/>
    <col min="14088" max="14336" width="11.42578125" style="20"/>
    <col min="14337" max="14337" width="56.7109375" style="20" customWidth="1"/>
    <col min="14338" max="14340" width="15.5703125" style="20" customWidth="1"/>
    <col min="14341" max="14341" width="16.28515625" style="20" bestFit="1" customWidth="1"/>
    <col min="14342" max="14342" width="12.42578125" style="20" customWidth="1"/>
    <col min="14343" max="14343" width="17.7109375" style="20" bestFit="1" customWidth="1"/>
    <col min="14344" max="14592" width="11.42578125" style="20"/>
    <col min="14593" max="14593" width="56.7109375" style="20" customWidth="1"/>
    <col min="14594" max="14596" width="15.5703125" style="20" customWidth="1"/>
    <col min="14597" max="14597" width="16.28515625" style="20" bestFit="1" customWidth="1"/>
    <col min="14598" max="14598" width="12.42578125" style="20" customWidth="1"/>
    <col min="14599" max="14599" width="17.7109375" style="20" bestFit="1" customWidth="1"/>
    <col min="14600" max="14848" width="11.42578125" style="20"/>
    <col min="14849" max="14849" width="56.7109375" style="20" customWidth="1"/>
    <col min="14850" max="14852" width="15.5703125" style="20" customWidth="1"/>
    <col min="14853" max="14853" width="16.28515625" style="20" bestFit="1" customWidth="1"/>
    <col min="14854" max="14854" width="12.42578125" style="20" customWidth="1"/>
    <col min="14855" max="14855" width="17.7109375" style="20" bestFit="1" customWidth="1"/>
    <col min="14856" max="15104" width="11.42578125" style="20"/>
    <col min="15105" max="15105" width="56.7109375" style="20" customWidth="1"/>
    <col min="15106" max="15108" width="15.5703125" style="20" customWidth="1"/>
    <col min="15109" max="15109" width="16.28515625" style="20" bestFit="1" customWidth="1"/>
    <col min="15110" max="15110" width="12.42578125" style="20" customWidth="1"/>
    <col min="15111" max="15111" width="17.7109375" style="20" bestFit="1" customWidth="1"/>
    <col min="15112" max="15360" width="11.42578125" style="20"/>
    <col min="15361" max="15361" width="56.7109375" style="20" customWidth="1"/>
    <col min="15362" max="15364" width="15.5703125" style="20" customWidth="1"/>
    <col min="15365" max="15365" width="16.28515625" style="20" bestFit="1" customWidth="1"/>
    <col min="15366" max="15366" width="12.42578125" style="20" customWidth="1"/>
    <col min="15367" max="15367" width="17.7109375" style="20" bestFit="1" customWidth="1"/>
    <col min="15368" max="15616" width="11.42578125" style="20"/>
    <col min="15617" max="15617" width="56.7109375" style="20" customWidth="1"/>
    <col min="15618" max="15620" width="15.5703125" style="20" customWidth="1"/>
    <col min="15621" max="15621" width="16.28515625" style="20" bestFit="1" customWidth="1"/>
    <col min="15622" max="15622" width="12.42578125" style="20" customWidth="1"/>
    <col min="15623" max="15623" width="17.7109375" style="20" bestFit="1" customWidth="1"/>
    <col min="15624" max="15872" width="11.42578125" style="20"/>
    <col min="15873" max="15873" width="56.7109375" style="20" customWidth="1"/>
    <col min="15874" max="15876" width="15.5703125" style="20" customWidth="1"/>
    <col min="15877" max="15877" width="16.28515625" style="20" bestFit="1" customWidth="1"/>
    <col min="15878" max="15878" width="12.42578125" style="20" customWidth="1"/>
    <col min="15879" max="15879" width="17.7109375" style="20" bestFit="1" customWidth="1"/>
    <col min="15880" max="16128" width="11.42578125" style="20"/>
    <col min="16129" max="16129" width="56.7109375" style="20" customWidth="1"/>
    <col min="16130" max="16132" width="15.5703125" style="20" customWidth="1"/>
    <col min="16133" max="16133" width="16.28515625" style="20" bestFit="1" customWidth="1"/>
    <col min="16134" max="16134" width="12.42578125" style="20" customWidth="1"/>
    <col min="16135" max="16135" width="17.7109375" style="20" bestFit="1" customWidth="1"/>
    <col min="16136" max="16384" width="11.42578125" style="20"/>
  </cols>
  <sheetData>
    <row r="1" spans="1:36">
      <c r="A1" s="126" t="s">
        <v>71</v>
      </c>
      <c r="B1" s="126"/>
      <c r="C1" s="126"/>
      <c r="D1" s="126"/>
      <c r="E1" s="126"/>
      <c r="F1" s="126"/>
    </row>
    <row r="2" spans="1:36">
      <c r="A2" s="4" t="s">
        <v>2</v>
      </c>
      <c r="B2" s="5" t="s">
        <v>3</v>
      </c>
      <c r="C2" s="5"/>
      <c r="D2" s="5"/>
      <c r="E2" s="5"/>
      <c r="F2" s="5"/>
    </row>
    <row r="3" spans="1:36">
      <c r="A3" s="4" t="s">
        <v>4</v>
      </c>
      <c r="B3" s="5" t="s">
        <v>5</v>
      </c>
      <c r="C3" s="5"/>
      <c r="D3" s="5"/>
      <c r="E3" s="5"/>
      <c r="F3" s="5"/>
    </row>
    <row r="4" spans="1:36">
      <c r="A4" s="4" t="s">
        <v>6</v>
      </c>
      <c r="B4" s="6" t="s">
        <v>7</v>
      </c>
      <c r="C4" s="5"/>
      <c r="D4" s="5"/>
      <c r="E4" s="5"/>
      <c r="F4" s="5"/>
    </row>
    <row r="5" spans="1:36">
      <c r="A5" s="4" t="s">
        <v>8</v>
      </c>
      <c r="B5" s="7">
        <v>2011</v>
      </c>
      <c r="C5" s="5"/>
      <c r="D5" s="5"/>
      <c r="E5" s="5"/>
      <c r="F5" s="5"/>
    </row>
    <row r="6" spans="1:36">
      <c r="A6" s="4"/>
      <c r="B6" s="7"/>
      <c r="C6" s="5"/>
      <c r="D6" s="5"/>
      <c r="E6" s="5"/>
      <c r="F6" s="5"/>
    </row>
    <row r="8" spans="1:36">
      <c r="A8" s="126" t="s">
        <v>0</v>
      </c>
      <c r="B8" s="126"/>
      <c r="C8" s="126"/>
      <c r="D8" s="126"/>
      <c r="E8" s="126"/>
      <c r="F8" s="126"/>
    </row>
    <row r="9" spans="1:36">
      <c r="A9" s="127" t="s">
        <v>1</v>
      </c>
      <c r="B9" s="127"/>
      <c r="C9" s="127"/>
      <c r="D9" s="127"/>
      <c r="E9" s="127"/>
      <c r="F9" s="127"/>
    </row>
    <row r="10" spans="1:36">
      <c r="A10" s="17"/>
      <c r="B10" s="17"/>
      <c r="C10" s="17"/>
      <c r="D10" s="17"/>
      <c r="E10" s="17"/>
      <c r="F10" s="17"/>
    </row>
    <row r="11" spans="1:36" ht="15.75" thickBot="1">
      <c r="A11" s="11" t="s">
        <v>9</v>
      </c>
      <c r="B11" s="21" t="s">
        <v>10</v>
      </c>
      <c r="C11" s="21" t="s">
        <v>11</v>
      </c>
      <c r="D11" s="21" t="s">
        <v>12</v>
      </c>
      <c r="E11" s="21" t="s">
        <v>13</v>
      </c>
      <c r="F11" s="21" t="s">
        <v>14</v>
      </c>
      <c r="G11" s="22"/>
    </row>
    <row r="12" spans="1:36">
      <c r="A12" s="8"/>
      <c r="B12" s="22"/>
      <c r="C12" s="22"/>
      <c r="D12" s="22"/>
      <c r="E12" s="22"/>
      <c r="F12" s="22"/>
      <c r="G12" s="22"/>
    </row>
    <row r="13" spans="1:36">
      <c r="A13" s="58" t="s">
        <v>15</v>
      </c>
      <c r="B13" s="22"/>
      <c r="C13" s="22"/>
      <c r="D13" s="22"/>
      <c r="E13" s="22"/>
      <c r="F13" s="22"/>
      <c r="G13" s="22"/>
    </row>
    <row r="14" spans="1:36">
      <c r="A14" s="59" t="s">
        <v>16</v>
      </c>
      <c r="B14" s="10" t="s">
        <v>17</v>
      </c>
      <c r="C14" s="23">
        <v>344</v>
      </c>
      <c r="D14" s="23">
        <v>343</v>
      </c>
      <c r="E14" s="23">
        <v>844</v>
      </c>
      <c r="F14" s="24">
        <f t="shared" ref="F14:F21" si="0">SUM(C14:E14)</f>
        <v>1531</v>
      </c>
      <c r="G14" s="22"/>
      <c r="H14" s="25"/>
    </row>
    <row r="15" spans="1:36">
      <c r="A15" s="9"/>
      <c r="B15" s="10" t="s">
        <v>18</v>
      </c>
      <c r="C15" s="23">
        <v>936</v>
      </c>
      <c r="D15" s="23">
        <v>926</v>
      </c>
      <c r="E15" s="23">
        <v>2313</v>
      </c>
      <c r="F15" s="24">
        <f t="shared" si="0"/>
        <v>4175</v>
      </c>
      <c r="G15" s="22"/>
    </row>
    <row r="16" spans="1:36" s="27" customFormat="1">
      <c r="A16" s="59" t="s">
        <v>19</v>
      </c>
      <c r="B16" s="10" t="s">
        <v>17</v>
      </c>
      <c r="C16" s="23">
        <v>55</v>
      </c>
      <c r="D16" s="23">
        <v>103</v>
      </c>
      <c r="E16" s="23">
        <v>163</v>
      </c>
      <c r="F16" s="24">
        <f t="shared" si="0"/>
        <v>321</v>
      </c>
      <c r="G16" s="22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</row>
    <row r="17" spans="1:36">
      <c r="A17" s="9"/>
      <c r="B17" s="10" t="s">
        <v>18</v>
      </c>
      <c r="C17" s="23">
        <v>168</v>
      </c>
      <c r="D17" s="23">
        <v>340</v>
      </c>
      <c r="E17" s="23">
        <v>520</v>
      </c>
      <c r="F17" s="24">
        <f t="shared" si="0"/>
        <v>1028</v>
      </c>
      <c r="G17" s="22"/>
    </row>
    <row r="18" spans="1:36" s="27" customFormat="1">
      <c r="A18" s="59" t="s">
        <v>20</v>
      </c>
      <c r="B18" s="10" t="s">
        <v>17</v>
      </c>
      <c r="C18" s="23">
        <v>68</v>
      </c>
      <c r="D18" s="23">
        <v>73</v>
      </c>
      <c r="E18" s="23">
        <v>90</v>
      </c>
      <c r="F18" s="24">
        <f t="shared" si="0"/>
        <v>231</v>
      </c>
      <c r="G18" s="22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</row>
    <row r="19" spans="1:36">
      <c r="A19" s="9"/>
      <c r="B19" s="10" t="s">
        <v>18</v>
      </c>
      <c r="C19" s="23">
        <v>260</v>
      </c>
      <c r="D19" s="23">
        <v>218</v>
      </c>
      <c r="E19" s="23">
        <v>314</v>
      </c>
      <c r="F19" s="24">
        <f t="shared" si="0"/>
        <v>792</v>
      </c>
      <c r="G19" s="22"/>
    </row>
    <row r="20" spans="1:36" s="27" customFormat="1" ht="15" customHeight="1">
      <c r="A20" s="129" t="s">
        <v>21</v>
      </c>
      <c r="B20" s="10" t="s">
        <v>17</v>
      </c>
      <c r="C20" s="23">
        <v>95</v>
      </c>
      <c r="D20" s="23">
        <v>91</v>
      </c>
      <c r="E20" s="23">
        <v>99</v>
      </c>
      <c r="F20" s="24">
        <f t="shared" si="0"/>
        <v>285</v>
      </c>
      <c r="G20" s="28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</row>
    <row r="21" spans="1:36">
      <c r="A21" s="129"/>
      <c r="B21" s="10" t="s">
        <v>18</v>
      </c>
      <c r="C21" s="23">
        <v>298</v>
      </c>
      <c r="D21" s="23">
        <v>262</v>
      </c>
      <c r="E21" s="23">
        <v>274</v>
      </c>
      <c r="F21" s="24">
        <f t="shared" si="0"/>
        <v>834</v>
      </c>
      <c r="G21" s="29"/>
    </row>
    <row r="22" spans="1:36">
      <c r="A22" s="80" t="s">
        <v>85</v>
      </c>
      <c r="B22" s="10" t="s">
        <v>17</v>
      </c>
      <c r="C22" s="23">
        <f>+C14+C16+C18+C20</f>
        <v>562</v>
      </c>
      <c r="D22" s="23">
        <f t="shared" ref="D22:F22" si="1">+D14+D16+D18+D20</f>
        <v>610</v>
      </c>
      <c r="E22" s="23">
        <f t="shared" si="1"/>
        <v>1196</v>
      </c>
      <c r="F22" s="23">
        <f t="shared" si="1"/>
        <v>2368</v>
      </c>
      <c r="G22" s="29"/>
    </row>
    <row r="23" spans="1:36">
      <c r="A23" s="80"/>
      <c r="B23" s="10" t="s">
        <v>18</v>
      </c>
      <c r="C23" s="23">
        <f>+C15+C17+C19+C21</f>
        <v>1662</v>
      </c>
      <c r="D23" s="23">
        <f t="shared" ref="D23:F23" si="2">+D15+D17+D19+D21</f>
        <v>1746</v>
      </c>
      <c r="E23" s="23">
        <f t="shared" si="2"/>
        <v>3421</v>
      </c>
      <c r="F23" s="23">
        <f t="shared" si="2"/>
        <v>6829</v>
      </c>
      <c r="G23" s="29"/>
    </row>
    <row r="24" spans="1:36">
      <c r="A24" s="79"/>
      <c r="B24" s="10"/>
      <c r="C24" s="23"/>
      <c r="D24" s="23"/>
      <c r="E24" s="23"/>
      <c r="F24" s="24"/>
      <c r="G24" s="29"/>
    </row>
    <row r="25" spans="1:36">
      <c r="A25" s="58" t="s">
        <v>22</v>
      </c>
      <c r="B25" s="10"/>
      <c r="C25" s="23"/>
      <c r="D25" s="23"/>
      <c r="E25" s="23"/>
      <c r="F25" s="24"/>
      <c r="G25" s="22"/>
    </row>
    <row r="26" spans="1:36" s="26" customFormat="1">
      <c r="A26" s="59" t="s">
        <v>23</v>
      </c>
      <c r="B26" s="10" t="s">
        <v>17</v>
      </c>
      <c r="C26" s="23">
        <v>203</v>
      </c>
      <c r="D26" s="23">
        <v>332</v>
      </c>
      <c r="E26" s="23">
        <v>280</v>
      </c>
      <c r="F26" s="24">
        <f t="shared" ref="F26:F33" si="3">SUM(C26:E26)</f>
        <v>815</v>
      </c>
      <c r="G26" s="22"/>
      <c r="H26" s="30"/>
    </row>
    <row r="27" spans="1:36">
      <c r="A27" s="9"/>
      <c r="B27" s="10" t="s">
        <v>18</v>
      </c>
      <c r="C27" s="23">
        <v>590</v>
      </c>
      <c r="D27" s="23">
        <v>1010</v>
      </c>
      <c r="E27" s="23">
        <v>788</v>
      </c>
      <c r="F27" s="24">
        <f t="shared" si="3"/>
        <v>2388</v>
      </c>
      <c r="G27" s="22"/>
      <c r="H27" s="25"/>
    </row>
    <row r="28" spans="1:36" s="31" customFormat="1">
      <c r="A28" s="59" t="s">
        <v>24</v>
      </c>
      <c r="B28" s="10" t="s">
        <v>17</v>
      </c>
      <c r="C28" s="23">
        <v>43</v>
      </c>
      <c r="D28" s="23">
        <v>75</v>
      </c>
      <c r="E28" s="23">
        <v>26</v>
      </c>
      <c r="F28" s="24">
        <f t="shared" si="3"/>
        <v>144</v>
      </c>
      <c r="G28" s="22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</row>
    <row r="29" spans="1:36">
      <c r="A29" s="10"/>
      <c r="B29" s="10" t="s">
        <v>18</v>
      </c>
      <c r="C29" s="23">
        <v>150</v>
      </c>
      <c r="D29" s="23">
        <v>261</v>
      </c>
      <c r="E29" s="23">
        <v>69</v>
      </c>
      <c r="F29" s="24">
        <f t="shared" si="3"/>
        <v>480</v>
      </c>
    </row>
    <row r="30" spans="1:36" s="31" customFormat="1">
      <c r="A30" s="59" t="s">
        <v>25</v>
      </c>
      <c r="B30" s="10" t="s">
        <v>17</v>
      </c>
      <c r="C30" s="23">
        <v>299</v>
      </c>
      <c r="D30" s="23">
        <v>118</v>
      </c>
      <c r="E30" s="23">
        <v>53</v>
      </c>
      <c r="F30" s="24">
        <f t="shared" si="3"/>
        <v>470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6">
      <c r="A31" s="10"/>
      <c r="B31" s="10" t="s">
        <v>18</v>
      </c>
      <c r="C31" s="23">
        <v>973</v>
      </c>
      <c r="D31" s="23">
        <v>400</v>
      </c>
      <c r="E31" s="23">
        <v>176</v>
      </c>
      <c r="F31" s="24">
        <f t="shared" si="3"/>
        <v>1549</v>
      </c>
    </row>
    <row r="32" spans="1:36" s="31" customFormat="1" ht="15" customHeight="1">
      <c r="A32" s="129" t="s">
        <v>26</v>
      </c>
      <c r="B32" s="10" t="s">
        <v>17</v>
      </c>
      <c r="C32" s="23">
        <v>25</v>
      </c>
      <c r="D32" s="23">
        <v>16</v>
      </c>
      <c r="E32" s="23">
        <v>53</v>
      </c>
      <c r="F32" s="24">
        <f t="shared" si="3"/>
        <v>94</v>
      </c>
      <c r="G32" s="29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</row>
    <row r="33" spans="1:36">
      <c r="A33" s="129"/>
      <c r="B33" s="10" t="s">
        <v>18</v>
      </c>
      <c r="C33" s="23">
        <v>64</v>
      </c>
      <c r="D33" s="23">
        <v>37</v>
      </c>
      <c r="E33" s="23">
        <v>153</v>
      </c>
      <c r="F33" s="24">
        <f t="shared" si="3"/>
        <v>254</v>
      </c>
      <c r="G33" s="29"/>
    </row>
    <row r="34" spans="1:36">
      <c r="A34" s="80" t="s">
        <v>86</v>
      </c>
      <c r="B34" s="10" t="s">
        <v>17</v>
      </c>
      <c r="C34" s="23">
        <f>+C26+C28+C30+C32</f>
        <v>570</v>
      </c>
      <c r="D34" s="23">
        <f t="shared" ref="D34:F34" si="4">+D26+D28+D30+D32</f>
        <v>541</v>
      </c>
      <c r="E34" s="23">
        <f t="shared" si="4"/>
        <v>412</v>
      </c>
      <c r="F34" s="23">
        <f t="shared" si="4"/>
        <v>1523</v>
      </c>
      <c r="G34" s="29"/>
    </row>
    <row r="35" spans="1:36">
      <c r="A35" s="80"/>
      <c r="B35" s="10" t="s">
        <v>18</v>
      </c>
      <c r="C35" s="23">
        <f>+C27+C29+C31+C33</f>
        <v>1777</v>
      </c>
      <c r="D35" s="23">
        <f t="shared" ref="D35:F35" si="5">+D27+D29+D31+D33</f>
        <v>1708</v>
      </c>
      <c r="E35" s="23">
        <f t="shared" si="5"/>
        <v>1186</v>
      </c>
      <c r="F35" s="23">
        <f t="shared" si="5"/>
        <v>4671</v>
      </c>
      <c r="G35" s="29"/>
    </row>
    <row r="36" spans="1:36">
      <c r="A36" s="79"/>
      <c r="B36" s="10"/>
      <c r="C36" s="23"/>
      <c r="D36" s="23"/>
      <c r="E36" s="23"/>
      <c r="F36" s="24"/>
      <c r="G36" s="29"/>
    </row>
    <row r="37" spans="1:36" ht="15.75" thickBot="1">
      <c r="A37" s="12"/>
      <c r="B37" s="32"/>
      <c r="C37" s="32"/>
      <c r="D37" s="32"/>
      <c r="E37" s="32"/>
      <c r="F37" s="32"/>
      <c r="G37" s="22"/>
    </row>
    <row r="38" spans="1:36" ht="15.75" thickTop="1">
      <c r="A38" s="125" t="s">
        <v>27</v>
      </c>
      <c r="B38" s="125"/>
      <c r="C38" s="125"/>
      <c r="D38" s="125"/>
      <c r="E38" s="125"/>
      <c r="F38" s="125"/>
      <c r="G38" s="25"/>
    </row>
    <row r="39" spans="1:36">
      <c r="A39" s="125"/>
      <c r="B39" s="125"/>
      <c r="C39" s="125"/>
      <c r="D39" s="125"/>
      <c r="E39" s="125"/>
      <c r="F39" s="125"/>
      <c r="G39" s="61"/>
    </row>
    <row r="40" spans="1:36" s="26" customFormat="1">
      <c r="A40" s="59"/>
      <c r="B40" s="10"/>
      <c r="C40" s="33"/>
      <c r="D40" s="33"/>
      <c r="E40" s="33"/>
      <c r="F40" s="33"/>
      <c r="G40" s="33"/>
    </row>
    <row r="41" spans="1:36">
      <c r="A41" s="126" t="s">
        <v>28</v>
      </c>
      <c r="B41" s="126"/>
      <c r="C41" s="126"/>
      <c r="D41" s="126"/>
      <c r="E41" s="1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</row>
    <row r="42" spans="1:36">
      <c r="A42" s="128" t="s">
        <v>29</v>
      </c>
      <c r="B42" s="128"/>
      <c r="C42" s="128"/>
      <c r="D42" s="128"/>
      <c r="E42" s="128"/>
    </row>
    <row r="43" spans="1:36">
      <c r="A43" s="128" t="s">
        <v>77</v>
      </c>
      <c r="B43" s="128"/>
      <c r="C43" s="128"/>
      <c r="D43" s="128"/>
      <c r="E43" s="128"/>
    </row>
    <row r="44" spans="1:36">
      <c r="B44" s="130"/>
      <c r="C44" s="130"/>
      <c r="D44" s="130"/>
      <c r="E44" s="130"/>
      <c r="F44" s="34"/>
      <c r="G44" s="34"/>
    </row>
    <row r="45" spans="1:36" ht="15.75" thickBot="1">
      <c r="A45" s="13" t="s">
        <v>9</v>
      </c>
      <c r="B45" s="35" t="s">
        <v>11</v>
      </c>
      <c r="C45" s="35" t="s">
        <v>12</v>
      </c>
      <c r="D45" s="35" t="s">
        <v>13</v>
      </c>
      <c r="E45" s="35" t="s">
        <v>14</v>
      </c>
      <c r="F45" s="34"/>
      <c r="G45" s="34"/>
    </row>
    <row r="46" spans="1:36">
      <c r="A46" s="58" t="s">
        <v>15</v>
      </c>
      <c r="B46" s="36"/>
      <c r="C46" s="36"/>
      <c r="D46" s="36"/>
      <c r="E46" s="36"/>
    </row>
    <row r="47" spans="1:36">
      <c r="A47" s="37" t="s">
        <v>32</v>
      </c>
      <c r="B47" s="38">
        <v>1860787548.1900001</v>
      </c>
      <c r="C47" s="38">
        <v>1836055850.4000001</v>
      </c>
      <c r="D47" s="38">
        <v>4457757378.2600002</v>
      </c>
      <c r="E47" s="39">
        <f>SUM(B47:D47)</f>
        <v>8154600776.8500004</v>
      </c>
      <c r="G47" s="15"/>
    </row>
    <row r="48" spans="1:36">
      <c r="A48" s="37" t="s">
        <v>33</v>
      </c>
      <c r="B48" s="40">
        <v>498246605.50999999</v>
      </c>
      <c r="C48" s="40">
        <v>1041031772.8099999</v>
      </c>
      <c r="D48" s="40">
        <v>1194170434.1099999</v>
      </c>
      <c r="E48" s="37">
        <f>SUM(B48:D48)</f>
        <v>2733448812.4299998</v>
      </c>
      <c r="G48" s="15"/>
    </row>
    <row r="49" spans="1:7">
      <c r="A49" s="37" t="s">
        <v>34</v>
      </c>
      <c r="B49" s="40">
        <v>550508033.52999997</v>
      </c>
      <c r="C49" s="40">
        <v>687022174.41999996</v>
      </c>
      <c r="D49" s="40">
        <v>817890990.27999997</v>
      </c>
      <c r="E49" s="37">
        <f>SUM(B49:D49)</f>
        <v>2055421198.2299998</v>
      </c>
      <c r="G49" s="15"/>
    </row>
    <row r="50" spans="1:7">
      <c r="A50" s="77" t="s">
        <v>35</v>
      </c>
      <c r="B50" s="40">
        <v>436662000</v>
      </c>
      <c r="C50" s="40">
        <v>421086000</v>
      </c>
      <c r="D50" s="40">
        <v>469556000</v>
      </c>
      <c r="E50" s="37">
        <f>SUM(B50:D50)</f>
        <v>1327304000</v>
      </c>
      <c r="G50" s="41"/>
    </row>
    <row r="51" spans="1:7">
      <c r="A51" s="37" t="s">
        <v>36</v>
      </c>
      <c r="B51" s="40">
        <v>125357465.43439999</v>
      </c>
      <c r="C51" s="40">
        <v>113352492.97660001</v>
      </c>
      <c r="D51" s="40">
        <v>155380065.73620003</v>
      </c>
      <c r="E51" s="37">
        <f>SUM(B51:D51)</f>
        <v>394090024.14720005</v>
      </c>
      <c r="G51" s="15"/>
    </row>
    <row r="52" spans="1:7" ht="15.75" thickBot="1">
      <c r="A52" s="42" t="s">
        <v>37</v>
      </c>
      <c r="B52" s="42">
        <f>SUM(B47:B51)</f>
        <v>3471561652.6643996</v>
      </c>
      <c r="C52" s="42">
        <f>SUM(C47:C51)</f>
        <v>4098548290.6066003</v>
      </c>
      <c r="D52" s="42">
        <f>SUM(D47:D51)</f>
        <v>7094754868.3862</v>
      </c>
      <c r="E52" s="42">
        <f>SUM(E47:E51)</f>
        <v>14664864811.6572</v>
      </c>
      <c r="G52" s="43"/>
    </row>
    <row r="53" spans="1:7" ht="15.75" thickTop="1">
      <c r="A53" s="58" t="s">
        <v>22</v>
      </c>
      <c r="B53" s="44"/>
      <c r="C53" s="44"/>
      <c r="D53" s="44"/>
      <c r="E53" s="37"/>
      <c r="G53" s="43"/>
    </row>
    <row r="54" spans="1:7">
      <c r="A54" s="37" t="s">
        <v>32</v>
      </c>
      <c r="B54" s="40">
        <v>1131282587.3599999</v>
      </c>
      <c r="C54" s="40">
        <v>1785947640</v>
      </c>
      <c r="D54" s="40">
        <v>1546395155.8099999</v>
      </c>
      <c r="E54" s="39">
        <f>SUM(B54:D54)</f>
        <v>4463625383.1700001</v>
      </c>
      <c r="G54" s="43"/>
    </row>
    <row r="55" spans="1:7">
      <c r="A55" s="37" t="s">
        <v>33</v>
      </c>
      <c r="B55" s="40">
        <v>300114214.13</v>
      </c>
      <c r="C55" s="40">
        <v>482949875.80000001</v>
      </c>
      <c r="D55" s="40">
        <v>179698499.84999999</v>
      </c>
      <c r="E55" s="37">
        <f>SUM(B55:D55)</f>
        <v>962762589.78000009</v>
      </c>
      <c r="F55" s="34"/>
      <c r="G55" s="43"/>
    </row>
    <row r="56" spans="1:7">
      <c r="A56" s="37" t="s">
        <v>34</v>
      </c>
      <c r="B56" s="40">
        <v>3500487467.77</v>
      </c>
      <c r="C56" s="40">
        <v>1037017936.72</v>
      </c>
      <c r="D56" s="40">
        <v>388506634.52999997</v>
      </c>
      <c r="E56" s="37">
        <f>SUM(B56:D56)</f>
        <v>4926012039.0199995</v>
      </c>
      <c r="F56" s="34"/>
      <c r="G56" s="43"/>
    </row>
    <row r="57" spans="1:7">
      <c r="A57" s="77" t="s">
        <v>35</v>
      </c>
      <c r="B57" s="40">
        <v>120101000</v>
      </c>
      <c r="C57" s="40">
        <v>76825000</v>
      </c>
      <c r="D57" s="40">
        <v>238767000</v>
      </c>
      <c r="E57" s="37">
        <f>SUM(B57:D57)</f>
        <v>435693000</v>
      </c>
      <c r="F57" s="34"/>
      <c r="G57" s="43"/>
    </row>
    <row r="58" spans="1:7">
      <c r="A58" s="37" t="s">
        <v>38</v>
      </c>
      <c r="B58" s="40">
        <v>105115261.47117643</v>
      </c>
      <c r="C58" s="40">
        <v>99767292.02790606</v>
      </c>
      <c r="D58" s="40">
        <v>75978048.642324015</v>
      </c>
      <c r="E58" s="37">
        <f>SUM(B58:D58)</f>
        <v>280860602.14140654</v>
      </c>
      <c r="F58" s="34"/>
      <c r="G58" s="43"/>
    </row>
    <row r="59" spans="1:7" ht="15.75" thickBot="1">
      <c r="A59" s="42" t="s">
        <v>37</v>
      </c>
      <c r="B59" s="42">
        <f>SUM(B54:B58)</f>
        <v>5157100530.7311764</v>
      </c>
      <c r="C59" s="42">
        <f>SUM(C54:C58)</f>
        <v>3482507744.5479064</v>
      </c>
      <c r="D59" s="42">
        <f>SUM(D54:D58)</f>
        <v>2429345338.8323236</v>
      </c>
      <c r="E59" s="42">
        <f>SUM(E54:E58)</f>
        <v>11068953614.111406</v>
      </c>
      <c r="F59" s="34"/>
      <c r="G59" s="43"/>
    </row>
    <row r="60" spans="1:7" ht="15.75" thickTop="1">
      <c r="A60" s="125" t="s">
        <v>39</v>
      </c>
      <c r="B60" s="125"/>
      <c r="C60" s="125"/>
      <c r="D60" s="125"/>
      <c r="E60" s="125"/>
      <c r="F60" s="125"/>
      <c r="G60" s="34"/>
    </row>
    <row r="61" spans="1:7">
      <c r="A61" s="125"/>
      <c r="B61" s="125"/>
      <c r="C61" s="125"/>
      <c r="D61" s="125"/>
      <c r="E61" s="125"/>
      <c r="F61" s="125"/>
      <c r="G61" s="61"/>
    </row>
    <row r="62" spans="1:7">
      <c r="B62" s="45"/>
      <c r="C62" s="45"/>
      <c r="D62" s="45"/>
      <c r="E62" s="45"/>
    </row>
    <row r="63" spans="1:7">
      <c r="A63" s="132" t="s">
        <v>40</v>
      </c>
      <c r="B63" s="132"/>
      <c r="C63" s="132"/>
      <c r="D63" s="132"/>
      <c r="E63" s="132"/>
    </row>
    <row r="64" spans="1:7">
      <c r="A64" s="128" t="s">
        <v>41</v>
      </c>
      <c r="B64" s="128"/>
      <c r="C64" s="128"/>
      <c r="D64" s="128"/>
      <c r="E64" s="128"/>
    </row>
    <row r="65" spans="1:7">
      <c r="A65" s="128" t="s">
        <v>77</v>
      </c>
      <c r="B65" s="128"/>
      <c r="C65" s="128"/>
      <c r="D65" s="128"/>
      <c r="E65" s="128"/>
    </row>
    <row r="66" spans="1:7">
      <c r="B66" s="131"/>
      <c r="C66" s="131"/>
      <c r="D66" s="131"/>
      <c r="E66" s="131"/>
    </row>
    <row r="67" spans="1:7" ht="15.75" thickBot="1">
      <c r="A67" s="13" t="s">
        <v>42</v>
      </c>
      <c r="B67" s="14" t="s">
        <v>11</v>
      </c>
      <c r="C67" s="14" t="s">
        <v>12</v>
      </c>
      <c r="D67" s="14" t="s">
        <v>13</v>
      </c>
      <c r="E67" s="14" t="s">
        <v>14</v>
      </c>
    </row>
    <row r="68" spans="1:7">
      <c r="A68" s="62" t="s">
        <v>43</v>
      </c>
    </row>
    <row r="69" spans="1:7">
      <c r="A69" s="63" t="s">
        <v>72</v>
      </c>
      <c r="B69" s="45">
        <f>B70+B75</f>
        <v>125357465.42919999</v>
      </c>
      <c r="C69" s="45">
        <f t="shared" ref="C69:D69" si="6">C70+C75</f>
        <v>113352492.98340002</v>
      </c>
      <c r="D69" s="45">
        <f t="shared" si="6"/>
        <v>155380065.73860002</v>
      </c>
      <c r="E69" s="46">
        <f t="shared" ref="E69:E81" si="7">SUM(B69:D69)</f>
        <v>394090024.15120006</v>
      </c>
      <c r="G69" s="15"/>
    </row>
    <row r="70" spans="1:7" ht="17.25">
      <c r="A70" s="64" t="s">
        <v>83</v>
      </c>
      <c r="B70" s="45">
        <f>SUM(B71:B74)</f>
        <v>91974578.999200001</v>
      </c>
      <c r="C70" s="45">
        <f t="shared" ref="C70:D70" si="8">SUM(C71:C74)</f>
        <v>73688147.4234</v>
      </c>
      <c r="D70" s="45">
        <f t="shared" si="8"/>
        <v>87487749.731400013</v>
      </c>
      <c r="E70" s="46">
        <f t="shared" si="7"/>
        <v>253150476.15400001</v>
      </c>
      <c r="G70" s="15"/>
    </row>
    <row r="71" spans="1:7">
      <c r="A71" s="47" t="s">
        <v>44</v>
      </c>
      <c r="B71" s="48">
        <v>67249092.001534194</v>
      </c>
      <c r="C71" s="48">
        <v>50345529.016636588</v>
      </c>
      <c r="D71" s="48">
        <v>60485496.154137768</v>
      </c>
      <c r="E71" s="46">
        <f t="shared" si="7"/>
        <v>178080117.17230853</v>
      </c>
      <c r="G71" s="15"/>
    </row>
    <row r="72" spans="1:7">
      <c r="A72" s="47" t="s">
        <v>45</v>
      </c>
      <c r="B72" s="48">
        <v>19781697.44121113</v>
      </c>
      <c r="C72" s="48">
        <v>16301207.657134859</v>
      </c>
      <c r="D72" s="48">
        <v>22348932.581667636</v>
      </c>
      <c r="E72" s="46">
        <f t="shared" si="7"/>
        <v>58431837.680013627</v>
      </c>
      <c r="G72" s="15"/>
    </row>
    <row r="73" spans="1:7">
      <c r="A73" s="47" t="s">
        <v>46</v>
      </c>
      <c r="B73" s="48">
        <v>3062031.8862066809</v>
      </c>
      <c r="C73" s="48">
        <v>5020806.6893266449</v>
      </c>
      <c r="D73" s="48">
        <v>3679045.7589424583</v>
      </c>
      <c r="E73" s="46">
        <f t="shared" si="7"/>
        <v>11761884.334475784</v>
      </c>
      <c r="G73" s="15"/>
    </row>
    <row r="74" spans="1:7">
      <c r="A74" s="47" t="s">
        <v>47</v>
      </c>
      <c r="B74" s="48">
        <v>1881757.6702479916</v>
      </c>
      <c r="C74" s="48">
        <v>2020604.0603019048</v>
      </c>
      <c r="D74" s="48">
        <v>974275.23665215797</v>
      </c>
      <c r="E74" s="46">
        <f t="shared" si="7"/>
        <v>4876636.9672020543</v>
      </c>
      <c r="G74" s="15"/>
    </row>
    <row r="75" spans="1:7" ht="17.25">
      <c r="A75" s="49" t="s">
        <v>80</v>
      </c>
      <c r="B75" s="48">
        <f>B76</f>
        <v>33382886.43</v>
      </c>
      <c r="C75" s="48">
        <f t="shared" ref="C75:D75" si="9">C76</f>
        <v>39664345.560000017</v>
      </c>
      <c r="D75" s="48">
        <f t="shared" si="9"/>
        <v>67892316.007200018</v>
      </c>
      <c r="E75" s="46">
        <f t="shared" si="7"/>
        <v>140939547.99720001</v>
      </c>
      <c r="G75" s="15"/>
    </row>
    <row r="76" spans="1:7">
      <c r="A76" s="47" t="s">
        <v>73</v>
      </c>
      <c r="B76" s="48">
        <v>33382886.43</v>
      </c>
      <c r="C76" s="48">
        <v>39664345.560000017</v>
      </c>
      <c r="D76" s="48">
        <v>67892316.007200018</v>
      </c>
      <c r="E76" s="46">
        <f t="shared" si="7"/>
        <v>140939547.99720001</v>
      </c>
    </row>
    <row r="77" spans="1:7" ht="17.25">
      <c r="A77" s="50" t="s">
        <v>81</v>
      </c>
      <c r="B77" s="48">
        <v>3694780025.3999996</v>
      </c>
      <c r="C77" s="48">
        <v>4402003742.5</v>
      </c>
      <c r="D77" s="48">
        <v>7201097030.000001</v>
      </c>
      <c r="E77" s="46">
        <f t="shared" si="7"/>
        <v>15297880797.900002</v>
      </c>
    </row>
    <row r="78" spans="1:7">
      <c r="A78" s="51" t="s">
        <v>15</v>
      </c>
      <c r="B78" s="48">
        <f>SUM(B47:B50)</f>
        <v>3346204187.2299995</v>
      </c>
      <c r="C78" s="48">
        <f>SUM(C47:C50)</f>
        <v>3985195797.6300001</v>
      </c>
      <c r="D78" s="48">
        <f>SUM(D47:D50)</f>
        <v>6939374802.6499996</v>
      </c>
      <c r="E78" s="46">
        <f t="shared" si="7"/>
        <v>14270774787.509998</v>
      </c>
    </row>
    <row r="79" spans="1:7" ht="17.25">
      <c r="A79" s="51" t="s">
        <v>82</v>
      </c>
      <c r="B79" s="48">
        <f>B77-B78</f>
        <v>348575838.17000008</v>
      </c>
      <c r="C79" s="48">
        <f t="shared" ref="C79:D79" si="10">C77-C78</f>
        <v>416807944.86999989</v>
      </c>
      <c r="D79" s="48">
        <f t="shared" si="10"/>
        <v>261722227.35000134</v>
      </c>
      <c r="E79" s="46">
        <f t="shared" si="7"/>
        <v>1027106010.3900013</v>
      </c>
    </row>
    <row r="80" spans="1:7">
      <c r="A80" s="50"/>
      <c r="B80" s="48"/>
      <c r="C80" s="48"/>
      <c r="D80" s="48"/>
      <c r="E80" s="46"/>
    </row>
    <row r="81" spans="1:7" ht="15.75" thickBot="1">
      <c r="A81" s="52" t="s">
        <v>37</v>
      </c>
      <c r="B81" s="53">
        <f>B70+B75+B77</f>
        <v>3820137490.8291998</v>
      </c>
      <c r="C81" s="53">
        <f>C69+C77</f>
        <v>4515356235.4834003</v>
      </c>
      <c r="D81" s="42">
        <f>D69+D77</f>
        <v>7356477095.7386007</v>
      </c>
      <c r="E81" s="42">
        <f t="shared" si="7"/>
        <v>15691970822.051201</v>
      </c>
    </row>
    <row r="82" spans="1:7" ht="15.75" thickTop="1">
      <c r="A82" s="2" t="s">
        <v>74</v>
      </c>
      <c r="B82" s="40"/>
      <c r="C82" s="40"/>
      <c r="D82" s="37"/>
      <c r="E82" s="37"/>
    </row>
    <row r="83" spans="1:7">
      <c r="A83" s="37" t="s">
        <v>75</v>
      </c>
      <c r="B83" s="40"/>
      <c r="C83" s="40"/>
      <c r="D83" s="37"/>
      <c r="E83" s="37"/>
    </row>
    <row r="84" spans="1:7">
      <c r="A84" s="2" t="s">
        <v>76</v>
      </c>
      <c r="B84" s="40"/>
      <c r="C84" s="40"/>
      <c r="D84" s="37"/>
      <c r="E84" s="37"/>
    </row>
    <row r="85" spans="1:7">
      <c r="A85" s="125" t="s">
        <v>39</v>
      </c>
      <c r="B85" s="125"/>
      <c r="C85" s="125"/>
      <c r="D85" s="125"/>
      <c r="E85" s="125"/>
      <c r="F85" s="125"/>
      <c r="G85" s="61"/>
    </row>
    <row r="86" spans="1:7">
      <c r="B86" s="45"/>
      <c r="C86" s="45"/>
      <c r="D86" s="45"/>
    </row>
    <row r="87" spans="1:7">
      <c r="B87" s="48"/>
      <c r="C87" s="54"/>
      <c r="D87" s="54"/>
      <c r="E87" s="45"/>
    </row>
    <row r="88" spans="1:7" s="1" customFormat="1">
      <c r="A88" s="133" t="s">
        <v>49</v>
      </c>
      <c r="B88" s="133"/>
      <c r="C88" s="133"/>
      <c r="D88" s="133"/>
      <c r="E88" s="133"/>
    </row>
    <row r="89" spans="1:7" s="1" customFormat="1">
      <c r="A89" s="133" t="s">
        <v>50</v>
      </c>
      <c r="B89" s="133"/>
      <c r="C89" s="133"/>
      <c r="D89" s="133"/>
      <c r="E89" s="133"/>
    </row>
    <row r="90" spans="1:7" s="1" customFormat="1">
      <c r="A90" s="133" t="s">
        <v>77</v>
      </c>
      <c r="B90" s="133"/>
      <c r="C90" s="133"/>
      <c r="D90" s="133"/>
      <c r="E90" s="133"/>
    </row>
    <row r="91" spans="1:7" s="1" customFormat="1">
      <c r="A91" s="50"/>
      <c r="B91" s="50"/>
      <c r="C91" s="50"/>
      <c r="D91" s="50"/>
      <c r="E91" s="50"/>
    </row>
    <row r="92" spans="1:7" s="1" customFormat="1" ht="15.75" thickBot="1">
      <c r="A92" s="13" t="s">
        <v>42</v>
      </c>
      <c r="B92" s="14" t="s">
        <v>11</v>
      </c>
      <c r="C92" s="14" t="s">
        <v>12</v>
      </c>
      <c r="D92" s="14" t="s">
        <v>13</v>
      </c>
      <c r="E92" s="14" t="s">
        <v>14</v>
      </c>
    </row>
    <row r="93" spans="1:7" s="1" customFormat="1">
      <c r="A93" s="50"/>
      <c r="B93" s="50"/>
      <c r="C93" s="50"/>
      <c r="D93" s="50"/>
      <c r="E93" s="50"/>
    </row>
    <row r="94" spans="1:7" s="1" customFormat="1">
      <c r="A94" s="50" t="s">
        <v>87</v>
      </c>
      <c r="B94" s="48">
        <v>15603200634.450001</v>
      </c>
      <c r="C94" s="46">
        <f>B98</f>
        <v>14606090123.400799</v>
      </c>
      <c r="D94" s="46">
        <f>C98</f>
        <v>15520946155.3874</v>
      </c>
      <c r="E94" s="46">
        <f>B94</f>
        <v>15603200634.450001</v>
      </c>
      <c r="G94" s="16"/>
    </row>
    <row r="95" spans="1:7" s="1" customFormat="1">
      <c r="A95" s="50" t="s">
        <v>51</v>
      </c>
      <c r="B95" s="48">
        <v>2823026979.7800002</v>
      </c>
      <c r="C95" s="48">
        <v>5430212267.4700003</v>
      </c>
      <c r="D95" s="48">
        <v>5645539141.8299999</v>
      </c>
      <c r="E95" s="48">
        <f>SUM(B95:D95)</f>
        <v>13898778389.08</v>
      </c>
      <c r="G95" s="16"/>
    </row>
    <row r="96" spans="1:7" s="1" customFormat="1">
      <c r="A96" s="50" t="s">
        <v>88</v>
      </c>
      <c r="B96" s="48">
        <f>B94+B95</f>
        <v>18426227614.23</v>
      </c>
      <c r="C96" s="48">
        <f>C94+C95</f>
        <v>20036302390.8708</v>
      </c>
      <c r="D96" s="48">
        <f>D94+D95</f>
        <v>21166485297.2174</v>
      </c>
      <c r="E96" s="48">
        <f>E94+E95</f>
        <v>29501979023.529999</v>
      </c>
      <c r="G96" s="16"/>
    </row>
    <row r="97" spans="1:7" s="1" customFormat="1">
      <c r="A97" s="50" t="s">
        <v>52</v>
      </c>
      <c r="B97" s="48">
        <f>B81</f>
        <v>3820137490.8291998</v>
      </c>
      <c r="C97" s="48">
        <f t="shared" ref="C97:D97" si="11">C81</f>
        <v>4515356235.4834003</v>
      </c>
      <c r="D97" s="48">
        <f t="shared" si="11"/>
        <v>7356477095.7386007</v>
      </c>
      <c r="E97" s="48">
        <f>SUM(B97:D97)</f>
        <v>15691970822.051201</v>
      </c>
      <c r="F97" s="55"/>
      <c r="G97" s="16"/>
    </row>
    <row r="98" spans="1:7" s="1" customFormat="1">
      <c r="A98" s="50" t="s">
        <v>89</v>
      </c>
      <c r="B98" s="56">
        <f>+B96-B97</f>
        <v>14606090123.400799</v>
      </c>
      <c r="C98" s="56">
        <f>+C96-C97</f>
        <v>15520946155.3874</v>
      </c>
      <c r="D98" s="56">
        <f>+D96-D97</f>
        <v>13810008201.478798</v>
      </c>
      <c r="E98" s="56">
        <f>+E96-E97</f>
        <v>13810008201.478798</v>
      </c>
      <c r="G98" s="16"/>
    </row>
    <row r="99" spans="1:7" s="1" customFormat="1" ht="15.75" thickBot="1">
      <c r="A99" s="57"/>
      <c r="B99" s="42"/>
      <c r="C99" s="42"/>
      <c r="D99" s="42"/>
      <c r="E99" s="42"/>
    </row>
    <row r="100" spans="1:7" s="1" customFormat="1" ht="15.75" thickTop="1">
      <c r="A100" s="125" t="s">
        <v>39</v>
      </c>
      <c r="B100" s="125"/>
      <c r="C100" s="125"/>
      <c r="D100" s="125"/>
      <c r="E100" s="125"/>
      <c r="F100" s="125"/>
    </row>
    <row r="101" spans="1:7">
      <c r="A101" s="125"/>
      <c r="B101" s="125"/>
      <c r="C101" s="125"/>
      <c r="D101" s="125"/>
      <c r="E101" s="125"/>
      <c r="F101" s="125"/>
      <c r="G101" s="61"/>
    </row>
    <row r="102" spans="1:7">
      <c r="B102" s="45"/>
      <c r="C102" s="45"/>
      <c r="D102" s="45"/>
    </row>
  </sheetData>
  <mergeCells count="23">
    <mergeCell ref="A101:F101"/>
    <mergeCell ref="A20:A21"/>
    <mergeCell ref="A32:A33"/>
    <mergeCell ref="A39:F39"/>
    <mergeCell ref="B44:E44"/>
    <mergeCell ref="A61:F61"/>
    <mergeCell ref="B66:E66"/>
    <mergeCell ref="A43:E43"/>
    <mergeCell ref="A63:E63"/>
    <mergeCell ref="A64:E64"/>
    <mergeCell ref="A65:E65"/>
    <mergeCell ref="A88:E88"/>
    <mergeCell ref="A89:E89"/>
    <mergeCell ref="A90:E90"/>
    <mergeCell ref="A60:F60"/>
    <mergeCell ref="A100:F100"/>
    <mergeCell ref="A85:F85"/>
    <mergeCell ref="A1:F1"/>
    <mergeCell ref="A8:F8"/>
    <mergeCell ref="A9:F9"/>
    <mergeCell ref="A41:E41"/>
    <mergeCell ref="A42:E42"/>
    <mergeCell ref="A38:F38"/>
  </mergeCells>
  <pageMargins left="0.39370078740157483" right="0.31496062992125984" top="0.74803149606299213" bottom="0.74803149606299213" header="0.31496062992125984" footer="0.31496062992125984"/>
  <pageSetup scale="95" orientation="landscape" r:id="rId1"/>
  <headerFooter alignWithMargins="0"/>
  <rowBreaks count="3" manualBreakCount="3">
    <brk id="40" max="5" man="1"/>
    <brk id="62" max="5" man="1"/>
    <brk id="87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103"/>
  <sheetViews>
    <sheetView workbookViewId="0">
      <selection sqref="A1:F1"/>
    </sheetView>
  </sheetViews>
  <sheetFormatPr baseColWidth="10" defaultColWidth="11.42578125" defaultRowHeight="15"/>
  <cols>
    <col min="1" max="1" width="56.7109375" style="1" customWidth="1"/>
    <col min="2" max="2" width="16.5703125" style="20" customWidth="1"/>
    <col min="3" max="5" width="16.28515625" style="20" bestFit="1" customWidth="1"/>
    <col min="6" max="6" width="12.140625" style="20" customWidth="1"/>
    <col min="7" max="7" width="17.85546875" style="20" bestFit="1" customWidth="1"/>
    <col min="8" max="256" width="11.42578125" style="20"/>
    <col min="257" max="257" width="56.7109375" style="20" customWidth="1"/>
    <col min="258" max="258" width="16.5703125" style="20" customWidth="1"/>
    <col min="259" max="261" width="16.28515625" style="20" bestFit="1" customWidth="1"/>
    <col min="262" max="262" width="12.140625" style="20" customWidth="1"/>
    <col min="263" max="263" width="16.42578125" style="20" bestFit="1" customWidth="1"/>
    <col min="264" max="512" width="11.42578125" style="20"/>
    <col min="513" max="513" width="56.7109375" style="20" customWidth="1"/>
    <col min="514" max="514" width="16.5703125" style="20" customWidth="1"/>
    <col min="515" max="517" width="16.28515625" style="20" bestFit="1" customWidth="1"/>
    <col min="518" max="518" width="12.140625" style="20" customWidth="1"/>
    <col min="519" max="519" width="16.42578125" style="20" bestFit="1" customWidth="1"/>
    <col min="520" max="768" width="11.42578125" style="20"/>
    <col min="769" max="769" width="56.7109375" style="20" customWidth="1"/>
    <col min="770" max="770" width="16.5703125" style="20" customWidth="1"/>
    <col min="771" max="773" width="16.28515625" style="20" bestFit="1" customWidth="1"/>
    <col min="774" max="774" width="12.140625" style="20" customWidth="1"/>
    <col min="775" max="775" width="16.42578125" style="20" bestFit="1" customWidth="1"/>
    <col min="776" max="1024" width="11.42578125" style="20"/>
    <col min="1025" max="1025" width="56.7109375" style="20" customWidth="1"/>
    <col min="1026" max="1026" width="16.5703125" style="20" customWidth="1"/>
    <col min="1027" max="1029" width="16.28515625" style="20" bestFit="1" customWidth="1"/>
    <col min="1030" max="1030" width="12.140625" style="20" customWidth="1"/>
    <col min="1031" max="1031" width="16.42578125" style="20" bestFit="1" customWidth="1"/>
    <col min="1032" max="1280" width="11.42578125" style="20"/>
    <col min="1281" max="1281" width="56.7109375" style="20" customWidth="1"/>
    <col min="1282" max="1282" width="16.5703125" style="20" customWidth="1"/>
    <col min="1283" max="1285" width="16.28515625" style="20" bestFit="1" customWidth="1"/>
    <col min="1286" max="1286" width="12.140625" style="20" customWidth="1"/>
    <col min="1287" max="1287" width="16.42578125" style="20" bestFit="1" customWidth="1"/>
    <col min="1288" max="1536" width="11.42578125" style="20"/>
    <col min="1537" max="1537" width="56.7109375" style="20" customWidth="1"/>
    <col min="1538" max="1538" width="16.5703125" style="20" customWidth="1"/>
    <col min="1539" max="1541" width="16.28515625" style="20" bestFit="1" customWidth="1"/>
    <col min="1542" max="1542" width="12.140625" style="20" customWidth="1"/>
    <col min="1543" max="1543" width="16.42578125" style="20" bestFit="1" customWidth="1"/>
    <col min="1544" max="1792" width="11.42578125" style="20"/>
    <col min="1793" max="1793" width="56.7109375" style="20" customWidth="1"/>
    <col min="1794" max="1794" width="16.5703125" style="20" customWidth="1"/>
    <col min="1795" max="1797" width="16.28515625" style="20" bestFit="1" customWidth="1"/>
    <col min="1798" max="1798" width="12.140625" style="20" customWidth="1"/>
    <col min="1799" max="1799" width="16.42578125" style="20" bestFit="1" customWidth="1"/>
    <col min="1800" max="2048" width="11.42578125" style="20"/>
    <col min="2049" max="2049" width="56.7109375" style="20" customWidth="1"/>
    <col min="2050" max="2050" width="16.5703125" style="20" customWidth="1"/>
    <col min="2051" max="2053" width="16.28515625" style="20" bestFit="1" customWidth="1"/>
    <col min="2054" max="2054" width="12.140625" style="20" customWidth="1"/>
    <col min="2055" max="2055" width="16.42578125" style="20" bestFit="1" customWidth="1"/>
    <col min="2056" max="2304" width="11.42578125" style="20"/>
    <col min="2305" max="2305" width="56.7109375" style="20" customWidth="1"/>
    <col min="2306" max="2306" width="16.5703125" style="20" customWidth="1"/>
    <col min="2307" max="2309" width="16.28515625" style="20" bestFit="1" customWidth="1"/>
    <col min="2310" max="2310" width="12.140625" style="20" customWidth="1"/>
    <col min="2311" max="2311" width="16.42578125" style="20" bestFit="1" customWidth="1"/>
    <col min="2312" max="2560" width="11.42578125" style="20"/>
    <col min="2561" max="2561" width="56.7109375" style="20" customWidth="1"/>
    <col min="2562" max="2562" width="16.5703125" style="20" customWidth="1"/>
    <col min="2563" max="2565" width="16.28515625" style="20" bestFit="1" customWidth="1"/>
    <col min="2566" max="2566" width="12.140625" style="20" customWidth="1"/>
    <col min="2567" max="2567" width="16.42578125" style="20" bestFit="1" customWidth="1"/>
    <col min="2568" max="2816" width="11.42578125" style="20"/>
    <col min="2817" max="2817" width="56.7109375" style="20" customWidth="1"/>
    <col min="2818" max="2818" width="16.5703125" style="20" customWidth="1"/>
    <col min="2819" max="2821" width="16.28515625" style="20" bestFit="1" customWidth="1"/>
    <col min="2822" max="2822" width="12.140625" style="20" customWidth="1"/>
    <col min="2823" max="2823" width="16.42578125" style="20" bestFit="1" customWidth="1"/>
    <col min="2824" max="3072" width="11.42578125" style="20"/>
    <col min="3073" max="3073" width="56.7109375" style="20" customWidth="1"/>
    <col min="3074" max="3074" width="16.5703125" style="20" customWidth="1"/>
    <col min="3075" max="3077" width="16.28515625" style="20" bestFit="1" customWidth="1"/>
    <col min="3078" max="3078" width="12.140625" style="20" customWidth="1"/>
    <col min="3079" max="3079" width="16.42578125" style="20" bestFit="1" customWidth="1"/>
    <col min="3080" max="3328" width="11.42578125" style="20"/>
    <col min="3329" max="3329" width="56.7109375" style="20" customWidth="1"/>
    <col min="3330" max="3330" width="16.5703125" style="20" customWidth="1"/>
    <col min="3331" max="3333" width="16.28515625" style="20" bestFit="1" customWidth="1"/>
    <col min="3334" max="3334" width="12.140625" style="20" customWidth="1"/>
    <col min="3335" max="3335" width="16.42578125" style="20" bestFit="1" customWidth="1"/>
    <col min="3336" max="3584" width="11.42578125" style="20"/>
    <col min="3585" max="3585" width="56.7109375" style="20" customWidth="1"/>
    <col min="3586" max="3586" width="16.5703125" style="20" customWidth="1"/>
    <col min="3587" max="3589" width="16.28515625" style="20" bestFit="1" customWidth="1"/>
    <col min="3590" max="3590" width="12.140625" style="20" customWidth="1"/>
    <col min="3591" max="3591" width="16.42578125" style="20" bestFit="1" customWidth="1"/>
    <col min="3592" max="3840" width="11.42578125" style="20"/>
    <col min="3841" max="3841" width="56.7109375" style="20" customWidth="1"/>
    <col min="3842" max="3842" width="16.5703125" style="20" customWidth="1"/>
    <col min="3843" max="3845" width="16.28515625" style="20" bestFit="1" customWidth="1"/>
    <col min="3846" max="3846" width="12.140625" style="20" customWidth="1"/>
    <col min="3847" max="3847" width="16.42578125" style="20" bestFit="1" customWidth="1"/>
    <col min="3848" max="4096" width="11.42578125" style="20"/>
    <col min="4097" max="4097" width="56.7109375" style="20" customWidth="1"/>
    <col min="4098" max="4098" width="16.5703125" style="20" customWidth="1"/>
    <col min="4099" max="4101" width="16.28515625" style="20" bestFit="1" customWidth="1"/>
    <col min="4102" max="4102" width="12.140625" style="20" customWidth="1"/>
    <col min="4103" max="4103" width="16.42578125" style="20" bestFit="1" customWidth="1"/>
    <col min="4104" max="4352" width="11.42578125" style="20"/>
    <col min="4353" max="4353" width="56.7109375" style="20" customWidth="1"/>
    <col min="4354" max="4354" width="16.5703125" style="20" customWidth="1"/>
    <col min="4355" max="4357" width="16.28515625" style="20" bestFit="1" customWidth="1"/>
    <col min="4358" max="4358" width="12.140625" style="20" customWidth="1"/>
    <col min="4359" max="4359" width="16.42578125" style="20" bestFit="1" customWidth="1"/>
    <col min="4360" max="4608" width="11.42578125" style="20"/>
    <col min="4609" max="4609" width="56.7109375" style="20" customWidth="1"/>
    <col min="4610" max="4610" width="16.5703125" style="20" customWidth="1"/>
    <col min="4611" max="4613" width="16.28515625" style="20" bestFit="1" customWidth="1"/>
    <col min="4614" max="4614" width="12.140625" style="20" customWidth="1"/>
    <col min="4615" max="4615" width="16.42578125" style="20" bestFit="1" customWidth="1"/>
    <col min="4616" max="4864" width="11.42578125" style="20"/>
    <col min="4865" max="4865" width="56.7109375" style="20" customWidth="1"/>
    <col min="4866" max="4866" width="16.5703125" style="20" customWidth="1"/>
    <col min="4867" max="4869" width="16.28515625" style="20" bestFit="1" customWidth="1"/>
    <col min="4870" max="4870" width="12.140625" style="20" customWidth="1"/>
    <col min="4871" max="4871" width="16.42578125" style="20" bestFit="1" customWidth="1"/>
    <col min="4872" max="5120" width="11.42578125" style="20"/>
    <col min="5121" max="5121" width="56.7109375" style="20" customWidth="1"/>
    <col min="5122" max="5122" width="16.5703125" style="20" customWidth="1"/>
    <col min="5123" max="5125" width="16.28515625" style="20" bestFit="1" customWidth="1"/>
    <col min="5126" max="5126" width="12.140625" style="20" customWidth="1"/>
    <col min="5127" max="5127" width="16.42578125" style="20" bestFit="1" customWidth="1"/>
    <col min="5128" max="5376" width="11.42578125" style="20"/>
    <col min="5377" max="5377" width="56.7109375" style="20" customWidth="1"/>
    <col min="5378" max="5378" width="16.5703125" style="20" customWidth="1"/>
    <col min="5379" max="5381" width="16.28515625" style="20" bestFit="1" customWidth="1"/>
    <col min="5382" max="5382" width="12.140625" style="20" customWidth="1"/>
    <col min="5383" max="5383" width="16.42578125" style="20" bestFit="1" customWidth="1"/>
    <col min="5384" max="5632" width="11.42578125" style="20"/>
    <col min="5633" max="5633" width="56.7109375" style="20" customWidth="1"/>
    <col min="5634" max="5634" width="16.5703125" style="20" customWidth="1"/>
    <col min="5635" max="5637" width="16.28515625" style="20" bestFit="1" customWidth="1"/>
    <col min="5638" max="5638" width="12.140625" style="20" customWidth="1"/>
    <col min="5639" max="5639" width="16.42578125" style="20" bestFit="1" customWidth="1"/>
    <col min="5640" max="5888" width="11.42578125" style="20"/>
    <col min="5889" max="5889" width="56.7109375" style="20" customWidth="1"/>
    <col min="5890" max="5890" width="16.5703125" style="20" customWidth="1"/>
    <col min="5891" max="5893" width="16.28515625" style="20" bestFit="1" customWidth="1"/>
    <col min="5894" max="5894" width="12.140625" style="20" customWidth="1"/>
    <col min="5895" max="5895" width="16.42578125" style="20" bestFit="1" customWidth="1"/>
    <col min="5896" max="6144" width="11.42578125" style="20"/>
    <col min="6145" max="6145" width="56.7109375" style="20" customWidth="1"/>
    <col min="6146" max="6146" width="16.5703125" style="20" customWidth="1"/>
    <col min="6147" max="6149" width="16.28515625" style="20" bestFit="1" customWidth="1"/>
    <col min="6150" max="6150" width="12.140625" style="20" customWidth="1"/>
    <col min="6151" max="6151" width="16.42578125" style="20" bestFit="1" customWidth="1"/>
    <col min="6152" max="6400" width="11.42578125" style="20"/>
    <col min="6401" max="6401" width="56.7109375" style="20" customWidth="1"/>
    <col min="6402" max="6402" width="16.5703125" style="20" customWidth="1"/>
    <col min="6403" max="6405" width="16.28515625" style="20" bestFit="1" customWidth="1"/>
    <col min="6406" max="6406" width="12.140625" style="20" customWidth="1"/>
    <col min="6407" max="6407" width="16.42578125" style="20" bestFit="1" customWidth="1"/>
    <col min="6408" max="6656" width="11.42578125" style="20"/>
    <col min="6657" max="6657" width="56.7109375" style="20" customWidth="1"/>
    <col min="6658" max="6658" width="16.5703125" style="20" customWidth="1"/>
    <col min="6659" max="6661" width="16.28515625" style="20" bestFit="1" customWidth="1"/>
    <col min="6662" max="6662" width="12.140625" style="20" customWidth="1"/>
    <col min="6663" max="6663" width="16.42578125" style="20" bestFit="1" customWidth="1"/>
    <col min="6664" max="6912" width="11.42578125" style="20"/>
    <col min="6913" max="6913" width="56.7109375" style="20" customWidth="1"/>
    <col min="6914" max="6914" width="16.5703125" style="20" customWidth="1"/>
    <col min="6915" max="6917" width="16.28515625" style="20" bestFit="1" customWidth="1"/>
    <col min="6918" max="6918" width="12.140625" style="20" customWidth="1"/>
    <col min="6919" max="6919" width="16.42578125" style="20" bestFit="1" customWidth="1"/>
    <col min="6920" max="7168" width="11.42578125" style="20"/>
    <col min="7169" max="7169" width="56.7109375" style="20" customWidth="1"/>
    <col min="7170" max="7170" width="16.5703125" style="20" customWidth="1"/>
    <col min="7171" max="7173" width="16.28515625" style="20" bestFit="1" customWidth="1"/>
    <col min="7174" max="7174" width="12.140625" style="20" customWidth="1"/>
    <col min="7175" max="7175" width="16.42578125" style="20" bestFit="1" customWidth="1"/>
    <col min="7176" max="7424" width="11.42578125" style="20"/>
    <col min="7425" max="7425" width="56.7109375" style="20" customWidth="1"/>
    <col min="7426" max="7426" width="16.5703125" style="20" customWidth="1"/>
    <col min="7427" max="7429" width="16.28515625" style="20" bestFit="1" customWidth="1"/>
    <col min="7430" max="7430" width="12.140625" style="20" customWidth="1"/>
    <col min="7431" max="7431" width="16.42578125" style="20" bestFit="1" customWidth="1"/>
    <col min="7432" max="7680" width="11.42578125" style="20"/>
    <col min="7681" max="7681" width="56.7109375" style="20" customWidth="1"/>
    <col min="7682" max="7682" width="16.5703125" style="20" customWidth="1"/>
    <col min="7683" max="7685" width="16.28515625" style="20" bestFit="1" customWidth="1"/>
    <col min="7686" max="7686" width="12.140625" style="20" customWidth="1"/>
    <col min="7687" max="7687" width="16.42578125" style="20" bestFit="1" customWidth="1"/>
    <col min="7688" max="7936" width="11.42578125" style="20"/>
    <col min="7937" max="7937" width="56.7109375" style="20" customWidth="1"/>
    <col min="7938" max="7938" width="16.5703125" style="20" customWidth="1"/>
    <col min="7939" max="7941" width="16.28515625" style="20" bestFit="1" customWidth="1"/>
    <col min="7942" max="7942" width="12.140625" style="20" customWidth="1"/>
    <col min="7943" max="7943" width="16.42578125" style="20" bestFit="1" customWidth="1"/>
    <col min="7944" max="8192" width="11.42578125" style="20"/>
    <col min="8193" max="8193" width="56.7109375" style="20" customWidth="1"/>
    <col min="8194" max="8194" width="16.5703125" style="20" customWidth="1"/>
    <col min="8195" max="8197" width="16.28515625" style="20" bestFit="1" customWidth="1"/>
    <col min="8198" max="8198" width="12.140625" style="20" customWidth="1"/>
    <col min="8199" max="8199" width="16.42578125" style="20" bestFit="1" customWidth="1"/>
    <col min="8200" max="8448" width="11.42578125" style="20"/>
    <col min="8449" max="8449" width="56.7109375" style="20" customWidth="1"/>
    <col min="8450" max="8450" width="16.5703125" style="20" customWidth="1"/>
    <col min="8451" max="8453" width="16.28515625" style="20" bestFit="1" customWidth="1"/>
    <col min="8454" max="8454" width="12.140625" style="20" customWidth="1"/>
    <col min="8455" max="8455" width="16.42578125" style="20" bestFit="1" customWidth="1"/>
    <col min="8456" max="8704" width="11.42578125" style="20"/>
    <col min="8705" max="8705" width="56.7109375" style="20" customWidth="1"/>
    <col min="8706" max="8706" width="16.5703125" style="20" customWidth="1"/>
    <col min="8707" max="8709" width="16.28515625" style="20" bestFit="1" customWidth="1"/>
    <col min="8710" max="8710" width="12.140625" style="20" customWidth="1"/>
    <col min="8711" max="8711" width="16.42578125" style="20" bestFit="1" customWidth="1"/>
    <col min="8712" max="8960" width="11.42578125" style="20"/>
    <col min="8961" max="8961" width="56.7109375" style="20" customWidth="1"/>
    <col min="8962" max="8962" width="16.5703125" style="20" customWidth="1"/>
    <col min="8963" max="8965" width="16.28515625" style="20" bestFit="1" customWidth="1"/>
    <col min="8966" max="8966" width="12.140625" style="20" customWidth="1"/>
    <col min="8967" max="8967" width="16.42578125" style="20" bestFit="1" customWidth="1"/>
    <col min="8968" max="9216" width="11.42578125" style="20"/>
    <col min="9217" max="9217" width="56.7109375" style="20" customWidth="1"/>
    <col min="9218" max="9218" width="16.5703125" style="20" customWidth="1"/>
    <col min="9219" max="9221" width="16.28515625" style="20" bestFit="1" customWidth="1"/>
    <col min="9222" max="9222" width="12.140625" style="20" customWidth="1"/>
    <col min="9223" max="9223" width="16.42578125" style="20" bestFit="1" customWidth="1"/>
    <col min="9224" max="9472" width="11.42578125" style="20"/>
    <col min="9473" max="9473" width="56.7109375" style="20" customWidth="1"/>
    <col min="9474" max="9474" width="16.5703125" style="20" customWidth="1"/>
    <col min="9475" max="9477" width="16.28515625" style="20" bestFit="1" customWidth="1"/>
    <col min="9478" max="9478" width="12.140625" style="20" customWidth="1"/>
    <col min="9479" max="9479" width="16.42578125" style="20" bestFit="1" customWidth="1"/>
    <col min="9480" max="9728" width="11.42578125" style="20"/>
    <col min="9729" max="9729" width="56.7109375" style="20" customWidth="1"/>
    <col min="9730" max="9730" width="16.5703125" style="20" customWidth="1"/>
    <col min="9731" max="9733" width="16.28515625" style="20" bestFit="1" customWidth="1"/>
    <col min="9734" max="9734" width="12.140625" style="20" customWidth="1"/>
    <col min="9735" max="9735" width="16.42578125" style="20" bestFit="1" customWidth="1"/>
    <col min="9736" max="9984" width="11.42578125" style="20"/>
    <col min="9985" max="9985" width="56.7109375" style="20" customWidth="1"/>
    <col min="9986" max="9986" width="16.5703125" style="20" customWidth="1"/>
    <col min="9987" max="9989" width="16.28515625" style="20" bestFit="1" customWidth="1"/>
    <col min="9990" max="9990" width="12.140625" style="20" customWidth="1"/>
    <col min="9991" max="9991" width="16.42578125" style="20" bestFit="1" customWidth="1"/>
    <col min="9992" max="10240" width="11.42578125" style="20"/>
    <col min="10241" max="10241" width="56.7109375" style="20" customWidth="1"/>
    <col min="10242" max="10242" width="16.5703125" style="20" customWidth="1"/>
    <col min="10243" max="10245" width="16.28515625" style="20" bestFit="1" customWidth="1"/>
    <col min="10246" max="10246" width="12.140625" style="20" customWidth="1"/>
    <col min="10247" max="10247" width="16.42578125" style="20" bestFit="1" customWidth="1"/>
    <col min="10248" max="10496" width="11.42578125" style="20"/>
    <col min="10497" max="10497" width="56.7109375" style="20" customWidth="1"/>
    <col min="10498" max="10498" width="16.5703125" style="20" customWidth="1"/>
    <col min="10499" max="10501" width="16.28515625" style="20" bestFit="1" customWidth="1"/>
    <col min="10502" max="10502" width="12.140625" style="20" customWidth="1"/>
    <col min="10503" max="10503" width="16.42578125" style="20" bestFit="1" customWidth="1"/>
    <col min="10504" max="10752" width="11.42578125" style="20"/>
    <col min="10753" max="10753" width="56.7109375" style="20" customWidth="1"/>
    <col min="10754" max="10754" width="16.5703125" style="20" customWidth="1"/>
    <col min="10755" max="10757" width="16.28515625" style="20" bestFit="1" customWidth="1"/>
    <col min="10758" max="10758" width="12.140625" style="20" customWidth="1"/>
    <col min="10759" max="10759" width="16.42578125" style="20" bestFit="1" customWidth="1"/>
    <col min="10760" max="11008" width="11.42578125" style="20"/>
    <col min="11009" max="11009" width="56.7109375" style="20" customWidth="1"/>
    <col min="11010" max="11010" width="16.5703125" style="20" customWidth="1"/>
    <col min="11011" max="11013" width="16.28515625" style="20" bestFit="1" customWidth="1"/>
    <col min="11014" max="11014" width="12.140625" style="20" customWidth="1"/>
    <col min="11015" max="11015" width="16.42578125" style="20" bestFit="1" customWidth="1"/>
    <col min="11016" max="11264" width="11.42578125" style="20"/>
    <col min="11265" max="11265" width="56.7109375" style="20" customWidth="1"/>
    <col min="11266" max="11266" width="16.5703125" style="20" customWidth="1"/>
    <col min="11267" max="11269" width="16.28515625" style="20" bestFit="1" customWidth="1"/>
    <col min="11270" max="11270" width="12.140625" style="20" customWidth="1"/>
    <col min="11271" max="11271" width="16.42578125" style="20" bestFit="1" customWidth="1"/>
    <col min="11272" max="11520" width="11.42578125" style="20"/>
    <col min="11521" max="11521" width="56.7109375" style="20" customWidth="1"/>
    <col min="11522" max="11522" width="16.5703125" style="20" customWidth="1"/>
    <col min="11523" max="11525" width="16.28515625" style="20" bestFit="1" customWidth="1"/>
    <col min="11526" max="11526" width="12.140625" style="20" customWidth="1"/>
    <col min="11527" max="11527" width="16.42578125" style="20" bestFit="1" customWidth="1"/>
    <col min="11528" max="11776" width="11.42578125" style="20"/>
    <col min="11777" max="11777" width="56.7109375" style="20" customWidth="1"/>
    <col min="11778" max="11778" width="16.5703125" style="20" customWidth="1"/>
    <col min="11779" max="11781" width="16.28515625" style="20" bestFit="1" customWidth="1"/>
    <col min="11782" max="11782" width="12.140625" style="20" customWidth="1"/>
    <col min="11783" max="11783" width="16.42578125" style="20" bestFit="1" customWidth="1"/>
    <col min="11784" max="12032" width="11.42578125" style="20"/>
    <col min="12033" max="12033" width="56.7109375" style="20" customWidth="1"/>
    <col min="12034" max="12034" width="16.5703125" style="20" customWidth="1"/>
    <col min="12035" max="12037" width="16.28515625" style="20" bestFit="1" customWidth="1"/>
    <col min="12038" max="12038" width="12.140625" style="20" customWidth="1"/>
    <col min="12039" max="12039" width="16.42578125" style="20" bestFit="1" customWidth="1"/>
    <col min="12040" max="12288" width="11.42578125" style="20"/>
    <col min="12289" max="12289" width="56.7109375" style="20" customWidth="1"/>
    <col min="12290" max="12290" width="16.5703125" style="20" customWidth="1"/>
    <col min="12291" max="12293" width="16.28515625" style="20" bestFit="1" customWidth="1"/>
    <col min="12294" max="12294" width="12.140625" style="20" customWidth="1"/>
    <col min="12295" max="12295" width="16.42578125" style="20" bestFit="1" customWidth="1"/>
    <col min="12296" max="12544" width="11.42578125" style="20"/>
    <col min="12545" max="12545" width="56.7109375" style="20" customWidth="1"/>
    <col min="12546" max="12546" width="16.5703125" style="20" customWidth="1"/>
    <col min="12547" max="12549" width="16.28515625" style="20" bestFit="1" customWidth="1"/>
    <col min="12550" max="12550" width="12.140625" style="20" customWidth="1"/>
    <col min="12551" max="12551" width="16.42578125" style="20" bestFit="1" customWidth="1"/>
    <col min="12552" max="12800" width="11.42578125" style="20"/>
    <col min="12801" max="12801" width="56.7109375" style="20" customWidth="1"/>
    <col min="12802" max="12802" width="16.5703125" style="20" customWidth="1"/>
    <col min="12803" max="12805" width="16.28515625" style="20" bestFit="1" customWidth="1"/>
    <col min="12806" max="12806" width="12.140625" style="20" customWidth="1"/>
    <col min="12807" max="12807" width="16.42578125" style="20" bestFit="1" customWidth="1"/>
    <col min="12808" max="13056" width="11.42578125" style="20"/>
    <col min="13057" max="13057" width="56.7109375" style="20" customWidth="1"/>
    <col min="13058" max="13058" width="16.5703125" style="20" customWidth="1"/>
    <col min="13059" max="13061" width="16.28515625" style="20" bestFit="1" customWidth="1"/>
    <col min="13062" max="13062" width="12.140625" style="20" customWidth="1"/>
    <col min="13063" max="13063" width="16.42578125" style="20" bestFit="1" customWidth="1"/>
    <col min="13064" max="13312" width="11.42578125" style="20"/>
    <col min="13313" max="13313" width="56.7109375" style="20" customWidth="1"/>
    <col min="13314" max="13314" width="16.5703125" style="20" customWidth="1"/>
    <col min="13315" max="13317" width="16.28515625" style="20" bestFit="1" customWidth="1"/>
    <col min="13318" max="13318" width="12.140625" style="20" customWidth="1"/>
    <col min="13319" max="13319" width="16.42578125" style="20" bestFit="1" customWidth="1"/>
    <col min="13320" max="13568" width="11.42578125" style="20"/>
    <col min="13569" max="13569" width="56.7109375" style="20" customWidth="1"/>
    <col min="13570" max="13570" width="16.5703125" style="20" customWidth="1"/>
    <col min="13571" max="13573" width="16.28515625" style="20" bestFit="1" customWidth="1"/>
    <col min="13574" max="13574" width="12.140625" style="20" customWidth="1"/>
    <col min="13575" max="13575" width="16.42578125" style="20" bestFit="1" customWidth="1"/>
    <col min="13576" max="13824" width="11.42578125" style="20"/>
    <col min="13825" max="13825" width="56.7109375" style="20" customWidth="1"/>
    <col min="13826" max="13826" width="16.5703125" style="20" customWidth="1"/>
    <col min="13827" max="13829" width="16.28515625" style="20" bestFit="1" customWidth="1"/>
    <col min="13830" max="13830" width="12.140625" style="20" customWidth="1"/>
    <col min="13831" max="13831" width="16.42578125" style="20" bestFit="1" customWidth="1"/>
    <col min="13832" max="14080" width="11.42578125" style="20"/>
    <col min="14081" max="14081" width="56.7109375" style="20" customWidth="1"/>
    <col min="14082" max="14082" width="16.5703125" style="20" customWidth="1"/>
    <col min="14083" max="14085" width="16.28515625" style="20" bestFit="1" customWidth="1"/>
    <col min="14086" max="14086" width="12.140625" style="20" customWidth="1"/>
    <col min="14087" max="14087" width="16.42578125" style="20" bestFit="1" customWidth="1"/>
    <col min="14088" max="14336" width="11.42578125" style="20"/>
    <col min="14337" max="14337" width="56.7109375" style="20" customWidth="1"/>
    <col min="14338" max="14338" width="16.5703125" style="20" customWidth="1"/>
    <col min="14339" max="14341" width="16.28515625" style="20" bestFit="1" customWidth="1"/>
    <col min="14342" max="14342" width="12.140625" style="20" customWidth="1"/>
    <col min="14343" max="14343" width="16.42578125" style="20" bestFit="1" customWidth="1"/>
    <col min="14344" max="14592" width="11.42578125" style="20"/>
    <col min="14593" max="14593" width="56.7109375" style="20" customWidth="1"/>
    <col min="14594" max="14594" width="16.5703125" style="20" customWidth="1"/>
    <col min="14595" max="14597" width="16.28515625" style="20" bestFit="1" customWidth="1"/>
    <col min="14598" max="14598" width="12.140625" style="20" customWidth="1"/>
    <col min="14599" max="14599" width="16.42578125" style="20" bestFit="1" customWidth="1"/>
    <col min="14600" max="14848" width="11.42578125" style="20"/>
    <col min="14849" max="14849" width="56.7109375" style="20" customWidth="1"/>
    <col min="14850" max="14850" width="16.5703125" style="20" customWidth="1"/>
    <col min="14851" max="14853" width="16.28515625" style="20" bestFit="1" customWidth="1"/>
    <col min="14854" max="14854" width="12.140625" style="20" customWidth="1"/>
    <col min="14855" max="14855" width="16.42578125" style="20" bestFit="1" customWidth="1"/>
    <col min="14856" max="15104" width="11.42578125" style="20"/>
    <col min="15105" max="15105" width="56.7109375" style="20" customWidth="1"/>
    <col min="15106" max="15106" width="16.5703125" style="20" customWidth="1"/>
    <col min="15107" max="15109" width="16.28515625" style="20" bestFit="1" customWidth="1"/>
    <col min="15110" max="15110" width="12.140625" style="20" customWidth="1"/>
    <col min="15111" max="15111" width="16.42578125" style="20" bestFit="1" customWidth="1"/>
    <col min="15112" max="15360" width="11.42578125" style="20"/>
    <col min="15361" max="15361" width="56.7109375" style="20" customWidth="1"/>
    <col min="15362" max="15362" width="16.5703125" style="20" customWidth="1"/>
    <col min="15363" max="15365" width="16.28515625" style="20" bestFit="1" customWidth="1"/>
    <col min="15366" max="15366" width="12.140625" style="20" customWidth="1"/>
    <col min="15367" max="15367" width="16.42578125" style="20" bestFit="1" customWidth="1"/>
    <col min="15368" max="15616" width="11.42578125" style="20"/>
    <col min="15617" max="15617" width="56.7109375" style="20" customWidth="1"/>
    <col min="15618" max="15618" width="16.5703125" style="20" customWidth="1"/>
    <col min="15619" max="15621" width="16.28515625" style="20" bestFit="1" customWidth="1"/>
    <col min="15622" max="15622" width="12.140625" style="20" customWidth="1"/>
    <col min="15623" max="15623" width="16.42578125" style="20" bestFit="1" customWidth="1"/>
    <col min="15624" max="15872" width="11.42578125" style="20"/>
    <col min="15873" max="15873" width="56.7109375" style="20" customWidth="1"/>
    <col min="15874" max="15874" width="16.5703125" style="20" customWidth="1"/>
    <col min="15875" max="15877" width="16.28515625" style="20" bestFit="1" customWidth="1"/>
    <col min="15878" max="15878" width="12.140625" style="20" customWidth="1"/>
    <col min="15879" max="15879" width="16.42578125" style="20" bestFit="1" customWidth="1"/>
    <col min="15880" max="16128" width="11.42578125" style="20"/>
    <col min="16129" max="16129" width="56.7109375" style="20" customWidth="1"/>
    <col min="16130" max="16130" width="16.5703125" style="20" customWidth="1"/>
    <col min="16131" max="16133" width="16.28515625" style="20" bestFit="1" customWidth="1"/>
    <col min="16134" max="16134" width="12.140625" style="20" customWidth="1"/>
    <col min="16135" max="16135" width="16.42578125" style="20" bestFit="1" customWidth="1"/>
    <col min="16136" max="16384" width="11.42578125" style="20"/>
  </cols>
  <sheetData>
    <row r="1" spans="1:52">
      <c r="A1" s="126" t="s">
        <v>71</v>
      </c>
      <c r="B1" s="126"/>
      <c r="C1" s="126"/>
      <c r="D1" s="126"/>
      <c r="E1" s="126"/>
      <c r="F1" s="126"/>
    </row>
    <row r="2" spans="1:52">
      <c r="A2" s="4" t="s">
        <v>2</v>
      </c>
      <c r="B2" s="5" t="s">
        <v>3</v>
      </c>
      <c r="C2" s="5"/>
      <c r="D2" s="5"/>
      <c r="E2" s="5"/>
      <c r="F2" s="5"/>
    </row>
    <row r="3" spans="1:52">
      <c r="A3" s="4" t="s">
        <v>4</v>
      </c>
      <c r="B3" s="5" t="s">
        <v>5</v>
      </c>
      <c r="C3" s="5"/>
      <c r="D3" s="5"/>
      <c r="E3" s="5"/>
      <c r="F3" s="5"/>
    </row>
    <row r="4" spans="1:52">
      <c r="A4" s="4" t="s">
        <v>6</v>
      </c>
      <c r="B4" s="6" t="s">
        <v>53</v>
      </c>
      <c r="C4" s="5"/>
      <c r="D4" s="5"/>
      <c r="E4" s="5"/>
      <c r="F4" s="5"/>
    </row>
    <row r="5" spans="1:52">
      <c r="A5" s="4" t="s">
        <v>8</v>
      </c>
      <c r="B5" s="7">
        <v>2011</v>
      </c>
      <c r="C5" s="5"/>
      <c r="D5" s="5"/>
      <c r="E5" s="5"/>
      <c r="F5" s="5"/>
    </row>
    <row r="6" spans="1:52">
      <c r="A6" s="4"/>
      <c r="B6" s="7"/>
      <c r="C6" s="5"/>
      <c r="D6" s="5"/>
      <c r="E6" s="5"/>
      <c r="F6" s="5"/>
    </row>
    <row r="8" spans="1:52">
      <c r="A8" s="126" t="s">
        <v>0</v>
      </c>
      <c r="B8" s="126"/>
      <c r="C8" s="126"/>
      <c r="D8" s="126"/>
      <c r="E8" s="126"/>
      <c r="F8" s="126"/>
    </row>
    <row r="9" spans="1:52">
      <c r="A9" s="127" t="s">
        <v>1</v>
      </c>
      <c r="B9" s="127"/>
      <c r="C9" s="127"/>
      <c r="D9" s="127"/>
      <c r="E9" s="127"/>
      <c r="F9" s="127"/>
    </row>
    <row r="10" spans="1:52">
      <c r="A10" s="17"/>
      <c r="B10" s="17"/>
      <c r="C10" s="17"/>
      <c r="D10" s="17"/>
      <c r="E10" s="17"/>
      <c r="F10" s="17"/>
    </row>
    <row r="11" spans="1:52" ht="15.75" thickBot="1">
      <c r="A11" s="11" t="s">
        <v>9</v>
      </c>
      <c r="B11" s="21" t="s">
        <v>10</v>
      </c>
      <c r="C11" s="21" t="s">
        <v>54</v>
      </c>
      <c r="D11" s="21" t="s">
        <v>55</v>
      </c>
      <c r="E11" s="21" t="s">
        <v>56</v>
      </c>
      <c r="F11" s="21" t="s">
        <v>57</v>
      </c>
    </row>
    <row r="12" spans="1:52">
      <c r="A12" s="8"/>
      <c r="B12" s="22"/>
      <c r="C12" s="22"/>
      <c r="D12" s="22"/>
      <c r="E12" s="22"/>
      <c r="F12" s="22"/>
    </row>
    <row r="13" spans="1:52">
      <c r="A13" s="58" t="s">
        <v>15</v>
      </c>
      <c r="B13" s="22"/>
      <c r="C13" s="22"/>
      <c r="D13" s="22"/>
      <c r="E13" s="22"/>
      <c r="F13" s="22"/>
    </row>
    <row r="14" spans="1:52">
      <c r="A14" s="59" t="s">
        <v>16</v>
      </c>
      <c r="B14" s="10" t="s">
        <v>17</v>
      </c>
      <c r="C14" s="23">
        <v>528</v>
      </c>
      <c r="D14" s="23">
        <v>555</v>
      </c>
      <c r="E14" s="23">
        <v>628</v>
      </c>
      <c r="F14" s="24">
        <f t="shared" ref="F14:F21" si="0">SUM(C14:E14)</f>
        <v>1711</v>
      </c>
    </row>
    <row r="15" spans="1:52">
      <c r="A15" s="9"/>
      <c r="B15" s="10" t="s">
        <v>18</v>
      </c>
      <c r="C15" s="23">
        <v>1473</v>
      </c>
      <c r="D15" s="23">
        <v>1718</v>
      </c>
      <c r="E15" s="23">
        <v>1835</v>
      </c>
      <c r="F15" s="24">
        <f t="shared" si="0"/>
        <v>5026</v>
      </c>
    </row>
    <row r="16" spans="1:52" s="27" customFormat="1">
      <c r="A16" s="59" t="s">
        <v>19</v>
      </c>
      <c r="B16" s="10" t="s">
        <v>17</v>
      </c>
      <c r="C16" s="23">
        <v>98</v>
      </c>
      <c r="D16" s="23">
        <v>72</v>
      </c>
      <c r="E16" s="23">
        <v>71</v>
      </c>
      <c r="F16" s="24">
        <f t="shared" si="0"/>
        <v>241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</row>
    <row r="17" spans="1:52">
      <c r="A17" s="9"/>
      <c r="B17" s="10" t="s">
        <v>18</v>
      </c>
      <c r="C17" s="23">
        <v>322</v>
      </c>
      <c r="D17" s="23">
        <v>233</v>
      </c>
      <c r="E17" s="23">
        <v>261</v>
      </c>
      <c r="F17" s="24">
        <f t="shared" si="0"/>
        <v>816</v>
      </c>
    </row>
    <row r="18" spans="1:52" s="27" customFormat="1">
      <c r="A18" s="59" t="s">
        <v>20</v>
      </c>
      <c r="B18" s="10" t="s">
        <v>17</v>
      </c>
      <c r="C18" s="23">
        <v>253</v>
      </c>
      <c r="D18" s="23">
        <v>118</v>
      </c>
      <c r="E18" s="23">
        <v>210</v>
      </c>
      <c r="F18" s="24">
        <f t="shared" si="0"/>
        <v>581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</row>
    <row r="19" spans="1:52">
      <c r="A19" s="9"/>
      <c r="B19" s="10" t="s">
        <v>18</v>
      </c>
      <c r="C19" s="23">
        <v>881</v>
      </c>
      <c r="D19" s="23">
        <v>389</v>
      </c>
      <c r="E19" s="23">
        <v>659</v>
      </c>
      <c r="F19" s="24">
        <f t="shared" si="0"/>
        <v>1929</v>
      </c>
    </row>
    <row r="20" spans="1:52" s="27" customFormat="1" ht="15" customHeight="1">
      <c r="A20" s="129" t="s">
        <v>21</v>
      </c>
      <c r="B20" s="10" t="s">
        <v>17</v>
      </c>
      <c r="C20" s="23">
        <v>57</v>
      </c>
      <c r="D20" s="23">
        <v>65</v>
      </c>
      <c r="E20" s="23">
        <v>61</v>
      </c>
      <c r="F20" s="24">
        <f t="shared" si="0"/>
        <v>183</v>
      </c>
      <c r="G20" s="28"/>
      <c r="H20" s="30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</row>
    <row r="21" spans="1:52">
      <c r="A21" s="129"/>
      <c r="B21" s="10" t="s">
        <v>18</v>
      </c>
      <c r="C21" s="23">
        <v>162</v>
      </c>
      <c r="D21" s="23">
        <v>185</v>
      </c>
      <c r="E21" s="23">
        <v>173</v>
      </c>
      <c r="F21" s="24">
        <f t="shared" si="0"/>
        <v>520</v>
      </c>
      <c r="G21" s="29"/>
      <c r="H21" s="30"/>
    </row>
    <row r="22" spans="1:52">
      <c r="A22" s="80" t="s">
        <v>85</v>
      </c>
      <c r="B22" s="10" t="s">
        <v>17</v>
      </c>
      <c r="C22" s="23">
        <f>+C14+C16+C18+C20</f>
        <v>936</v>
      </c>
      <c r="D22" s="23">
        <f t="shared" ref="D22:F22" si="1">+D14+D16+D18+D20</f>
        <v>810</v>
      </c>
      <c r="E22" s="23">
        <f t="shared" si="1"/>
        <v>970</v>
      </c>
      <c r="F22" s="23">
        <f t="shared" si="1"/>
        <v>2716</v>
      </c>
      <c r="G22" s="29"/>
      <c r="H22" s="30"/>
    </row>
    <row r="23" spans="1:52">
      <c r="A23" s="80"/>
      <c r="B23" s="10" t="s">
        <v>18</v>
      </c>
      <c r="C23" s="23">
        <f>+C15+C17+C19+C21</f>
        <v>2838</v>
      </c>
      <c r="D23" s="23">
        <f t="shared" ref="D23:F23" si="2">+D15+D17+D19+D21</f>
        <v>2525</v>
      </c>
      <c r="E23" s="23">
        <f t="shared" si="2"/>
        <v>2928</v>
      </c>
      <c r="F23" s="23">
        <f t="shared" si="2"/>
        <v>8291</v>
      </c>
      <c r="G23" s="29"/>
      <c r="H23" s="30"/>
    </row>
    <row r="24" spans="1:52">
      <c r="A24" s="60"/>
      <c r="B24" s="10"/>
      <c r="C24" s="23"/>
      <c r="D24" s="23"/>
      <c r="E24" s="23"/>
      <c r="F24" s="24"/>
      <c r="G24" s="29"/>
      <c r="H24" s="30"/>
    </row>
    <row r="25" spans="1:52">
      <c r="A25" s="58" t="s">
        <v>22</v>
      </c>
      <c r="B25" s="10"/>
      <c r="C25" s="23"/>
      <c r="D25" s="23"/>
      <c r="E25" s="23"/>
      <c r="F25" s="24"/>
      <c r="G25" s="22"/>
    </row>
    <row r="26" spans="1:52" s="26" customFormat="1">
      <c r="A26" s="59" t="s">
        <v>23</v>
      </c>
      <c r="B26" s="10" t="s">
        <v>17</v>
      </c>
      <c r="C26" s="23">
        <v>303</v>
      </c>
      <c r="D26" s="23">
        <v>422</v>
      </c>
      <c r="E26" s="23">
        <v>423</v>
      </c>
      <c r="F26" s="24">
        <f t="shared" ref="F26:F33" si="3">SUM(C26:E26)</f>
        <v>1148</v>
      </c>
      <c r="G26" s="22"/>
    </row>
    <row r="27" spans="1:52">
      <c r="A27" s="9"/>
      <c r="B27" s="10" t="s">
        <v>18</v>
      </c>
      <c r="C27" s="23">
        <v>882</v>
      </c>
      <c r="D27" s="23">
        <v>1158</v>
      </c>
      <c r="E27" s="23">
        <v>1196</v>
      </c>
      <c r="F27" s="24">
        <f t="shared" si="3"/>
        <v>3236</v>
      </c>
      <c r="G27" s="22"/>
    </row>
    <row r="28" spans="1:52" s="31" customFormat="1">
      <c r="A28" s="59" t="s">
        <v>24</v>
      </c>
      <c r="B28" s="10" t="s">
        <v>17</v>
      </c>
      <c r="C28" s="23">
        <v>24</v>
      </c>
      <c r="D28" s="23">
        <v>19</v>
      </c>
      <c r="E28" s="23">
        <v>16</v>
      </c>
      <c r="F28" s="24">
        <f t="shared" si="3"/>
        <v>59</v>
      </c>
      <c r="G28" s="22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</row>
    <row r="29" spans="1:52">
      <c r="A29" s="10"/>
      <c r="B29" s="10" t="s">
        <v>18</v>
      </c>
      <c r="C29" s="23">
        <v>67</v>
      </c>
      <c r="D29" s="23">
        <v>52</v>
      </c>
      <c r="E29" s="23">
        <v>42</v>
      </c>
      <c r="F29" s="24">
        <f t="shared" si="3"/>
        <v>161</v>
      </c>
      <c r="G29" s="22"/>
    </row>
    <row r="30" spans="1:52" s="31" customFormat="1">
      <c r="A30" s="59" t="s">
        <v>25</v>
      </c>
      <c r="B30" s="10" t="s">
        <v>17</v>
      </c>
      <c r="C30" s="23">
        <v>177</v>
      </c>
      <c r="D30" s="23">
        <v>149</v>
      </c>
      <c r="E30" s="23">
        <v>153</v>
      </c>
      <c r="F30" s="24">
        <f t="shared" si="3"/>
        <v>479</v>
      </c>
      <c r="G30" s="22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</row>
    <row r="31" spans="1:52">
      <c r="A31" s="10"/>
      <c r="B31" s="10" t="s">
        <v>18</v>
      </c>
      <c r="C31" s="23">
        <v>637</v>
      </c>
      <c r="D31" s="23">
        <v>502</v>
      </c>
      <c r="E31" s="23">
        <v>495</v>
      </c>
      <c r="F31" s="24">
        <f t="shared" si="3"/>
        <v>1634</v>
      </c>
      <c r="G31" s="22"/>
    </row>
    <row r="32" spans="1:52" s="31" customFormat="1" ht="15" customHeight="1">
      <c r="A32" s="129" t="s">
        <v>26</v>
      </c>
      <c r="B32" s="10" t="s">
        <v>17</v>
      </c>
      <c r="C32" s="23">
        <v>62</v>
      </c>
      <c r="D32" s="23">
        <v>80</v>
      </c>
      <c r="E32" s="23">
        <v>81</v>
      </c>
      <c r="F32" s="24">
        <f t="shared" si="3"/>
        <v>223</v>
      </c>
      <c r="G32" s="29"/>
      <c r="H32" s="30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</row>
    <row r="33" spans="1:52">
      <c r="A33" s="129"/>
      <c r="B33" s="10" t="s">
        <v>18</v>
      </c>
      <c r="C33" s="23">
        <v>183</v>
      </c>
      <c r="D33" s="23">
        <v>217</v>
      </c>
      <c r="E33" s="23">
        <v>242</v>
      </c>
      <c r="F33" s="24">
        <f t="shared" si="3"/>
        <v>642</v>
      </c>
      <c r="G33" s="29"/>
      <c r="H33" s="30"/>
    </row>
    <row r="34" spans="1:52">
      <c r="A34" s="80" t="s">
        <v>86</v>
      </c>
      <c r="B34" s="10" t="s">
        <v>17</v>
      </c>
      <c r="C34" s="23">
        <f>+C26+C28+C30+C32</f>
        <v>566</v>
      </c>
      <c r="D34" s="23">
        <f t="shared" ref="D34:F34" si="4">+D26+D28+D30+D32</f>
        <v>670</v>
      </c>
      <c r="E34" s="23">
        <f t="shared" si="4"/>
        <v>673</v>
      </c>
      <c r="F34" s="23">
        <f t="shared" si="4"/>
        <v>1909</v>
      </c>
      <c r="G34" s="29"/>
      <c r="H34" s="30"/>
    </row>
    <row r="35" spans="1:52">
      <c r="A35" s="80"/>
      <c r="B35" s="10" t="s">
        <v>18</v>
      </c>
      <c r="C35" s="23">
        <f>+C27+C29+C31+C33</f>
        <v>1769</v>
      </c>
      <c r="D35" s="23">
        <f t="shared" ref="D35:F35" si="5">+D27+D29+D31+D33</f>
        <v>1929</v>
      </c>
      <c r="E35" s="23">
        <f t="shared" si="5"/>
        <v>1975</v>
      </c>
      <c r="F35" s="23">
        <f t="shared" si="5"/>
        <v>5673</v>
      </c>
      <c r="G35" s="29"/>
      <c r="H35" s="30"/>
    </row>
    <row r="36" spans="1:52">
      <c r="A36" s="80"/>
      <c r="B36" s="10"/>
      <c r="C36" s="23"/>
      <c r="D36" s="23"/>
      <c r="E36" s="23"/>
      <c r="F36" s="24"/>
      <c r="G36" s="29"/>
      <c r="H36" s="30"/>
    </row>
    <row r="37" spans="1:52" ht="15.75" thickBot="1">
      <c r="A37" s="12"/>
      <c r="B37" s="32"/>
      <c r="C37" s="32"/>
      <c r="D37" s="32"/>
      <c r="E37" s="32"/>
      <c r="F37" s="32"/>
      <c r="G37" s="29"/>
    </row>
    <row r="38" spans="1:52" ht="15.75" thickTop="1">
      <c r="A38" s="125" t="s">
        <v>27</v>
      </c>
      <c r="B38" s="125"/>
      <c r="C38" s="125"/>
      <c r="D38" s="125"/>
      <c r="E38" s="125"/>
      <c r="F38" s="125"/>
    </row>
    <row r="39" spans="1:52">
      <c r="A39" s="125"/>
      <c r="B39" s="125"/>
      <c r="C39" s="125"/>
      <c r="D39" s="125"/>
      <c r="E39" s="125"/>
      <c r="F39" s="125"/>
    </row>
    <row r="40" spans="1:52" s="26" customFormat="1">
      <c r="A40" s="59"/>
      <c r="B40" s="10"/>
      <c r="C40" s="33"/>
      <c r="D40" s="33"/>
      <c r="E40" s="33"/>
      <c r="F40" s="33"/>
    </row>
    <row r="41" spans="1:52">
      <c r="A41" s="126" t="s">
        <v>28</v>
      </c>
      <c r="B41" s="126"/>
      <c r="C41" s="126"/>
      <c r="D41" s="126"/>
      <c r="E41" s="126"/>
      <c r="F41" s="54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</row>
    <row r="42" spans="1:52">
      <c r="A42" s="128" t="s">
        <v>29</v>
      </c>
      <c r="B42" s="128"/>
      <c r="C42" s="128"/>
      <c r="D42" s="128"/>
      <c r="E42" s="128"/>
    </row>
    <row r="43" spans="1:52">
      <c r="A43" s="128" t="s">
        <v>77</v>
      </c>
      <c r="B43" s="128"/>
      <c r="C43" s="128"/>
      <c r="D43" s="128"/>
      <c r="E43" s="128"/>
    </row>
    <row r="44" spans="1:52">
      <c r="B44" s="130"/>
      <c r="C44" s="130"/>
      <c r="D44" s="130"/>
      <c r="E44" s="130"/>
      <c r="F44" s="34"/>
    </row>
    <row r="45" spans="1:52" ht="15.75" thickBot="1">
      <c r="A45" s="13" t="s">
        <v>9</v>
      </c>
      <c r="B45" s="35" t="s">
        <v>54</v>
      </c>
      <c r="C45" s="35" t="s">
        <v>55</v>
      </c>
      <c r="D45" s="35" t="s">
        <v>56</v>
      </c>
      <c r="E45" s="35" t="s">
        <v>57</v>
      </c>
      <c r="F45" s="34"/>
    </row>
    <row r="46" spans="1:52">
      <c r="A46" s="58" t="s">
        <v>15</v>
      </c>
      <c r="B46" s="36"/>
      <c r="C46" s="36"/>
      <c r="D46" s="36"/>
      <c r="E46" s="36"/>
    </row>
    <row r="47" spans="1:52">
      <c r="A47" s="37" t="s">
        <v>32</v>
      </c>
      <c r="B47" s="38">
        <v>2819689969.8699999</v>
      </c>
      <c r="C47" s="38">
        <v>3112593623.3299999</v>
      </c>
      <c r="D47" s="38">
        <v>3607372487.5</v>
      </c>
      <c r="E47" s="39">
        <f>SUM(B47:D47)</f>
        <v>9539656080.7000008</v>
      </c>
      <c r="F47" s="45"/>
      <c r="G47" s="15"/>
    </row>
    <row r="48" spans="1:52">
      <c r="A48" s="37" t="s">
        <v>33</v>
      </c>
      <c r="B48" s="40">
        <v>913723048.88</v>
      </c>
      <c r="C48" s="40">
        <v>722198309.45000005</v>
      </c>
      <c r="D48" s="40">
        <v>712860201.38</v>
      </c>
      <c r="E48" s="37">
        <f>SUM(B48:D48)</f>
        <v>2348781559.71</v>
      </c>
      <c r="F48" s="45"/>
      <c r="G48" s="15"/>
    </row>
    <row r="49" spans="1:7">
      <c r="A49" s="37" t="s">
        <v>34</v>
      </c>
      <c r="B49" s="40">
        <v>2822990651.1799998</v>
      </c>
      <c r="C49" s="40">
        <v>1274018385.26</v>
      </c>
      <c r="D49" s="40">
        <v>2270045971.54</v>
      </c>
      <c r="E49" s="37">
        <f>SUM(B49:D49)</f>
        <v>6367055007.9799995</v>
      </c>
      <c r="F49" s="45"/>
      <c r="G49" s="15"/>
    </row>
    <row r="50" spans="1:7">
      <c r="A50" s="77" t="s">
        <v>35</v>
      </c>
      <c r="B50" s="40">
        <v>265864000</v>
      </c>
      <c r="C50" s="40">
        <v>313238000</v>
      </c>
      <c r="D50" s="40">
        <v>277930000</v>
      </c>
      <c r="E50" s="37">
        <f>SUM(B50:D50)</f>
        <v>857032000</v>
      </c>
      <c r="F50" s="45"/>
      <c r="G50" s="15"/>
    </row>
    <row r="51" spans="1:7">
      <c r="A51" s="37" t="s">
        <v>36</v>
      </c>
      <c r="B51" s="40">
        <v>234579370.33130002</v>
      </c>
      <c r="C51" s="40">
        <v>187410273.70320001</v>
      </c>
      <c r="D51" s="40">
        <v>178338126.58494601</v>
      </c>
      <c r="E51" s="37">
        <f>SUM(B51:D51)</f>
        <v>600327770.61944604</v>
      </c>
      <c r="F51" s="54"/>
      <c r="G51" s="15"/>
    </row>
    <row r="52" spans="1:7" ht="15.75" thickBot="1">
      <c r="A52" s="42" t="s">
        <v>37</v>
      </c>
      <c r="B52" s="42">
        <f>SUM(B47:B51)</f>
        <v>7056847040.2613001</v>
      </c>
      <c r="C52" s="42">
        <f>SUM(C47:C51)</f>
        <v>5609458591.7432003</v>
      </c>
      <c r="D52" s="42">
        <f>SUM(D47:D51)</f>
        <v>7046546787.0049458</v>
      </c>
      <c r="E52" s="42">
        <f>SUM(E47:E51)</f>
        <v>19712852419.009445</v>
      </c>
      <c r="F52" s="25"/>
      <c r="G52" s="15"/>
    </row>
    <row r="53" spans="1:7" ht="15.75" thickTop="1">
      <c r="A53" s="58" t="s">
        <v>22</v>
      </c>
      <c r="B53" s="44"/>
      <c r="C53" s="44"/>
      <c r="D53" s="44"/>
      <c r="E53" s="37"/>
      <c r="F53" s="65"/>
      <c r="G53" s="15"/>
    </row>
    <row r="54" spans="1:7">
      <c r="A54" s="37" t="s">
        <v>32</v>
      </c>
      <c r="B54" s="40">
        <v>1616943802.2</v>
      </c>
      <c r="C54" s="40">
        <v>2226445535.96</v>
      </c>
      <c r="D54" s="40">
        <v>2138724507.1600001</v>
      </c>
      <c r="E54" s="39">
        <f>SUM(B54:D54)</f>
        <v>5982113845.3199997</v>
      </c>
      <c r="F54" s="66"/>
      <c r="G54" s="15"/>
    </row>
    <row r="55" spans="1:7">
      <c r="A55" s="37" t="s">
        <v>33</v>
      </c>
      <c r="B55" s="40">
        <v>142485383.53</v>
      </c>
      <c r="C55" s="40">
        <v>104517000</v>
      </c>
      <c r="D55" s="40">
        <v>106066786.56999999</v>
      </c>
      <c r="E55" s="37">
        <f>SUM(B55:D55)</f>
        <v>353069170.10000002</v>
      </c>
      <c r="F55" s="67"/>
      <c r="G55" s="15"/>
    </row>
    <row r="56" spans="1:7">
      <c r="A56" s="37" t="s">
        <v>34</v>
      </c>
      <c r="B56" s="40">
        <v>1747402541.78</v>
      </c>
      <c r="C56" s="40">
        <v>1668238891.52</v>
      </c>
      <c r="D56" s="40">
        <v>1611536540.8299999</v>
      </c>
      <c r="E56" s="37">
        <f>SUM(B56:D56)</f>
        <v>5027177974.1300001</v>
      </c>
      <c r="F56" s="34"/>
      <c r="G56" s="15"/>
    </row>
    <row r="57" spans="1:7">
      <c r="A57" s="77" t="s">
        <v>35</v>
      </c>
      <c r="B57" s="40">
        <v>289131000</v>
      </c>
      <c r="C57" s="40">
        <v>373890000</v>
      </c>
      <c r="D57" s="40">
        <v>380046000</v>
      </c>
      <c r="E57" s="37">
        <f>SUM(B57:D57)</f>
        <v>1043067000</v>
      </c>
      <c r="F57" s="65"/>
      <c r="G57" s="15"/>
    </row>
    <row r="58" spans="1:7">
      <c r="A58" s="37" t="s">
        <v>38</v>
      </c>
      <c r="B58" s="40">
        <v>159150125.60684144</v>
      </c>
      <c r="C58" s="40">
        <v>188393258.2271798</v>
      </c>
      <c r="D58" s="40">
        <v>189236810.12968954</v>
      </c>
      <c r="E58" s="37">
        <f>SUM(B58:D58)</f>
        <v>536780193.96371078</v>
      </c>
      <c r="F58" s="34"/>
      <c r="G58" s="15"/>
    </row>
    <row r="59" spans="1:7" ht="15.75" thickBot="1">
      <c r="A59" s="42" t="s">
        <v>37</v>
      </c>
      <c r="B59" s="42">
        <f>SUM(B54:B58)</f>
        <v>3955112853.1168418</v>
      </c>
      <c r="C59" s="42">
        <f>SUM(C54:C58)</f>
        <v>4561484685.7071791</v>
      </c>
      <c r="D59" s="42">
        <f>SUM(D54:D58)</f>
        <v>4425610644.6896896</v>
      </c>
      <c r="E59" s="42">
        <f>SUM(E54:E58)</f>
        <v>12942208183.51371</v>
      </c>
      <c r="F59" s="34"/>
      <c r="G59" s="15"/>
    </row>
    <row r="60" spans="1:7" ht="15.75" thickTop="1">
      <c r="A60" s="61" t="s">
        <v>27</v>
      </c>
      <c r="B60" s="2"/>
      <c r="C60" s="2"/>
      <c r="D60" s="2"/>
      <c r="E60" s="68"/>
      <c r="F60" s="34"/>
    </row>
    <row r="61" spans="1:7">
      <c r="A61" s="61"/>
      <c r="B61" s="61"/>
      <c r="C61" s="61"/>
      <c r="D61" s="61"/>
      <c r="E61" s="61"/>
      <c r="F61" s="61"/>
    </row>
    <row r="62" spans="1:7">
      <c r="B62" s="54"/>
      <c r="C62" s="54"/>
      <c r="D62" s="54"/>
      <c r="E62" s="54"/>
    </row>
    <row r="63" spans="1:7">
      <c r="A63" s="132" t="s">
        <v>40</v>
      </c>
      <c r="B63" s="132"/>
      <c r="C63" s="132"/>
      <c r="D63" s="132"/>
      <c r="E63" s="132"/>
    </row>
    <row r="64" spans="1:7">
      <c r="A64" s="128" t="s">
        <v>41</v>
      </c>
      <c r="B64" s="128"/>
      <c r="C64" s="128"/>
      <c r="D64" s="128"/>
      <c r="E64" s="128"/>
    </row>
    <row r="65" spans="1:6">
      <c r="A65" s="128" t="s">
        <v>77</v>
      </c>
      <c r="B65" s="128"/>
      <c r="C65" s="128"/>
      <c r="D65" s="128"/>
      <c r="E65" s="128"/>
    </row>
    <row r="66" spans="1:6">
      <c r="B66" s="131"/>
      <c r="C66" s="131"/>
      <c r="D66" s="131"/>
      <c r="E66" s="131"/>
    </row>
    <row r="67" spans="1:6" ht="15.75" thickBot="1">
      <c r="A67" s="13" t="s">
        <v>42</v>
      </c>
      <c r="B67" s="14" t="s">
        <v>54</v>
      </c>
      <c r="C67" s="14" t="s">
        <v>55</v>
      </c>
      <c r="D67" s="14" t="s">
        <v>56</v>
      </c>
      <c r="E67" s="14" t="s">
        <v>57</v>
      </c>
    </row>
    <row r="68" spans="1:6">
      <c r="A68" s="62" t="s">
        <v>43</v>
      </c>
    </row>
    <row r="69" spans="1:6">
      <c r="A69" s="63" t="s">
        <v>72</v>
      </c>
      <c r="B69" s="45">
        <f>B70+B75</f>
        <v>234579370.32950002</v>
      </c>
      <c r="C69" s="45">
        <f t="shared" ref="C69:D69" si="6">C70+C75</f>
        <v>187410273.70340002</v>
      </c>
      <c r="D69" s="45">
        <f t="shared" si="6"/>
        <v>178338126.58200002</v>
      </c>
      <c r="E69" s="46">
        <f t="shared" ref="E69:E81" si="7">SUM(B69:D69)</f>
        <v>600327770.61490011</v>
      </c>
    </row>
    <row r="70" spans="1:6" ht="17.25">
      <c r="A70" s="64" t="s">
        <v>83</v>
      </c>
      <c r="B70" s="45">
        <f>SUM(B71:B74)</f>
        <v>165381049.90560001</v>
      </c>
      <c r="C70" s="45">
        <f t="shared" ref="C70:D70" si="8">SUM(C71:C74)</f>
        <v>134641239.83340001</v>
      </c>
      <c r="D70" s="45">
        <f t="shared" si="8"/>
        <v>108005877.932</v>
      </c>
      <c r="E70" s="46">
        <f t="shared" si="7"/>
        <v>408028167.671</v>
      </c>
    </row>
    <row r="71" spans="1:6">
      <c r="A71" s="47" t="s">
        <v>44</v>
      </c>
      <c r="B71" s="48">
        <v>141302589.81199083</v>
      </c>
      <c r="C71" s="48">
        <v>97680651.668737561</v>
      </c>
      <c r="D71" s="48">
        <v>68366919.838913992</v>
      </c>
      <c r="E71" s="46">
        <f t="shared" si="7"/>
        <v>307350161.31964236</v>
      </c>
      <c r="F71" s="45"/>
    </row>
    <row r="72" spans="1:6">
      <c r="A72" s="47" t="s">
        <v>45</v>
      </c>
      <c r="B72" s="48">
        <v>18955577.630242411</v>
      </c>
      <c r="C72" s="48">
        <v>23494593.303684283</v>
      </c>
      <c r="D72" s="48">
        <v>26832494.948171817</v>
      </c>
      <c r="E72" s="46">
        <f t="shared" si="7"/>
        <v>69282665.882098511</v>
      </c>
      <c r="F72" s="54"/>
    </row>
    <row r="73" spans="1:6">
      <c r="A73" s="47" t="s">
        <v>46</v>
      </c>
      <c r="B73" s="48">
        <v>3603336.3483995358</v>
      </c>
      <c r="C73" s="48">
        <v>3966200.0607013381</v>
      </c>
      <c r="D73" s="48">
        <v>4744980.1862136051</v>
      </c>
      <c r="E73" s="46">
        <f t="shared" si="7"/>
        <v>12314516.595314479</v>
      </c>
      <c r="F73" s="69"/>
    </row>
    <row r="74" spans="1:6">
      <c r="A74" s="47" t="s">
        <v>47</v>
      </c>
      <c r="B74" s="48">
        <v>1519546.1149672263</v>
      </c>
      <c r="C74" s="48">
        <v>9499794.8002768308</v>
      </c>
      <c r="D74" s="48">
        <v>8061482.9587005852</v>
      </c>
      <c r="E74" s="46">
        <f t="shared" si="7"/>
        <v>19080823.873944644</v>
      </c>
      <c r="F74" s="69"/>
    </row>
    <row r="75" spans="1:6" ht="17.25">
      <c r="A75" s="49" t="s">
        <v>80</v>
      </c>
      <c r="B75" s="48">
        <f>B76</f>
        <v>69198320.423900008</v>
      </c>
      <c r="C75" s="48">
        <f t="shared" ref="C75:D75" si="9">C76</f>
        <v>52769033.870000012</v>
      </c>
      <c r="D75" s="48">
        <f t="shared" si="9"/>
        <v>70332248.650000006</v>
      </c>
      <c r="E75" s="46">
        <f t="shared" si="7"/>
        <v>192299602.94390002</v>
      </c>
      <c r="F75" s="69"/>
    </row>
    <row r="76" spans="1:6">
      <c r="A76" s="47" t="s">
        <v>73</v>
      </c>
      <c r="B76" s="48">
        <v>69198320.423900008</v>
      </c>
      <c r="C76" s="48">
        <v>52769033.870000012</v>
      </c>
      <c r="D76" s="48">
        <v>70332248.650000006</v>
      </c>
      <c r="E76" s="46">
        <f t="shared" si="7"/>
        <v>192299602.94390002</v>
      </c>
      <c r="F76" s="45"/>
    </row>
    <row r="77" spans="1:6" ht="17.25">
      <c r="A77" s="50" t="s">
        <v>81</v>
      </c>
      <c r="B77" s="48">
        <v>6755181017.8599997</v>
      </c>
      <c r="C77" s="48">
        <v>5418775564.4299994</v>
      </c>
      <c r="D77" s="48">
        <v>8417493682.4099998</v>
      </c>
      <c r="E77" s="46">
        <f t="shared" si="7"/>
        <v>20591450264.699997</v>
      </c>
      <c r="F77" s="54"/>
    </row>
    <row r="78" spans="1:6">
      <c r="A78" s="51" t="s">
        <v>15</v>
      </c>
      <c r="B78" s="48">
        <f>SUM(B47:B50)</f>
        <v>6822267669.9300003</v>
      </c>
      <c r="C78" s="48">
        <f>SUM(C47:C50)</f>
        <v>5422048318.04</v>
      </c>
      <c r="D78" s="48">
        <f>SUM(D47:D50)</f>
        <v>6868208660.4200001</v>
      </c>
      <c r="E78" s="46">
        <f t="shared" si="7"/>
        <v>19112524648.389999</v>
      </c>
      <c r="F78" s="54"/>
    </row>
    <row r="79" spans="1:6" ht="17.25">
      <c r="A79" s="51" t="s">
        <v>82</v>
      </c>
      <c r="B79" s="48">
        <f>B77-B78</f>
        <v>-67086652.070000648</v>
      </c>
      <c r="C79" s="48">
        <f t="shared" ref="C79:D79" si="10">C77-C78</f>
        <v>-3272753.6100006104</v>
      </c>
      <c r="D79" s="48">
        <f t="shared" si="10"/>
        <v>1549285021.9899998</v>
      </c>
      <c r="E79" s="46">
        <f t="shared" si="7"/>
        <v>1478925616.3099985</v>
      </c>
      <c r="F79" s="54"/>
    </row>
    <row r="80" spans="1:6">
      <c r="A80" s="50"/>
      <c r="B80" s="48"/>
      <c r="C80" s="48"/>
      <c r="D80" s="48"/>
      <c r="E80" s="46"/>
      <c r="F80" s="54"/>
    </row>
    <row r="81" spans="1:6" ht="15.75" thickBot="1">
      <c r="A81" s="52" t="s">
        <v>37</v>
      </c>
      <c r="B81" s="53">
        <f>B70+B75+B77</f>
        <v>6989760388.1894999</v>
      </c>
      <c r="C81" s="53">
        <f>C69+C77</f>
        <v>5606185838.133399</v>
      </c>
      <c r="D81" s="42">
        <f>D69+D77</f>
        <v>8595831808.9920006</v>
      </c>
      <c r="E81" s="42">
        <f t="shared" si="7"/>
        <v>21191778035.314899</v>
      </c>
      <c r="F81" s="2"/>
    </row>
    <row r="82" spans="1:6" ht="15.75" thickTop="1">
      <c r="A82" s="37" t="s">
        <v>48</v>
      </c>
      <c r="B82" s="2"/>
      <c r="C82" s="2"/>
      <c r="D82" s="2"/>
      <c r="E82" s="2"/>
      <c r="F82" s="45"/>
    </row>
    <row r="83" spans="1:6">
      <c r="A83" s="125" t="s">
        <v>39</v>
      </c>
      <c r="B83" s="125"/>
      <c r="C83" s="125"/>
      <c r="D83" s="125"/>
      <c r="E83" s="125"/>
      <c r="F83" s="125"/>
    </row>
    <row r="84" spans="1:6">
      <c r="A84" s="2" t="s">
        <v>74</v>
      </c>
      <c r="B84" s="45"/>
      <c r="C84" s="45"/>
      <c r="D84" s="45"/>
      <c r="E84" s="45"/>
    </row>
    <row r="85" spans="1:6">
      <c r="A85" s="37" t="s">
        <v>75</v>
      </c>
      <c r="B85" s="45"/>
      <c r="C85" s="45"/>
      <c r="D85" s="45"/>
      <c r="E85" s="45"/>
    </row>
    <row r="86" spans="1:6">
      <c r="A86" s="2" t="s">
        <v>76</v>
      </c>
      <c r="B86" s="45"/>
      <c r="C86" s="45"/>
      <c r="D86" s="45"/>
      <c r="E86" s="45"/>
    </row>
    <row r="87" spans="1:6">
      <c r="B87" s="45"/>
      <c r="C87" s="45"/>
      <c r="D87" s="45"/>
      <c r="E87" s="45"/>
    </row>
    <row r="88" spans="1:6">
      <c r="A88" s="133" t="s">
        <v>49</v>
      </c>
      <c r="B88" s="133"/>
      <c r="C88" s="133"/>
      <c r="D88" s="133"/>
      <c r="E88" s="133"/>
      <c r="F88" s="1"/>
    </row>
    <row r="89" spans="1:6">
      <c r="A89" s="133" t="s">
        <v>50</v>
      </c>
      <c r="B89" s="133"/>
      <c r="C89" s="133"/>
      <c r="D89" s="133"/>
      <c r="E89" s="133"/>
      <c r="F89" s="1"/>
    </row>
    <row r="90" spans="1:6">
      <c r="A90" s="133" t="s">
        <v>77</v>
      </c>
      <c r="B90" s="133"/>
      <c r="C90" s="133"/>
      <c r="D90" s="133"/>
      <c r="E90" s="133"/>
      <c r="F90" s="1"/>
    </row>
    <row r="91" spans="1:6">
      <c r="A91" s="50"/>
      <c r="B91" s="50"/>
      <c r="C91" s="50"/>
      <c r="D91" s="50"/>
      <c r="E91" s="50"/>
      <c r="F91" s="1"/>
    </row>
    <row r="92" spans="1:6" ht="15.75" thickBot="1">
      <c r="A92" s="70" t="s">
        <v>42</v>
      </c>
      <c r="B92" s="70" t="s">
        <v>54</v>
      </c>
      <c r="C92" s="70" t="s">
        <v>55</v>
      </c>
      <c r="D92" s="70" t="s">
        <v>56</v>
      </c>
      <c r="E92" s="70" t="s">
        <v>57</v>
      </c>
      <c r="F92" s="1"/>
    </row>
    <row r="93" spans="1:6">
      <c r="A93" s="50"/>
      <c r="B93" s="50"/>
      <c r="C93" s="50"/>
      <c r="D93" s="50"/>
      <c r="E93" s="50"/>
      <c r="F93" s="1"/>
    </row>
    <row r="94" spans="1:6">
      <c r="A94" s="50" t="s">
        <v>87</v>
      </c>
      <c r="B94" s="46">
        <f>'1T'!E98</f>
        <v>13810008201.478798</v>
      </c>
      <c r="C94" s="46">
        <f>B98</f>
        <v>12674794514.129299</v>
      </c>
      <c r="D94" s="46">
        <f>C98</f>
        <v>14025462162.0359</v>
      </c>
      <c r="E94" s="46">
        <f>+B94</f>
        <v>13810008201.478798</v>
      </c>
      <c r="F94" s="1"/>
    </row>
    <row r="95" spans="1:6">
      <c r="A95" s="50" t="s">
        <v>51</v>
      </c>
      <c r="B95" s="46">
        <v>5854546700.8400002</v>
      </c>
      <c r="C95" s="46">
        <v>6956853486.04</v>
      </c>
      <c r="D95" s="46">
        <v>5690680966.1799994</v>
      </c>
      <c r="E95" s="46">
        <f>SUM(B95:D95)</f>
        <v>18502081153.060001</v>
      </c>
      <c r="F95" s="55"/>
    </row>
    <row r="96" spans="1:6">
      <c r="A96" s="50" t="s">
        <v>88</v>
      </c>
      <c r="B96" s="46">
        <f>+B94+B95</f>
        <v>19664554902.318798</v>
      </c>
      <c r="C96" s="46">
        <f>+C94+C95</f>
        <v>19631648000.1693</v>
      </c>
      <c r="D96" s="46">
        <f>+D94+D95</f>
        <v>19716143128.2159</v>
      </c>
      <c r="E96" s="46">
        <f>+E94+E95</f>
        <v>32312089354.538799</v>
      </c>
      <c r="F96" s="46"/>
    </row>
    <row r="97" spans="1:6">
      <c r="A97" s="50" t="s">
        <v>52</v>
      </c>
      <c r="B97" s="46">
        <f>B81</f>
        <v>6989760388.1894999</v>
      </c>
      <c r="C97" s="46">
        <f t="shared" ref="C97:D97" si="11">C81</f>
        <v>5606185838.133399</v>
      </c>
      <c r="D97" s="46">
        <f t="shared" si="11"/>
        <v>8595831808.9920006</v>
      </c>
      <c r="E97" s="46">
        <f>SUM(B97:D97)</f>
        <v>21191778035.314899</v>
      </c>
      <c r="F97" s="55"/>
    </row>
    <row r="98" spans="1:6">
      <c r="A98" s="50" t="s">
        <v>89</v>
      </c>
      <c r="B98" s="46">
        <f>+B96-B97</f>
        <v>12674794514.129299</v>
      </c>
      <c r="C98" s="46">
        <f>+C96-C97</f>
        <v>14025462162.0359</v>
      </c>
      <c r="D98" s="46">
        <f>+D96-D97</f>
        <v>11120311319.2239</v>
      </c>
      <c r="E98" s="46">
        <f>+E96-E97</f>
        <v>11120311319.2239</v>
      </c>
      <c r="F98" s="1"/>
    </row>
    <row r="99" spans="1:6" ht="15.75" thickBot="1">
      <c r="A99" s="57"/>
      <c r="B99" s="42"/>
      <c r="C99" s="42"/>
      <c r="D99" s="42"/>
      <c r="E99" s="42"/>
      <c r="F99" s="1"/>
    </row>
    <row r="100" spans="1:6" ht="15.75" thickTop="1">
      <c r="A100" s="134" t="s">
        <v>39</v>
      </c>
      <c r="B100" s="134"/>
      <c r="C100" s="134"/>
      <c r="D100" s="134"/>
      <c r="E100" s="134"/>
      <c r="F100" s="134"/>
    </row>
    <row r="101" spans="1:6">
      <c r="A101" s="134"/>
      <c r="B101" s="134"/>
      <c r="C101" s="134"/>
      <c r="D101" s="134"/>
      <c r="E101" s="134"/>
      <c r="F101" s="134"/>
    </row>
    <row r="102" spans="1:6">
      <c r="B102" s="45"/>
      <c r="C102" s="45"/>
      <c r="D102" s="45"/>
    </row>
    <row r="103" spans="1:6">
      <c r="B103" s="45"/>
      <c r="C103" s="45"/>
      <c r="D103" s="45"/>
    </row>
  </sheetData>
  <mergeCells count="21">
    <mergeCell ref="A101:F101"/>
    <mergeCell ref="A20:A21"/>
    <mergeCell ref="A32:A33"/>
    <mergeCell ref="A39:F39"/>
    <mergeCell ref="B44:E44"/>
    <mergeCell ref="B66:E66"/>
    <mergeCell ref="A83:F83"/>
    <mergeCell ref="A43:E43"/>
    <mergeCell ref="A63:E63"/>
    <mergeCell ref="A64:E64"/>
    <mergeCell ref="A65:E65"/>
    <mergeCell ref="A88:E88"/>
    <mergeCell ref="A89:E89"/>
    <mergeCell ref="A90:E90"/>
    <mergeCell ref="A100:F100"/>
    <mergeCell ref="A1:F1"/>
    <mergeCell ref="A8:F8"/>
    <mergeCell ref="A9:F9"/>
    <mergeCell ref="A41:E41"/>
    <mergeCell ref="A42:E42"/>
    <mergeCell ref="A38:F38"/>
  </mergeCells>
  <pageMargins left="0.39370078740157483" right="0.31496062992125984" top="0.74803149606299213" bottom="0.74803149606299213" header="0.31496062992125984" footer="0.31496062992125984"/>
  <pageSetup scale="95" orientation="landscape" r:id="rId1"/>
  <headerFooter alignWithMargins="0"/>
  <rowBreaks count="3" manualBreakCount="3">
    <brk id="40" max="16383" man="1"/>
    <brk id="62" max="16383" man="1"/>
    <brk id="8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Z103"/>
  <sheetViews>
    <sheetView workbookViewId="0">
      <selection sqref="A1:F1"/>
    </sheetView>
  </sheetViews>
  <sheetFormatPr baseColWidth="10" defaultColWidth="11.42578125" defaultRowHeight="15"/>
  <cols>
    <col min="1" max="1" width="56.7109375" style="1" customWidth="1"/>
    <col min="2" max="2" width="19.140625" style="20" customWidth="1"/>
    <col min="3" max="5" width="16.28515625" style="20" bestFit="1" customWidth="1"/>
    <col min="6" max="7" width="16.42578125" style="20" bestFit="1" customWidth="1"/>
    <col min="8" max="8" width="17.85546875" style="20" bestFit="1" customWidth="1"/>
    <col min="9" max="9" width="11.42578125" style="20"/>
    <col min="10" max="10" width="17.85546875" style="71" bestFit="1" customWidth="1"/>
    <col min="11" max="256" width="11.42578125" style="20"/>
    <col min="257" max="257" width="56.7109375" style="20" customWidth="1"/>
    <col min="258" max="258" width="15.85546875" style="20" customWidth="1"/>
    <col min="259" max="261" width="16.28515625" style="20" bestFit="1" customWidth="1"/>
    <col min="262" max="262" width="12.140625" style="20" customWidth="1"/>
    <col min="263" max="263" width="16.42578125" style="20" bestFit="1" customWidth="1"/>
    <col min="264" max="265" width="11.42578125" style="20"/>
    <col min="266" max="266" width="17.85546875" style="20" bestFit="1" customWidth="1"/>
    <col min="267" max="512" width="11.42578125" style="20"/>
    <col min="513" max="513" width="56.7109375" style="20" customWidth="1"/>
    <col min="514" max="514" width="15.85546875" style="20" customWidth="1"/>
    <col min="515" max="517" width="16.28515625" style="20" bestFit="1" customWidth="1"/>
    <col min="518" max="518" width="12.140625" style="20" customWidth="1"/>
    <col min="519" max="519" width="16.42578125" style="20" bestFit="1" customWidth="1"/>
    <col min="520" max="521" width="11.42578125" style="20"/>
    <col min="522" max="522" width="17.85546875" style="20" bestFit="1" customWidth="1"/>
    <col min="523" max="768" width="11.42578125" style="20"/>
    <col min="769" max="769" width="56.7109375" style="20" customWidth="1"/>
    <col min="770" max="770" width="15.85546875" style="20" customWidth="1"/>
    <col min="771" max="773" width="16.28515625" style="20" bestFit="1" customWidth="1"/>
    <col min="774" max="774" width="12.140625" style="20" customWidth="1"/>
    <col min="775" max="775" width="16.42578125" style="20" bestFit="1" customWidth="1"/>
    <col min="776" max="777" width="11.42578125" style="20"/>
    <col min="778" max="778" width="17.85546875" style="20" bestFit="1" customWidth="1"/>
    <col min="779" max="1024" width="11.42578125" style="20"/>
    <col min="1025" max="1025" width="56.7109375" style="20" customWidth="1"/>
    <col min="1026" max="1026" width="15.85546875" style="20" customWidth="1"/>
    <col min="1027" max="1029" width="16.28515625" style="20" bestFit="1" customWidth="1"/>
    <col min="1030" max="1030" width="12.140625" style="20" customWidth="1"/>
    <col min="1031" max="1031" width="16.42578125" style="20" bestFit="1" customWidth="1"/>
    <col min="1032" max="1033" width="11.42578125" style="20"/>
    <col min="1034" max="1034" width="17.85546875" style="20" bestFit="1" customWidth="1"/>
    <col min="1035" max="1280" width="11.42578125" style="20"/>
    <col min="1281" max="1281" width="56.7109375" style="20" customWidth="1"/>
    <col min="1282" max="1282" width="15.85546875" style="20" customWidth="1"/>
    <col min="1283" max="1285" width="16.28515625" style="20" bestFit="1" customWidth="1"/>
    <col min="1286" max="1286" width="12.140625" style="20" customWidth="1"/>
    <col min="1287" max="1287" width="16.42578125" style="20" bestFit="1" customWidth="1"/>
    <col min="1288" max="1289" width="11.42578125" style="20"/>
    <col min="1290" max="1290" width="17.85546875" style="20" bestFit="1" customWidth="1"/>
    <col min="1291" max="1536" width="11.42578125" style="20"/>
    <col min="1537" max="1537" width="56.7109375" style="20" customWidth="1"/>
    <col min="1538" max="1538" width="15.85546875" style="20" customWidth="1"/>
    <col min="1539" max="1541" width="16.28515625" style="20" bestFit="1" customWidth="1"/>
    <col min="1542" max="1542" width="12.140625" style="20" customWidth="1"/>
    <col min="1543" max="1543" width="16.42578125" style="20" bestFit="1" customWidth="1"/>
    <col min="1544" max="1545" width="11.42578125" style="20"/>
    <col min="1546" max="1546" width="17.85546875" style="20" bestFit="1" customWidth="1"/>
    <col min="1547" max="1792" width="11.42578125" style="20"/>
    <col min="1793" max="1793" width="56.7109375" style="20" customWidth="1"/>
    <col min="1794" max="1794" width="15.85546875" style="20" customWidth="1"/>
    <col min="1795" max="1797" width="16.28515625" style="20" bestFit="1" customWidth="1"/>
    <col min="1798" max="1798" width="12.140625" style="20" customWidth="1"/>
    <col min="1799" max="1799" width="16.42578125" style="20" bestFit="1" customWidth="1"/>
    <col min="1800" max="1801" width="11.42578125" style="20"/>
    <col min="1802" max="1802" width="17.85546875" style="20" bestFit="1" customWidth="1"/>
    <col min="1803" max="2048" width="11.42578125" style="20"/>
    <col min="2049" max="2049" width="56.7109375" style="20" customWidth="1"/>
    <col min="2050" max="2050" width="15.85546875" style="20" customWidth="1"/>
    <col min="2051" max="2053" width="16.28515625" style="20" bestFit="1" customWidth="1"/>
    <col min="2054" max="2054" width="12.140625" style="20" customWidth="1"/>
    <col min="2055" max="2055" width="16.42578125" style="20" bestFit="1" customWidth="1"/>
    <col min="2056" max="2057" width="11.42578125" style="20"/>
    <col min="2058" max="2058" width="17.85546875" style="20" bestFit="1" customWidth="1"/>
    <col min="2059" max="2304" width="11.42578125" style="20"/>
    <col min="2305" max="2305" width="56.7109375" style="20" customWidth="1"/>
    <col min="2306" max="2306" width="15.85546875" style="20" customWidth="1"/>
    <col min="2307" max="2309" width="16.28515625" style="20" bestFit="1" customWidth="1"/>
    <col min="2310" max="2310" width="12.140625" style="20" customWidth="1"/>
    <col min="2311" max="2311" width="16.42578125" style="20" bestFit="1" customWidth="1"/>
    <col min="2312" max="2313" width="11.42578125" style="20"/>
    <col min="2314" max="2314" width="17.85546875" style="20" bestFit="1" customWidth="1"/>
    <col min="2315" max="2560" width="11.42578125" style="20"/>
    <col min="2561" max="2561" width="56.7109375" style="20" customWidth="1"/>
    <col min="2562" max="2562" width="15.85546875" style="20" customWidth="1"/>
    <col min="2563" max="2565" width="16.28515625" style="20" bestFit="1" customWidth="1"/>
    <col min="2566" max="2566" width="12.140625" style="20" customWidth="1"/>
    <col min="2567" max="2567" width="16.42578125" style="20" bestFit="1" customWidth="1"/>
    <col min="2568" max="2569" width="11.42578125" style="20"/>
    <col min="2570" max="2570" width="17.85546875" style="20" bestFit="1" customWidth="1"/>
    <col min="2571" max="2816" width="11.42578125" style="20"/>
    <col min="2817" max="2817" width="56.7109375" style="20" customWidth="1"/>
    <col min="2818" max="2818" width="15.85546875" style="20" customWidth="1"/>
    <col min="2819" max="2821" width="16.28515625" style="20" bestFit="1" customWidth="1"/>
    <col min="2822" max="2822" width="12.140625" style="20" customWidth="1"/>
    <col min="2823" max="2823" width="16.42578125" style="20" bestFit="1" customWidth="1"/>
    <col min="2824" max="2825" width="11.42578125" style="20"/>
    <col min="2826" max="2826" width="17.85546875" style="20" bestFit="1" customWidth="1"/>
    <col min="2827" max="3072" width="11.42578125" style="20"/>
    <col min="3073" max="3073" width="56.7109375" style="20" customWidth="1"/>
    <col min="3074" max="3074" width="15.85546875" style="20" customWidth="1"/>
    <col min="3075" max="3077" width="16.28515625" style="20" bestFit="1" customWidth="1"/>
    <col min="3078" max="3078" width="12.140625" style="20" customWidth="1"/>
    <col min="3079" max="3079" width="16.42578125" style="20" bestFit="1" customWidth="1"/>
    <col min="3080" max="3081" width="11.42578125" style="20"/>
    <col min="3082" max="3082" width="17.85546875" style="20" bestFit="1" customWidth="1"/>
    <col min="3083" max="3328" width="11.42578125" style="20"/>
    <col min="3329" max="3329" width="56.7109375" style="20" customWidth="1"/>
    <col min="3330" max="3330" width="15.85546875" style="20" customWidth="1"/>
    <col min="3331" max="3333" width="16.28515625" style="20" bestFit="1" customWidth="1"/>
    <col min="3334" max="3334" width="12.140625" style="20" customWidth="1"/>
    <col min="3335" max="3335" width="16.42578125" style="20" bestFit="1" customWidth="1"/>
    <col min="3336" max="3337" width="11.42578125" style="20"/>
    <col min="3338" max="3338" width="17.85546875" style="20" bestFit="1" customWidth="1"/>
    <col min="3339" max="3584" width="11.42578125" style="20"/>
    <col min="3585" max="3585" width="56.7109375" style="20" customWidth="1"/>
    <col min="3586" max="3586" width="15.85546875" style="20" customWidth="1"/>
    <col min="3587" max="3589" width="16.28515625" style="20" bestFit="1" customWidth="1"/>
    <col min="3590" max="3590" width="12.140625" style="20" customWidth="1"/>
    <col min="3591" max="3591" width="16.42578125" style="20" bestFit="1" customWidth="1"/>
    <col min="3592" max="3593" width="11.42578125" style="20"/>
    <col min="3594" max="3594" width="17.85546875" style="20" bestFit="1" customWidth="1"/>
    <col min="3595" max="3840" width="11.42578125" style="20"/>
    <col min="3841" max="3841" width="56.7109375" style="20" customWidth="1"/>
    <col min="3842" max="3842" width="15.85546875" style="20" customWidth="1"/>
    <col min="3843" max="3845" width="16.28515625" style="20" bestFit="1" customWidth="1"/>
    <col min="3846" max="3846" width="12.140625" style="20" customWidth="1"/>
    <col min="3847" max="3847" width="16.42578125" style="20" bestFit="1" customWidth="1"/>
    <col min="3848" max="3849" width="11.42578125" style="20"/>
    <col min="3850" max="3850" width="17.85546875" style="20" bestFit="1" customWidth="1"/>
    <col min="3851" max="4096" width="11.42578125" style="20"/>
    <col min="4097" max="4097" width="56.7109375" style="20" customWidth="1"/>
    <col min="4098" max="4098" width="15.85546875" style="20" customWidth="1"/>
    <col min="4099" max="4101" width="16.28515625" style="20" bestFit="1" customWidth="1"/>
    <col min="4102" max="4102" width="12.140625" style="20" customWidth="1"/>
    <col min="4103" max="4103" width="16.42578125" style="20" bestFit="1" customWidth="1"/>
    <col min="4104" max="4105" width="11.42578125" style="20"/>
    <col min="4106" max="4106" width="17.85546875" style="20" bestFit="1" customWidth="1"/>
    <col min="4107" max="4352" width="11.42578125" style="20"/>
    <col min="4353" max="4353" width="56.7109375" style="20" customWidth="1"/>
    <col min="4354" max="4354" width="15.85546875" style="20" customWidth="1"/>
    <col min="4355" max="4357" width="16.28515625" style="20" bestFit="1" customWidth="1"/>
    <col min="4358" max="4358" width="12.140625" style="20" customWidth="1"/>
    <col min="4359" max="4359" width="16.42578125" style="20" bestFit="1" customWidth="1"/>
    <col min="4360" max="4361" width="11.42578125" style="20"/>
    <col min="4362" max="4362" width="17.85546875" style="20" bestFit="1" customWidth="1"/>
    <col min="4363" max="4608" width="11.42578125" style="20"/>
    <col min="4609" max="4609" width="56.7109375" style="20" customWidth="1"/>
    <col min="4610" max="4610" width="15.85546875" style="20" customWidth="1"/>
    <col min="4611" max="4613" width="16.28515625" style="20" bestFit="1" customWidth="1"/>
    <col min="4614" max="4614" width="12.140625" style="20" customWidth="1"/>
    <col min="4615" max="4615" width="16.42578125" style="20" bestFit="1" customWidth="1"/>
    <col min="4616" max="4617" width="11.42578125" style="20"/>
    <col min="4618" max="4618" width="17.85546875" style="20" bestFit="1" customWidth="1"/>
    <col min="4619" max="4864" width="11.42578125" style="20"/>
    <col min="4865" max="4865" width="56.7109375" style="20" customWidth="1"/>
    <col min="4866" max="4866" width="15.85546875" style="20" customWidth="1"/>
    <col min="4867" max="4869" width="16.28515625" style="20" bestFit="1" customWidth="1"/>
    <col min="4870" max="4870" width="12.140625" style="20" customWidth="1"/>
    <col min="4871" max="4871" width="16.42578125" style="20" bestFit="1" customWidth="1"/>
    <col min="4872" max="4873" width="11.42578125" style="20"/>
    <col min="4874" max="4874" width="17.85546875" style="20" bestFit="1" customWidth="1"/>
    <col min="4875" max="5120" width="11.42578125" style="20"/>
    <col min="5121" max="5121" width="56.7109375" style="20" customWidth="1"/>
    <col min="5122" max="5122" width="15.85546875" style="20" customWidth="1"/>
    <col min="5123" max="5125" width="16.28515625" style="20" bestFit="1" customWidth="1"/>
    <col min="5126" max="5126" width="12.140625" style="20" customWidth="1"/>
    <col min="5127" max="5127" width="16.42578125" style="20" bestFit="1" customWidth="1"/>
    <col min="5128" max="5129" width="11.42578125" style="20"/>
    <col min="5130" max="5130" width="17.85546875" style="20" bestFit="1" customWidth="1"/>
    <col min="5131" max="5376" width="11.42578125" style="20"/>
    <col min="5377" max="5377" width="56.7109375" style="20" customWidth="1"/>
    <col min="5378" max="5378" width="15.85546875" style="20" customWidth="1"/>
    <col min="5379" max="5381" width="16.28515625" style="20" bestFit="1" customWidth="1"/>
    <col min="5382" max="5382" width="12.140625" style="20" customWidth="1"/>
    <col min="5383" max="5383" width="16.42578125" style="20" bestFit="1" customWidth="1"/>
    <col min="5384" max="5385" width="11.42578125" style="20"/>
    <col min="5386" max="5386" width="17.85546875" style="20" bestFit="1" customWidth="1"/>
    <col min="5387" max="5632" width="11.42578125" style="20"/>
    <col min="5633" max="5633" width="56.7109375" style="20" customWidth="1"/>
    <col min="5634" max="5634" width="15.85546875" style="20" customWidth="1"/>
    <col min="5635" max="5637" width="16.28515625" style="20" bestFit="1" customWidth="1"/>
    <col min="5638" max="5638" width="12.140625" style="20" customWidth="1"/>
    <col min="5639" max="5639" width="16.42578125" style="20" bestFit="1" customWidth="1"/>
    <col min="5640" max="5641" width="11.42578125" style="20"/>
    <col min="5642" max="5642" width="17.85546875" style="20" bestFit="1" customWidth="1"/>
    <col min="5643" max="5888" width="11.42578125" style="20"/>
    <col min="5889" max="5889" width="56.7109375" style="20" customWidth="1"/>
    <col min="5890" max="5890" width="15.85546875" style="20" customWidth="1"/>
    <col min="5891" max="5893" width="16.28515625" style="20" bestFit="1" customWidth="1"/>
    <col min="5894" max="5894" width="12.140625" style="20" customWidth="1"/>
    <col min="5895" max="5895" width="16.42578125" style="20" bestFit="1" customWidth="1"/>
    <col min="5896" max="5897" width="11.42578125" style="20"/>
    <col min="5898" max="5898" width="17.85546875" style="20" bestFit="1" customWidth="1"/>
    <col min="5899" max="6144" width="11.42578125" style="20"/>
    <col min="6145" max="6145" width="56.7109375" style="20" customWidth="1"/>
    <col min="6146" max="6146" width="15.85546875" style="20" customWidth="1"/>
    <col min="6147" max="6149" width="16.28515625" style="20" bestFit="1" customWidth="1"/>
    <col min="6150" max="6150" width="12.140625" style="20" customWidth="1"/>
    <col min="6151" max="6151" width="16.42578125" style="20" bestFit="1" customWidth="1"/>
    <col min="6152" max="6153" width="11.42578125" style="20"/>
    <col min="6154" max="6154" width="17.85546875" style="20" bestFit="1" customWidth="1"/>
    <col min="6155" max="6400" width="11.42578125" style="20"/>
    <col min="6401" max="6401" width="56.7109375" style="20" customWidth="1"/>
    <col min="6402" max="6402" width="15.85546875" style="20" customWidth="1"/>
    <col min="6403" max="6405" width="16.28515625" style="20" bestFit="1" customWidth="1"/>
    <col min="6406" max="6406" width="12.140625" style="20" customWidth="1"/>
    <col min="6407" max="6407" width="16.42578125" style="20" bestFit="1" customWidth="1"/>
    <col min="6408" max="6409" width="11.42578125" style="20"/>
    <col min="6410" max="6410" width="17.85546875" style="20" bestFit="1" customWidth="1"/>
    <col min="6411" max="6656" width="11.42578125" style="20"/>
    <col min="6657" max="6657" width="56.7109375" style="20" customWidth="1"/>
    <col min="6658" max="6658" width="15.85546875" style="20" customWidth="1"/>
    <col min="6659" max="6661" width="16.28515625" style="20" bestFit="1" customWidth="1"/>
    <col min="6662" max="6662" width="12.140625" style="20" customWidth="1"/>
    <col min="6663" max="6663" width="16.42578125" style="20" bestFit="1" customWidth="1"/>
    <col min="6664" max="6665" width="11.42578125" style="20"/>
    <col min="6666" max="6666" width="17.85546875" style="20" bestFit="1" customWidth="1"/>
    <col min="6667" max="6912" width="11.42578125" style="20"/>
    <col min="6913" max="6913" width="56.7109375" style="20" customWidth="1"/>
    <col min="6914" max="6914" width="15.85546875" style="20" customWidth="1"/>
    <col min="6915" max="6917" width="16.28515625" style="20" bestFit="1" customWidth="1"/>
    <col min="6918" max="6918" width="12.140625" style="20" customWidth="1"/>
    <col min="6919" max="6919" width="16.42578125" style="20" bestFit="1" customWidth="1"/>
    <col min="6920" max="6921" width="11.42578125" style="20"/>
    <col min="6922" max="6922" width="17.85546875" style="20" bestFit="1" customWidth="1"/>
    <col min="6923" max="7168" width="11.42578125" style="20"/>
    <col min="7169" max="7169" width="56.7109375" style="20" customWidth="1"/>
    <col min="7170" max="7170" width="15.85546875" style="20" customWidth="1"/>
    <col min="7171" max="7173" width="16.28515625" style="20" bestFit="1" customWidth="1"/>
    <col min="7174" max="7174" width="12.140625" style="20" customWidth="1"/>
    <col min="7175" max="7175" width="16.42578125" style="20" bestFit="1" customWidth="1"/>
    <col min="7176" max="7177" width="11.42578125" style="20"/>
    <col min="7178" max="7178" width="17.85546875" style="20" bestFit="1" customWidth="1"/>
    <col min="7179" max="7424" width="11.42578125" style="20"/>
    <col min="7425" max="7425" width="56.7109375" style="20" customWidth="1"/>
    <col min="7426" max="7426" width="15.85546875" style="20" customWidth="1"/>
    <col min="7427" max="7429" width="16.28515625" style="20" bestFit="1" customWidth="1"/>
    <col min="7430" max="7430" width="12.140625" style="20" customWidth="1"/>
    <col min="7431" max="7431" width="16.42578125" style="20" bestFit="1" customWidth="1"/>
    <col min="7432" max="7433" width="11.42578125" style="20"/>
    <col min="7434" max="7434" width="17.85546875" style="20" bestFit="1" customWidth="1"/>
    <col min="7435" max="7680" width="11.42578125" style="20"/>
    <col min="7681" max="7681" width="56.7109375" style="20" customWidth="1"/>
    <col min="7682" max="7682" width="15.85546875" style="20" customWidth="1"/>
    <col min="7683" max="7685" width="16.28515625" style="20" bestFit="1" customWidth="1"/>
    <col min="7686" max="7686" width="12.140625" style="20" customWidth="1"/>
    <col min="7687" max="7687" width="16.42578125" style="20" bestFit="1" customWidth="1"/>
    <col min="7688" max="7689" width="11.42578125" style="20"/>
    <col min="7690" max="7690" width="17.85546875" style="20" bestFit="1" customWidth="1"/>
    <col min="7691" max="7936" width="11.42578125" style="20"/>
    <col min="7937" max="7937" width="56.7109375" style="20" customWidth="1"/>
    <col min="7938" max="7938" width="15.85546875" style="20" customWidth="1"/>
    <col min="7939" max="7941" width="16.28515625" style="20" bestFit="1" customWidth="1"/>
    <col min="7942" max="7942" width="12.140625" style="20" customWidth="1"/>
    <col min="7943" max="7943" width="16.42578125" style="20" bestFit="1" customWidth="1"/>
    <col min="7944" max="7945" width="11.42578125" style="20"/>
    <col min="7946" max="7946" width="17.85546875" style="20" bestFit="1" customWidth="1"/>
    <col min="7947" max="8192" width="11.42578125" style="20"/>
    <col min="8193" max="8193" width="56.7109375" style="20" customWidth="1"/>
    <col min="8194" max="8194" width="15.85546875" style="20" customWidth="1"/>
    <col min="8195" max="8197" width="16.28515625" style="20" bestFit="1" customWidth="1"/>
    <col min="8198" max="8198" width="12.140625" style="20" customWidth="1"/>
    <col min="8199" max="8199" width="16.42578125" style="20" bestFit="1" customWidth="1"/>
    <col min="8200" max="8201" width="11.42578125" style="20"/>
    <col min="8202" max="8202" width="17.85546875" style="20" bestFit="1" customWidth="1"/>
    <col min="8203" max="8448" width="11.42578125" style="20"/>
    <col min="8449" max="8449" width="56.7109375" style="20" customWidth="1"/>
    <col min="8450" max="8450" width="15.85546875" style="20" customWidth="1"/>
    <col min="8451" max="8453" width="16.28515625" style="20" bestFit="1" customWidth="1"/>
    <col min="8454" max="8454" width="12.140625" style="20" customWidth="1"/>
    <col min="8455" max="8455" width="16.42578125" style="20" bestFit="1" customWidth="1"/>
    <col min="8456" max="8457" width="11.42578125" style="20"/>
    <col min="8458" max="8458" width="17.85546875" style="20" bestFit="1" customWidth="1"/>
    <col min="8459" max="8704" width="11.42578125" style="20"/>
    <col min="8705" max="8705" width="56.7109375" style="20" customWidth="1"/>
    <col min="8706" max="8706" width="15.85546875" style="20" customWidth="1"/>
    <col min="8707" max="8709" width="16.28515625" style="20" bestFit="1" customWidth="1"/>
    <col min="8710" max="8710" width="12.140625" style="20" customWidth="1"/>
    <col min="8711" max="8711" width="16.42578125" style="20" bestFit="1" customWidth="1"/>
    <col min="8712" max="8713" width="11.42578125" style="20"/>
    <col min="8714" max="8714" width="17.85546875" style="20" bestFit="1" customWidth="1"/>
    <col min="8715" max="8960" width="11.42578125" style="20"/>
    <col min="8961" max="8961" width="56.7109375" style="20" customWidth="1"/>
    <col min="8962" max="8962" width="15.85546875" style="20" customWidth="1"/>
    <col min="8963" max="8965" width="16.28515625" style="20" bestFit="1" customWidth="1"/>
    <col min="8966" max="8966" width="12.140625" style="20" customWidth="1"/>
    <col min="8967" max="8967" width="16.42578125" style="20" bestFit="1" customWidth="1"/>
    <col min="8968" max="8969" width="11.42578125" style="20"/>
    <col min="8970" max="8970" width="17.85546875" style="20" bestFit="1" customWidth="1"/>
    <col min="8971" max="9216" width="11.42578125" style="20"/>
    <col min="9217" max="9217" width="56.7109375" style="20" customWidth="1"/>
    <col min="9218" max="9218" width="15.85546875" style="20" customWidth="1"/>
    <col min="9219" max="9221" width="16.28515625" style="20" bestFit="1" customWidth="1"/>
    <col min="9222" max="9222" width="12.140625" style="20" customWidth="1"/>
    <col min="9223" max="9223" width="16.42578125" style="20" bestFit="1" customWidth="1"/>
    <col min="9224" max="9225" width="11.42578125" style="20"/>
    <col min="9226" max="9226" width="17.85546875" style="20" bestFit="1" customWidth="1"/>
    <col min="9227" max="9472" width="11.42578125" style="20"/>
    <col min="9473" max="9473" width="56.7109375" style="20" customWidth="1"/>
    <col min="9474" max="9474" width="15.85546875" style="20" customWidth="1"/>
    <col min="9475" max="9477" width="16.28515625" style="20" bestFit="1" customWidth="1"/>
    <col min="9478" max="9478" width="12.140625" style="20" customWidth="1"/>
    <col min="9479" max="9479" width="16.42578125" style="20" bestFit="1" customWidth="1"/>
    <col min="9480" max="9481" width="11.42578125" style="20"/>
    <col min="9482" max="9482" width="17.85546875" style="20" bestFit="1" customWidth="1"/>
    <col min="9483" max="9728" width="11.42578125" style="20"/>
    <col min="9729" max="9729" width="56.7109375" style="20" customWidth="1"/>
    <col min="9730" max="9730" width="15.85546875" style="20" customWidth="1"/>
    <col min="9731" max="9733" width="16.28515625" style="20" bestFit="1" customWidth="1"/>
    <col min="9734" max="9734" width="12.140625" style="20" customWidth="1"/>
    <col min="9735" max="9735" width="16.42578125" style="20" bestFit="1" customWidth="1"/>
    <col min="9736" max="9737" width="11.42578125" style="20"/>
    <col min="9738" max="9738" width="17.85546875" style="20" bestFit="1" customWidth="1"/>
    <col min="9739" max="9984" width="11.42578125" style="20"/>
    <col min="9985" max="9985" width="56.7109375" style="20" customWidth="1"/>
    <col min="9986" max="9986" width="15.85546875" style="20" customWidth="1"/>
    <col min="9987" max="9989" width="16.28515625" style="20" bestFit="1" customWidth="1"/>
    <col min="9990" max="9990" width="12.140625" style="20" customWidth="1"/>
    <col min="9991" max="9991" width="16.42578125" style="20" bestFit="1" customWidth="1"/>
    <col min="9992" max="9993" width="11.42578125" style="20"/>
    <col min="9994" max="9994" width="17.85546875" style="20" bestFit="1" customWidth="1"/>
    <col min="9995" max="10240" width="11.42578125" style="20"/>
    <col min="10241" max="10241" width="56.7109375" style="20" customWidth="1"/>
    <col min="10242" max="10242" width="15.85546875" style="20" customWidth="1"/>
    <col min="10243" max="10245" width="16.28515625" style="20" bestFit="1" customWidth="1"/>
    <col min="10246" max="10246" width="12.140625" style="20" customWidth="1"/>
    <col min="10247" max="10247" width="16.42578125" style="20" bestFit="1" customWidth="1"/>
    <col min="10248" max="10249" width="11.42578125" style="20"/>
    <col min="10250" max="10250" width="17.85546875" style="20" bestFit="1" customWidth="1"/>
    <col min="10251" max="10496" width="11.42578125" style="20"/>
    <col min="10497" max="10497" width="56.7109375" style="20" customWidth="1"/>
    <col min="10498" max="10498" width="15.85546875" style="20" customWidth="1"/>
    <col min="10499" max="10501" width="16.28515625" style="20" bestFit="1" customWidth="1"/>
    <col min="10502" max="10502" width="12.140625" style="20" customWidth="1"/>
    <col min="10503" max="10503" width="16.42578125" style="20" bestFit="1" customWidth="1"/>
    <col min="10504" max="10505" width="11.42578125" style="20"/>
    <col min="10506" max="10506" width="17.85546875" style="20" bestFit="1" customWidth="1"/>
    <col min="10507" max="10752" width="11.42578125" style="20"/>
    <col min="10753" max="10753" width="56.7109375" style="20" customWidth="1"/>
    <col min="10754" max="10754" width="15.85546875" style="20" customWidth="1"/>
    <col min="10755" max="10757" width="16.28515625" style="20" bestFit="1" customWidth="1"/>
    <col min="10758" max="10758" width="12.140625" style="20" customWidth="1"/>
    <col min="10759" max="10759" width="16.42578125" style="20" bestFit="1" customWidth="1"/>
    <col min="10760" max="10761" width="11.42578125" style="20"/>
    <col min="10762" max="10762" width="17.85546875" style="20" bestFit="1" customWidth="1"/>
    <col min="10763" max="11008" width="11.42578125" style="20"/>
    <col min="11009" max="11009" width="56.7109375" style="20" customWidth="1"/>
    <col min="11010" max="11010" width="15.85546875" style="20" customWidth="1"/>
    <col min="11011" max="11013" width="16.28515625" style="20" bestFit="1" customWidth="1"/>
    <col min="11014" max="11014" width="12.140625" style="20" customWidth="1"/>
    <col min="11015" max="11015" width="16.42578125" style="20" bestFit="1" customWidth="1"/>
    <col min="11016" max="11017" width="11.42578125" style="20"/>
    <col min="11018" max="11018" width="17.85546875" style="20" bestFit="1" customWidth="1"/>
    <col min="11019" max="11264" width="11.42578125" style="20"/>
    <col min="11265" max="11265" width="56.7109375" style="20" customWidth="1"/>
    <col min="11266" max="11266" width="15.85546875" style="20" customWidth="1"/>
    <col min="11267" max="11269" width="16.28515625" style="20" bestFit="1" customWidth="1"/>
    <col min="11270" max="11270" width="12.140625" style="20" customWidth="1"/>
    <col min="11271" max="11271" width="16.42578125" style="20" bestFit="1" customWidth="1"/>
    <col min="11272" max="11273" width="11.42578125" style="20"/>
    <col min="11274" max="11274" width="17.85546875" style="20" bestFit="1" customWidth="1"/>
    <col min="11275" max="11520" width="11.42578125" style="20"/>
    <col min="11521" max="11521" width="56.7109375" style="20" customWidth="1"/>
    <col min="11522" max="11522" width="15.85546875" style="20" customWidth="1"/>
    <col min="11523" max="11525" width="16.28515625" style="20" bestFit="1" customWidth="1"/>
    <col min="11526" max="11526" width="12.140625" style="20" customWidth="1"/>
    <col min="11527" max="11527" width="16.42578125" style="20" bestFit="1" customWidth="1"/>
    <col min="11528" max="11529" width="11.42578125" style="20"/>
    <col min="11530" max="11530" width="17.85546875" style="20" bestFit="1" customWidth="1"/>
    <col min="11531" max="11776" width="11.42578125" style="20"/>
    <col min="11777" max="11777" width="56.7109375" style="20" customWidth="1"/>
    <col min="11778" max="11778" width="15.85546875" style="20" customWidth="1"/>
    <col min="11779" max="11781" width="16.28515625" style="20" bestFit="1" customWidth="1"/>
    <col min="11782" max="11782" width="12.140625" style="20" customWidth="1"/>
    <col min="11783" max="11783" width="16.42578125" style="20" bestFit="1" customWidth="1"/>
    <col min="11784" max="11785" width="11.42578125" style="20"/>
    <col min="11786" max="11786" width="17.85546875" style="20" bestFit="1" customWidth="1"/>
    <col min="11787" max="12032" width="11.42578125" style="20"/>
    <col min="12033" max="12033" width="56.7109375" style="20" customWidth="1"/>
    <col min="12034" max="12034" width="15.85546875" style="20" customWidth="1"/>
    <col min="12035" max="12037" width="16.28515625" style="20" bestFit="1" customWidth="1"/>
    <col min="12038" max="12038" width="12.140625" style="20" customWidth="1"/>
    <col min="12039" max="12039" width="16.42578125" style="20" bestFit="1" customWidth="1"/>
    <col min="12040" max="12041" width="11.42578125" style="20"/>
    <col min="12042" max="12042" width="17.85546875" style="20" bestFit="1" customWidth="1"/>
    <col min="12043" max="12288" width="11.42578125" style="20"/>
    <col min="12289" max="12289" width="56.7109375" style="20" customWidth="1"/>
    <col min="12290" max="12290" width="15.85546875" style="20" customWidth="1"/>
    <col min="12291" max="12293" width="16.28515625" style="20" bestFit="1" customWidth="1"/>
    <col min="12294" max="12294" width="12.140625" style="20" customWidth="1"/>
    <col min="12295" max="12295" width="16.42578125" style="20" bestFit="1" customWidth="1"/>
    <col min="12296" max="12297" width="11.42578125" style="20"/>
    <col min="12298" max="12298" width="17.85546875" style="20" bestFit="1" customWidth="1"/>
    <col min="12299" max="12544" width="11.42578125" style="20"/>
    <col min="12545" max="12545" width="56.7109375" style="20" customWidth="1"/>
    <col min="12546" max="12546" width="15.85546875" style="20" customWidth="1"/>
    <col min="12547" max="12549" width="16.28515625" style="20" bestFit="1" customWidth="1"/>
    <col min="12550" max="12550" width="12.140625" style="20" customWidth="1"/>
    <col min="12551" max="12551" width="16.42578125" style="20" bestFit="1" customWidth="1"/>
    <col min="12552" max="12553" width="11.42578125" style="20"/>
    <col min="12554" max="12554" width="17.85546875" style="20" bestFit="1" customWidth="1"/>
    <col min="12555" max="12800" width="11.42578125" style="20"/>
    <col min="12801" max="12801" width="56.7109375" style="20" customWidth="1"/>
    <col min="12802" max="12802" width="15.85546875" style="20" customWidth="1"/>
    <col min="12803" max="12805" width="16.28515625" style="20" bestFit="1" customWidth="1"/>
    <col min="12806" max="12806" width="12.140625" style="20" customWidth="1"/>
    <col min="12807" max="12807" width="16.42578125" style="20" bestFit="1" customWidth="1"/>
    <col min="12808" max="12809" width="11.42578125" style="20"/>
    <col min="12810" max="12810" width="17.85546875" style="20" bestFit="1" customWidth="1"/>
    <col min="12811" max="13056" width="11.42578125" style="20"/>
    <col min="13057" max="13057" width="56.7109375" style="20" customWidth="1"/>
    <col min="13058" max="13058" width="15.85546875" style="20" customWidth="1"/>
    <col min="13059" max="13061" width="16.28515625" style="20" bestFit="1" customWidth="1"/>
    <col min="13062" max="13062" width="12.140625" style="20" customWidth="1"/>
    <col min="13063" max="13063" width="16.42578125" style="20" bestFit="1" customWidth="1"/>
    <col min="13064" max="13065" width="11.42578125" style="20"/>
    <col min="13066" max="13066" width="17.85546875" style="20" bestFit="1" customWidth="1"/>
    <col min="13067" max="13312" width="11.42578125" style="20"/>
    <col min="13313" max="13313" width="56.7109375" style="20" customWidth="1"/>
    <col min="13314" max="13314" width="15.85546875" style="20" customWidth="1"/>
    <col min="13315" max="13317" width="16.28515625" style="20" bestFit="1" customWidth="1"/>
    <col min="13318" max="13318" width="12.140625" style="20" customWidth="1"/>
    <col min="13319" max="13319" width="16.42578125" style="20" bestFit="1" customWidth="1"/>
    <col min="13320" max="13321" width="11.42578125" style="20"/>
    <col min="13322" max="13322" width="17.85546875" style="20" bestFit="1" customWidth="1"/>
    <col min="13323" max="13568" width="11.42578125" style="20"/>
    <col min="13569" max="13569" width="56.7109375" style="20" customWidth="1"/>
    <col min="13570" max="13570" width="15.85546875" style="20" customWidth="1"/>
    <col min="13571" max="13573" width="16.28515625" style="20" bestFit="1" customWidth="1"/>
    <col min="13574" max="13574" width="12.140625" style="20" customWidth="1"/>
    <col min="13575" max="13575" width="16.42578125" style="20" bestFit="1" customWidth="1"/>
    <col min="13576" max="13577" width="11.42578125" style="20"/>
    <col min="13578" max="13578" width="17.85546875" style="20" bestFit="1" customWidth="1"/>
    <col min="13579" max="13824" width="11.42578125" style="20"/>
    <col min="13825" max="13825" width="56.7109375" style="20" customWidth="1"/>
    <col min="13826" max="13826" width="15.85546875" style="20" customWidth="1"/>
    <col min="13827" max="13829" width="16.28515625" style="20" bestFit="1" customWidth="1"/>
    <col min="13830" max="13830" width="12.140625" style="20" customWidth="1"/>
    <col min="13831" max="13831" width="16.42578125" style="20" bestFit="1" customWidth="1"/>
    <col min="13832" max="13833" width="11.42578125" style="20"/>
    <col min="13834" max="13834" width="17.85546875" style="20" bestFit="1" customWidth="1"/>
    <col min="13835" max="14080" width="11.42578125" style="20"/>
    <col min="14081" max="14081" width="56.7109375" style="20" customWidth="1"/>
    <col min="14082" max="14082" width="15.85546875" style="20" customWidth="1"/>
    <col min="14083" max="14085" width="16.28515625" style="20" bestFit="1" customWidth="1"/>
    <col min="14086" max="14086" width="12.140625" style="20" customWidth="1"/>
    <col min="14087" max="14087" width="16.42578125" style="20" bestFit="1" customWidth="1"/>
    <col min="14088" max="14089" width="11.42578125" style="20"/>
    <col min="14090" max="14090" width="17.85546875" style="20" bestFit="1" customWidth="1"/>
    <col min="14091" max="14336" width="11.42578125" style="20"/>
    <col min="14337" max="14337" width="56.7109375" style="20" customWidth="1"/>
    <col min="14338" max="14338" width="15.85546875" style="20" customWidth="1"/>
    <col min="14339" max="14341" width="16.28515625" style="20" bestFit="1" customWidth="1"/>
    <col min="14342" max="14342" width="12.140625" style="20" customWidth="1"/>
    <col min="14343" max="14343" width="16.42578125" style="20" bestFit="1" customWidth="1"/>
    <col min="14344" max="14345" width="11.42578125" style="20"/>
    <col min="14346" max="14346" width="17.85546875" style="20" bestFit="1" customWidth="1"/>
    <col min="14347" max="14592" width="11.42578125" style="20"/>
    <col min="14593" max="14593" width="56.7109375" style="20" customWidth="1"/>
    <col min="14594" max="14594" width="15.85546875" style="20" customWidth="1"/>
    <col min="14595" max="14597" width="16.28515625" style="20" bestFit="1" customWidth="1"/>
    <col min="14598" max="14598" width="12.140625" style="20" customWidth="1"/>
    <col min="14599" max="14599" width="16.42578125" style="20" bestFit="1" customWidth="1"/>
    <col min="14600" max="14601" width="11.42578125" style="20"/>
    <col min="14602" max="14602" width="17.85546875" style="20" bestFit="1" customWidth="1"/>
    <col min="14603" max="14848" width="11.42578125" style="20"/>
    <col min="14849" max="14849" width="56.7109375" style="20" customWidth="1"/>
    <col min="14850" max="14850" width="15.85546875" style="20" customWidth="1"/>
    <col min="14851" max="14853" width="16.28515625" style="20" bestFit="1" customWidth="1"/>
    <col min="14854" max="14854" width="12.140625" style="20" customWidth="1"/>
    <col min="14855" max="14855" width="16.42578125" style="20" bestFit="1" customWidth="1"/>
    <col min="14856" max="14857" width="11.42578125" style="20"/>
    <col min="14858" max="14858" width="17.85546875" style="20" bestFit="1" customWidth="1"/>
    <col min="14859" max="15104" width="11.42578125" style="20"/>
    <col min="15105" max="15105" width="56.7109375" style="20" customWidth="1"/>
    <col min="15106" max="15106" width="15.85546875" style="20" customWidth="1"/>
    <col min="15107" max="15109" width="16.28515625" style="20" bestFit="1" customWidth="1"/>
    <col min="15110" max="15110" width="12.140625" style="20" customWidth="1"/>
    <col min="15111" max="15111" width="16.42578125" style="20" bestFit="1" customWidth="1"/>
    <col min="15112" max="15113" width="11.42578125" style="20"/>
    <col min="15114" max="15114" width="17.85546875" style="20" bestFit="1" customWidth="1"/>
    <col min="15115" max="15360" width="11.42578125" style="20"/>
    <col min="15361" max="15361" width="56.7109375" style="20" customWidth="1"/>
    <col min="15362" max="15362" width="15.85546875" style="20" customWidth="1"/>
    <col min="15363" max="15365" width="16.28515625" style="20" bestFit="1" customWidth="1"/>
    <col min="15366" max="15366" width="12.140625" style="20" customWidth="1"/>
    <col min="15367" max="15367" width="16.42578125" style="20" bestFit="1" customWidth="1"/>
    <col min="15368" max="15369" width="11.42578125" style="20"/>
    <col min="15370" max="15370" width="17.85546875" style="20" bestFit="1" customWidth="1"/>
    <col min="15371" max="15616" width="11.42578125" style="20"/>
    <col min="15617" max="15617" width="56.7109375" style="20" customWidth="1"/>
    <col min="15618" max="15618" width="15.85546875" style="20" customWidth="1"/>
    <col min="15619" max="15621" width="16.28515625" style="20" bestFit="1" customWidth="1"/>
    <col min="15622" max="15622" width="12.140625" style="20" customWidth="1"/>
    <col min="15623" max="15623" width="16.42578125" style="20" bestFit="1" customWidth="1"/>
    <col min="15624" max="15625" width="11.42578125" style="20"/>
    <col min="15626" max="15626" width="17.85546875" style="20" bestFit="1" customWidth="1"/>
    <col min="15627" max="15872" width="11.42578125" style="20"/>
    <col min="15873" max="15873" width="56.7109375" style="20" customWidth="1"/>
    <col min="15874" max="15874" width="15.85546875" style="20" customWidth="1"/>
    <col min="15875" max="15877" width="16.28515625" style="20" bestFit="1" customWidth="1"/>
    <col min="15878" max="15878" width="12.140625" style="20" customWidth="1"/>
    <col min="15879" max="15879" width="16.42578125" style="20" bestFit="1" customWidth="1"/>
    <col min="15880" max="15881" width="11.42578125" style="20"/>
    <col min="15882" max="15882" width="17.85546875" style="20" bestFit="1" customWidth="1"/>
    <col min="15883" max="16128" width="11.42578125" style="20"/>
    <col min="16129" max="16129" width="56.7109375" style="20" customWidth="1"/>
    <col min="16130" max="16130" width="15.85546875" style="20" customWidth="1"/>
    <col min="16131" max="16133" width="16.28515625" style="20" bestFit="1" customWidth="1"/>
    <col min="16134" max="16134" width="12.140625" style="20" customWidth="1"/>
    <col min="16135" max="16135" width="16.42578125" style="20" bestFit="1" customWidth="1"/>
    <col min="16136" max="16137" width="11.42578125" style="20"/>
    <col min="16138" max="16138" width="17.85546875" style="20" bestFit="1" customWidth="1"/>
    <col min="16139" max="16384" width="11.42578125" style="20"/>
  </cols>
  <sheetData>
    <row r="1" spans="1:52">
      <c r="A1" s="126" t="s">
        <v>71</v>
      </c>
      <c r="B1" s="126"/>
      <c r="C1" s="126"/>
      <c r="D1" s="126"/>
      <c r="E1" s="126"/>
      <c r="F1" s="126"/>
      <c r="J1" s="20"/>
    </row>
    <row r="2" spans="1:52">
      <c r="A2" s="4" t="s">
        <v>2</v>
      </c>
      <c r="B2" s="5" t="s">
        <v>3</v>
      </c>
      <c r="C2" s="5"/>
      <c r="D2" s="5"/>
      <c r="E2" s="5"/>
      <c r="F2" s="5"/>
      <c r="J2" s="20"/>
    </row>
    <row r="3" spans="1:52">
      <c r="A3" s="4" t="s">
        <v>4</v>
      </c>
      <c r="B3" s="5" t="s">
        <v>5</v>
      </c>
      <c r="C3" s="5"/>
      <c r="D3" s="5"/>
      <c r="E3" s="5"/>
      <c r="F3" s="5"/>
      <c r="J3" s="20"/>
    </row>
    <row r="4" spans="1:52">
      <c r="A4" s="4" t="s">
        <v>6</v>
      </c>
      <c r="B4" s="6" t="s">
        <v>78</v>
      </c>
      <c r="C4" s="5"/>
      <c r="D4" s="5"/>
      <c r="E4" s="5"/>
      <c r="F4" s="5"/>
      <c r="J4" s="20"/>
    </row>
    <row r="5" spans="1:52">
      <c r="A5" s="4" t="s">
        <v>8</v>
      </c>
      <c r="B5" s="7">
        <v>2011</v>
      </c>
      <c r="C5" s="5"/>
      <c r="D5" s="5"/>
      <c r="E5" s="5"/>
      <c r="F5" s="5"/>
      <c r="J5" s="20"/>
    </row>
    <row r="6" spans="1:52">
      <c r="A6" s="4"/>
      <c r="B6" s="7"/>
      <c r="C6" s="5"/>
      <c r="D6" s="5"/>
      <c r="E6" s="5"/>
      <c r="F6" s="5"/>
      <c r="J6" s="20"/>
    </row>
    <row r="7" spans="1:52">
      <c r="J7" s="20"/>
    </row>
    <row r="8" spans="1:52">
      <c r="A8" s="126" t="s">
        <v>0</v>
      </c>
      <c r="B8" s="126"/>
      <c r="C8" s="126"/>
      <c r="D8" s="126"/>
      <c r="E8" s="126"/>
      <c r="F8" s="126"/>
      <c r="J8" s="20"/>
    </row>
    <row r="9" spans="1:52">
      <c r="A9" s="127" t="s">
        <v>1</v>
      </c>
      <c r="B9" s="127"/>
      <c r="C9" s="127"/>
      <c r="D9" s="127"/>
      <c r="E9" s="127"/>
      <c r="F9" s="127"/>
      <c r="J9" s="20"/>
    </row>
    <row r="10" spans="1:52">
      <c r="K10" s="72"/>
      <c r="L10" s="72"/>
    </row>
    <row r="11" spans="1:52" ht="15.75" thickBot="1">
      <c r="A11" s="11" t="s">
        <v>9</v>
      </c>
      <c r="B11" s="21" t="s">
        <v>10</v>
      </c>
      <c r="C11" s="21" t="s">
        <v>58</v>
      </c>
      <c r="D11" s="21" t="s">
        <v>59</v>
      </c>
      <c r="E11" s="21" t="s">
        <v>60</v>
      </c>
      <c r="F11" s="21" t="s">
        <v>66</v>
      </c>
      <c r="K11" s="72"/>
      <c r="L11" s="72"/>
    </row>
    <row r="12" spans="1:52">
      <c r="A12" s="8"/>
      <c r="B12" s="22"/>
      <c r="C12" s="22"/>
      <c r="D12" s="22"/>
      <c r="E12" s="22"/>
      <c r="F12" s="22"/>
      <c r="K12" s="72"/>
      <c r="L12" s="72"/>
    </row>
    <row r="13" spans="1:52">
      <c r="A13" s="58" t="s">
        <v>15</v>
      </c>
      <c r="B13" s="22"/>
      <c r="C13" s="22"/>
      <c r="D13" s="22"/>
      <c r="E13" s="22"/>
      <c r="F13" s="22"/>
      <c r="K13" s="72"/>
      <c r="L13" s="72"/>
    </row>
    <row r="14" spans="1:52">
      <c r="A14" s="59" t="s">
        <v>16</v>
      </c>
      <c r="B14" s="10" t="s">
        <v>17</v>
      </c>
      <c r="C14" s="23">
        <v>576</v>
      </c>
      <c r="D14" s="23">
        <v>729</v>
      </c>
      <c r="E14" s="23">
        <v>641</v>
      </c>
      <c r="F14" s="24">
        <f t="shared" ref="F14:F21" si="0">SUM(C14:E14)</f>
        <v>1946</v>
      </c>
      <c r="K14" s="72"/>
      <c r="L14" s="72"/>
    </row>
    <row r="15" spans="1:52">
      <c r="A15" s="9"/>
      <c r="B15" s="10" t="s">
        <v>18</v>
      </c>
      <c r="C15" s="23">
        <v>1737</v>
      </c>
      <c r="D15" s="23">
        <v>1987</v>
      </c>
      <c r="E15" s="23">
        <v>1760</v>
      </c>
      <c r="F15" s="24">
        <f t="shared" si="0"/>
        <v>5484</v>
      </c>
      <c r="K15" s="72"/>
      <c r="L15" s="72"/>
    </row>
    <row r="16" spans="1:52" s="27" customFormat="1">
      <c r="A16" s="59" t="s">
        <v>19</v>
      </c>
      <c r="B16" s="10" t="s">
        <v>17</v>
      </c>
      <c r="C16" s="23">
        <v>87</v>
      </c>
      <c r="D16" s="23">
        <v>82</v>
      </c>
      <c r="E16" s="23">
        <v>95</v>
      </c>
      <c r="F16" s="24">
        <f t="shared" si="0"/>
        <v>264</v>
      </c>
      <c r="G16" s="26"/>
      <c r="H16" s="20"/>
      <c r="I16" s="20"/>
      <c r="J16" s="71"/>
      <c r="K16" s="72"/>
      <c r="L16" s="72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</row>
    <row r="17" spans="1:52">
      <c r="A17" s="9"/>
      <c r="B17" s="10" t="s">
        <v>18</v>
      </c>
      <c r="C17" s="23">
        <v>292</v>
      </c>
      <c r="D17" s="23">
        <v>227</v>
      </c>
      <c r="E17" s="23">
        <v>320</v>
      </c>
      <c r="F17" s="24">
        <f t="shared" si="0"/>
        <v>839</v>
      </c>
      <c r="K17" s="72"/>
      <c r="L17" s="72"/>
    </row>
    <row r="18" spans="1:52" s="27" customFormat="1">
      <c r="A18" s="59" t="s">
        <v>20</v>
      </c>
      <c r="B18" s="10" t="s">
        <v>17</v>
      </c>
      <c r="C18" s="23">
        <v>106</v>
      </c>
      <c r="D18" s="23">
        <v>192</v>
      </c>
      <c r="E18" s="23">
        <v>75</v>
      </c>
      <c r="F18" s="24">
        <f t="shared" si="0"/>
        <v>373</v>
      </c>
      <c r="G18" s="26"/>
      <c r="H18" s="20"/>
      <c r="I18" s="20"/>
      <c r="J18" s="71"/>
      <c r="K18" s="72"/>
      <c r="L18" s="72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</row>
    <row r="19" spans="1:52">
      <c r="A19" s="9"/>
      <c r="B19" s="10" t="s">
        <v>18</v>
      </c>
      <c r="C19" s="23">
        <v>347</v>
      </c>
      <c r="D19" s="23">
        <v>645</v>
      </c>
      <c r="E19" s="23">
        <v>237</v>
      </c>
      <c r="F19" s="24">
        <f t="shared" si="0"/>
        <v>1229</v>
      </c>
      <c r="K19" s="72"/>
      <c r="L19" s="72"/>
    </row>
    <row r="20" spans="1:52" s="27" customFormat="1" ht="15" customHeight="1">
      <c r="A20" s="129" t="s">
        <v>21</v>
      </c>
      <c r="B20" s="10" t="s">
        <v>17</v>
      </c>
      <c r="C20" s="23">
        <v>63</v>
      </c>
      <c r="D20" s="23">
        <v>72</v>
      </c>
      <c r="E20" s="23">
        <v>78</v>
      </c>
      <c r="F20" s="24">
        <f t="shared" si="0"/>
        <v>213</v>
      </c>
      <c r="G20" s="28"/>
      <c r="H20" s="20"/>
      <c r="I20" s="20"/>
      <c r="J20" s="71"/>
      <c r="K20" s="72"/>
      <c r="L20" s="72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</row>
    <row r="21" spans="1:52">
      <c r="A21" s="129"/>
      <c r="B21" s="10" t="s">
        <v>18</v>
      </c>
      <c r="C21" s="23">
        <v>191</v>
      </c>
      <c r="D21" s="23">
        <v>199</v>
      </c>
      <c r="E21" s="23">
        <v>229</v>
      </c>
      <c r="F21" s="24">
        <f t="shared" si="0"/>
        <v>619</v>
      </c>
      <c r="G21" s="29"/>
      <c r="K21" s="72"/>
      <c r="L21" s="72"/>
    </row>
    <row r="22" spans="1:52">
      <c r="A22" s="80" t="s">
        <v>85</v>
      </c>
      <c r="B22" s="10" t="s">
        <v>17</v>
      </c>
      <c r="C22" s="23">
        <f>+C14+C16+C18+C20</f>
        <v>832</v>
      </c>
      <c r="D22" s="23">
        <f t="shared" ref="D22:F22" si="1">+D14+D16+D18+D20</f>
        <v>1075</v>
      </c>
      <c r="E22" s="23">
        <f t="shared" si="1"/>
        <v>889</v>
      </c>
      <c r="F22" s="23">
        <f t="shared" si="1"/>
        <v>2796</v>
      </c>
      <c r="G22" s="29"/>
      <c r="K22" s="72"/>
      <c r="L22" s="72"/>
    </row>
    <row r="23" spans="1:52">
      <c r="A23" s="80"/>
      <c r="B23" s="10" t="s">
        <v>18</v>
      </c>
      <c r="C23" s="23">
        <f>+C15+C17+C19+C21</f>
        <v>2567</v>
      </c>
      <c r="D23" s="23">
        <f t="shared" ref="D23:F23" si="2">+D15+D17+D19+D21</f>
        <v>3058</v>
      </c>
      <c r="E23" s="23">
        <f t="shared" si="2"/>
        <v>2546</v>
      </c>
      <c r="F23" s="23">
        <f t="shared" si="2"/>
        <v>8171</v>
      </c>
      <c r="G23" s="29"/>
      <c r="K23" s="72"/>
      <c r="L23" s="72"/>
    </row>
    <row r="24" spans="1:52">
      <c r="A24" s="60"/>
      <c r="B24" s="10"/>
      <c r="C24" s="23"/>
      <c r="D24" s="23"/>
      <c r="E24" s="23"/>
      <c r="F24" s="24"/>
      <c r="G24" s="29"/>
      <c r="K24" s="72"/>
      <c r="L24" s="72"/>
    </row>
    <row r="25" spans="1:52">
      <c r="A25" s="58" t="s">
        <v>22</v>
      </c>
      <c r="B25" s="10"/>
      <c r="C25" s="23"/>
      <c r="D25" s="23"/>
      <c r="E25" s="23"/>
      <c r="F25" s="24"/>
      <c r="G25" s="22"/>
      <c r="K25" s="72"/>
      <c r="L25" s="72"/>
    </row>
    <row r="26" spans="1:52" s="26" customFormat="1">
      <c r="A26" s="59" t="s">
        <v>23</v>
      </c>
      <c r="B26" s="10" t="s">
        <v>17</v>
      </c>
      <c r="C26" s="23">
        <v>372</v>
      </c>
      <c r="D26" s="23">
        <v>396</v>
      </c>
      <c r="E26" s="23">
        <v>357</v>
      </c>
      <c r="F26" s="24">
        <f t="shared" ref="F26:F33" si="3">SUM(C26:E26)</f>
        <v>1125</v>
      </c>
      <c r="G26" s="22"/>
      <c r="J26" s="73"/>
    </row>
    <row r="27" spans="1:52">
      <c r="A27" s="9"/>
      <c r="B27" s="10" t="s">
        <v>18</v>
      </c>
      <c r="C27" s="23">
        <v>993</v>
      </c>
      <c r="D27" s="23">
        <v>1080</v>
      </c>
      <c r="E27" s="23">
        <v>995</v>
      </c>
      <c r="F27" s="24">
        <f t="shared" si="3"/>
        <v>3068</v>
      </c>
      <c r="G27" s="22"/>
      <c r="I27" s="26"/>
      <c r="J27" s="73"/>
      <c r="K27" s="26"/>
    </row>
    <row r="28" spans="1:52" s="31" customFormat="1">
      <c r="A28" s="59" t="s">
        <v>24</v>
      </c>
      <c r="B28" s="10" t="s">
        <v>17</v>
      </c>
      <c r="C28" s="23">
        <v>29</v>
      </c>
      <c r="D28" s="23">
        <v>15</v>
      </c>
      <c r="E28" s="23">
        <v>73</v>
      </c>
      <c r="F28" s="24">
        <f t="shared" si="3"/>
        <v>117</v>
      </c>
      <c r="G28" s="22"/>
      <c r="H28" s="26"/>
      <c r="I28" s="26"/>
      <c r="J28" s="73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</row>
    <row r="29" spans="1:52">
      <c r="A29" s="10"/>
      <c r="B29" s="10" t="s">
        <v>18</v>
      </c>
      <c r="C29" s="23">
        <v>95</v>
      </c>
      <c r="D29" s="23">
        <v>55</v>
      </c>
      <c r="E29" s="23">
        <v>256</v>
      </c>
      <c r="F29" s="24">
        <f t="shared" si="3"/>
        <v>406</v>
      </c>
      <c r="G29" s="22"/>
      <c r="I29" s="26"/>
      <c r="J29" s="73"/>
      <c r="K29" s="26"/>
    </row>
    <row r="30" spans="1:52" s="31" customFormat="1">
      <c r="A30" s="59" t="s">
        <v>25</v>
      </c>
      <c r="B30" s="10" t="s">
        <v>17</v>
      </c>
      <c r="C30" s="23">
        <v>119</v>
      </c>
      <c r="D30" s="23">
        <v>145</v>
      </c>
      <c r="E30" s="23">
        <v>123</v>
      </c>
      <c r="F30" s="24">
        <f t="shared" si="3"/>
        <v>387</v>
      </c>
      <c r="G30" s="29"/>
      <c r="H30" s="26"/>
      <c r="I30" s="26"/>
      <c r="J30" s="73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</row>
    <row r="31" spans="1:52">
      <c r="A31" s="10"/>
      <c r="B31" s="10" t="s">
        <v>18</v>
      </c>
      <c r="C31" s="23">
        <v>368</v>
      </c>
      <c r="D31" s="23">
        <v>469</v>
      </c>
      <c r="E31" s="23">
        <v>399</v>
      </c>
      <c r="F31" s="24">
        <f t="shared" si="3"/>
        <v>1236</v>
      </c>
      <c r="G31" s="22"/>
      <c r="I31" s="26"/>
      <c r="J31" s="73"/>
      <c r="K31" s="26"/>
    </row>
    <row r="32" spans="1:52" s="31" customFormat="1" ht="15" customHeight="1">
      <c r="A32" s="129" t="s">
        <v>26</v>
      </c>
      <c r="B32" s="10" t="s">
        <v>17</v>
      </c>
      <c r="C32" s="23">
        <v>71</v>
      </c>
      <c r="D32" s="23">
        <v>55</v>
      </c>
      <c r="E32" s="23">
        <v>55</v>
      </c>
      <c r="F32" s="24">
        <f t="shared" si="3"/>
        <v>181</v>
      </c>
      <c r="G32" s="29"/>
      <c r="H32" s="30"/>
      <c r="I32" s="26"/>
      <c r="J32" s="73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</row>
    <row r="33" spans="1:52">
      <c r="A33" s="129"/>
      <c r="B33" s="10" t="s">
        <v>18</v>
      </c>
      <c r="C33" s="23">
        <v>203</v>
      </c>
      <c r="D33" s="23">
        <v>154</v>
      </c>
      <c r="E33" s="23">
        <v>176</v>
      </c>
      <c r="F33" s="24">
        <f t="shared" si="3"/>
        <v>533</v>
      </c>
      <c r="G33" s="29"/>
      <c r="H33" s="30"/>
    </row>
    <row r="34" spans="1:52">
      <c r="A34" s="80" t="s">
        <v>86</v>
      </c>
      <c r="B34" s="10" t="s">
        <v>17</v>
      </c>
      <c r="C34" s="23">
        <f>+C26+C28+C30+C32</f>
        <v>591</v>
      </c>
      <c r="D34" s="23">
        <f t="shared" ref="D34:F34" si="4">+D26+D28+D30+D32</f>
        <v>611</v>
      </c>
      <c r="E34" s="23">
        <f t="shared" si="4"/>
        <v>608</v>
      </c>
      <c r="F34" s="23">
        <f t="shared" si="4"/>
        <v>1810</v>
      </c>
      <c r="G34" s="29"/>
      <c r="H34" s="30"/>
    </row>
    <row r="35" spans="1:52">
      <c r="A35" s="80"/>
      <c r="B35" s="10" t="s">
        <v>18</v>
      </c>
      <c r="C35" s="23">
        <f>C27+C29+C31+C33</f>
        <v>1659</v>
      </c>
      <c r="D35" s="23">
        <f t="shared" ref="D35:F35" si="5">D27+D29+D31+D33</f>
        <v>1758</v>
      </c>
      <c r="E35" s="23">
        <f t="shared" si="5"/>
        <v>1826</v>
      </c>
      <c r="F35" s="23">
        <f t="shared" si="5"/>
        <v>5243</v>
      </c>
      <c r="G35" s="29"/>
      <c r="H35" s="30"/>
    </row>
    <row r="36" spans="1:52">
      <c r="A36" s="60"/>
      <c r="B36" s="10"/>
      <c r="C36" s="23"/>
      <c r="D36" s="23"/>
      <c r="E36" s="23"/>
      <c r="F36" s="24"/>
      <c r="G36" s="29"/>
      <c r="H36" s="30"/>
    </row>
    <row r="37" spans="1:52" ht="15.75" thickBot="1">
      <c r="A37" s="12"/>
      <c r="B37" s="32"/>
      <c r="C37" s="32"/>
      <c r="D37" s="32"/>
      <c r="E37" s="32"/>
      <c r="F37" s="32"/>
    </row>
    <row r="38" spans="1:52" ht="15.75" thickTop="1">
      <c r="A38" s="125" t="s">
        <v>27</v>
      </c>
      <c r="B38" s="125"/>
      <c r="C38" s="125"/>
      <c r="D38" s="125"/>
      <c r="E38" s="125"/>
      <c r="F38" s="125"/>
      <c r="G38" s="74"/>
    </row>
    <row r="39" spans="1:52">
      <c r="A39" s="125"/>
      <c r="B39" s="125"/>
      <c r="C39" s="125"/>
      <c r="D39" s="125"/>
      <c r="E39" s="125"/>
      <c r="F39" s="125"/>
    </row>
    <row r="40" spans="1:52" s="26" customFormat="1">
      <c r="A40" s="59"/>
      <c r="B40" s="10"/>
      <c r="C40" s="33"/>
      <c r="D40" s="33"/>
      <c r="E40" s="33"/>
      <c r="F40" s="33"/>
      <c r="J40" s="73"/>
    </row>
    <row r="41" spans="1:52">
      <c r="A41" s="126" t="s">
        <v>28</v>
      </c>
      <c r="B41" s="126"/>
      <c r="C41" s="126"/>
      <c r="D41" s="126"/>
      <c r="E41" s="126"/>
      <c r="F41" s="54"/>
      <c r="G41" s="26"/>
      <c r="H41" s="26"/>
      <c r="I41" s="26"/>
      <c r="J41" s="73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</row>
    <row r="42" spans="1:52">
      <c r="A42" s="128" t="s">
        <v>29</v>
      </c>
      <c r="B42" s="128"/>
      <c r="C42" s="128"/>
      <c r="D42" s="128"/>
      <c r="E42" s="128"/>
      <c r="J42" s="20"/>
    </row>
    <row r="43" spans="1:52">
      <c r="A43" s="128" t="s">
        <v>77</v>
      </c>
      <c r="B43" s="128"/>
      <c r="C43" s="128"/>
      <c r="D43" s="128"/>
      <c r="E43" s="128"/>
      <c r="J43" s="20"/>
    </row>
    <row r="44" spans="1:52">
      <c r="B44" s="130"/>
      <c r="C44" s="130"/>
      <c r="D44" s="130"/>
      <c r="E44" s="130"/>
      <c r="F44" s="34"/>
      <c r="J44" s="20"/>
    </row>
    <row r="45" spans="1:52" ht="15.75" thickBot="1">
      <c r="A45" s="13" t="s">
        <v>9</v>
      </c>
      <c r="B45" s="35" t="s">
        <v>58</v>
      </c>
      <c r="C45" s="35" t="s">
        <v>59</v>
      </c>
      <c r="D45" s="35" t="s">
        <v>60</v>
      </c>
      <c r="E45" s="35" t="s">
        <v>66</v>
      </c>
      <c r="F45" s="34"/>
      <c r="J45" s="20"/>
    </row>
    <row r="46" spans="1:52">
      <c r="A46" s="58" t="s">
        <v>15</v>
      </c>
      <c r="B46" s="36"/>
      <c r="C46" s="36"/>
      <c r="D46" s="36"/>
      <c r="E46" s="36"/>
      <c r="F46" s="34"/>
      <c r="J46" s="20"/>
    </row>
    <row r="47" spans="1:52">
      <c r="A47" s="37" t="s">
        <v>32</v>
      </c>
      <c r="B47" s="38">
        <v>3235703836.4200001</v>
      </c>
      <c r="C47" s="38">
        <v>3938046611.1700001</v>
      </c>
      <c r="D47" s="38">
        <v>3474498456.9200001</v>
      </c>
      <c r="E47" s="39">
        <f>SUM(B47:D47)</f>
        <v>10648248904.51</v>
      </c>
      <c r="F47" s="39"/>
      <c r="H47" s="19"/>
      <c r="J47" s="20"/>
    </row>
    <row r="48" spans="1:52">
      <c r="A48" s="37" t="s">
        <v>33</v>
      </c>
      <c r="B48" s="40">
        <v>939938964.58000004</v>
      </c>
      <c r="C48" s="40">
        <v>705113159.85000002</v>
      </c>
      <c r="D48" s="40">
        <v>952499563.63999999</v>
      </c>
      <c r="E48" s="37">
        <f>SUM(B48:D48)</f>
        <v>2597551688.0700002</v>
      </c>
      <c r="F48" s="39"/>
      <c r="H48" s="19"/>
      <c r="J48" s="20"/>
    </row>
    <row r="49" spans="1:10">
      <c r="A49" s="37" t="s">
        <v>34</v>
      </c>
      <c r="B49" s="40">
        <v>1042378785.11</v>
      </c>
      <c r="C49" s="40">
        <v>2364376610.3600001</v>
      </c>
      <c r="D49" s="40">
        <v>676019811.07000005</v>
      </c>
      <c r="E49" s="37">
        <f>SUM(B49:D49)</f>
        <v>4082775206.5400004</v>
      </c>
      <c r="F49" s="39"/>
      <c r="H49" s="19"/>
      <c r="J49" s="20"/>
    </row>
    <row r="50" spans="1:10">
      <c r="A50" s="77" t="s">
        <v>35</v>
      </c>
      <c r="B50" s="40">
        <v>289704000</v>
      </c>
      <c r="C50" s="40">
        <v>342000000</v>
      </c>
      <c r="D50" s="40">
        <v>384037664.16000003</v>
      </c>
      <c r="E50" s="37">
        <f>SUM(B50:D50)</f>
        <v>1015741664.1600001</v>
      </c>
      <c r="F50" s="39"/>
      <c r="G50" s="3"/>
      <c r="H50" s="19"/>
      <c r="J50" s="20"/>
    </row>
    <row r="51" spans="1:10">
      <c r="A51" s="37" t="s">
        <v>36</v>
      </c>
      <c r="B51" s="40">
        <v>226743211.65075159</v>
      </c>
      <c r="C51" s="40">
        <v>222766020.48286563</v>
      </c>
      <c r="D51" s="40">
        <v>193127120.44839996</v>
      </c>
      <c r="E51" s="37">
        <f>SUM(B51:D51)</f>
        <v>642636352.58201718</v>
      </c>
      <c r="F51" s="39"/>
      <c r="H51" s="19"/>
      <c r="J51" s="20"/>
    </row>
    <row r="52" spans="1:10" ht="15.75" thickBot="1">
      <c r="A52" s="42" t="s">
        <v>37</v>
      </c>
      <c r="B52" s="42">
        <f>SUM(B47:B51)</f>
        <v>5734468797.7607517</v>
      </c>
      <c r="C52" s="42">
        <f>SUM(C47:C51)</f>
        <v>7572302401.8628664</v>
      </c>
      <c r="D52" s="42">
        <f>SUM(D47:D51)</f>
        <v>5680182616.2383995</v>
      </c>
      <c r="E52" s="42">
        <f>SUM(E47:E51)</f>
        <v>18986953815.862015</v>
      </c>
      <c r="F52" s="39"/>
      <c r="H52" s="15"/>
      <c r="J52" s="20"/>
    </row>
    <row r="53" spans="1:10" ht="15.75" thickTop="1">
      <c r="A53" s="58" t="s">
        <v>22</v>
      </c>
      <c r="B53" s="44"/>
      <c r="C53" s="44"/>
      <c r="D53" s="44"/>
      <c r="E53" s="37"/>
      <c r="F53" s="34"/>
      <c r="G53" s="45"/>
      <c r="H53" s="15"/>
      <c r="J53" s="20"/>
    </row>
    <row r="54" spans="1:10">
      <c r="A54" s="37" t="s">
        <v>32</v>
      </c>
      <c r="B54" s="40">
        <v>1985027542.6400001</v>
      </c>
      <c r="C54" s="40">
        <v>2133621483.3699999</v>
      </c>
      <c r="D54" s="40">
        <v>1892762990.6500001</v>
      </c>
      <c r="E54" s="39">
        <f>SUM(B54:D54)</f>
        <v>6011412016.6599998</v>
      </c>
      <c r="F54" s="34"/>
      <c r="G54" s="45"/>
      <c r="H54" s="15"/>
      <c r="J54" s="20"/>
    </row>
    <row r="55" spans="1:10">
      <c r="A55" s="37" t="s">
        <v>33</v>
      </c>
      <c r="B55" s="40">
        <v>238100160.16</v>
      </c>
      <c r="C55" s="40">
        <v>97790810.760000005</v>
      </c>
      <c r="D55" s="40">
        <v>716385103.84000003</v>
      </c>
      <c r="E55" s="37">
        <f>SUM(B55:D55)</f>
        <v>1052276074.76</v>
      </c>
      <c r="F55" s="34"/>
      <c r="H55" s="15"/>
      <c r="J55" s="20"/>
    </row>
    <row r="56" spans="1:10">
      <c r="A56" s="37" t="s">
        <v>34</v>
      </c>
      <c r="B56" s="40">
        <v>1179478947.25</v>
      </c>
      <c r="C56" s="40">
        <v>1822620367.4300001</v>
      </c>
      <c r="D56" s="40">
        <v>1233682236.3699999</v>
      </c>
      <c r="E56" s="37">
        <f>SUM(B56:D56)</f>
        <v>4235781551.0500002</v>
      </c>
      <c r="F56" s="34"/>
      <c r="H56" s="15"/>
      <c r="J56" s="20"/>
    </row>
    <row r="57" spans="1:10">
      <c r="A57" s="77" t="s">
        <v>35</v>
      </c>
      <c r="B57" s="40">
        <v>330087000</v>
      </c>
      <c r="C57" s="40">
        <v>260859000</v>
      </c>
      <c r="D57" s="40">
        <v>262015000</v>
      </c>
      <c r="E57" s="37">
        <f>SUM(B57:D57)</f>
        <v>852961000</v>
      </c>
      <c r="F57" s="65"/>
      <c r="H57" s="15"/>
      <c r="J57" s="20"/>
    </row>
    <row r="58" spans="1:10">
      <c r="A58" s="37" t="s">
        <v>38</v>
      </c>
      <c r="B58" s="40">
        <v>156747042.66445404</v>
      </c>
      <c r="C58" s="40">
        <v>162051511.11333573</v>
      </c>
      <c r="D58" s="40">
        <v>161255840.84600347</v>
      </c>
      <c r="E58" s="37">
        <f>SUM(B58:D58)</f>
        <v>480054394.62379324</v>
      </c>
      <c r="F58" s="34"/>
      <c r="H58" s="15"/>
      <c r="J58" s="20"/>
    </row>
    <row r="59" spans="1:10" ht="15.75" thickBot="1">
      <c r="A59" s="42" t="s">
        <v>37</v>
      </c>
      <c r="B59" s="42">
        <f>SUM(B54:B58)</f>
        <v>3889440692.7144542</v>
      </c>
      <c r="C59" s="42">
        <f>SUM(C54:C58)</f>
        <v>4476943172.673336</v>
      </c>
      <c r="D59" s="42">
        <f>SUM(D54:D58)</f>
        <v>4266101171.7060037</v>
      </c>
      <c r="E59" s="42">
        <f>SUM(E54:E58)</f>
        <v>12632485037.093794</v>
      </c>
      <c r="F59" s="34"/>
      <c r="H59" s="15"/>
      <c r="J59" s="20"/>
    </row>
    <row r="60" spans="1:10" ht="15.75" thickTop="1">
      <c r="A60" s="61" t="s">
        <v>27</v>
      </c>
      <c r="B60" s="2"/>
      <c r="C60" s="2"/>
      <c r="D60" s="2"/>
      <c r="E60" s="68"/>
      <c r="F60" s="34"/>
      <c r="J60" s="20"/>
    </row>
    <row r="61" spans="1:10">
      <c r="A61" s="61"/>
      <c r="B61" s="61"/>
      <c r="C61" s="61"/>
      <c r="D61" s="61"/>
      <c r="E61" s="61"/>
      <c r="F61" s="61"/>
      <c r="J61" s="20"/>
    </row>
    <row r="62" spans="1:10">
      <c r="B62" s="54"/>
      <c r="C62" s="54"/>
      <c r="D62" s="54"/>
      <c r="E62" s="54"/>
      <c r="J62" s="20"/>
    </row>
    <row r="63" spans="1:10">
      <c r="A63" s="132" t="s">
        <v>40</v>
      </c>
      <c r="B63" s="132"/>
      <c r="C63" s="132"/>
      <c r="D63" s="132"/>
      <c r="E63" s="132"/>
      <c r="J63" s="20"/>
    </row>
    <row r="64" spans="1:10">
      <c r="A64" s="128" t="s">
        <v>41</v>
      </c>
      <c r="B64" s="128"/>
      <c r="C64" s="128"/>
      <c r="D64" s="128"/>
      <c r="E64" s="128"/>
      <c r="J64" s="20"/>
    </row>
    <row r="65" spans="1:10">
      <c r="A65" s="126" t="s">
        <v>77</v>
      </c>
      <c r="B65" s="126"/>
      <c r="C65" s="126"/>
      <c r="D65" s="126"/>
      <c r="E65" s="126"/>
      <c r="J65" s="20"/>
    </row>
    <row r="66" spans="1:10">
      <c r="B66" s="131"/>
      <c r="C66" s="131"/>
      <c r="D66" s="131"/>
      <c r="E66" s="131"/>
      <c r="J66" s="20"/>
    </row>
    <row r="67" spans="1:10" ht="15.75" thickBot="1">
      <c r="A67" s="13" t="s">
        <v>42</v>
      </c>
      <c r="B67" s="14" t="s">
        <v>58</v>
      </c>
      <c r="C67" s="14" t="s">
        <v>59</v>
      </c>
      <c r="D67" s="14" t="s">
        <v>60</v>
      </c>
      <c r="E67" s="14" t="s">
        <v>66</v>
      </c>
      <c r="J67" s="20"/>
    </row>
    <row r="68" spans="1:10">
      <c r="A68" s="62" t="s">
        <v>43</v>
      </c>
      <c r="J68" s="20"/>
    </row>
    <row r="69" spans="1:10">
      <c r="A69" s="63" t="s">
        <v>72</v>
      </c>
      <c r="B69" s="45">
        <f>B70+B75</f>
        <v>226743211.65749997</v>
      </c>
      <c r="C69" s="45">
        <f t="shared" ref="C69:D69" si="6">C70+C75</f>
        <v>222766020.48289996</v>
      </c>
      <c r="D69" s="45">
        <f t="shared" si="6"/>
        <v>193127120.44840002</v>
      </c>
      <c r="E69" s="46">
        <f t="shared" ref="E69:E81" si="7">SUM(B69:D69)</f>
        <v>642636352.58879995</v>
      </c>
      <c r="J69" s="20"/>
    </row>
    <row r="70" spans="1:10" ht="17.25">
      <c r="A70" s="64" t="s">
        <v>83</v>
      </c>
      <c r="B70" s="45">
        <f>SUM(B71:B74)</f>
        <v>171793084.3818</v>
      </c>
      <c r="C70" s="45">
        <f t="shared" ref="C70:D70" si="8">SUM(C71:C74)</f>
        <v>150853075.23359996</v>
      </c>
      <c r="D70" s="45">
        <f t="shared" si="8"/>
        <v>141824005.28840002</v>
      </c>
      <c r="E70" s="46">
        <f t="shared" si="7"/>
        <v>464470164.90380001</v>
      </c>
      <c r="J70" s="20"/>
    </row>
    <row r="71" spans="1:10">
      <c r="A71" s="47" t="s">
        <v>44</v>
      </c>
      <c r="B71" s="48">
        <v>143965838.95169529</v>
      </c>
      <c r="C71" s="48">
        <v>134108260.46002196</v>
      </c>
      <c r="D71" s="48">
        <v>122090839.22763586</v>
      </c>
      <c r="E71" s="46">
        <f t="shared" si="7"/>
        <v>400164938.6393531</v>
      </c>
      <c r="F71" s="45"/>
      <c r="J71" s="20"/>
    </row>
    <row r="72" spans="1:10">
      <c r="A72" s="47" t="s">
        <v>45</v>
      </c>
      <c r="B72" s="48">
        <v>19718914.720631123</v>
      </c>
      <c r="C72" s="48">
        <v>12414299.479656687</v>
      </c>
      <c r="D72" s="48">
        <v>14461145.655142562</v>
      </c>
      <c r="E72" s="46">
        <f t="shared" si="7"/>
        <v>46594359.855430372</v>
      </c>
      <c r="F72" s="54"/>
      <c r="J72" s="20"/>
    </row>
    <row r="73" spans="1:10">
      <c r="A73" s="47" t="s">
        <v>46</v>
      </c>
      <c r="B73" s="48">
        <v>3408392.6358169657</v>
      </c>
      <c r="C73" s="48">
        <v>2546560.6634288058</v>
      </c>
      <c r="D73" s="48">
        <v>2860876.177265082</v>
      </c>
      <c r="E73" s="46">
        <f t="shared" si="7"/>
        <v>8815829.4765108526</v>
      </c>
      <c r="F73" s="69"/>
      <c r="J73" s="20"/>
    </row>
    <row r="74" spans="1:10">
      <c r="A74" s="47" t="s">
        <v>47</v>
      </c>
      <c r="B74" s="48">
        <v>4699938.073656613</v>
      </c>
      <c r="C74" s="48">
        <v>1783954.6304924961</v>
      </c>
      <c r="D74" s="48">
        <v>2411144.2283565006</v>
      </c>
      <c r="E74" s="46">
        <f t="shared" si="7"/>
        <v>8895036.9325056095</v>
      </c>
      <c r="F74" s="69"/>
      <c r="J74" s="20"/>
    </row>
    <row r="75" spans="1:10" ht="17.25">
      <c r="A75" s="49" t="s">
        <v>80</v>
      </c>
      <c r="B75" s="48">
        <f>B76</f>
        <v>54950127.275699988</v>
      </c>
      <c r="C75" s="48">
        <f t="shared" ref="C75:D75" si="9">C76</f>
        <v>71912945.249300018</v>
      </c>
      <c r="D75" s="48">
        <f t="shared" si="9"/>
        <v>51303115.159999996</v>
      </c>
      <c r="E75" s="46">
        <f t="shared" si="7"/>
        <v>178166187.685</v>
      </c>
      <c r="F75" s="69"/>
      <c r="J75" s="20"/>
    </row>
    <row r="76" spans="1:10">
      <c r="A76" s="47" t="s">
        <v>73</v>
      </c>
      <c r="B76" s="48">
        <v>54950127.275699988</v>
      </c>
      <c r="C76" s="48">
        <v>71912945.249300018</v>
      </c>
      <c r="D76" s="48">
        <v>51303115.159999996</v>
      </c>
      <c r="E76" s="46">
        <f t="shared" si="7"/>
        <v>178166187.685</v>
      </c>
      <c r="F76" s="45"/>
      <c r="J76" s="20"/>
    </row>
    <row r="77" spans="1:10" ht="17.25">
      <c r="A77" s="50" t="s">
        <v>81</v>
      </c>
      <c r="B77" s="48">
        <v>7503091353.0099993</v>
      </c>
      <c r="C77" s="48">
        <v>5841538878.4599981</v>
      </c>
      <c r="D77" s="48">
        <v>5210648386.2800007</v>
      </c>
      <c r="E77" s="46">
        <f t="shared" si="7"/>
        <v>18555278617.75</v>
      </c>
      <c r="F77" s="54"/>
      <c r="J77" s="20"/>
    </row>
    <row r="78" spans="1:10">
      <c r="A78" s="51" t="s">
        <v>15</v>
      </c>
      <c r="B78" s="48">
        <f>SUM(B47:B50)</f>
        <v>5507725586.1099997</v>
      </c>
      <c r="C78" s="48">
        <f>SUM(C47:C50)</f>
        <v>7349536381.3800011</v>
      </c>
      <c r="D78" s="48">
        <f>SUM(D47:D50)</f>
        <v>5487055495.79</v>
      </c>
      <c r="E78" s="46">
        <f t="shared" si="7"/>
        <v>18344317463.280003</v>
      </c>
      <c r="F78" s="54"/>
      <c r="J78" s="20"/>
    </row>
    <row r="79" spans="1:10" ht="17.25">
      <c r="A79" s="51" t="s">
        <v>82</v>
      </c>
      <c r="B79" s="48">
        <f>B77-B78</f>
        <v>1995365766.8999996</v>
      </c>
      <c r="C79" s="48">
        <f t="shared" ref="C79:D79" si="10">C77-C78</f>
        <v>-1507997502.9200029</v>
      </c>
      <c r="D79" s="48">
        <f t="shared" si="10"/>
        <v>-276407109.50999928</v>
      </c>
      <c r="E79" s="46">
        <f t="shared" si="7"/>
        <v>210961154.46999741</v>
      </c>
      <c r="F79" s="54"/>
      <c r="J79" s="20"/>
    </row>
    <row r="80" spans="1:10">
      <c r="A80" s="50"/>
      <c r="B80" s="48"/>
      <c r="C80" s="48"/>
      <c r="D80" s="48"/>
      <c r="E80" s="46"/>
      <c r="F80" s="54"/>
      <c r="J80" s="20"/>
    </row>
    <row r="81" spans="1:10" ht="15.75" thickBot="1">
      <c r="A81" s="52" t="s">
        <v>37</v>
      </c>
      <c r="B81" s="53">
        <f>B70+B75+B77</f>
        <v>7729834564.6674995</v>
      </c>
      <c r="C81" s="53">
        <f>C69+C77</f>
        <v>6064304898.9428978</v>
      </c>
      <c r="D81" s="42">
        <f>D69+D77</f>
        <v>5403775506.7284012</v>
      </c>
      <c r="E81" s="42">
        <f t="shared" si="7"/>
        <v>19197914970.338799</v>
      </c>
      <c r="F81" s="2"/>
      <c r="J81" s="20"/>
    </row>
    <row r="82" spans="1:10" ht="15.75" thickTop="1">
      <c r="A82" s="37" t="s">
        <v>48</v>
      </c>
      <c r="B82" s="2"/>
      <c r="C82" s="2"/>
      <c r="D82" s="2"/>
      <c r="E82" s="2"/>
      <c r="F82" s="45"/>
      <c r="J82" s="20"/>
    </row>
    <row r="83" spans="1:10">
      <c r="A83" s="125" t="s">
        <v>39</v>
      </c>
      <c r="B83" s="125"/>
      <c r="C83" s="125"/>
      <c r="D83" s="125"/>
      <c r="E83" s="125"/>
      <c r="F83" s="125"/>
      <c r="J83" s="20"/>
    </row>
    <row r="84" spans="1:10">
      <c r="A84" s="2" t="s">
        <v>74</v>
      </c>
      <c r="B84" s="45"/>
      <c r="C84" s="45"/>
      <c r="D84" s="45"/>
      <c r="E84" s="45"/>
      <c r="J84" s="20"/>
    </row>
    <row r="85" spans="1:10">
      <c r="A85" s="37" t="s">
        <v>75</v>
      </c>
      <c r="B85" s="54"/>
      <c r="C85" s="54"/>
      <c r="D85" s="54"/>
      <c r="J85" s="20"/>
    </row>
    <row r="86" spans="1:10">
      <c r="A86" s="2" t="s">
        <v>76</v>
      </c>
      <c r="B86" s="54"/>
      <c r="C86" s="54"/>
      <c r="D86" s="54"/>
      <c r="J86" s="20"/>
    </row>
    <row r="87" spans="1:10">
      <c r="B87" s="54"/>
      <c r="C87" s="54"/>
      <c r="D87" s="54"/>
      <c r="J87" s="20"/>
    </row>
    <row r="88" spans="1:10">
      <c r="A88" s="133" t="s">
        <v>49</v>
      </c>
      <c r="B88" s="133"/>
      <c r="C88" s="133"/>
      <c r="D88" s="133"/>
      <c r="E88" s="133"/>
      <c r="F88" s="1"/>
      <c r="J88" s="20"/>
    </row>
    <row r="89" spans="1:10">
      <c r="A89" s="133" t="s">
        <v>50</v>
      </c>
      <c r="B89" s="133"/>
      <c r="C89" s="133"/>
      <c r="D89" s="133"/>
      <c r="E89" s="133"/>
      <c r="F89" s="1"/>
      <c r="J89" s="20"/>
    </row>
    <row r="90" spans="1:10">
      <c r="A90" s="133" t="s">
        <v>77</v>
      </c>
      <c r="B90" s="133"/>
      <c r="C90" s="133"/>
      <c r="D90" s="133"/>
      <c r="E90" s="133"/>
      <c r="F90" s="1"/>
      <c r="J90" s="20"/>
    </row>
    <row r="91" spans="1:10">
      <c r="A91" s="50"/>
      <c r="B91" s="50"/>
      <c r="C91" s="50"/>
      <c r="D91" s="50"/>
      <c r="E91" s="50"/>
      <c r="F91" s="1"/>
      <c r="J91" s="20"/>
    </row>
    <row r="92" spans="1:10" ht="15.75" thickBot="1">
      <c r="A92" s="70" t="s">
        <v>42</v>
      </c>
      <c r="B92" s="70" t="s">
        <v>58</v>
      </c>
      <c r="C92" s="70" t="s">
        <v>59</v>
      </c>
      <c r="D92" s="70" t="s">
        <v>60</v>
      </c>
      <c r="E92" s="70" t="s">
        <v>66</v>
      </c>
      <c r="F92" s="1"/>
      <c r="J92" s="20"/>
    </row>
    <row r="93" spans="1:10">
      <c r="A93" s="50"/>
      <c r="B93" s="50"/>
      <c r="C93" s="50"/>
      <c r="D93" s="50"/>
      <c r="E93" s="50"/>
      <c r="F93" s="1"/>
      <c r="J93" s="20"/>
    </row>
    <row r="94" spans="1:10">
      <c r="A94" s="50" t="s">
        <v>87</v>
      </c>
      <c r="B94" s="46">
        <f>'2T'!E98</f>
        <v>11120311319.2239</v>
      </c>
      <c r="C94" s="46">
        <f>B98</f>
        <v>6541200476.9064007</v>
      </c>
      <c r="D94" s="46">
        <f>C98</f>
        <v>6210839840.0835037</v>
      </c>
      <c r="E94" s="46">
        <f>+B94</f>
        <v>11120311319.2239</v>
      </c>
      <c r="F94" s="1"/>
      <c r="J94" s="20"/>
    </row>
    <row r="95" spans="1:10">
      <c r="A95" s="50" t="s">
        <v>51</v>
      </c>
      <c r="B95" s="46">
        <v>3150723722.3499999</v>
      </c>
      <c r="C95" s="46">
        <v>5733944262.1199999</v>
      </c>
      <c r="D95" s="46">
        <v>8299854094.2700005</v>
      </c>
      <c r="E95" s="46">
        <f>SUM(B95:D95)</f>
        <v>17184522078.739998</v>
      </c>
      <c r="F95" s="46"/>
      <c r="J95" s="20"/>
    </row>
    <row r="96" spans="1:10">
      <c r="A96" s="50" t="s">
        <v>88</v>
      </c>
      <c r="B96" s="46">
        <f>+B94+B95</f>
        <v>14271035041.5739</v>
      </c>
      <c r="C96" s="46">
        <f>+C94+C95</f>
        <v>12275144739.026402</v>
      </c>
      <c r="D96" s="46">
        <f>+D94+D95</f>
        <v>14510693934.353504</v>
      </c>
      <c r="E96" s="46">
        <f>+E94+E95</f>
        <v>28304833397.963898</v>
      </c>
      <c r="F96" s="46"/>
      <c r="J96" s="20"/>
    </row>
    <row r="97" spans="1:10">
      <c r="A97" s="50" t="s">
        <v>52</v>
      </c>
      <c r="B97" s="46">
        <f>B81</f>
        <v>7729834564.6674995</v>
      </c>
      <c r="C97" s="46">
        <f>C81</f>
        <v>6064304898.9428978</v>
      </c>
      <c r="D97" s="46">
        <f>D81</f>
        <v>5403775506.7284012</v>
      </c>
      <c r="E97" s="46">
        <f>SUM(B97:D97)</f>
        <v>19197914970.338799</v>
      </c>
      <c r="F97" s="46"/>
      <c r="J97" s="20"/>
    </row>
    <row r="98" spans="1:10">
      <c r="A98" s="50" t="s">
        <v>89</v>
      </c>
      <c r="B98" s="46">
        <f t="shared" ref="B98:D98" si="11">+B96-B97</f>
        <v>6541200476.9064007</v>
      </c>
      <c r="C98" s="46">
        <f t="shared" si="11"/>
        <v>6210839840.0835037</v>
      </c>
      <c r="D98" s="46">
        <f t="shared" si="11"/>
        <v>9106918427.625103</v>
      </c>
      <c r="E98" s="46">
        <f>+E96-E97</f>
        <v>9106918427.6250992</v>
      </c>
      <c r="F98" s="55"/>
      <c r="J98" s="20"/>
    </row>
    <row r="99" spans="1:10" ht="15.75" thickBot="1">
      <c r="A99" s="57"/>
      <c r="B99" s="42"/>
      <c r="C99" s="42"/>
      <c r="D99" s="42"/>
      <c r="E99" s="42"/>
      <c r="F99" s="55"/>
      <c r="J99" s="20"/>
    </row>
    <row r="100" spans="1:10" ht="15.75" thickTop="1">
      <c r="A100" s="134" t="s">
        <v>39</v>
      </c>
      <c r="B100" s="134"/>
      <c r="C100" s="134"/>
      <c r="D100" s="134"/>
      <c r="E100" s="134"/>
      <c r="F100" s="134"/>
      <c r="G100" s="45"/>
      <c r="J100" s="20"/>
    </row>
    <row r="101" spans="1:10">
      <c r="A101" s="134"/>
      <c r="B101" s="134"/>
      <c r="C101" s="134"/>
      <c r="D101" s="134"/>
      <c r="E101" s="134"/>
      <c r="F101" s="134"/>
      <c r="J101" s="20"/>
    </row>
    <row r="102" spans="1:10">
      <c r="B102" s="45"/>
      <c r="C102" s="45"/>
      <c r="D102" s="45"/>
      <c r="J102" s="20"/>
    </row>
    <row r="103" spans="1:10">
      <c r="B103" s="45"/>
      <c r="C103" s="45"/>
      <c r="D103" s="45"/>
      <c r="J103" s="20"/>
    </row>
  </sheetData>
  <mergeCells count="21">
    <mergeCell ref="A101:F101"/>
    <mergeCell ref="A20:A21"/>
    <mergeCell ref="A32:A33"/>
    <mergeCell ref="A39:F39"/>
    <mergeCell ref="B44:E44"/>
    <mergeCell ref="B66:E66"/>
    <mergeCell ref="A83:F83"/>
    <mergeCell ref="A43:E43"/>
    <mergeCell ref="A63:E63"/>
    <mergeCell ref="A64:E64"/>
    <mergeCell ref="A65:E65"/>
    <mergeCell ref="A88:E88"/>
    <mergeCell ref="A89:E89"/>
    <mergeCell ref="A90:E90"/>
    <mergeCell ref="A100:F100"/>
    <mergeCell ref="A1:F1"/>
    <mergeCell ref="A8:F8"/>
    <mergeCell ref="A9:F9"/>
    <mergeCell ref="A41:E41"/>
    <mergeCell ref="A42:E42"/>
    <mergeCell ref="A38:F38"/>
  </mergeCells>
  <pageMargins left="0.39370078740157483" right="0.31496062992125984" top="0.74803149606299213" bottom="0.74803149606299213" header="0.31496062992125984" footer="0.31496062992125984"/>
  <pageSetup scale="95" orientation="landscape" r:id="rId1"/>
  <headerFooter alignWithMargins="0"/>
  <rowBreaks count="3" manualBreakCount="3">
    <brk id="40" max="16383" man="1"/>
    <brk id="62" max="16383" man="1"/>
    <brk id="8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Z103"/>
  <sheetViews>
    <sheetView workbookViewId="0">
      <selection sqref="A1:F1"/>
    </sheetView>
  </sheetViews>
  <sheetFormatPr baseColWidth="10" defaultColWidth="11.42578125" defaultRowHeight="15"/>
  <cols>
    <col min="1" max="1" width="64.85546875" style="1" customWidth="1"/>
    <col min="2" max="2" width="19.28515625" style="20" customWidth="1"/>
    <col min="3" max="5" width="16.28515625" style="20" bestFit="1" customWidth="1"/>
    <col min="6" max="6" width="12.140625" style="20" customWidth="1"/>
    <col min="7" max="7" width="16.42578125" style="20" bestFit="1" customWidth="1"/>
    <col min="8" max="9" width="11.42578125" style="20"/>
    <col min="10" max="10" width="17.85546875" style="71" bestFit="1" customWidth="1"/>
    <col min="11" max="256" width="11.42578125" style="20"/>
    <col min="257" max="257" width="56.7109375" style="20" customWidth="1"/>
    <col min="258" max="258" width="15.85546875" style="20" customWidth="1"/>
    <col min="259" max="261" width="16.28515625" style="20" bestFit="1" customWidth="1"/>
    <col min="262" max="262" width="12.140625" style="20" customWidth="1"/>
    <col min="263" max="263" width="16.42578125" style="20" bestFit="1" customWidth="1"/>
    <col min="264" max="265" width="11.42578125" style="20"/>
    <col min="266" max="266" width="17.85546875" style="20" bestFit="1" customWidth="1"/>
    <col min="267" max="512" width="11.42578125" style="20"/>
    <col min="513" max="513" width="56.7109375" style="20" customWidth="1"/>
    <col min="514" max="514" width="15.85546875" style="20" customWidth="1"/>
    <col min="515" max="517" width="16.28515625" style="20" bestFit="1" customWidth="1"/>
    <col min="518" max="518" width="12.140625" style="20" customWidth="1"/>
    <col min="519" max="519" width="16.42578125" style="20" bestFit="1" customWidth="1"/>
    <col min="520" max="521" width="11.42578125" style="20"/>
    <col min="522" max="522" width="17.85546875" style="20" bestFit="1" customWidth="1"/>
    <col min="523" max="768" width="11.42578125" style="20"/>
    <col min="769" max="769" width="56.7109375" style="20" customWidth="1"/>
    <col min="770" max="770" width="15.85546875" style="20" customWidth="1"/>
    <col min="771" max="773" width="16.28515625" style="20" bestFit="1" customWidth="1"/>
    <col min="774" max="774" width="12.140625" style="20" customWidth="1"/>
    <col min="775" max="775" width="16.42578125" style="20" bestFit="1" customWidth="1"/>
    <col min="776" max="777" width="11.42578125" style="20"/>
    <col min="778" max="778" width="17.85546875" style="20" bestFit="1" customWidth="1"/>
    <col min="779" max="1024" width="11.42578125" style="20"/>
    <col min="1025" max="1025" width="56.7109375" style="20" customWidth="1"/>
    <col min="1026" max="1026" width="15.85546875" style="20" customWidth="1"/>
    <col min="1027" max="1029" width="16.28515625" style="20" bestFit="1" customWidth="1"/>
    <col min="1030" max="1030" width="12.140625" style="20" customWidth="1"/>
    <col min="1031" max="1031" width="16.42578125" style="20" bestFit="1" customWidth="1"/>
    <col min="1032" max="1033" width="11.42578125" style="20"/>
    <col min="1034" max="1034" width="17.85546875" style="20" bestFit="1" customWidth="1"/>
    <col min="1035" max="1280" width="11.42578125" style="20"/>
    <col min="1281" max="1281" width="56.7109375" style="20" customWidth="1"/>
    <col min="1282" max="1282" width="15.85546875" style="20" customWidth="1"/>
    <col min="1283" max="1285" width="16.28515625" style="20" bestFit="1" customWidth="1"/>
    <col min="1286" max="1286" width="12.140625" style="20" customWidth="1"/>
    <col min="1287" max="1287" width="16.42578125" style="20" bestFit="1" customWidth="1"/>
    <col min="1288" max="1289" width="11.42578125" style="20"/>
    <col min="1290" max="1290" width="17.85546875" style="20" bestFit="1" customWidth="1"/>
    <col min="1291" max="1536" width="11.42578125" style="20"/>
    <col min="1537" max="1537" width="56.7109375" style="20" customWidth="1"/>
    <col min="1538" max="1538" width="15.85546875" style="20" customWidth="1"/>
    <col min="1539" max="1541" width="16.28515625" style="20" bestFit="1" customWidth="1"/>
    <col min="1542" max="1542" width="12.140625" style="20" customWidth="1"/>
    <col min="1543" max="1543" width="16.42578125" style="20" bestFit="1" customWidth="1"/>
    <col min="1544" max="1545" width="11.42578125" style="20"/>
    <col min="1546" max="1546" width="17.85546875" style="20" bestFit="1" customWidth="1"/>
    <col min="1547" max="1792" width="11.42578125" style="20"/>
    <col min="1793" max="1793" width="56.7109375" style="20" customWidth="1"/>
    <col min="1794" max="1794" width="15.85546875" style="20" customWidth="1"/>
    <col min="1795" max="1797" width="16.28515625" style="20" bestFit="1" customWidth="1"/>
    <col min="1798" max="1798" width="12.140625" style="20" customWidth="1"/>
    <col min="1799" max="1799" width="16.42578125" style="20" bestFit="1" customWidth="1"/>
    <col min="1800" max="1801" width="11.42578125" style="20"/>
    <col min="1802" max="1802" width="17.85546875" style="20" bestFit="1" customWidth="1"/>
    <col min="1803" max="2048" width="11.42578125" style="20"/>
    <col min="2049" max="2049" width="56.7109375" style="20" customWidth="1"/>
    <col min="2050" max="2050" width="15.85546875" style="20" customWidth="1"/>
    <col min="2051" max="2053" width="16.28515625" style="20" bestFit="1" customWidth="1"/>
    <col min="2054" max="2054" width="12.140625" style="20" customWidth="1"/>
    <col min="2055" max="2055" width="16.42578125" style="20" bestFit="1" customWidth="1"/>
    <col min="2056" max="2057" width="11.42578125" style="20"/>
    <col min="2058" max="2058" width="17.85546875" style="20" bestFit="1" customWidth="1"/>
    <col min="2059" max="2304" width="11.42578125" style="20"/>
    <col min="2305" max="2305" width="56.7109375" style="20" customWidth="1"/>
    <col min="2306" max="2306" width="15.85546875" style="20" customWidth="1"/>
    <col min="2307" max="2309" width="16.28515625" style="20" bestFit="1" customWidth="1"/>
    <col min="2310" max="2310" width="12.140625" style="20" customWidth="1"/>
    <col min="2311" max="2311" width="16.42578125" style="20" bestFit="1" customWidth="1"/>
    <col min="2312" max="2313" width="11.42578125" style="20"/>
    <col min="2314" max="2314" width="17.85546875" style="20" bestFit="1" customWidth="1"/>
    <col min="2315" max="2560" width="11.42578125" style="20"/>
    <col min="2561" max="2561" width="56.7109375" style="20" customWidth="1"/>
    <col min="2562" max="2562" width="15.85546875" style="20" customWidth="1"/>
    <col min="2563" max="2565" width="16.28515625" style="20" bestFit="1" customWidth="1"/>
    <col min="2566" max="2566" width="12.140625" style="20" customWidth="1"/>
    <col min="2567" max="2567" width="16.42578125" style="20" bestFit="1" customWidth="1"/>
    <col min="2568" max="2569" width="11.42578125" style="20"/>
    <col min="2570" max="2570" width="17.85546875" style="20" bestFit="1" customWidth="1"/>
    <col min="2571" max="2816" width="11.42578125" style="20"/>
    <col min="2817" max="2817" width="56.7109375" style="20" customWidth="1"/>
    <col min="2818" max="2818" width="15.85546875" style="20" customWidth="1"/>
    <col min="2819" max="2821" width="16.28515625" style="20" bestFit="1" customWidth="1"/>
    <col min="2822" max="2822" width="12.140625" style="20" customWidth="1"/>
    <col min="2823" max="2823" width="16.42578125" style="20" bestFit="1" customWidth="1"/>
    <col min="2824" max="2825" width="11.42578125" style="20"/>
    <col min="2826" max="2826" width="17.85546875" style="20" bestFit="1" customWidth="1"/>
    <col min="2827" max="3072" width="11.42578125" style="20"/>
    <col min="3073" max="3073" width="56.7109375" style="20" customWidth="1"/>
    <col min="3074" max="3074" width="15.85546875" style="20" customWidth="1"/>
    <col min="3075" max="3077" width="16.28515625" style="20" bestFit="1" customWidth="1"/>
    <col min="3078" max="3078" width="12.140625" style="20" customWidth="1"/>
    <col min="3079" max="3079" width="16.42578125" style="20" bestFit="1" customWidth="1"/>
    <col min="3080" max="3081" width="11.42578125" style="20"/>
    <col min="3082" max="3082" width="17.85546875" style="20" bestFit="1" customWidth="1"/>
    <col min="3083" max="3328" width="11.42578125" style="20"/>
    <col min="3329" max="3329" width="56.7109375" style="20" customWidth="1"/>
    <col min="3330" max="3330" width="15.85546875" style="20" customWidth="1"/>
    <col min="3331" max="3333" width="16.28515625" style="20" bestFit="1" customWidth="1"/>
    <col min="3334" max="3334" width="12.140625" style="20" customWidth="1"/>
    <col min="3335" max="3335" width="16.42578125" style="20" bestFit="1" customWidth="1"/>
    <col min="3336" max="3337" width="11.42578125" style="20"/>
    <col min="3338" max="3338" width="17.85546875" style="20" bestFit="1" customWidth="1"/>
    <col min="3339" max="3584" width="11.42578125" style="20"/>
    <col min="3585" max="3585" width="56.7109375" style="20" customWidth="1"/>
    <col min="3586" max="3586" width="15.85546875" style="20" customWidth="1"/>
    <col min="3587" max="3589" width="16.28515625" style="20" bestFit="1" customWidth="1"/>
    <col min="3590" max="3590" width="12.140625" style="20" customWidth="1"/>
    <col min="3591" max="3591" width="16.42578125" style="20" bestFit="1" customWidth="1"/>
    <col min="3592" max="3593" width="11.42578125" style="20"/>
    <col min="3594" max="3594" width="17.85546875" style="20" bestFit="1" customWidth="1"/>
    <col min="3595" max="3840" width="11.42578125" style="20"/>
    <col min="3841" max="3841" width="56.7109375" style="20" customWidth="1"/>
    <col min="3842" max="3842" width="15.85546875" style="20" customWidth="1"/>
    <col min="3843" max="3845" width="16.28515625" style="20" bestFit="1" customWidth="1"/>
    <col min="3846" max="3846" width="12.140625" style="20" customWidth="1"/>
    <col min="3847" max="3847" width="16.42578125" style="20" bestFit="1" customWidth="1"/>
    <col min="3848" max="3849" width="11.42578125" style="20"/>
    <col min="3850" max="3850" width="17.85546875" style="20" bestFit="1" customWidth="1"/>
    <col min="3851" max="4096" width="11.42578125" style="20"/>
    <col min="4097" max="4097" width="56.7109375" style="20" customWidth="1"/>
    <col min="4098" max="4098" width="15.85546875" style="20" customWidth="1"/>
    <col min="4099" max="4101" width="16.28515625" style="20" bestFit="1" customWidth="1"/>
    <col min="4102" max="4102" width="12.140625" style="20" customWidth="1"/>
    <col min="4103" max="4103" width="16.42578125" style="20" bestFit="1" customWidth="1"/>
    <col min="4104" max="4105" width="11.42578125" style="20"/>
    <col min="4106" max="4106" width="17.85546875" style="20" bestFit="1" customWidth="1"/>
    <col min="4107" max="4352" width="11.42578125" style="20"/>
    <col min="4353" max="4353" width="56.7109375" style="20" customWidth="1"/>
    <col min="4354" max="4354" width="15.85546875" style="20" customWidth="1"/>
    <col min="4355" max="4357" width="16.28515625" style="20" bestFit="1" customWidth="1"/>
    <col min="4358" max="4358" width="12.140625" style="20" customWidth="1"/>
    <col min="4359" max="4359" width="16.42578125" style="20" bestFit="1" customWidth="1"/>
    <col min="4360" max="4361" width="11.42578125" style="20"/>
    <col min="4362" max="4362" width="17.85546875" style="20" bestFit="1" customWidth="1"/>
    <col min="4363" max="4608" width="11.42578125" style="20"/>
    <col min="4609" max="4609" width="56.7109375" style="20" customWidth="1"/>
    <col min="4610" max="4610" width="15.85546875" style="20" customWidth="1"/>
    <col min="4611" max="4613" width="16.28515625" style="20" bestFit="1" customWidth="1"/>
    <col min="4614" max="4614" width="12.140625" style="20" customWidth="1"/>
    <col min="4615" max="4615" width="16.42578125" style="20" bestFit="1" customWidth="1"/>
    <col min="4616" max="4617" width="11.42578125" style="20"/>
    <col min="4618" max="4618" width="17.85546875" style="20" bestFit="1" customWidth="1"/>
    <col min="4619" max="4864" width="11.42578125" style="20"/>
    <col min="4865" max="4865" width="56.7109375" style="20" customWidth="1"/>
    <col min="4866" max="4866" width="15.85546875" style="20" customWidth="1"/>
    <col min="4867" max="4869" width="16.28515625" style="20" bestFit="1" customWidth="1"/>
    <col min="4870" max="4870" width="12.140625" style="20" customWidth="1"/>
    <col min="4871" max="4871" width="16.42578125" style="20" bestFit="1" customWidth="1"/>
    <col min="4872" max="4873" width="11.42578125" style="20"/>
    <col min="4874" max="4874" width="17.85546875" style="20" bestFit="1" customWidth="1"/>
    <col min="4875" max="5120" width="11.42578125" style="20"/>
    <col min="5121" max="5121" width="56.7109375" style="20" customWidth="1"/>
    <col min="5122" max="5122" width="15.85546875" style="20" customWidth="1"/>
    <col min="5123" max="5125" width="16.28515625" style="20" bestFit="1" customWidth="1"/>
    <col min="5126" max="5126" width="12.140625" style="20" customWidth="1"/>
    <col min="5127" max="5127" width="16.42578125" style="20" bestFit="1" customWidth="1"/>
    <col min="5128" max="5129" width="11.42578125" style="20"/>
    <col min="5130" max="5130" width="17.85546875" style="20" bestFit="1" customWidth="1"/>
    <col min="5131" max="5376" width="11.42578125" style="20"/>
    <col min="5377" max="5377" width="56.7109375" style="20" customWidth="1"/>
    <col min="5378" max="5378" width="15.85546875" style="20" customWidth="1"/>
    <col min="5379" max="5381" width="16.28515625" style="20" bestFit="1" customWidth="1"/>
    <col min="5382" max="5382" width="12.140625" style="20" customWidth="1"/>
    <col min="5383" max="5383" width="16.42578125" style="20" bestFit="1" customWidth="1"/>
    <col min="5384" max="5385" width="11.42578125" style="20"/>
    <col min="5386" max="5386" width="17.85546875" style="20" bestFit="1" customWidth="1"/>
    <col min="5387" max="5632" width="11.42578125" style="20"/>
    <col min="5633" max="5633" width="56.7109375" style="20" customWidth="1"/>
    <col min="5634" max="5634" width="15.85546875" style="20" customWidth="1"/>
    <col min="5635" max="5637" width="16.28515625" style="20" bestFit="1" customWidth="1"/>
    <col min="5638" max="5638" width="12.140625" style="20" customWidth="1"/>
    <col min="5639" max="5639" width="16.42578125" style="20" bestFit="1" customWidth="1"/>
    <col min="5640" max="5641" width="11.42578125" style="20"/>
    <col min="5642" max="5642" width="17.85546875" style="20" bestFit="1" customWidth="1"/>
    <col min="5643" max="5888" width="11.42578125" style="20"/>
    <col min="5889" max="5889" width="56.7109375" style="20" customWidth="1"/>
    <col min="5890" max="5890" width="15.85546875" style="20" customWidth="1"/>
    <col min="5891" max="5893" width="16.28515625" style="20" bestFit="1" customWidth="1"/>
    <col min="5894" max="5894" width="12.140625" style="20" customWidth="1"/>
    <col min="5895" max="5895" width="16.42578125" style="20" bestFit="1" customWidth="1"/>
    <col min="5896" max="5897" width="11.42578125" style="20"/>
    <col min="5898" max="5898" width="17.85546875" style="20" bestFit="1" customWidth="1"/>
    <col min="5899" max="6144" width="11.42578125" style="20"/>
    <col min="6145" max="6145" width="56.7109375" style="20" customWidth="1"/>
    <col min="6146" max="6146" width="15.85546875" style="20" customWidth="1"/>
    <col min="6147" max="6149" width="16.28515625" style="20" bestFit="1" customWidth="1"/>
    <col min="6150" max="6150" width="12.140625" style="20" customWidth="1"/>
    <col min="6151" max="6151" width="16.42578125" style="20" bestFit="1" customWidth="1"/>
    <col min="6152" max="6153" width="11.42578125" style="20"/>
    <col min="6154" max="6154" width="17.85546875" style="20" bestFit="1" customWidth="1"/>
    <col min="6155" max="6400" width="11.42578125" style="20"/>
    <col min="6401" max="6401" width="56.7109375" style="20" customWidth="1"/>
    <col min="6402" max="6402" width="15.85546875" style="20" customWidth="1"/>
    <col min="6403" max="6405" width="16.28515625" style="20" bestFit="1" customWidth="1"/>
    <col min="6406" max="6406" width="12.140625" style="20" customWidth="1"/>
    <col min="6407" max="6407" width="16.42578125" style="20" bestFit="1" customWidth="1"/>
    <col min="6408" max="6409" width="11.42578125" style="20"/>
    <col min="6410" max="6410" width="17.85546875" style="20" bestFit="1" customWidth="1"/>
    <col min="6411" max="6656" width="11.42578125" style="20"/>
    <col min="6657" max="6657" width="56.7109375" style="20" customWidth="1"/>
    <col min="6658" max="6658" width="15.85546875" style="20" customWidth="1"/>
    <col min="6659" max="6661" width="16.28515625" style="20" bestFit="1" customWidth="1"/>
    <col min="6662" max="6662" width="12.140625" style="20" customWidth="1"/>
    <col min="6663" max="6663" width="16.42578125" style="20" bestFit="1" customWidth="1"/>
    <col min="6664" max="6665" width="11.42578125" style="20"/>
    <col min="6666" max="6666" width="17.85546875" style="20" bestFit="1" customWidth="1"/>
    <col min="6667" max="6912" width="11.42578125" style="20"/>
    <col min="6913" max="6913" width="56.7109375" style="20" customWidth="1"/>
    <col min="6914" max="6914" width="15.85546875" style="20" customWidth="1"/>
    <col min="6915" max="6917" width="16.28515625" style="20" bestFit="1" customWidth="1"/>
    <col min="6918" max="6918" width="12.140625" style="20" customWidth="1"/>
    <col min="6919" max="6919" width="16.42578125" style="20" bestFit="1" customWidth="1"/>
    <col min="6920" max="6921" width="11.42578125" style="20"/>
    <col min="6922" max="6922" width="17.85546875" style="20" bestFit="1" customWidth="1"/>
    <col min="6923" max="7168" width="11.42578125" style="20"/>
    <col min="7169" max="7169" width="56.7109375" style="20" customWidth="1"/>
    <col min="7170" max="7170" width="15.85546875" style="20" customWidth="1"/>
    <col min="7171" max="7173" width="16.28515625" style="20" bestFit="1" customWidth="1"/>
    <col min="7174" max="7174" width="12.140625" style="20" customWidth="1"/>
    <col min="7175" max="7175" width="16.42578125" style="20" bestFit="1" customWidth="1"/>
    <col min="7176" max="7177" width="11.42578125" style="20"/>
    <col min="7178" max="7178" width="17.85546875" style="20" bestFit="1" customWidth="1"/>
    <col min="7179" max="7424" width="11.42578125" style="20"/>
    <col min="7425" max="7425" width="56.7109375" style="20" customWidth="1"/>
    <col min="7426" max="7426" width="15.85546875" style="20" customWidth="1"/>
    <col min="7427" max="7429" width="16.28515625" style="20" bestFit="1" customWidth="1"/>
    <col min="7430" max="7430" width="12.140625" style="20" customWidth="1"/>
    <col min="7431" max="7431" width="16.42578125" style="20" bestFit="1" customWidth="1"/>
    <col min="7432" max="7433" width="11.42578125" style="20"/>
    <col min="7434" max="7434" width="17.85546875" style="20" bestFit="1" customWidth="1"/>
    <col min="7435" max="7680" width="11.42578125" style="20"/>
    <col min="7681" max="7681" width="56.7109375" style="20" customWidth="1"/>
    <col min="7682" max="7682" width="15.85546875" style="20" customWidth="1"/>
    <col min="7683" max="7685" width="16.28515625" style="20" bestFit="1" customWidth="1"/>
    <col min="7686" max="7686" width="12.140625" style="20" customWidth="1"/>
    <col min="7687" max="7687" width="16.42578125" style="20" bestFit="1" customWidth="1"/>
    <col min="7688" max="7689" width="11.42578125" style="20"/>
    <col min="7690" max="7690" width="17.85546875" style="20" bestFit="1" customWidth="1"/>
    <col min="7691" max="7936" width="11.42578125" style="20"/>
    <col min="7937" max="7937" width="56.7109375" style="20" customWidth="1"/>
    <col min="7938" max="7938" width="15.85546875" style="20" customWidth="1"/>
    <col min="7939" max="7941" width="16.28515625" style="20" bestFit="1" customWidth="1"/>
    <col min="7942" max="7942" width="12.140625" style="20" customWidth="1"/>
    <col min="7943" max="7943" width="16.42578125" style="20" bestFit="1" customWidth="1"/>
    <col min="7944" max="7945" width="11.42578125" style="20"/>
    <col min="7946" max="7946" width="17.85546875" style="20" bestFit="1" customWidth="1"/>
    <col min="7947" max="8192" width="11.42578125" style="20"/>
    <col min="8193" max="8193" width="56.7109375" style="20" customWidth="1"/>
    <col min="8194" max="8194" width="15.85546875" style="20" customWidth="1"/>
    <col min="8195" max="8197" width="16.28515625" style="20" bestFit="1" customWidth="1"/>
    <col min="8198" max="8198" width="12.140625" style="20" customWidth="1"/>
    <col min="8199" max="8199" width="16.42578125" style="20" bestFit="1" customWidth="1"/>
    <col min="8200" max="8201" width="11.42578125" style="20"/>
    <col min="8202" max="8202" width="17.85546875" style="20" bestFit="1" customWidth="1"/>
    <col min="8203" max="8448" width="11.42578125" style="20"/>
    <col min="8449" max="8449" width="56.7109375" style="20" customWidth="1"/>
    <col min="8450" max="8450" width="15.85546875" style="20" customWidth="1"/>
    <col min="8451" max="8453" width="16.28515625" style="20" bestFit="1" customWidth="1"/>
    <col min="8454" max="8454" width="12.140625" style="20" customWidth="1"/>
    <col min="8455" max="8455" width="16.42578125" style="20" bestFit="1" customWidth="1"/>
    <col min="8456" max="8457" width="11.42578125" style="20"/>
    <col min="8458" max="8458" width="17.85546875" style="20" bestFit="1" customWidth="1"/>
    <col min="8459" max="8704" width="11.42578125" style="20"/>
    <col min="8705" max="8705" width="56.7109375" style="20" customWidth="1"/>
    <col min="8706" max="8706" width="15.85546875" style="20" customWidth="1"/>
    <col min="8707" max="8709" width="16.28515625" style="20" bestFit="1" customWidth="1"/>
    <col min="8710" max="8710" width="12.140625" style="20" customWidth="1"/>
    <col min="8711" max="8711" width="16.42578125" style="20" bestFit="1" customWidth="1"/>
    <col min="8712" max="8713" width="11.42578125" style="20"/>
    <col min="8714" max="8714" width="17.85546875" style="20" bestFit="1" customWidth="1"/>
    <col min="8715" max="8960" width="11.42578125" style="20"/>
    <col min="8961" max="8961" width="56.7109375" style="20" customWidth="1"/>
    <col min="8962" max="8962" width="15.85546875" style="20" customWidth="1"/>
    <col min="8963" max="8965" width="16.28515625" style="20" bestFit="1" customWidth="1"/>
    <col min="8966" max="8966" width="12.140625" style="20" customWidth="1"/>
    <col min="8967" max="8967" width="16.42578125" style="20" bestFit="1" customWidth="1"/>
    <col min="8968" max="8969" width="11.42578125" style="20"/>
    <col min="8970" max="8970" width="17.85546875" style="20" bestFit="1" customWidth="1"/>
    <col min="8971" max="9216" width="11.42578125" style="20"/>
    <col min="9217" max="9217" width="56.7109375" style="20" customWidth="1"/>
    <col min="9218" max="9218" width="15.85546875" style="20" customWidth="1"/>
    <col min="9219" max="9221" width="16.28515625" style="20" bestFit="1" customWidth="1"/>
    <col min="9222" max="9222" width="12.140625" style="20" customWidth="1"/>
    <col min="9223" max="9223" width="16.42578125" style="20" bestFit="1" customWidth="1"/>
    <col min="9224" max="9225" width="11.42578125" style="20"/>
    <col min="9226" max="9226" width="17.85546875" style="20" bestFit="1" customWidth="1"/>
    <col min="9227" max="9472" width="11.42578125" style="20"/>
    <col min="9473" max="9473" width="56.7109375" style="20" customWidth="1"/>
    <col min="9474" max="9474" width="15.85546875" style="20" customWidth="1"/>
    <col min="9475" max="9477" width="16.28515625" style="20" bestFit="1" customWidth="1"/>
    <col min="9478" max="9478" width="12.140625" style="20" customWidth="1"/>
    <col min="9479" max="9479" width="16.42578125" style="20" bestFit="1" customWidth="1"/>
    <col min="9480" max="9481" width="11.42578125" style="20"/>
    <col min="9482" max="9482" width="17.85546875" style="20" bestFit="1" customWidth="1"/>
    <col min="9483" max="9728" width="11.42578125" style="20"/>
    <col min="9729" max="9729" width="56.7109375" style="20" customWidth="1"/>
    <col min="9730" max="9730" width="15.85546875" style="20" customWidth="1"/>
    <col min="9731" max="9733" width="16.28515625" style="20" bestFit="1" customWidth="1"/>
    <col min="9734" max="9734" width="12.140625" style="20" customWidth="1"/>
    <col min="9735" max="9735" width="16.42578125" style="20" bestFit="1" customWidth="1"/>
    <col min="9736" max="9737" width="11.42578125" style="20"/>
    <col min="9738" max="9738" width="17.85546875" style="20" bestFit="1" customWidth="1"/>
    <col min="9739" max="9984" width="11.42578125" style="20"/>
    <col min="9985" max="9985" width="56.7109375" style="20" customWidth="1"/>
    <col min="9986" max="9986" width="15.85546875" style="20" customWidth="1"/>
    <col min="9987" max="9989" width="16.28515625" style="20" bestFit="1" customWidth="1"/>
    <col min="9990" max="9990" width="12.140625" style="20" customWidth="1"/>
    <col min="9991" max="9991" width="16.42578125" style="20" bestFit="1" customWidth="1"/>
    <col min="9992" max="9993" width="11.42578125" style="20"/>
    <col min="9994" max="9994" width="17.85546875" style="20" bestFit="1" customWidth="1"/>
    <col min="9995" max="10240" width="11.42578125" style="20"/>
    <col min="10241" max="10241" width="56.7109375" style="20" customWidth="1"/>
    <col min="10242" max="10242" width="15.85546875" style="20" customWidth="1"/>
    <col min="10243" max="10245" width="16.28515625" style="20" bestFit="1" customWidth="1"/>
    <col min="10246" max="10246" width="12.140625" style="20" customWidth="1"/>
    <col min="10247" max="10247" width="16.42578125" style="20" bestFit="1" customWidth="1"/>
    <col min="10248" max="10249" width="11.42578125" style="20"/>
    <col min="10250" max="10250" width="17.85546875" style="20" bestFit="1" customWidth="1"/>
    <col min="10251" max="10496" width="11.42578125" style="20"/>
    <col min="10497" max="10497" width="56.7109375" style="20" customWidth="1"/>
    <col min="10498" max="10498" width="15.85546875" style="20" customWidth="1"/>
    <col min="10499" max="10501" width="16.28515625" style="20" bestFit="1" customWidth="1"/>
    <col min="10502" max="10502" width="12.140625" style="20" customWidth="1"/>
    <col min="10503" max="10503" width="16.42578125" style="20" bestFit="1" customWidth="1"/>
    <col min="10504" max="10505" width="11.42578125" style="20"/>
    <col min="10506" max="10506" width="17.85546875" style="20" bestFit="1" customWidth="1"/>
    <col min="10507" max="10752" width="11.42578125" style="20"/>
    <col min="10753" max="10753" width="56.7109375" style="20" customWidth="1"/>
    <col min="10754" max="10754" width="15.85546875" style="20" customWidth="1"/>
    <col min="10755" max="10757" width="16.28515625" style="20" bestFit="1" customWidth="1"/>
    <col min="10758" max="10758" width="12.140625" style="20" customWidth="1"/>
    <col min="10759" max="10759" width="16.42578125" style="20" bestFit="1" customWidth="1"/>
    <col min="10760" max="10761" width="11.42578125" style="20"/>
    <col min="10762" max="10762" width="17.85546875" style="20" bestFit="1" customWidth="1"/>
    <col min="10763" max="11008" width="11.42578125" style="20"/>
    <col min="11009" max="11009" width="56.7109375" style="20" customWidth="1"/>
    <col min="11010" max="11010" width="15.85546875" style="20" customWidth="1"/>
    <col min="11011" max="11013" width="16.28515625" style="20" bestFit="1" customWidth="1"/>
    <col min="11014" max="11014" width="12.140625" style="20" customWidth="1"/>
    <col min="11015" max="11015" width="16.42578125" style="20" bestFit="1" customWidth="1"/>
    <col min="11016" max="11017" width="11.42578125" style="20"/>
    <col min="11018" max="11018" width="17.85546875" style="20" bestFit="1" customWidth="1"/>
    <col min="11019" max="11264" width="11.42578125" style="20"/>
    <col min="11265" max="11265" width="56.7109375" style="20" customWidth="1"/>
    <col min="11266" max="11266" width="15.85546875" style="20" customWidth="1"/>
    <col min="11267" max="11269" width="16.28515625" style="20" bestFit="1" customWidth="1"/>
    <col min="11270" max="11270" width="12.140625" style="20" customWidth="1"/>
    <col min="11271" max="11271" width="16.42578125" style="20" bestFit="1" customWidth="1"/>
    <col min="11272" max="11273" width="11.42578125" style="20"/>
    <col min="11274" max="11274" width="17.85546875" style="20" bestFit="1" customWidth="1"/>
    <col min="11275" max="11520" width="11.42578125" style="20"/>
    <col min="11521" max="11521" width="56.7109375" style="20" customWidth="1"/>
    <col min="11522" max="11522" width="15.85546875" style="20" customWidth="1"/>
    <col min="11523" max="11525" width="16.28515625" style="20" bestFit="1" customWidth="1"/>
    <col min="11526" max="11526" width="12.140625" style="20" customWidth="1"/>
    <col min="11527" max="11527" width="16.42578125" style="20" bestFit="1" customWidth="1"/>
    <col min="11528" max="11529" width="11.42578125" style="20"/>
    <col min="11530" max="11530" width="17.85546875" style="20" bestFit="1" customWidth="1"/>
    <col min="11531" max="11776" width="11.42578125" style="20"/>
    <col min="11777" max="11777" width="56.7109375" style="20" customWidth="1"/>
    <col min="11778" max="11778" width="15.85546875" style="20" customWidth="1"/>
    <col min="11779" max="11781" width="16.28515625" style="20" bestFit="1" customWidth="1"/>
    <col min="11782" max="11782" width="12.140625" style="20" customWidth="1"/>
    <col min="11783" max="11783" width="16.42578125" style="20" bestFit="1" customWidth="1"/>
    <col min="11784" max="11785" width="11.42578125" style="20"/>
    <col min="11786" max="11786" width="17.85546875" style="20" bestFit="1" customWidth="1"/>
    <col min="11787" max="12032" width="11.42578125" style="20"/>
    <col min="12033" max="12033" width="56.7109375" style="20" customWidth="1"/>
    <col min="12034" max="12034" width="15.85546875" style="20" customWidth="1"/>
    <col min="12035" max="12037" width="16.28515625" style="20" bestFit="1" customWidth="1"/>
    <col min="12038" max="12038" width="12.140625" style="20" customWidth="1"/>
    <col min="12039" max="12039" width="16.42578125" style="20" bestFit="1" customWidth="1"/>
    <col min="12040" max="12041" width="11.42578125" style="20"/>
    <col min="12042" max="12042" width="17.85546875" style="20" bestFit="1" customWidth="1"/>
    <col min="12043" max="12288" width="11.42578125" style="20"/>
    <col min="12289" max="12289" width="56.7109375" style="20" customWidth="1"/>
    <col min="12290" max="12290" width="15.85546875" style="20" customWidth="1"/>
    <col min="12291" max="12293" width="16.28515625" style="20" bestFit="1" customWidth="1"/>
    <col min="12294" max="12294" width="12.140625" style="20" customWidth="1"/>
    <col min="12295" max="12295" width="16.42578125" style="20" bestFit="1" customWidth="1"/>
    <col min="12296" max="12297" width="11.42578125" style="20"/>
    <col min="12298" max="12298" width="17.85546875" style="20" bestFit="1" customWidth="1"/>
    <col min="12299" max="12544" width="11.42578125" style="20"/>
    <col min="12545" max="12545" width="56.7109375" style="20" customWidth="1"/>
    <col min="12546" max="12546" width="15.85546875" style="20" customWidth="1"/>
    <col min="12547" max="12549" width="16.28515625" style="20" bestFit="1" customWidth="1"/>
    <col min="12550" max="12550" width="12.140625" style="20" customWidth="1"/>
    <col min="12551" max="12551" width="16.42578125" style="20" bestFit="1" customWidth="1"/>
    <col min="12552" max="12553" width="11.42578125" style="20"/>
    <col min="12554" max="12554" width="17.85546875" style="20" bestFit="1" customWidth="1"/>
    <col min="12555" max="12800" width="11.42578125" style="20"/>
    <col min="12801" max="12801" width="56.7109375" style="20" customWidth="1"/>
    <col min="12802" max="12802" width="15.85546875" style="20" customWidth="1"/>
    <col min="12803" max="12805" width="16.28515625" style="20" bestFit="1" customWidth="1"/>
    <col min="12806" max="12806" width="12.140625" style="20" customWidth="1"/>
    <col min="12807" max="12807" width="16.42578125" style="20" bestFit="1" customWidth="1"/>
    <col min="12808" max="12809" width="11.42578125" style="20"/>
    <col min="12810" max="12810" width="17.85546875" style="20" bestFit="1" customWidth="1"/>
    <col min="12811" max="13056" width="11.42578125" style="20"/>
    <col min="13057" max="13057" width="56.7109375" style="20" customWidth="1"/>
    <col min="13058" max="13058" width="15.85546875" style="20" customWidth="1"/>
    <col min="13059" max="13061" width="16.28515625" style="20" bestFit="1" customWidth="1"/>
    <col min="13062" max="13062" width="12.140625" style="20" customWidth="1"/>
    <col min="13063" max="13063" width="16.42578125" style="20" bestFit="1" customWidth="1"/>
    <col min="13064" max="13065" width="11.42578125" style="20"/>
    <col min="13066" max="13066" width="17.85546875" style="20" bestFit="1" customWidth="1"/>
    <col min="13067" max="13312" width="11.42578125" style="20"/>
    <col min="13313" max="13313" width="56.7109375" style="20" customWidth="1"/>
    <col min="13314" max="13314" width="15.85546875" style="20" customWidth="1"/>
    <col min="13315" max="13317" width="16.28515625" style="20" bestFit="1" customWidth="1"/>
    <col min="13318" max="13318" width="12.140625" style="20" customWidth="1"/>
    <col min="13319" max="13319" width="16.42578125" style="20" bestFit="1" customWidth="1"/>
    <col min="13320" max="13321" width="11.42578125" style="20"/>
    <col min="13322" max="13322" width="17.85546875" style="20" bestFit="1" customWidth="1"/>
    <col min="13323" max="13568" width="11.42578125" style="20"/>
    <col min="13569" max="13569" width="56.7109375" style="20" customWidth="1"/>
    <col min="13570" max="13570" width="15.85546875" style="20" customWidth="1"/>
    <col min="13571" max="13573" width="16.28515625" style="20" bestFit="1" customWidth="1"/>
    <col min="13574" max="13574" width="12.140625" style="20" customWidth="1"/>
    <col min="13575" max="13575" width="16.42578125" style="20" bestFit="1" customWidth="1"/>
    <col min="13576" max="13577" width="11.42578125" style="20"/>
    <col min="13578" max="13578" width="17.85546875" style="20" bestFit="1" customWidth="1"/>
    <col min="13579" max="13824" width="11.42578125" style="20"/>
    <col min="13825" max="13825" width="56.7109375" style="20" customWidth="1"/>
    <col min="13826" max="13826" width="15.85546875" style="20" customWidth="1"/>
    <col min="13827" max="13829" width="16.28515625" style="20" bestFit="1" customWidth="1"/>
    <col min="13830" max="13830" width="12.140625" style="20" customWidth="1"/>
    <col min="13831" max="13831" width="16.42578125" style="20" bestFit="1" customWidth="1"/>
    <col min="13832" max="13833" width="11.42578125" style="20"/>
    <col min="13834" max="13834" width="17.85546875" style="20" bestFit="1" customWidth="1"/>
    <col min="13835" max="14080" width="11.42578125" style="20"/>
    <col min="14081" max="14081" width="56.7109375" style="20" customWidth="1"/>
    <col min="14082" max="14082" width="15.85546875" style="20" customWidth="1"/>
    <col min="14083" max="14085" width="16.28515625" style="20" bestFit="1" customWidth="1"/>
    <col min="14086" max="14086" width="12.140625" style="20" customWidth="1"/>
    <col min="14087" max="14087" width="16.42578125" style="20" bestFit="1" customWidth="1"/>
    <col min="14088" max="14089" width="11.42578125" style="20"/>
    <col min="14090" max="14090" width="17.85546875" style="20" bestFit="1" customWidth="1"/>
    <col min="14091" max="14336" width="11.42578125" style="20"/>
    <col min="14337" max="14337" width="56.7109375" style="20" customWidth="1"/>
    <col min="14338" max="14338" width="15.85546875" style="20" customWidth="1"/>
    <col min="14339" max="14341" width="16.28515625" style="20" bestFit="1" customWidth="1"/>
    <col min="14342" max="14342" width="12.140625" style="20" customWidth="1"/>
    <col min="14343" max="14343" width="16.42578125" style="20" bestFit="1" customWidth="1"/>
    <col min="14344" max="14345" width="11.42578125" style="20"/>
    <col min="14346" max="14346" width="17.85546875" style="20" bestFit="1" customWidth="1"/>
    <col min="14347" max="14592" width="11.42578125" style="20"/>
    <col min="14593" max="14593" width="56.7109375" style="20" customWidth="1"/>
    <col min="14594" max="14594" width="15.85546875" style="20" customWidth="1"/>
    <col min="14595" max="14597" width="16.28515625" style="20" bestFit="1" customWidth="1"/>
    <col min="14598" max="14598" width="12.140625" style="20" customWidth="1"/>
    <col min="14599" max="14599" width="16.42578125" style="20" bestFit="1" customWidth="1"/>
    <col min="14600" max="14601" width="11.42578125" style="20"/>
    <col min="14602" max="14602" width="17.85546875" style="20" bestFit="1" customWidth="1"/>
    <col min="14603" max="14848" width="11.42578125" style="20"/>
    <col min="14849" max="14849" width="56.7109375" style="20" customWidth="1"/>
    <col min="14850" max="14850" width="15.85546875" style="20" customWidth="1"/>
    <col min="14851" max="14853" width="16.28515625" style="20" bestFit="1" customWidth="1"/>
    <col min="14854" max="14854" width="12.140625" style="20" customWidth="1"/>
    <col min="14855" max="14855" width="16.42578125" style="20" bestFit="1" customWidth="1"/>
    <col min="14856" max="14857" width="11.42578125" style="20"/>
    <col min="14858" max="14858" width="17.85546875" style="20" bestFit="1" customWidth="1"/>
    <col min="14859" max="15104" width="11.42578125" style="20"/>
    <col min="15105" max="15105" width="56.7109375" style="20" customWidth="1"/>
    <col min="15106" max="15106" width="15.85546875" style="20" customWidth="1"/>
    <col min="15107" max="15109" width="16.28515625" style="20" bestFit="1" customWidth="1"/>
    <col min="15110" max="15110" width="12.140625" style="20" customWidth="1"/>
    <col min="15111" max="15111" width="16.42578125" style="20" bestFit="1" customWidth="1"/>
    <col min="15112" max="15113" width="11.42578125" style="20"/>
    <col min="15114" max="15114" width="17.85546875" style="20" bestFit="1" customWidth="1"/>
    <col min="15115" max="15360" width="11.42578125" style="20"/>
    <col min="15361" max="15361" width="56.7109375" style="20" customWidth="1"/>
    <col min="15362" max="15362" width="15.85546875" style="20" customWidth="1"/>
    <col min="15363" max="15365" width="16.28515625" style="20" bestFit="1" customWidth="1"/>
    <col min="15366" max="15366" width="12.140625" style="20" customWidth="1"/>
    <col min="15367" max="15367" width="16.42578125" style="20" bestFit="1" customWidth="1"/>
    <col min="15368" max="15369" width="11.42578125" style="20"/>
    <col min="15370" max="15370" width="17.85546875" style="20" bestFit="1" customWidth="1"/>
    <col min="15371" max="15616" width="11.42578125" style="20"/>
    <col min="15617" max="15617" width="56.7109375" style="20" customWidth="1"/>
    <col min="15618" max="15618" width="15.85546875" style="20" customWidth="1"/>
    <col min="15619" max="15621" width="16.28515625" style="20" bestFit="1" customWidth="1"/>
    <col min="15622" max="15622" width="12.140625" style="20" customWidth="1"/>
    <col min="15623" max="15623" width="16.42578125" style="20" bestFit="1" customWidth="1"/>
    <col min="15624" max="15625" width="11.42578125" style="20"/>
    <col min="15626" max="15626" width="17.85546875" style="20" bestFit="1" customWidth="1"/>
    <col min="15627" max="15872" width="11.42578125" style="20"/>
    <col min="15873" max="15873" width="56.7109375" style="20" customWidth="1"/>
    <col min="15874" max="15874" width="15.85546875" style="20" customWidth="1"/>
    <col min="15875" max="15877" width="16.28515625" style="20" bestFit="1" customWidth="1"/>
    <col min="15878" max="15878" width="12.140625" style="20" customWidth="1"/>
    <col min="15879" max="15879" width="16.42578125" style="20" bestFit="1" customWidth="1"/>
    <col min="15880" max="15881" width="11.42578125" style="20"/>
    <col min="15882" max="15882" width="17.85546875" style="20" bestFit="1" customWidth="1"/>
    <col min="15883" max="16128" width="11.42578125" style="20"/>
    <col min="16129" max="16129" width="56.7109375" style="20" customWidth="1"/>
    <col min="16130" max="16130" width="15.85546875" style="20" customWidth="1"/>
    <col min="16131" max="16133" width="16.28515625" style="20" bestFit="1" customWidth="1"/>
    <col min="16134" max="16134" width="12.140625" style="20" customWidth="1"/>
    <col min="16135" max="16135" width="16.42578125" style="20" bestFit="1" customWidth="1"/>
    <col min="16136" max="16137" width="11.42578125" style="20"/>
    <col min="16138" max="16138" width="17.85546875" style="20" bestFit="1" customWidth="1"/>
    <col min="16139" max="16384" width="11.42578125" style="20"/>
  </cols>
  <sheetData>
    <row r="1" spans="1:52">
      <c r="A1" s="126" t="s">
        <v>71</v>
      </c>
      <c r="B1" s="126"/>
      <c r="C1" s="126"/>
      <c r="D1" s="126"/>
      <c r="E1" s="126"/>
      <c r="F1" s="126"/>
      <c r="J1" s="20"/>
    </row>
    <row r="2" spans="1:52">
      <c r="A2" s="4" t="s">
        <v>2</v>
      </c>
      <c r="B2" s="5" t="s">
        <v>3</v>
      </c>
      <c r="C2" s="5"/>
      <c r="D2" s="5"/>
      <c r="E2" s="5"/>
      <c r="F2" s="5"/>
      <c r="J2" s="20"/>
    </row>
    <row r="3" spans="1:52">
      <c r="A3" s="4" t="s">
        <v>4</v>
      </c>
      <c r="B3" s="5" t="s">
        <v>5</v>
      </c>
      <c r="C3" s="5"/>
      <c r="D3" s="5"/>
      <c r="E3" s="5"/>
      <c r="F3" s="5"/>
      <c r="J3" s="20"/>
    </row>
    <row r="4" spans="1:52">
      <c r="A4" s="4" t="s">
        <v>6</v>
      </c>
      <c r="B4" s="6" t="s">
        <v>61</v>
      </c>
      <c r="C4" s="5"/>
      <c r="D4" s="5"/>
      <c r="E4" s="5"/>
      <c r="F4" s="5"/>
      <c r="J4" s="20"/>
    </row>
    <row r="5" spans="1:52">
      <c r="A5" s="4" t="s">
        <v>8</v>
      </c>
      <c r="B5" s="7">
        <v>2011</v>
      </c>
      <c r="C5" s="5"/>
      <c r="D5" s="5"/>
      <c r="E5" s="5"/>
      <c r="F5" s="5"/>
      <c r="J5" s="20"/>
    </row>
    <row r="6" spans="1:52">
      <c r="A6" s="4"/>
      <c r="B6" s="7"/>
      <c r="C6" s="5"/>
      <c r="D6" s="5"/>
      <c r="E6" s="5"/>
      <c r="F6" s="5"/>
      <c r="J6" s="20"/>
    </row>
    <row r="7" spans="1:52">
      <c r="J7" s="20"/>
    </row>
    <row r="8" spans="1:52">
      <c r="A8" s="126" t="s">
        <v>0</v>
      </c>
      <c r="B8" s="126"/>
      <c r="C8" s="126"/>
      <c r="D8" s="126"/>
      <c r="E8" s="126"/>
      <c r="F8" s="126"/>
      <c r="J8" s="20"/>
    </row>
    <row r="9" spans="1:52">
      <c r="A9" s="127" t="s">
        <v>1</v>
      </c>
      <c r="B9" s="127"/>
      <c r="C9" s="127"/>
      <c r="D9" s="127"/>
      <c r="E9" s="127"/>
      <c r="F9" s="127"/>
      <c r="J9" s="20"/>
    </row>
    <row r="10" spans="1:52">
      <c r="K10" s="72"/>
      <c r="L10" s="72"/>
    </row>
    <row r="11" spans="1:52" ht="15.75" thickBot="1">
      <c r="A11" s="11" t="s">
        <v>9</v>
      </c>
      <c r="B11" s="21" t="s">
        <v>10</v>
      </c>
      <c r="C11" s="21" t="s">
        <v>62</v>
      </c>
      <c r="D11" s="21" t="s">
        <v>63</v>
      </c>
      <c r="E11" s="21" t="s">
        <v>64</v>
      </c>
      <c r="F11" s="21" t="s">
        <v>65</v>
      </c>
      <c r="K11" s="72"/>
      <c r="L11" s="72"/>
    </row>
    <row r="12" spans="1:52">
      <c r="A12" s="8"/>
      <c r="B12" s="22"/>
      <c r="C12" s="22"/>
      <c r="D12" s="22"/>
      <c r="E12" s="22"/>
      <c r="F12" s="22"/>
      <c r="K12" s="72"/>
      <c r="L12" s="72"/>
    </row>
    <row r="13" spans="1:52">
      <c r="A13" s="58" t="s">
        <v>15</v>
      </c>
      <c r="B13" s="22"/>
      <c r="C13" s="22"/>
      <c r="D13" s="22"/>
      <c r="E13" s="22"/>
      <c r="F13" s="22"/>
      <c r="H13" s="3"/>
      <c r="K13" s="72"/>
      <c r="L13" s="72"/>
    </row>
    <row r="14" spans="1:52">
      <c r="A14" s="59" t="s">
        <v>16</v>
      </c>
      <c r="B14" s="10" t="s">
        <v>17</v>
      </c>
      <c r="C14" s="23">
        <v>458</v>
      </c>
      <c r="D14" s="23">
        <v>603</v>
      </c>
      <c r="E14" s="23">
        <v>218</v>
      </c>
      <c r="F14" s="24">
        <f t="shared" ref="F14:F21" si="0">SUM(C14:E14)</f>
        <v>1279</v>
      </c>
      <c r="H14" s="18"/>
      <c r="K14" s="72"/>
      <c r="L14" s="72"/>
    </row>
    <row r="15" spans="1:52">
      <c r="A15" s="9"/>
      <c r="B15" s="10" t="s">
        <v>18</v>
      </c>
      <c r="C15" s="23">
        <v>1269</v>
      </c>
      <c r="D15" s="23">
        <v>1820</v>
      </c>
      <c r="E15" s="23">
        <v>585</v>
      </c>
      <c r="F15" s="24">
        <f t="shared" si="0"/>
        <v>3674</v>
      </c>
      <c r="H15" s="18"/>
      <c r="K15" s="72"/>
      <c r="L15" s="72"/>
    </row>
    <row r="16" spans="1:52" s="27" customFormat="1">
      <c r="A16" s="59" t="s">
        <v>19</v>
      </c>
      <c r="B16" s="10" t="s">
        <v>17</v>
      </c>
      <c r="C16" s="23">
        <v>58</v>
      </c>
      <c r="D16" s="23">
        <v>143</v>
      </c>
      <c r="E16" s="23">
        <v>54</v>
      </c>
      <c r="F16" s="24">
        <f t="shared" si="0"/>
        <v>255</v>
      </c>
      <c r="G16" s="26"/>
      <c r="H16" s="18"/>
      <c r="I16" s="20"/>
      <c r="J16" s="71"/>
      <c r="K16" s="72"/>
      <c r="L16" s="72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</row>
    <row r="17" spans="1:52">
      <c r="A17" s="9"/>
      <c r="B17" s="10" t="s">
        <v>18</v>
      </c>
      <c r="C17" s="23">
        <v>177</v>
      </c>
      <c r="D17" s="23">
        <v>489</v>
      </c>
      <c r="E17" s="23">
        <v>174</v>
      </c>
      <c r="F17" s="24">
        <f t="shared" si="0"/>
        <v>840</v>
      </c>
      <c r="H17" s="18"/>
      <c r="K17" s="72"/>
      <c r="L17" s="72"/>
    </row>
    <row r="18" spans="1:52" s="27" customFormat="1">
      <c r="A18" s="59" t="s">
        <v>20</v>
      </c>
      <c r="B18" s="10" t="s">
        <v>17</v>
      </c>
      <c r="C18" s="23">
        <v>203</v>
      </c>
      <c r="D18" s="23">
        <v>117</v>
      </c>
      <c r="E18" s="23">
        <v>28</v>
      </c>
      <c r="F18" s="24">
        <f t="shared" si="0"/>
        <v>348</v>
      </c>
      <c r="G18" s="26"/>
      <c r="H18" s="1"/>
      <c r="I18" s="20"/>
      <c r="J18" s="71"/>
      <c r="K18" s="72"/>
      <c r="L18" s="72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</row>
    <row r="19" spans="1:52">
      <c r="A19" s="9"/>
      <c r="B19" s="10" t="s">
        <v>18</v>
      </c>
      <c r="C19" s="23">
        <v>685</v>
      </c>
      <c r="D19" s="23">
        <v>386</v>
      </c>
      <c r="E19" s="23">
        <v>92</v>
      </c>
      <c r="F19" s="24">
        <f t="shared" si="0"/>
        <v>1163</v>
      </c>
      <c r="H19" s="1"/>
      <c r="K19" s="72"/>
      <c r="L19" s="72"/>
    </row>
    <row r="20" spans="1:52" s="27" customFormat="1">
      <c r="A20" s="129" t="s">
        <v>21</v>
      </c>
      <c r="B20" s="10" t="s">
        <v>17</v>
      </c>
      <c r="C20" s="23">
        <v>54</v>
      </c>
      <c r="D20" s="23">
        <v>58</v>
      </c>
      <c r="E20" s="23">
        <v>43</v>
      </c>
      <c r="F20" s="24">
        <f t="shared" si="0"/>
        <v>155</v>
      </c>
      <c r="G20" s="28"/>
      <c r="H20" s="1"/>
      <c r="I20" s="20"/>
      <c r="J20" s="71"/>
      <c r="K20" s="72"/>
      <c r="L20" s="72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</row>
    <row r="21" spans="1:52">
      <c r="A21" s="129"/>
      <c r="B21" s="10" t="s">
        <v>18</v>
      </c>
      <c r="C21" s="23">
        <v>166</v>
      </c>
      <c r="D21" s="23">
        <v>183</v>
      </c>
      <c r="E21" s="23">
        <v>130</v>
      </c>
      <c r="F21" s="24">
        <f t="shared" si="0"/>
        <v>479</v>
      </c>
      <c r="G21" s="29"/>
      <c r="H21" s="1"/>
      <c r="K21" s="72"/>
      <c r="L21" s="72"/>
    </row>
    <row r="22" spans="1:52">
      <c r="A22" s="80" t="s">
        <v>85</v>
      </c>
      <c r="B22" s="10" t="s">
        <v>17</v>
      </c>
      <c r="C22" s="23">
        <f>+C14+C16+C18+C20</f>
        <v>773</v>
      </c>
      <c r="D22" s="23">
        <f t="shared" ref="D22:F22" si="1">+D14+D16+D18+D20</f>
        <v>921</v>
      </c>
      <c r="E22" s="23">
        <f t="shared" si="1"/>
        <v>343</v>
      </c>
      <c r="F22" s="23">
        <f t="shared" si="1"/>
        <v>2037</v>
      </c>
      <c r="G22" s="29"/>
      <c r="H22" s="1"/>
      <c r="K22" s="72"/>
      <c r="L22" s="72"/>
    </row>
    <row r="23" spans="1:52">
      <c r="A23" s="80"/>
      <c r="B23" s="10" t="s">
        <v>18</v>
      </c>
      <c r="C23" s="23">
        <f>+C15+C17+C19+C21</f>
        <v>2297</v>
      </c>
      <c r="D23" s="23">
        <f t="shared" ref="D23:F23" si="2">+D15+D17+D19+D21</f>
        <v>2878</v>
      </c>
      <c r="E23" s="23">
        <f t="shared" si="2"/>
        <v>981</v>
      </c>
      <c r="F23" s="23">
        <f t="shared" si="2"/>
        <v>6156</v>
      </c>
      <c r="G23" s="29"/>
      <c r="H23" s="1"/>
      <c r="K23" s="72"/>
      <c r="L23" s="72"/>
    </row>
    <row r="24" spans="1:52">
      <c r="A24" s="60"/>
      <c r="B24" s="10"/>
      <c r="C24" s="23"/>
      <c r="D24" s="23"/>
      <c r="E24" s="23"/>
      <c r="F24" s="24"/>
      <c r="G24" s="29"/>
      <c r="H24" s="1"/>
      <c r="K24" s="72"/>
      <c r="L24" s="72"/>
    </row>
    <row r="25" spans="1:52">
      <c r="A25" s="58" t="s">
        <v>22</v>
      </c>
      <c r="B25" s="10"/>
      <c r="C25" s="23"/>
      <c r="D25" s="23"/>
      <c r="E25" s="23"/>
      <c r="F25" s="24"/>
      <c r="G25" s="22"/>
      <c r="H25" s="1"/>
      <c r="K25" s="72"/>
      <c r="L25" s="72"/>
    </row>
    <row r="26" spans="1:52" s="26" customFormat="1">
      <c r="A26" s="59" t="s">
        <v>23</v>
      </c>
      <c r="B26" s="10" t="s">
        <v>17</v>
      </c>
      <c r="C26" s="23">
        <v>488</v>
      </c>
      <c r="D26" s="23">
        <v>497</v>
      </c>
      <c r="E26" s="23">
        <v>437</v>
      </c>
      <c r="F26" s="24">
        <f t="shared" ref="F26:F33" si="3">SUM(C26:E26)</f>
        <v>1422</v>
      </c>
      <c r="G26" s="22"/>
      <c r="H26" s="10"/>
      <c r="J26" s="73"/>
    </row>
    <row r="27" spans="1:52">
      <c r="A27" s="9"/>
      <c r="B27" s="10" t="s">
        <v>18</v>
      </c>
      <c r="C27" s="23">
        <v>1361</v>
      </c>
      <c r="D27" s="23">
        <v>1362</v>
      </c>
      <c r="E27" s="23">
        <v>1217</v>
      </c>
      <c r="F27" s="24">
        <f t="shared" si="3"/>
        <v>3940</v>
      </c>
      <c r="G27" s="22"/>
      <c r="H27" s="1"/>
      <c r="I27" s="26"/>
      <c r="J27" s="73"/>
      <c r="K27" s="26"/>
    </row>
    <row r="28" spans="1:52" s="31" customFormat="1">
      <c r="A28" s="59" t="s">
        <v>24</v>
      </c>
      <c r="B28" s="10" t="s">
        <v>17</v>
      </c>
      <c r="C28" s="23">
        <v>16</v>
      </c>
      <c r="D28" s="23">
        <v>40</v>
      </c>
      <c r="E28" s="23">
        <v>33</v>
      </c>
      <c r="F28" s="24">
        <f t="shared" si="3"/>
        <v>89</v>
      </c>
      <c r="G28" s="22"/>
      <c r="H28" s="10"/>
      <c r="I28" s="26"/>
      <c r="J28" s="73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</row>
    <row r="29" spans="1:52">
      <c r="A29" s="10"/>
      <c r="B29" s="10" t="s">
        <v>18</v>
      </c>
      <c r="C29" s="23">
        <v>48</v>
      </c>
      <c r="D29" s="23">
        <v>140</v>
      </c>
      <c r="E29" s="23">
        <v>95</v>
      </c>
      <c r="F29" s="24">
        <f t="shared" si="3"/>
        <v>283</v>
      </c>
      <c r="G29" s="22"/>
      <c r="H29" s="1"/>
      <c r="I29" s="26"/>
      <c r="J29" s="73"/>
      <c r="K29" s="26"/>
    </row>
    <row r="30" spans="1:52" s="31" customFormat="1">
      <c r="A30" s="59" t="s">
        <v>25</v>
      </c>
      <c r="B30" s="10" t="s">
        <v>17</v>
      </c>
      <c r="C30" s="23">
        <v>123</v>
      </c>
      <c r="D30" s="23">
        <v>283</v>
      </c>
      <c r="E30" s="23">
        <v>84</v>
      </c>
      <c r="F30" s="24">
        <f t="shared" si="3"/>
        <v>490</v>
      </c>
      <c r="G30" s="29"/>
      <c r="H30" s="10"/>
      <c r="I30" s="26"/>
      <c r="J30" s="73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</row>
    <row r="31" spans="1:52">
      <c r="A31" s="10"/>
      <c r="B31" s="10" t="s">
        <v>18</v>
      </c>
      <c r="C31" s="23">
        <v>368</v>
      </c>
      <c r="D31" s="23">
        <v>1013</v>
      </c>
      <c r="E31" s="23">
        <v>265</v>
      </c>
      <c r="F31" s="24">
        <f t="shared" si="3"/>
        <v>1646</v>
      </c>
      <c r="G31" s="22"/>
      <c r="H31" s="1"/>
      <c r="I31" s="26"/>
      <c r="J31" s="73"/>
      <c r="K31" s="26"/>
    </row>
    <row r="32" spans="1:52" s="31" customFormat="1">
      <c r="A32" s="129" t="s">
        <v>26</v>
      </c>
      <c r="B32" s="10" t="s">
        <v>17</v>
      </c>
      <c r="C32" s="23">
        <v>44</v>
      </c>
      <c r="D32" s="23">
        <v>58</v>
      </c>
      <c r="E32" s="23">
        <v>57</v>
      </c>
      <c r="F32" s="24">
        <f t="shared" si="3"/>
        <v>159</v>
      </c>
      <c r="G32" s="29"/>
      <c r="H32" s="24"/>
      <c r="I32" s="26"/>
      <c r="J32" s="73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</row>
    <row r="33" spans="1:52">
      <c r="A33" s="129"/>
      <c r="B33" s="10" t="s">
        <v>18</v>
      </c>
      <c r="C33" s="23">
        <v>124</v>
      </c>
      <c r="D33" s="23">
        <v>167</v>
      </c>
      <c r="E33" s="23">
        <v>177</v>
      </c>
      <c r="F33" s="24">
        <f t="shared" si="3"/>
        <v>468</v>
      </c>
      <c r="G33" s="29"/>
      <c r="H33" s="24"/>
    </row>
    <row r="34" spans="1:52">
      <c r="A34" s="80" t="s">
        <v>86</v>
      </c>
      <c r="B34" s="10" t="s">
        <v>17</v>
      </c>
      <c r="C34" s="23">
        <f>+C26+C28+C30+C32</f>
        <v>671</v>
      </c>
      <c r="D34" s="23">
        <f t="shared" ref="D34:F34" si="4">+D26+D28+D30+D32</f>
        <v>878</v>
      </c>
      <c r="E34" s="23">
        <f t="shared" si="4"/>
        <v>611</v>
      </c>
      <c r="F34" s="23">
        <f t="shared" si="4"/>
        <v>2160</v>
      </c>
      <c r="G34" s="29"/>
      <c r="H34" s="24"/>
    </row>
    <row r="35" spans="1:52">
      <c r="A35" s="80"/>
      <c r="B35" s="10" t="s">
        <v>18</v>
      </c>
      <c r="C35" s="23">
        <f>+C27+C29+C31+C33</f>
        <v>1901</v>
      </c>
      <c r="D35" s="23">
        <f t="shared" ref="D35:F35" si="5">+D27+D29+D31+D33</f>
        <v>2682</v>
      </c>
      <c r="E35" s="23">
        <f t="shared" si="5"/>
        <v>1754</v>
      </c>
      <c r="F35" s="23">
        <f t="shared" si="5"/>
        <v>6337</v>
      </c>
      <c r="G35" s="29"/>
      <c r="H35" s="24"/>
    </row>
    <row r="36" spans="1:52">
      <c r="A36" s="60"/>
      <c r="B36" s="10"/>
      <c r="C36" s="23"/>
      <c r="D36" s="23"/>
      <c r="E36" s="23"/>
      <c r="F36" s="24"/>
      <c r="G36" s="29"/>
      <c r="H36" s="24"/>
    </row>
    <row r="37" spans="1:52" ht="15.75" thickBot="1">
      <c r="A37" s="12"/>
      <c r="B37" s="32"/>
      <c r="C37" s="32"/>
      <c r="D37" s="32"/>
      <c r="E37" s="32"/>
      <c r="F37" s="32"/>
    </row>
    <row r="38" spans="1:52" ht="15.75" thickTop="1">
      <c r="A38" s="125" t="s">
        <v>27</v>
      </c>
      <c r="B38" s="125"/>
      <c r="C38" s="125"/>
      <c r="D38" s="125"/>
      <c r="E38" s="125"/>
      <c r="F38" s="125"/>
      <c r="G38" s="74"/>
    </row>
    <row r="39" spans="1:52">
      <c r="A39" s="125"/>
      <c r="B39" s="125"/>
      <c r="C39" s="125"/>
      <c r="D39" s="125"/>
      <c r="E39" s="125"/>
      <c r="F39" s="125"/>
    </row>
    <row r="40" spans="1:52" s="26" customFormat="1">
      <c r="A40" s="59"/>
      <c r="B40" s="10"/>
      <c r="C40" s="33"/>
      <c r="D40" s="33"/>
      <c r="E40" s="33"/>
      <c r="F40" s="33"/>
      <c r="J40" s="73"/>
    </row>
    <row r="41" spans="1:52">
      <c r="A41" s="126" t="s">
        <v>28</v>
      </c>
      <c r="B41" s="126"/>
      <c r="C41" s="126"/>
      <c r="D41" s="126"/>
      <c r="E41" s="126"/>
      <c r="F41" s="54"/>
      <c r="G41" s="26"/>
      <c r="H41" s="26"/>
      <c r="I41" s="26"/>
      <c r="J41" s="73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</row>
    <row r="42" spans="1:52">
      <c r="A42" s="128" t="s">
        <v>29</v>
      </c>
      <c r="B42" s="128"/>
      <c r="C42" s="128"/>
      <c r="D42" s="128"/>
      <c r="E42" s="128"/>
      <c r="J42" s="20"/>
    </row>
    <row r="43" spans="1:52">
      <c r="A43" s="128" t="s">
        <v>77</v>
      </c>
      <c r="B43" s="128"/>
      <c r="C43" s="128"/>
      <c r="D43" s="128"/>
      <c r="E43" s="128"/>
      <c r="J43" s="20"/>
    </row>
    <row r="44" spans="1:52" ht="15.75" thickBot="1">
      <c r="B44" s="135"/>
      <c r="C44" s="135"/>
      <c r="D44" s="135"/>
      <c r="E44" s="135"/>
      <c r="F44" s="34"/>
      <c r="J44" s="20"/>
    </row>
    <row r="45" spans="1:52" ht="15.75" thickBot="1">
      <c r="A45" s="13" t="s">
        <v>9</v>
      </c>
      <c r="B45" s="35" t="s">
        <v>62</v>
      </c>
      <c r="C45" s="35" t="s">
        <v>63</v>
      </c>
      <c r="D45" s="35" t="s">
        <v>64</v>
      </c>
      <c r="E45" s="35" t="s">
        <v>65</v>
      </c>
      <c r="F45" s="34"/>
      <c r="J45" s="20"/>
    </row>
    <row r="46" spans="1:52">
      <c r="A46" s="58" t="s">
        <v>15</v>
      </c>
      <c r="B46" s="36"/>
      <c r="C46" s="36"/>
      <c r="D46" s="36"/>
      <c r="E46" s="36"/>
      <c r="F46" s="34"/>
      <c r="J46" s="20"/>
    </row>
    <row r="47" spans="1:52">
      <c r="A47" s="37" t="s">
        <v>32</v>
      </c>
      <c r="B47" s="38">
        <v>2405787761.1900001</v>
      </c>
      <c r="C47" s="38">
        <v>3418837023.8099999</v>
      </c>
      <c r="D47" s="38">
        <v>1209566360.0599999</v>
      </c>
      <c r="E47" s="39">
        <f>SUM(B47:D47)</f>
        <v>7034191145.0599995</v>
      </c>
      <c r="F47" s="34"/>
      <c r="G47" s="19"/>
      <c r="J47" s="20"/>
    </row>
    <row r="48" spans="1:52">
      <c r="A48" s="37" t="s">
        <v>33</v>
      </c>
      <c r="B48" s="40">
        <v>418967538.02999997</v>
      </c>
      <c r="C48" s="40">
        <v>1052049192.26</v>
      </c>
      <c r="D48" s="40">
        <v>430743953.55000001</v>
      </c>
      <c r="E48" s="37">
        <f t="shared" ref="E48:E51" si="6">SUM(B48:D48)</f>
        <v>1901760683.8399999</v>
      </c>
      <c r="F48" s="34"/>
      <c r="G48" s="19"/>
      <c r="J48" s="20"/>
    </row>
    <row r="49" spans="1:10">
      <c r="A49" s="37" t="s">
        <v>34</v>
      </c>
      <c r="B49" s="40">
        <v>2281181328.9400001</v>
      </c>
      <c r="C49" s="40">
        <v>1082810903.28</v>
      </c>
      <c r="D49" s="40">
        <v>139910867.16000003</v>
      </c>
      <c r="E49" s="37">
        <f t="shared" si="6"/>
        <v>3503903099.3800001</v>
      </c>
      <c r="F49" s="34"/>
      <c r="G49" s="19"/>
      <c r="J49" s="20"/>
    </row>
    <row r="50" spans="1:10">
      <c r="A50" s="37" t="s">
        <v>35</v>
      </c>
      <c r="B50" s="40">
        <v>249357000</v>
      </c>
      <c r="C50" s="40">
        <v>261057000</v>
      </c>
      <c r="D50" s="40">
        <v>210133189.75999999</v>
      </c>
      <c r="E50" s="37">
        <f t="shared" si="6"/>
        <v>720547189.75999999</v>
      </c>
      <c r="F50" s="34"/>
      <c r="G50" s="19"/>
      <c r="J50" s="20"/>
    </row>
    <row r="51" spans="1:10">
      <c r="A51" s="37" t="s">
        <v>36</v>
      </c>
      <c r="B51" s="40">
        <v>166260911.21253869</v>
      </c>
      <c r="C51" s="40">
        <v>152958563.44200754</v>
      </c>
      <c r="D51" s="40">
        <v>185899156.10155162</v>
      </c>
      <c r="E51" s="37">
        <f t="shared" si="6"/>
        <v>505118630.75609791</v>
      </c>
      <c r="F51" s="34"/>
      <c r="G51" s="19"/>
      <c r="J51" s="20"/>
    </row>
    <row r="52" spans="1:10" ht="15.75" thickBot="1">
      <c r="A52" s="42" t="s">
        <v>37</v>
      </c>
      <c r="B52" s="42">
        <f>SUM(B47:B51)</f>
        <v>5521554539.3725386</v>
      </c>
      <c r="C52" s="42">
        <f t="shared" ref="C52:D52" si="7">SUM(C47:C51)</f>
        <v>5967712682.7920074</v>
      </c>
      <c r="D52" s="42">
        <f t="shared" si="7"/>
        <v>2176253526.6315517</v>
      </c>
      <c r="E52" s="42">
        <f>SUM(E47:E51)</f>
        <v>13665520748.796097</v>
      </c>
      <c r="F52" s="34"/>
      <c r="J52" s="20"/>
    </row>
    <row r="53" spans="1:10" ht="15.75" thickTop="1">
      <c r="A53" s="58" t="s">
        <v>22</v>
      </c>
      <c r="B53" s="44"/>
      <c r="C53" s="44"/>
      <c r="D53" s="44"/>
      <c r="E53" s="37"/>
      <c r="F53" s="34"/>
      <c r="G53" s="45"/>
      <c r="J53" s="20"/>
    </row>
    <row r="54" spans="1:10">
      <c r="A54" s="37" t="s">
        <v>32</v>
      </c>
      <c r="B54" s="40">
        <v>2604223016.6999998</v>
      </c>
      <c r="C54" s="40">
        <v>2630842343</v>
      </c>
      <c r="D54" s="40">
        <v>2335507000</v>
      </c>
      <c r="E54" s="39">
        <f t="shared" ref="E54:E58" si="8">SUM(B54:D54)</f>
        <v>7570572359.6999998</v>
      </c>
      <c r="F54" s="34"/>
      <c r="G54" s="45"/>
      <c r="J54" s="20"/>
    </row>
    <row r="55" spans="1:10">
      <c r="A55" s="37" t="s">
        <v>33</v>
      </c>
      <c r="B55" s="40">
        <v>96045470.870000005</v>
      </c>
      <c r="C55" s="40">
        <v>447855414.32999998</v>
      </c>
      <c r="D55" s="40">
        <v>264693153.18000001</v>
      </c>
      <c r="E55" s="37">
        <f t="shared" si="8"/>
        <v>808594038.38000011</v>
      </c>
      <c r="F55" s="34"/>
      <c r="J55" s="20"/>
    </row>
    <row r="56" spans="1:10">
      <c r="A56" s="37" t="s">
        <v>34</v>
      </c>
      <c r="B56" s="40">
        <v>1312771509.24</v>
      </c>
      <c r="C56" s="40">
        <v>3210963022.3000002</v>
      </c>
      <c r="D56" s="40">
        <v>763796453.39999998</v>
      </c>
      <c r="E56" s="37">
        <f t="shared" si="8"/>
        <v>5287530984.9399996</v>
      </c>
      <c r="F56" s="34"/>
      <c r="J56" s="20"/>
    </row>
    <row r="57" spans="1:10">
      <c r="A57" s="37" t="s">
        <v>35</v>
      </c>
      <c r="B57" s="40">
        <v>199054000</v>
      </c>
      <c r="C57" s="40">
        <v>281451000</v>
      </c>
      <c r="D57" s="40">
        <v>259694000</v>
      </c>
      <c r="E57" s="37">
        <f t="shared" si="8"/>
        <v>740199000</v>
      </c>
      <c r="F57" s="65"/>
      <c r="J57" s="20"/>
    </row>
    <row r="58" spans="1:10">
      <c r="A58" s="37" t="s">
        <v>38</v>
      </c>
      <c r="B58" s="40">
        <v>200671759.16953325</v>
      </c>
      <c r="C58" s="40">
        <v>262577950.15029839</v>
      </c>
      <c r="D58" s="40">
        <v>182727935.69684774</v>
      </c>
      <c r="E58" s="37">
        <f t="shared" si="8"/>
        <v>645977645.01667929</v>
      </c>
      <c r="F58" s="34"/>
      <c r="J58" s="20"/>
    </row>
    <row r="59" spans="1:10" ht="15.75" thickBot="1">
      <c r="A59" s="42" t="s">
        <v>37</v>
      </c>
      <c r="B59" s="42">
        <f>SUM(B54:B58)</f>
        <v>4412765755.9795322</v>
      </c>
      <c r="C59" s="42">
        <f>SUM(C54:C58)</f>
        <v>6833689729.7802982</v>
      </c>
      <c r="D59" s="42">
        <f>SUM(D54:D58)</f>
        <v>3806418542.2768478</v>
      </c>
      <c r="E59" s="42">
        <f>SUM(E54:E58)</f>
        <v>15052874028.03668</v>
      </c>
      <c r="F59" s="34"/>
      <c r="J59" s="20"/>
    </row>
    <row r="60" spans="1:10" ht="15.75" thickTop="1">
      <c r="A60" s="61" t="s">
        <v>27</v>
      </c>
      <c r="B60" s="2"/>
      <c r="C60" s="2"/>
      <c r="D60" s="2"/>
      <c r="E60" s="68"/>
      <c r="F60" s="34"/>
      <c r="J60" s="20"/>
    </row>
    <row r="61" spans="1:10">
      <c r="A61" s="61"/>
      <c r="B61" s="61"/>
      <c r="C61" s="61"/>
      <c r="D61" s="61"/>
      <c r="E61" s="61"/>
      <c r="F61" s="61"/>
      <c r="J61" s="20"/>
    </row>
    <row r="62" spans="1:10">
      <c r="B62" s="54"/>
      <c r="C62" s="54"/>
      <c r="D62" s="54"/>
      <c r="E62" s="54"/>
      <c r="J62" s="20"/>
    </row>
    <row r="63" spans="1:10">
      <c r="A63" s="132" t="s">
        <v>40</v>
      </c>
      <c r="B63" s="132"/>
      <c r="C63" s="132"/>
      <c r="D63" s="132"/>
      <c r="E63" s="132"/>
      <c r="J63" s="20"/>
    </row>
    <row r="64" spans="1:10">
      <c r="A64" s="128" t="s">
        <v>41</v>
      </c>
      <c r="B64" s="128"/>
      <c r="C64" s="128"/>
      <c r="D64" s="128"/>
      <c r="E64" s="128"/>
      <c r="J64" s="20"/>
    </row>
    <row r="65" spans="1:10">
      <c r="A65" s="126" t="s">
        <v>77</v>
      </c>
      <c r="B65" s="126"/>
      <c r="C65" s="126"/>
      <c r="D65" s="126"/>
      <c r="E65" s="126"/>
      <c r="J65" s="20"/>
    </row>
    <row r="66" spans="1:10">
      <c r="B66" s="131"/>
      <c r="C66" s="131"/>
      <c r="D66" s="131"/>
      <c r="E66" s="131"/>
      <c r="J66" s="20"/>
    </row>
    <row r="67" spans="1:10" ht="15.75" thickBot="1">
      <c r="A67" s="13" t="s">
        <v>42</v>
      </c>
      <c r="B67" s="14" t="s">
        <v>62</v>
      </c>
      <c r="C67" s="14" t="s">
        <v>63</v>
      </c>
      <c r="D67" s="14" t="s">
        <v>64</v>
      </c>
      <c r="E67" s="14" t="s">
        <v>65</v>
      </c>
      <c r="J67" s="20"/>
    </row>
    <row r="68" spans="1:10">
      <c r="A68" s="62" t="s">
        <v>43</v>
      </c>
      <c r="J68" s="20"/>
    </row>
    <row r="69" spans="1:10">
      <c r="A69" s="63" t="s">
        <v>72</v>
      </c>
      <c r="B69" s="45">
        <f>B70+B75</f>
        <v>166260911.21253869</v>
      </c>
      <c r="C69" s="45">
        <f t="shared" ref="C69:D69" si="9">C70+C75</f>
        <v>152958563.44200754</v>
      </c>
      <c r="D69" s="45">
        <f t="shared" si="9"/>
        <v>185899156.10155165</v>
      </c>
      <c r="E69" s="46">
        <f t="shared" ref="E69:E70" si="10">SUM(B69:D69)</f>
        <v>505118630.75609791</v>
      </c>
      <c r="J69" s="20"/>
    </row>
    <row r="70" spans="1:10" ht="17.25">
      <c r="A70" s="64" t="s">
        <v>83</v>
      </c>
      <c r="B70" s="45">
        <f>SUM(B71:B74)</f>
        <v>107961710.3352387</v>
      </c>
      <c r="C70" s="45">
        <f t="shared" ref="C70:D70" si="11">SUM(C71:C74)</f>
        <v>95995056.972007528</v>
      </c>
      <c r="D70" s="45">
        <f t="shared" si="11"/>
        <v>166052960.39155164</v>
      </c>
      <c r="E70" s="46">
        <f t="shared" si="10"/>
        <v>370009727.69879782</v>
      </c>
      <c r="J70" s="20"/>
    </row>
    <row r="71" spans="1:10">
      <c r="A71" s="47" t="s">
        <v>44</v>
      </c>
      <c r="B71" s="48">
        <v>86237829.1449489</v>
      </c>
      <c r="C71" s="48">
        <v>47928489.960203946</v>
      </c>
      <c r="D71" s="48">
        <v>111866027.47848098</v>
      </c>
      <c r="E71" s="46">
        <f>SUM(B71:D71)</f>
        <v>246032346.58363384</v>
      </c>
      <c r="F71" s="45"/>
      <c r="J71" s="20"/>
    </row>
    <row r="72" spans="1:10">
      <c r="A72" s="47" t="s">
        <v>45</v>
      </c>
      <c r="B72" s="48">
        <v>17029121.481036544</v>
      </c>
      <c r="C72" s="48">
        <v>24604726.60417169</v>
      </c>
      <c r="D72" s="48">
        <v>50270098.443739593</v>
      </c>
      <c r="E72" s="46">
        <f t="shared" ref="E72:E81" si="12">SUM(B72:D72)</f>
        <v>91903946.52894783</v>
      </c>
      <c r="F72" s="54"/>
      <c r="J72" s="20"/>
    </row>
    <row r="73" spans="1:10">
      <c r="A73" s="47" t="s">
        <v>46</v>
      </c>
      <c r="B73" s="48">
        <v>2747427.3467086866</v>
      </c>
      <c r="C73" s="48">
        <v>3336521.9426218211</v>
      </c>
      <c r="D73" s="48">
        <v>3180171.7592563648</v>
      </c>
      <c r="E73" s="46">
        <f t="shared" si="12"/>
        <v>9264121.0485868715</v>
      </c>
      <c r="F73" s="69"/>
      <c r="J73" s="20"/>
    </row>
    <row r="74" spans="1:10">
      <c r="A74" s="47" t="s">
        <v>47</v>
      </c>
      <c r="B74" s="48">
        <v>1947332.3625445636</v>
      </c>
      <c r="C74" s="48">
        <v>20125318.465010062</v>
      </c>
      <c r="D74" s="48">
        <v>736662.71007468482</v>
      </c>
      <c r="E74" s="46">
        <f t="shared" si="12"/>
        <v>22809313.53762931</v>
      </c>
      <c r="F74" s="69"/>
      <c r="J74" s="20"/>
    </row>
    <row r="75" spans="1:10" ht="17.25">
      <c r="A75" s="49" t="s">
        <v>80</v>
      </c>
      <c r="B75" s="48">
        <f>B76</f>
        <v>58299200.877300002</v>
      </c>
      <c r="C75" s="48">
        <f t="shared" ref="C75:D75" si="13">C76</f>
        <v>56963506.469999999</v>
      </c>
      <c r="D75" s="48">
        <f t="shared" si="13"/>
        <v>19846195.710000001</v>
      </c>
      <c r="E75" s="46">
        <f t="shared" si="12"/>
        <v>135108903.0573</v>
      </c>
      <c r="F75" s="69"/>
      <c r="J75" s="20"/>
    </row>
    <row r="76" spans="1:10">
      <c r="A76" s="47" t="s">
        <v>73</v>
      </c>
      <c r="B76" s="48">
        <v>58299200.877300002</v>
      </c>
      <c r="C76" s="48">
        <v>56963506.469999999</v>
      </c>
      <c r="D76" s="48">
        <v>19846195.710000001</v>
      </c>
      <c r="E76" s="46">
        <f t="shared" si="12"/>
        <v>135108903.0573</v>
      </c>
      <c r="F76" s="45"/>
      <c r="J76" s="20"/>
    </row>
    <row r="77" spans="1:10" ht="17.25">
      <c r="A77" s="50" t="s">
        <v>81</v>
      </c>
      <c r="B77" s="48">
        <v>4826759258.96</v>
      </c>
      <c r="C77" s="48">
        <v>5214645188.6700001</v>
      </c>
      <c r="D77" s="48">
        <v>2941027530.7299995</v>
      </c>
      <c r="E77" s="46">
        <f t="shared" si="12"/>
        <v>12982431978.360001</v>
      </c>
      <c r="F77" s="54"/>
      <c r="J77" s="20"/>
    </row>
    <row r="78" spans="1:10">
      <c r="A78" s="51" t="s">
        <v>15</v>
      </c>
      <c r="B78" s="48">
        <f>SUM(B47:B50)</f>
        <v>5355293628.1599998</v>
      </c>
      <c r="C78" s="48">
        <f>SUM(C47:C50)</f>
        <v>5814754119.3499994</v>
      </c>
      <c r="D78" s="48">
        <f>SUM(D47:D50)</f>
        <v>1990354370.53</v>
      </c>
      <c r="E78" s="46">
        <f t="shared" si="12"/>
        <v>13160402118.039999</v>
      </c>
      <c r="F78" s="54"/>
      <c r="J78" s="20"/>
    </row>
    <row r="79" spans="1:10" ht="17.25">
      <c r="A79" s="51" t="s">
        <v>82</v>
      </c>
      <c r="B79" s="48">
        <f>B77-B78</f>
        <v>-528534369.19999981</v>
      </c>
      <c r="C79" s="48">
        <f t="shared" ref="C79:D79" si="14">C77-C78</f>
        <v>-600108930.67999935</v>
      </c>
      <c r="D79" s="48">
        <f t="shared" si="14"/>
        <v>950673160.19999957</v>
      </c>
      <c r="E79" s="46">
        <f t="shared" si="12"/>
        <v>-177970139.67999959</v>
      </c>
      <c r="F79" s="54"/>
      <c r="J79" s="20"/>
    </row>
    <row r="80" spans="1:10">
      <c r="A80" s="50"/>
      <c r="B80" s="48"/>
      <c r="C80" s="48"/>
      <c r="D80" s="48"/>
      <c r="E80" s="46"/>
      <c r="F80" s="54"/>
      <c r="J80" s="20"/>
    </row>
    <row r="81" spans="1:10" ht="15.75" thickBot="1">
      <c r="A81" s="52" t="s">
        <v>37</v>
      </c>
      <c r="B81" s="53">
        <f>B70+B75+B77</f>
        <v>4993020170.1725388</v>
      </c>
      <c r="C81" s="53">
        <f>C69+C77</f>
        <v>5367603752.1120071</v>
      </c>
      <c r="D81" s="42">
        <f>D69+D77</f>
        <v>3126926686.8315511</v>
      </c>
      <c r="E81" s="42">
        <f t="shared" si="12"/>
        <v>13487550609.116096</v>
      </c>
      <c r="F81" s="2"/>
      <c r="J81" s="20"/>
    </row>
    <row r="82" spans="1:10" ht="15.75" thickTop="1">
      <c r="A82" s="37" t="s">
        <v>48</v>
      </c>
      <c r="B82" s="2"/>
      <c r="C82" s="2"/>
      <c r="D82" s="2"/>
      <c r="E82" s="2"/>
      <c r="F82" s="45"/>
      <c r="J82" s="20"/>
    </row>
    <row r="83" spans="1:10">
      <c r="A83" s="125" t="s">
        <v>39</v>
      </c>
      <c r="B83" s="125"/>
      <c r="C83" s="125"/>
      <c r="D83" s="125"/>
      <c r="E83" s="125"/>
      <c r="F83" s="125"/>
      <c r="J83" s="20"/>
    </row>
    <row r="84" spans="1:10">
      <c r="A84" s="2" t="s">
        <v>74</v>
      </c>
      <c r="B84" s="61"/>
      <c r="C84" s="61"/>
      <c r="D84" s="61"/>
      <c r="E84" s="61"/>
      <c r="F84" s="61"/>
      <c r="J84" s="20"/>
    </row>
    <row r="85" spans="1:10">
      <c r="A85" s="37" t="s">
        <v>75</v>
      </c>
      <c r="B85" s="61"/>
      <c r="C85" s="61"/>
      <c r="D85" s="61"/>
      <c r="E85" s="61"/>
      <c r="F85" s="61"/>
      <c r="J85" s="20"/>
    </row>
    <row r="86" spans="1:10">
      <c r="A86" s="2" t="s">
        <v>76</v>
      </c>
      <c r="B86" s="45"/>
      <c r="C86" s="45"/>
      <c r="D86" s="45"/>
      <c r="E86" s="45"/>
      <c r="J86" s="20"/>
    </row>
    <row r="87" spans="1:10">
      <c r="B87" s="54"/>
      <c r="C87" s="54"/>
      <c r="D87" s="54"/>
      <c r="J87" s="20"/>
    </row>
    <row r="88" spans="1:10">
      <c r="A88" s="133" t="s">
        <v>49</v>
      </c>
      <c r="B88" s="133"/>
      <c r="C88" s="133"/>
      <c r="D88" s="133"/>
      <c r="E88" s="133"/>
      <c r="F88" s="1"/>
      <c r="J88" s="20"/>
    </row>
    <row r="89" spans="1:10">
      <c r="A89" s="133" t="s">
        <v>50</v>
      </c>
      <c r="B89" s="133"/>
      <c r="C89" s="133"/>
      <c r="D89" s="133"/>
      <c r="E89" s="133"/>
      <c r="F89" s="1"/>
      <c r="J89" s="20"/>
    </row>
    <row r="90" spans="1:10">
      <c r="A90" s="133" t="s">
        <v>77</v>
      </c>
      <c r="B90" s="133"/>
      <c r="C90" s="133"/>
      <c r="D90" s="133"/>
      <c r="E90" s="133"/>
      <c r="F90" s="1"/>
      <c r="J90" s="20"/>
    </row>
    <row r="91" spans="1:10">
      <c r="A91" s="50"/>
      <c r="B91" s="50"/>
      <c r="C91" s="50"/>
      <c r="D91" s="50"/>
      <c r="E91" s="50"/>
      <c r="F91" s="1"/>
      <c r="J91" s="20"/>
    </row>
    <row r="92" spans="1:10" ht="15.75" thickBot="1">
      <c r="A92" s="70" t="s">
        <v>42</v>
      </c>
      <c r="B92" s="70" t="s">
        <v>62</v>
      </c>
      <c r="C92" s="70" t="s">
        <v>63</v>
      </c>
      <c r="D92" s="70" t="s">
        <v>64</v>
      </c>
      <c r="E92" s="70" t="s">
        <v>65</v>
      </c>
      <c r="F92" s="1"/>
      <c r="J92" s="20"/>
    </row>
    <row r="93" spans="1:10">
      <c r="A93" s="50"/>
      <c r="B93" s="50"/>
      <c r="C93" s="50"/>
      <c r="D93" s="50"/>
      <c r="E93" s="50"/>
      <c r="F93" s="1"/>
      <c r="J93" s="20"/>
    </row>
    <row r="94" spans="1:10">
      <c r="A94" s="50" t="s">
        <v>87</v>
      </c>
      <c r="B94" s="46">
        <f>'3T'!E98</f>
        <v>9106918427.6250992</v>
      </c>
      <c r="C94" s="46">
        <f>B98</f>
        <v>10309789932.562561</v>
      </c>
      <c r="D94" s="46">
        <f>C98</f>
        <v>10743742696.960554</v>
      </c>
      <c r="E94" s="46">
        <f>B94</f>
        <v>9106918427.6250992</v>
      </c>
      <c r="F94" s="1"/>
      <c r="J94" s="20"/>
    </row>
    <row r="95" spans="1:10">
      <c r="A95" s="50" t="s">
        <v>51</v>
      </c>
      <c r="B95" s="46">
        <v>6195891675.1100006</v>
      </c>
      <c r="C95" s="46">
        <v>5801556516.5100002</v>
      </c>
      <c r="D95" s="46">
        <v>5999282111.8400002</v>
      </c>
      <c r="E95" s="46">
        <f>SUM(B95:D95)</f>
        <v>17996730303.459999</v>
      </c>
      <c r="F95" s="46"/>
      <c r="J95" s="20"/>
    </row>
    <row r="96" spans="1:10">
      <c r="A96" s="50" t="s">
        <v>88</v>
      </c>
      <c r="B96" s="46">
        <f>B95+B94</f>
        <v>15302810102.7351</v>
      </c>
      <c r="C96" s="46">
        <f t="shared" ref="C96:D96" si="15">C95+C94</f>
        <v>16111346449.072561</v>
      </c>
      <c r="D96" s="46">
        <f t="shared" si="15"/>
        <v>16743024808.800554</v>
      </c>
      <c r="E96" s="46">
        <f>E95+E94</f>
        <v>27103648731.085098</v>
      </c>
      <c r="F96" s="46"/>
      <c r="J96" s="20"/>
    </row>
    <row r="97" spans="1:10">
      <c r="A97" s="50" t="s">
        <v>52</v>
      </c>
      <c r="B97" s="46">
        <f>B81</f>
        <v>4993020170.1725388</v>
      </c>
      <c r="C97" s="46">
        <f t="shared" ref="C97:D97" si="16">C81</f>
        <v>5367603752.1120071</v>
      </c>
      <c r="D97" s="46">
        <f t="shared" si="16"/>
        <v>3126926686.8315511</v>
      </c>
      <c r="E97" s="46">
        <f>SUM(B97:D97)</f>
        <v>13487550609.116096</v>
      </c>
      <c r="F97" s="46"/>
      <c r="J97" s="20"/>
    </row>
    <row r="98" spans="1:10">
      <c r="A98" s="50" t="s">
        <v>89</v>
      </c>
      <c r="B98" s="46">
        <f>B96-B97</f>
        <v>10309789932.562561</v>
      </c>
      <c r="C98" s="46">
        <f>C96-C97</f>
        <v>10743742696.960554</v>
      </c>
      <c r="D98" s="46">
        <f>D96-D97</f>
        <v>13616098121.969004</v>
      </c>
      <c r="E98" s="46">
        <f>E96-E97</f>
        <v>13616098121.969002</v>
      </c>
      <c r="F98" s="55"/>
      <c r="J98" s="20"/>
    </row>
    <row r="99" spans="1:10" ht="15.75" thickBot="1">
      <c r="A99" s="57"/>
      <c r="B99" s="42"/>
      <c r="C99" s="42"/>
      <c r="D99" s="42"/>
      <c r="E99" s="42"/>
      <c r="F99" s="55"/>
      <c r="J99" s="20"/>
    </row>
    <row r="100" spans="1:10" ht="15.75" thickTop="1">
      <c r="A100" s="134" t="s">
        <v>39</v>
      </c>
      <c r="B100" s="134"/>
      <c r="C100" s="134"/>
      <c r="D100" s="134"/>
      <c r="E100" s="134"/>
      <c r="F100" s="134"/>
      <c r="G100" s="45"/>
      <c r="J100" s="20"/>
    </row>
    <row r="101" spans="1:10">
      <c r="A101" s="134"/>
      <c r="B101" s="134"/>
      <c r="C101" s="134"/>
      <c r="D101" s="134"/>
      <c r="E101" s="134"/>
      <c r="F101" s="134"/>
      <c r="J101" s="20"/>
    </row>
    <row r="102" spans="1:10">
      <c r="B102" s="45"/>
      <c r="C102" s="45"/>
      <c r="D102" s="45"/>
      <c r="J102" s="20"/>
    </row>
    <row r="103" spans="1:10">
      <c r="B103" s="45"/>
      <c r="C103" s="45"/>
      <c r="D103" s="45"/>
      <c r="J103" s="20"/>
    </row>
  </sheetData>
  <mergeCells count="21">
    <mergeCell ref="A101:F101"/>
    <mergeCell ref="A20:A21"/>
    <mergeCell ref="A32:A33"/>
    <mergeCell ref="A39:F39"/>
    <mergeCell ref="B44:E44"/>
    <mergeCell ref="B66:E66"/>
    <mergeCell ref="A83:F83"/>
    <mergeCell ref="A43:E43"/>
    <mergeCell ref="A63:E63"/>
    <mergeCell ref="A64:E64"/>
    <mergeCell ref="A65:E65"/>
    <mergeCell ref="A88:E88"/>
    <mergeCell ref="A89:E89"/>
    <mergeCell ref="A90:E90"/>
    <mergeCell ref="A100:F100"/>
    <mergeCell ref="A1:F1"/>
    <mergeCell ref="A8:F8"/>
    <mergeCell ref="A9:F9"/>
    <mergeCell ref="A41:E41"/>
    <mergeCell ref="A42:E42"/>
    <mergeCell ref="A38:F3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Z103"/>
  <sheetViews>
    <sheetView workbookViewId="0">
      <selection sqref="A1:F1"/>
    </sheetView>
  </sheetViews>
  <sheetFormatPr baseColWidth="10" defaultColWidth="11.42578125" defaultRowHeight="15"/>
  <cols>
    <col min="1" max="1" width="70.140625" style="1" customWidth="1"/>
    <col min="2" max="2" width="18.28515625" style="20" customWidth="1"/>
    <col min="3" max="5" width="16.28515625" style="20" bestFit="1" customWidth="1"/>
    <col min="6" max="6" width="12.140625" style="20" customWidth="1"/>
    <col min="7" max="7" width="16.42578125" style="20" bestFit="1" customWidth="1"/>
    <col min="8" max="9" width="11.42578125" style="20"/>
    <col min="10" max="10" width="17.85546875" style="71" bestFit="1" customWidth="1"/>
    <col min="11" max="256" width="11.42578125" style="20"/>
    <col min="257" max="257" width="56.7109375" style="20" customWidth="1"/>
    <col min="258" max="258" width="15.85546875" style="20" customWidth="1"/>
    <col min="259" max="261" width="16.28515625" style="20" bestFit="1" customWidth="1"/>
    <col min="262" max="262" width="12.140625" style="20" customWidth="1"/>
    <col min="263" max="263" width="16.42578125" style="20" bestFit="1" customWidth="1"/>
    <col min="264" max="265" width="11.42578125" style="20"/>
    <col min="266" max="266" width="17.85546875" style="20" bestFit="1" customWidth="1"/>
    <col min="267" max="512" width="11.42578125" style="20"/>
    <col min="513" max="513" width="56.7109375" style="20" customWidth="1"/>
    <col min="514" max="514" width="15.85546875" style="20" customWidth="1"/>
    <col min="515" max="517" width="16.28515625" style="20" bestFit="1" customWidth="1"/>
    <col min="518" max="518" width="12.140625" style="20" customWidth="1"/>
    <col min="519" max="519" width="16.42578125" style="20" bestFit="1" customWidth="1"/>
    <col min="520" max="521" width="11.42578125" style="20"/>
    <col min="522" max="522" width="17.85546875" style="20" bestFit="1" customWidth="1"/>
    <col min="523" max="768" width="11.42578125" style="20"/>
    <col min="769" max="769" width="56.7109375" style="20" customWidth="1"/>
    <col min="770" max="770" width="15.85546875" style="20" customWidth="1"/>
    <col min="771" max="773" width="16.28515625" style="20" bestFit="1" customWidth="1"/>
    <col min="774" max="774" width="12.140625" style="20" customWidth="1"/>
    <col min="775" max="775" width="16.42578125" style="20" bestFit="1" customWidth="1"/>
    <col min="776" max="777" width="11.42578125" style="20"/>
    <col min="778" max="778" width="17.85546875" style="20" bestFit="1" customWidth="1"/>
    <col min="779" max="1024" width="11.42578125" style="20"/>
    <col min="1025" max="1025" width="56.7109375" style="20" customWidth="1"/>
    <col min="1026" max="1026" width="15.85546875" style="20" customWidth="1"/>
    <col min="1027" max="1029" width="16.28515625" style="20" bestFit="1" customWidth="1"/>
    <col min="1030" max="1030" width="12.140625" style="20" customWidth="1"/>
    <col min="1031" max="1031" width="16.42578125" style="20" bestFit="1" customWidth="1"/>
    <col min="1032" max="1033" width="11.42578125" style="20"/>
    <col min="1034" max="1034" width="17.85546875" style="20" bestFit="1" customWidth="1"/>
    <col min="1035" max="1280" width="11.42578125" style="20"/>
    <col min="1281" max="1281" width="56.7109375" style="20" customWidth="1"/>
    <col min="1282" max="1282" width="15.85546875" style="20" customWidth="1"/>
    <col min="1283" max="1285" width="16.28515625" style="20" bestFit="1" customWidth="1"/>
    <col min="1286" max="1286" width="12.140625" style="20" customWidth="1"/>
    <col min="1287" max="1287" width="16.42578125" style="20" bestFit="1" customWidth="1"/>
    <col min="1288" max="1289" width="11.42578125" style="20"/>
    <col min="1290" max="1290" width="17.85546875" style="20" bestFit="1" customWidth="1"/>
    <col min="1291" max="1536" width="11.42578125" style="20"/>
    <col min="1537" max="1537" width="56.7109375" style="20" customWidth="1"/>
    <col min="1538" max="1538" width="15.85546875" style="20" customWidth="1"/>
    <col min="1539" max="1541" width="16.28515625" style="20" bestFit="1" customWidth="1"/>
    <col min="1542" max="1542" width="12.140625" style="20" customWidth="1"/>
    <col min="1543" max="1543" width="16.42578125" style="20" bestFit="1" customWidth="1"/>
    <col min="1544" max="1545" width="11.42578125" style="20"/>
    <col min="1546" max="1546" width="17.85546875" style="20" bestFit="1" customWidth="1"/>
    <col min="1547" max="1792" width="11.42578125" style="20"/>
    <col min="1793" max="1793" width="56.7109375" style="20" customWidth="1"/>
    <col min="1794" max="1794" width="15.85546875" style="20" customWidth="1"/>
    <col min="1795" max="1797" width="16.28515625" style="20" bestFit="1" customWidth="1"/>
    <col min="1798" max="1798" width="12.140625" style="20" customWidth="1"/>
    <col min="1799" max="1799" width="16.42578125" style="20" bestFit="1" customWidth="1"/>
    <col min="1800" max="1801" width="11.42578125" style="20"/>
    <col min="1802" max="1802" width="17.85546875" style="20" bestFit="1" customWidth="1"/>
    <col min="1803" max="2048" width="11.42578125" style="20"/>
    <col min="2049" max="2049" width="56.7109375" style="20" customWidth="1"/>
    <col min="2050" max="2050" width="15.85546875" style="20" customWidth="1"/>
    <col min="2051" max="2053" width="16.28515625" style="20" bestFit="1" customWidth="1"/>
    <col min="2054" max="2054" width="12.140625" style="20" customWidth="1"/>
    <col min="2055" max="2055" width="16.42578125" style="20" bestFit="1" customWidth="1"/>
    <col min="2056" max="2057" width="11.42578125" style="20"/>
    <col min="2058" max="2058" width="17.85546875" style="20" bestFit="1" customWidth="1"/>
    <col min="2059" max="2304" width="11.42578125" style="20"/>
    <col min="2305" max="2305" width="56.7109375" style="20" customWidth="1"/>
    <col min="2306" max="2306" width="15.85546875" style="20" customWidth="1"/>
    <col min="2307" max="2309" width="16.28515625" style="20" bestFit="1" customWidth="1"/>
    <col min="2310" max="2310" width="12.140625" style="20" customWidth="1"/>
    <col min="2311" max="2311" width="16.42578125" style="20" bestFit="1" customWidth="1"/>
    <col min="2312" max="2313" width="11.42578125" style="20"/>
    <col min="2314" max="2314" width="17.85546875" style="20" bestFit="1" customWidth="1"/>
    <col min="2315" max="2560" width="11.42578125" style="20"/>
    <col min="2561" max="2561" width="56.7109375" style="20" customWidth="1"/>
    <col min="2562" max="2562" width="15.85546875" style="20" customWidth="1"/>
    <col min="2563" max="2565" width="16.28515625" style="20" bestFit="1" customWidth="1"/>
    <col min="2566" max="2566" width="12.140625" style="20" customWidth="1"/>
    <col min="2567" max="2567" width="16.42578125" style="20" bestFit="1" customWidth="1"/>
    <col min="2568" max="2569" width="11.42578125" style="20"/>
    <col min="2570" max="2570" width="17.85546875" style="20" bestFit="1" customWidth="1"/>
    <col min="2571" max="2816" width="11.42578125" style="20"/>
    <col min="2817" max="2817" width="56.7109375" style="20" customWidth="1"/>
    <col min="2818" max="2818" width="15.85546875" style="20" customWidth="1"/>
    <col min="2819" max="2821" width="16.28515625" style="20" bestFit="1" customWidth="1"/>
    <col min="2822" max="2822" width="12.140625" style="20" customWidth="1"/>
    <col min="2823" max="2823" width="16.42578125" style="20" bestFit="1" customWidth="1"/>
    <col min="2824" max="2825" width="11.42578125" style="20"/>
    <col min="2826" max="2826" width="17.85546875" style="20" bestFit="1" customWidth="1"/>
    <col min="2827" max="3072" width="11.42578125" style="20"/>
    <col min="3073" max="3073" width="56.7109375" style="20" customWidth="1"/>
    <col min="3074" max="3074" width="15.85546875" style="20" customWidth="1"/>
    <col min="3075" max="3077" width="16.28515625" style="20" bestFit="1" customWidth="1"/>
    <col min="3078" max="3078" width="12.140625" style="20" customWidth="1"/>
    <col min="3079" max="3079" width="16.42578125" style="20" bestFit="1" customWidth="1"/>
    <col min="3080" max="3081" width="11.42578125" style="20"/>
    <col min="3082" max="3082" width="17.85546875" style="20" bestFit="1" customWidth="1"/>
    <col min="3083" max="3328" width="11.42578125" style="20"/>
    <col min="3329" max="3329" width="56.7109375" style="20" customWidth="1"/>
    <col min="3330" max="3330" width="15.85546875" style="20" customWidth="1"/>
    <col min="3331" max="3333" width="16.28515625" style="20" bestFit="1" customWidth="1"/>
    <col min="3334" max="3334" width="12.140625" style="20" customWidth="1"/>
    <col min="3335" max="3335" width="16.42578125" style="20" bestFit="1" customWidth="1"/>
    <col min="3336" max="3337" width="11.42578125" style="20"/>
    <col min="3338" max="3338" width="17.85546875" style="20" bestFit="1" customWidth="1"/>
    <col min="3339" max="3584" width="11.42578125" style="20"/>
    <col min="3585" max="3585" width="56.7109375" style="20" customWidth="1"/>
    <col min="3586" max="3586" width="15.85546875" style="20" customWidth="1"/>
    <col min="3587" max="3589" width="16.28515625" style="20" bestFit="1" customWidth="1"/>
    <col min="3590" max="3590" width="12.140625" style="20" customWidth="1"/>
    <col min="3591" max="3591" width="16.42578125" style="20" bestFit="1" customWidth="1"/>
    <col min="3592" max="3593" width="11.42578125" style="20"/>
    <col min="3594" max="3594" width="17.85546875" style="20" bestFit="1" customWidth="1"/>
    <col min="3595" max="3840" width="11.42578125" style="20"/>
    <col min="3841" max="3841" width="56.7109375" style="20" customWidth="1"/>
    <col min="3842" max="3842" width="15.85546875" style="20" customWidth="1"/>
    <col min="3843" max="3845" width="16.28515625" style="20" bestFit="1" customWidth="1"/>
    <col min="3846" max="3846" width="12.140625" style="20" customWidth="1"/>
    <col min="3847" max="3847" width="16.42578125" style="20" bestFit="1" customWidth="1"/>
    <col min="3848" max="3849" width="11.42578125" style="20"/>
    <col min="3850" max="3850" width="17.85546875" style="20" bestFit="1" customWidth="1"/>
    <col min="3851" max="4096" width="11.42578125" style="20"/>
    <col min="4097" max="4097" width="56.7109375" style="20" customWidth="1"/>
    <col min="4098" max="4098" width="15.85546875" style="20" customWidth="1"/>
    <col min="4099" max="4101" width="16.28515625" style="20" bestFit="1" customWidth="1"/>
    <col min="4102" max="4102" width="12.140625" style="20" customWidth="1"/>
    <col min="4103" max="4103" width="16.42578125" style="20" bestFit="1" customWidth="1"/>
    <col min="4104" max="4105" width="11.42578125" style="20"/>
    <col min="4106" max="4106" width="17.85546875" style="20" bestFit="1" customWidth="1"/>
    <col min="4107" max="4352" width="11.42578125" style="20"/>
    <col min="4353" max="4353" width="56.7109375" style="20" customWidth="1"/>
    <col min="4354" max="4354" width="15.85546875" style="20" customWidth="1"/>
    <col min="4355" max="4357" width="16.28515625" style="20" bestFit="1" customWidth="1"/>
    <col min="4358" max="4358" width="12.140625" style="20" customWidth="1"/>
    <col min="4359" max="4359" width="16.42578125" style="20" bestFit="1" customWidth="1"/>
    <col min="4360" max="4361" width="11.42578125" style="20"/>
    <col min="4362" max="4362" width="17.85546875" style="20" bestFit="1" customWidth="1"/>
    <col min="4363" max="4608" width="11.42578125" style="20"/>
    <col min="4609" max="4609" width="56.7109375" style="20" customWidth="1"/>
    <col min="4610" max="4610" width="15.85546875" style="20" customWidth="1"/>
    <col min="4611" max="4613" width="16.28515625" style="20" bestFit="1" customWidth="1"/>
    <col min="4614" max="4614" width="12.140625" style="20" customWidth="1"/>
    <col min="4615" max="4615" width="16.42578125" style="20" bestFit="1" customWidth="1"/>
    <col min="4616" max="4617" width="11.42578125" style="20"/>
    <col min="4618" max="4618" width="17.85546875" style="20" bestFit="1" customWidth="1"/>
    <col min="4619" max="4864" width="11.42578125" style="20"/>
    <col min="4865" max="4865" width="56.7109375" style="20" customWidth="1"/>
    <col min="4866" max="4866" width="15.85546875" style="20" customWidth="1"/>
    <col min="4867" max="4869" width="16.28515625" style="20" bestFit="1" customWidth="1"/>
    <col min="4870" max="4870" width="12.140625" style="20" customWidth="1"/>
    <col min="4871" max="4871" width="16.42578125" style="20" bestFit="1" customWidth="1"/>
    <col min="4872" max="4873" width="11.42578125" style="20"/>
    <col min="4874" max="4874" width="17.85546875" style="20" bestFit="1" customWidth="1"/>
    <col min="4875" max="5120" width="11.42578125" style="20"/>
    <col min="5121" max="5121" width="56.7109375" style="20" customWidth="1"/>
    <col min="5122" max="5122" width="15.85546875" style="20" customWidth="1"/>
    <col min="5123" max="5125" width="16.28515625" style="20" bestFit="1" customWidth="1"/>
    <col min="5126" max="5126" width="12.140625" style="20" customWidth="1"/>
    <col min="5127" max="5127" width="16.42578125" style="20" bestFit="1" customWidth="1"/>
    <col min="5128" max="5129" width="11.42578125" style="20"/>
    <col min="5130" max="5130" width="17.85546875" style="20" bestFit="1" customWidth="1"/>
    <col min="5131" max="5376" width="11.42578125" style="20"/>
    <col min="5377" max="5377" width="56.7109375" style="20" customWidth="1"/>
    <col min="5378" max="5378" width="15.85546875" style="20" customWidth="1"/>
    <col min="5379" max="5381" width="16.28515625" style="20" bestFit="1" customWidth="1"/>
    <col min="5382" max="5382" width="12.140625" style="20" customWidth="1"/>
    <col min="5383" max="5383" width="16.42578125" style="20" bestFit="1" customWidth="1"/>
    <col min="5384" max="5385" width="11.42578125" style="20"/>
    <col min="5386" max="5386" width="17.85546875" style="20" bestFit="1" customWidth="1"/>
    <col min="5387" max="5632" width="11.42578125" style="20"/>
    <col min="5633" max="5633" width="56.7109375" style="20" customWidth="1"/>
    <col min="5634" max="5634" width="15.85546875" style="20" customWidth="1"/>
    <col min="5635" max="5637" width="16.28515625" style="20" bestFit="1" customWidth="1"/>
    <col min="5638" max="5638" width="12.140625" style="20" customWidth="1"/>
    <col min="5639" max="5639" width="16.42578125" style="20" bestFit="1" customWidth="1"/>
    <col min="5640" max="5641" width="11.42578125" style="20"/>
    <col min="5642" max="5642" width="17.85546875" style="20" bestFit="1" customWidth="1"/>
    <col min="5643" max="5888" width="11.42578125" style="20"/>
    <col min="5889" max="5889" width="56.7109375" style="20" customWidth="1"/>
    <col min="5890" max="5890" width="15.85546875" style="20" customWidth="1"/>
    <col min="5891" max="5893" width="16.28515625" style="20" bestFit="1" customWidth="1"/>
    <col min="5894" max="5894" width="12.140625" style="20" customWidth="1"/>
    <col min="5895" max="5895" width="16.42578125" style="20" bestFit="1" customWidth="1"/>
    <col min="5896" max="5897" width="11.42578125" style="20"/>
    <col min="5898" max="5898" width="17.85546875" style="20" bestFit="1" customWidth="1"/>
    <col min="5899" max="6144" width="11.42578125" style="20"/>
    <col min="6145" max="6145" width="56.7109375" style="20" customWidth="1"/>
    <col min="6146" max="6146" width="15.85546875" style="20" customWidth="1"/>
    <col min="6147" max="6149" width="16.28515625" style="20" bestFit="1" customWidth="1"/>
    <col min="6150" max="6150" width="12.140625" style="20" customWidth="1"/>
    <col min="6151" max="6151" width="16.42578125" style="20" bestFit="1" customWidth="1"/>
    <col min="6152" max="6153" width="11.42578125" style="20"/>
    <col min="6154" max="6154" width="17.85546875" style="20" bestFit="1" customWidth="1"/>
    <col min="6155" max="6400" width="11.42578125" style="20"/>
    <col min="6401" max="6401" width="56.7109375" style="20" customWidth="1"/>
    <col min="6402" max="6402" width="15.85546875" style="20" customWidth="1"/>
    <col min="6403" max="6405" width="16.28515625" style="20" bestFit="1" customWidth="1"/>
    <col min="6406" max="6406" width="12.140625" style="20" customWidth="1"/>
    <col min="6407" max="6407" width="16.42578125" style="20" bestFit="1" customWidth="1"/>
    <col min="6408" max="6409" width="11.42578125" style="20"/>
    <col min="6410" max="6410" width="17.85546875" style="20" bestFit="1" customWidth="1"/>
    <col min="6411" max="6656" width="11.42578125" style="20"/>
    <col min="6657" max="6657" width="56.7109375" style="20" customWidth="1"/>
    <col min="6658" max="6658" width="15.85546875" style="20" customWidth="1"/>
    <col min="6659" max="6661" width="16.28515625" style="20" bestFit="1" customWidth="1"/>
    <col min="6662" max="6662" width="12.140625" style="20" customWidth="1"/>
    <col min="6663" max="6663" width="16.42578125" style="20" bestFit="1" customWidth="1"/>
    <col min="6664" max="6665" width="11.42578125" style="20"/>
    <col min="6666" max="6666" width="17.85546875" style="20" bestFit="1" customWidth="1"/>
    <col min="6667" max="6912" width="11.42578125" style="20"/>
    <col min="6913" max="6913" width="56.7109375" style="20" customWidth="1"/>
    <col min="6914" max="6914" width="15.85546875" style="20" customWidth="1"/>
    <col min="6915" max="6917" width="16.28515625" style="20" bestFit="1" customWidth="1"/>
    <col min="6918" max="6918" width="12.140625" style="20" customWidth="1"/>
    <col min="6919" max="6919" width="16.42578125" style="20" bestFit="1" customWidth="1"/>
    <col min="6920" max="6921" width="11.42578125" style="20"/>
    <col min="6922" max="6922" width="17.85546875" style="20" bestFit="1" customWidth="1"/>
    <col min="6923" max="7168" width="11.42578125" style="20"/>
    <col min="7169" max="7169" width="56.7109375" style="20" customWidth="1"/>
    <col min="7170" max="7170" width="15.85546875" style="20" customWidth="1"/>
    <col min="7171" max="7173" width="16.28515625" style="20" bestFit="1" customWidth="1"/>
    <col min="7174" max="7174" width="12.140625" style="20" customWidth="1"/>
    <col min="7175" max="7175" width="16.42578125" style="20" bestFit="1" customWidth="1"/>
    <col min="7176" max="7177" width="11.42578125" style="20"/>
    <col min="7178" max="7178" width="17.85546875" style="20" bestFit="1" customWidth="1"/>
    <col min="7179" max="7424" width="11.42578125" style="20"/>
    <col min="7425" max="7425" width="56.7109375" style="20" customWidth="1"/>
    <col min="7426" max="7426" width="15.85546875" style="20" customWidth="1"/>
    <col min="7427" max="7429" width="16.28515625" style="20" bestFit="1" customWidth="1"/>
    <col min="7430" max="7430" width="12.140625" style="20" customWidth="1"/>
    <col min="7431" max="7431" width="16.42578125" style="20" bestFit="1" customWidth="1"/>
    <col min="7432" max="7433" width="11.42578125" style="20"/>
    <col min="7434" max="7434" width="17.85546875" style="20" bestFit="1" customWidth="1"/>
    <col min="7435" max="7680" width="11.42578125" style="20"/>
    <col min="7681" max="7681" width="56.7109375" style="20" customWidth="1"/>
    <col min="7682" max="7682" width="15.85546875" style="20" customWidth="1"/>
    <col min="7683" max="7685" width="16.28515625" style="20" bestFit="1" customWidth="1"/>
    <col min="7686" max="7686" width="12.140625" style="20" customWidth="1"/>
    <col min="7687" max="7687" width="16.42578125" style="20" bestFit="1" customWidth="1"/>
    <col min="7688" max="7689" width="11.42578125" style="20"/>
    <col min="7690" max="7690" width="17.85546875" style="20" bestFit="1" customWidth="1"/>
    <col min="7691" max="7936" width="11.42578125" style="20"/>
    <col min="7937" max="7937" width="56.7109375" style="20" customWidth="1"/>
    <col min="7938" max="7938" width="15.85546875" style="20" customWidth="1"/>
    <col min="7939" max="7941" width="16.28515625" style="20" bestFit="1" customWidth="1"/>
    <col min="7942" max="7942" width="12.140625" style="20" customWidth="1"/>
    <col min="7943" max="7943" width="16.42578125" style="20" bestFit="1" customWidth="1"/>
    <col min="7944" max="7945" width="11.42578125" style="20"/>
    <col min="7946" max="7946" width="17.85546875" style="20" bestFit="1" customWidth="1"/>
    <col min="7947" max="8192" width="11.42578125" style="20"/>
    <col min="8193" max="8193" width="56.7109375" style="20" customWidth="1"/>
    <col min="8194" max="8194" width="15.85546875" style="20" customWidth="1"/>
    <col min="8195" max="8197" width="16.28515625" style="20" bestFit="1" customWidth="1"/>
    <col min="8198" max="8198" width="12.140625" style="20" customWidth="1"/>
    <col min="8199" max="8199" width="16.42578125" style="20" bestFit="1" customWidth="1"/>
    <col min="8200" max="8201" width="11.42578125" style="20"/>
    <col min="8202" max="8202" width="17.85546875" style="20" bestFit="1" customWidth="1"/>
    <col min="8203" max="8448" width="11.42578125" style="20"/>
    <col min="8449" max="8449" width="56.7109375" style="20" customWidth="1"/>
    <col min="8450" max="8450" width="15.85546875" style="20" customWidth="1"/>
    <col min="8451" max="8453" width="16.28515625" style="20" bestFit="1" customWidth="1"/>
    <col min="8454" max="8454" width="12.140625" style="20" customWidth="1"/>
    <col min="8455" max="8455" width="16.42578125" style="20" bestFit="1" customWidth="1"/>
    <col min="8456" max="8457" width="11.42578125" style="20"/>
    <col min="8458" max="8458" width="17.85546875" style="20" bestFit="1" customWidth="1"/>
    <col min="8459" max="8704" width="11.42578125" style="20"/>
    <col min="8705" max="8705" width="56.7109375" style="20" customWidth="1"/>
    <col min="8706" max="8706" width="15.85546875" style="20" customWidth="1"/>
    <col min="8707" max="8709" width="16.28515625" style="20" bestFit="1" customWidth="1"/>
    <col min="8710" max="8710" width="12.140625" style="20" customWidth="1"/>
    <col min="8711" max="8711" width="16.42578125" style="20" bestFit="1" customWidth="1"/>
    <col min="8712" max="8713" width="11.42578125" style="20"/>
    <col min="8714" max="8714" width="17.85546875" style="20" bestFit="1" customWidth="1"/>
    <col min="8715" max="8960" width="11.42578125" style="20"/>
    <col min="8961" max="8961" width="56.7109375" style="20" customWidth="1"/>
    <col min="8962" max="8962" width="15.85546875" style="20" customWidth="1"/>
    <col min="8963" max="8965" width="16.28515625" style="20" bestFit="1" customWidth="1"/>
    <col min="8966" max="8966" width="12.140625" style="20" customWidth="1"/>
    <col min="8967" max="8967" width="16.42578125" style="20" bestFit="1" customWidth="1"/>
    <col min="8968" max="8969" width="11.42578125" style="20"/>
    <col min="8970" max="8970" width="17.85546875" style="20" bestFit="1" customWidth="1"/>
    <col min="8971" max="9216" width="11.42578125" style="20"/>
    <col min="9217" max="9217" width="56.7109375" style="20" customWidth="1"/>
    <col min="9218" max="9218" width="15.85546875" style="20" customWidth="1"/>
    <col min="9219" max="9221" width="16.28515625" style="20" bestFit="1" customWidth="1"/>
    <col min="9222" max="9222" width="12.140625" style="20" customWidth="1"/>
    <col min="9223" max="9223" width="16.42578125" style="20" bestFit="1" customWidth="1"/>
    <col min="9224" max="9225" width="11.42578125" style="20"/>
    <col min="9226" max="9226" width="17.85546875" style="20" bestFit="1" customWidth="1"/>
    <col min="9227" max="9472" width="11.42578125" style="20"/>
    <col min="9473" max="9473" width="56.7109375" style="20" customWidth="1"/>
    <col min="9474" max="9474" width="15.85546875" style="20" customWidth="1"/>
    <col min="9475" max="9477" width="16.28515625" style="20" bestFit="1" customWidth="1"/>
    <col min="9478" max="9478" width="12.140625" style="20" customWidth="1"/>
    <col min="9479" max="9479" width="16.42578125" style="20" bestFit="1" customWidth="1"/>
    <col min="9480" max="9481" width="11.42578125" style="20"/>
    <col min="9482" max="9482" width="17.85546875" style="20" bestFit="1" customWidth="1"/>
    <col min="9483" max="9728" width="11.42578125" style="20"/>
    <col min="9729" max="9729" width="56.7109375" style="20" customWidth="1"/>
    <col min="9730" max="9730" width="15.85546875" style="20" customWidth="1"/>
    <col min="9731" max="9733" width="16.28515625" style="20" bestFit="1" customWidth="1"/>
    <col min="9734" max="9734" width="12.140625" style="20" customWidth="1"/>
    <col min="9735" max="9735" width="16.42578125" style="20" bestFit="1" customWidth="1"/>
    <col min="9736" max="9737" width="11.42578125" style="20"/>
    <col min="9738" max="9738" width="17.85546875" style="20" bestFit="1" customWidth="1"/>
    <col min="9739" max="9984" width="11.42578125" style="20"/>
    <col min="9985" max="9985" width="56.7109375" style="20" customWidth="1"/>
    <col min="9986" max="9986" width="15.85546875" style="20" customWidth="1"/>
    <col min="9987" max="9989" width="16.28515625" style="20" bestFit="1" customWidth="1"/>
    <col min="9990" max="9990" width="12.140625" style="20" customWidth="1"/>
    <col min="9991" max="9991" width="16.42578125" style="20" bestFit="1" customWidth="1"/>
    <col min="9992" max="9993" width="11.42578125" style="20"/>
    <col min="9994" max="9994" width="17.85546875" style="20" bestFit="1" customWidth="1"/>
    <col min="9995" max="10240" width="11.42578125" style="20"/>
    <col min="10241" max="10241" width="56.7109375" style="20" customWidth="1"/>
    <col min="10242" max="10242" width="15.85546875" style="20" customWidth="1"/>
    <col min="10243" max="10245" width="16.28515625" style="20" bestFit="1" customWidth="1"/>
    <col min="10246" max="10246" width="12.140625" style="20" customWidth="1"/>
    <col min="10247" max="10247" width="16.42578125" style="20" bestFit="1" customWidth="1"/>
    <col min="10248" max="10249" width="11.42578125" style="20"/>
    <col min="10250" max="10250" width="17.85546875" style="20" bestFit="1" customWidth="1"/>
    <col min="10251" max="10496" width="11.42578125" style="20"/>
    <col min="10497" max="10497" width="56.7109375" style="20" customWidth="1"/>
    <col min="10498" max="10498" width="15.85546875" style="20" customWidth="1"/>
    <col min="10499" max="10501" width="16.28515625" style="20" bestFit="1" customWidth="1"/>
    <col min="10502" max="10502" width="12.140625" style="20" customWidth="1"/>
    <col min="10503" max="10503" width="16.42578125" style="20" bestFit="1" customWidth="1"/>
    <col min="10504" max="10505" width="11.42578125" style="20"/>
    <col min="10506" max="10506" width="17.85546875" style="20" bestFit="1" customWidth="1"/>
    <col min="10507" max="10752" width="11.42578125" style="20"/>
    <col min="10753" max="10753" width="56.7109375" style="20" customWidth="1"/>
    <col min="10754" max="10754" width="15.85546875" style="20" customWidth="1"/>
    <col min="10755" max="10757" width="16.28515625" style="20" bestFit="1" customWidth="1"/>
    <col min="10758" max="10758" width="12.140625" style="20" customWidth="1"/>
    <col min="10759" max="10759" width="16.42578125" style="20" bestFit="1" customWidth="1"/>
    <col min="10760" max="10761" width="11.42578125" style="20"/>
    <col min="10762" max="10762" width="17.85546875" style="20" bestFit="1" customWidth="1"/>
    <col min="10763" max="11008" width="11.42578125" style="20"/>
    <col min="11009" max="11009" width="56.7109375" style="20" customWidth="1"/>
    <col min="11010" max="11010" width="15.85546875" style="20" customWidth="1"/>
    <col min="11011" max="11013" width="16.28515625" style="20" bestFit="1" customWidth="1"/>
    <col min="11014" max="11014" width="12.140625" style="20" customWidth="1"/>
    <col min="11015" max="11015" width="16.42578125" style="20" bestFit="1" customWidth="1"/>
    <col min="11016" max="11017" width="11.42578125" style="20"/>
    <col min="11018" max="11018" width="17.85546875" style="20" bestFit="1" customWidth="1"/>
    <col min="11019" max="11264" width="11.42578125" style="20"/>
    <col min="11265" max="11265" width="56.7109375" style="20" customWidth="1"/>
    <col min="11266" max="11266" width="15.85546875" style="20" customWidth="1"/>
    <col min="11267" max="11269" width="16.28515625" style="20" bestFit="1" customWidth="1"/>
    <col min="11270" max="11270" width="12.140625" style="20" customWidth="1"/>
    <col min="11271" max="11271" width="16.42578125" style="20" bestFit="1" customWidth="1"/>
    <col min="11272" max="11273" width="11.42578125" style="20"/>
    <col min="11274" max="11274" width="17.85546875" style="20" bestFit="1" customWidth="1"/>
    <col min="11275" max="11520" width="11.42578125" style="20"/>
    <col min="11521" max="11521" width="56.7109375" style="20" customWidth="1"/>
    <col min="11522" max="11522" width="15.85546875" style="20" customWidth="1"/>
    <col min="11523" max="11525" width="16.28515625" style="20" bestFit="1" customWidth="1"/>
    <col min="11526" max="11526" width="12.140625" style="20" customWidth="1"/>
    <col min="11527" max="11527" width="16.42578125" style="20" bestFit="1" customWidth="1"/>
    <col min="11528" max="11529" width="11.42578125" style="20"/>
    <col min="11530" max="11530" width="17.85546875" style="20" bestFit="1" customWidth="1"/>
    <col min="11531" max="11776" width="11.42578125" style="20"/>
    <col min="11777" max="11777" width="56.7109375" style="20" customWidth="1"/>
    <col min="11778" max="11778" width="15.85546875" style="20" customWidth="1"/>
    <col min="11779" max="11781" width="16.28515625" style="20" bestFit="1" customWidth="1"/>
    <col min="11782" max="11782" width="12.140625" style="20" customWidth="1"/>
    <col min="11783" max="11783" width="16.42578125" style="20" bestFit="1" customWidth="1"/>
    <col min="11784" max="11785" width="11.42578125" style="20"/>
    <col min="11786" max="11786" width="17.85546875" style="20" bestFit="1" customWidth="1"/>
    <col min="11787" max="12032" width="11.42578125" style="20"/>
    <col min="12033" max="12033" width="56.7109375" style="20" customWidth="1"/>
    <col min="12034" max="12034" width="15.85546875" style="20" customWidth="1"/>
    <col min="12035" max="12037" width="16.28515625" style="20" bestFit="1" customWidth="1"/>
    <col min="12038" max="12038" width="12.140625" style="20" customWidth="1"/>
    <col min="12039" max="12039" width="16.42578125" style="20" bestFit="1" customWidth="1"/>
    <col min="12040" max="12041" width="11.42578125" style="20"/>
    <col min="12042" max="12042" width="17.85546875" style="20" bestFit="1" customWidth="1"/>
    <col min="12043" max="12288" width="11.42578125" style="20"/>
    <col min="12289" max="12289" width="56.7109375" style="20" customWidth="1"/>
    <col min="12290" max="12290" width="15.85546875" style="20" customWidth="1"/>
    <col min="12291" max="12293" width="16.28515625" style="20" bestFit="1" customWidth="1"/>
    <col min="12294" max="12294" width="12.140625" style="20" customWidth="1"/>
    <col min="12295" max="12295" width="16.42578125" style="20" bestFit="1" customWidth="1"/>
    <col min="12296" max="12297" width="11.42578125" style="20"/>
    <col min="12298" max="12298" width="17.85546875" style="20" bestFit="1" customWidth="1"/>
    <col min="12299" max="12544" width="11.42578125" style="20"/>
    <col min="12545" max="12545" width="56.7109375" style="20" customWidth="1"/>
    <col min="12546" max="12546" width="15.85546875" style="20" customWidth="1"/>
    <col min="12547" max="12549" width="16.28515625" style="20" bestFit="1" customWidth="1"/>
    <col min="12550" max="12550" width="12.140625" style="20" customWidth="1"/>
    <col min="12551" max="12551" width="16.42578125" style="20" bestFit="1" customWidth="1"/>
    <col min="12552" max="12553" width="11.42578125" style="20"/>
    <col min="12554" max="12554" width="17.85546875" style="20" bestFit="1" customWidth="1"/>
    <col min="12555" max="12800" width="11.42578125" style="20"/>
    <col min="12801" max="12801" width="56.7109375" style="20" customWidth="1"/>
    <col min="12802" max="12802" width="15.85546875" style="20" customWidth="1"/>
    <col min="12803" max="12805" width="16.28515625" style="20" bestFit="1" customWidth="1"/>
    <col min="12806" max="12806" width="12.140625" style="20" customWidth="1"/>
    <col min="12807" max="12807" width="16.42578125" style="20" bestFit="1" customWidth="1"/>
    <col min="12808" max="12809" width="11.42578125" style="20"/>
    <col min="12810" max="12810" width="17.85546875" style="20" bestFit="1" customWidth="1"/>
    <col min="12811" max="13056" width="11.42578125" style="20"/>
    <col min="13057" max="13057" width="56.7109375" style="20" customWidth="1"/>
    <col min="13058" max="13058" width="15.85546875" style="20" customWidth="1"/>
    <col min="13059" max="13061" width="16.28515625" style="20" bestFit="1" customWidth="1"/>
    <col min="13062" max="13062" width="12.140625" style="20" customWidth="1"/>
    <col min="13063" max="13063" width="16.42578125" style="20" bestFit="1" customWidth="1"/>
    <col min="13064" max="13065" width="11.42578125" style="20"/>
    <col min="13066" max="13066" width="17.85546875" style="20" bestFit="1" customWidth="1"/>
    <col min="13067" max="13312" width="11.42578125" style="20"/>
    <col min="13313" max="13313" width="56.7109375" style="20" customWidth="1"/>
    <col min="13314" max="13314" width="15.85546875" style="20" customWidth="1"/>
    <col min="13315" max="13317" width="16.28515625" style="20" bestFit="1" customWidth="1"/>
    <col min="13318" max="13318" width="12.140625" style="20" customWidth="1"/>
    <col min="13319" max="13319" width="16.42578125" style="20" bestFit="1" customWidth="1"/>
    <col min="13320" max="13321" width="11.42578125" style="20"/>
    <col min="13322" max="13322" width="17.85546875" style="20" bestFit="1" customWidth="1"/>
    <col min="13323" max="13568" width="11.42578125" style="20"/>
    <col min="13569" max="13569" width="56.7109375" style="20" customWidth="1"/>
    <col min="13570" max="13570" width="15.85546875" style="20" customWidth="1"/>
    <col min="13571" max="13573" width="16.28515625" style="20" bestFit="1" customWidth="1"/>
    <col min="13574" max="13574" width="12.140625" style="20" customWidth="1"/>
    <col min="13575" max="13575" width="16.42578125" style="20" bestFit="1" customWidth="1"/>
    <col min="13576" max="13577" width="11.42578125" style="20"/>
    <col min="13578" max="13578" width="17.85546875" style="20" bestFit="1" customWidth="1"/>
    <col min="13579" max="13824" width="11.42578125" style="20"/>
    <col min="13825" max="13825" width="56.7109375" style="20" customWidth="1"/>
    <col min="13826" max="13826" width="15.85546875" style="20" customWidth="1"/>
    <col min="13827" max="13829" width="16.28515625" style="20" bestFit="1" customWidth="1"/>
    <col min="13830" max="13830" width="12.140625" style="20" customWidth="1"/>
    <col min="13831" max="13831" width="16.42578125" style="20" bestFit="1" customWidth="1"/>
    <col min="13832" max="13833" width="11.42578125" style="20"/>
    <col min="13834" max="13834" width="17.85546875" style="20" bestFit="1" customWidth="1"/>
    <col min="13835" max="14080" width="11.42578125" style="20"/>
    <col min="14081" max="14081" width="56.7109375" style="20" customWidth="1"/>
    <col min="14082" max="14082" width="15.85546875" style="20" customWidth="1"/>
    <col min="14083" max="14085" width="16.28515625" style="20" bestFit="1" customWidth="1"/>
    <col min="14086" max="14086" width="12.140625" style="20" customWidth="1"/>
    <col min="14087" max="14087" width="16.42578125" style="20" bestFit="1" customWidth="1"/>
    <col min="14088" max="14089" width="11.42578125" style="20"/>
    <col min="14090" max="14090" width="17.85546875" style="20" bestFit="1" customWidth="1"/>
    <col min="14091" max="14336" width="11.42578125" style="20"/>
    <col min="14337" max="14337" width="56.7109375" style="20" customWidth="1"/>
    <col min="14338" max="14338" width="15.85546875" style="20" customWidth="1"/>
    <col min="14339" max="14341" width="16.28515625" style="20" bestFit="1" customWidth="1"/>
    <col min="14342" max="14342" width="12.140625" style="20" customWidth="1"/>
    <col min="14343" max="14343" width="16.42578125" style="20" bestFit="1" customWidth="1"/>
    <col min="14344" max="14345" width="11.42578125" style="20"/>
    <col min="14346" max="14346" width="17.85546875" style="20" bestFit="1" customWidth="1"/>
    <col min="14347" max="14592" width="11.42578125" style="20"/>
    <col min="14593" max="14593" width="56.7109375" style="20" customWidth="1"/>
    <col min="14594" max="14594" width="15.85546875" style="20" customWidth="1"/>
    <col min="14595" max="14597" width="16.28515625" style="20" bestFit="1" customWidth="1"/>
    <col min="14598" max="14598" width="12.140625" style="20" customWidth="1"/>
    <col min="14599" max="14599" width="16.42578125" style="20" bestFit="1" customWidth="1"/>
    <col min="14600" max="14601" width="11.42578125" style="20"/>
    <col min="14602" max="14602" width="17.85546875" style="20" bestFit="1" customWidth="1"/>
    <col min="14603" max="14848" width="11.42578125" style="20"/>
    <col min="14849" max="14849" width="56.7109375" style="20" customWidth="1"/>
    <col min="14850" max="14850" width="15.85546875" style="20" customWidth="1"/>
    <col min="14851" max="14853" width="16.28515625" style="20" bestFit="1" customWidth="1"/>
    <col min="14854" max="14854" width="12.140625" style="20" customWidth="1"/>
    <col min="14855" max="14855" width="16.42578125" style="20" bestFit="1" customWidth="1"/>
    <col min="14856" max="14857" width="11.42578125" style="20"/>
    <col min="14858" max="14858" width="17.85546875" style="20" bestFit="1" customWidth="1"/>
    <col min="14859" max="15104" width="11.42578125" style="20"/>
    <col min="15105" max="15105" width="56.7109375" style="20" customWidth="1"/>
    <col min="15106" max="15106" width="15.85546875" style="20" customWidth="1"/>
    <col min="15107" max="15109" width="16.28515625" style="20" bestFit="1" customWidth="1"/>
    <col min="15110" max="15110" width="12.140625" style="20" customWidth="1"/>
    <col min="15111" max="15111" width="16.42578125" style="20" bestFit="1" customWidth="1"/>
    <col min="15112" max="15113" width="11.42578125" style="20"/>
    <col min="15114" max="15114" width="17.85546875" style="20" bestFit="1" customWidth="1"/>
    <col min="15115" max="15360" width="11.42578125" style="20"/>
    <col min="15361" max="15361" width="56.7109375" style="20" customWidth="1"/>
    <col min="15362" max="15362" width="15.85546875" style="20" customWidth="1"/>
    <col min="15363" max="15365" width="16.28515625" style="20" bestFit="1" customWidth="1"/>
    <col min="15366" max="15366" width="12.140625" style="20" customWidth="1"/>
    <col min="15367" max="15367" width="16.42578125" style="20" bestFit="1" customWidth="1"/>
    <col min="15368" max="15369" width="11.42578125" style="20"/>
    <col min="15370" max="15370" width="17.85546875" style="20" bestFit="1" customWidth="1"/>
    <col min="15371" max="15616" width="11.42578125" style="20"/>
    <col min="15617" max="15617" width="56.7109375" style="20" customWidth="1"/>
    <col min="15618" max="15618" width="15.85546875" style="20" customWidth="1"/>
    <col min="15619" max="15621" width="16.28515625" style="20" bestFit="1" customWidth="1"/>
    <col min="15622" max="15622" width="12.140625" style="20" customWidth="1"/>
    <col min="15623" max="15623" width="16.42578125" style="20" bestFit="1" customWidth="1"/>
    <col min="15624" max="15625" width="11.42578125" style="20"/>
    <col min="15626" max="15626" width="17.85546875" style="20" bestFit="1" customWidth="1"/>
    <col min="15627" max="15872" width="11.42578125" style="20"/>
    <col min="15873" max="15873" width="56.7109375" style="20" customWidth="1"/>
    <col min="15874" max="15874" width="15.85546875" style="20" customWidth="1"/>
    <col min="15875" max="15877" width="16.28515625" style="20" bestFit="1" customWidth="1"/>
    <col min="15878" max="15878" width="12.140625" style="20" customWidth="1"/>
    <col min="15879" max="15879" width="16.42578125" style="20" bestFit="1" customWidth="1"/>
    <col min="15880" max="15881" width="11.42578125" style="20"/>
    <col min="15882" max="15882" width="17.85546875" style="20" bestFit="1" customWidth="1"/>
    <col min="15883" max="16128" width="11.42578125" style="20"/>
    <col min="16129" max="16129" width="56.7109375" style="20" customWidth="1"/>
    <col min="16130" max="16130" width="15.85546875" style="20" customWidth="1"/>
    <col min="16131" max="16133" width="16.28515625" style="20" bestFit="1" customWidth="1"/>
    <col min="16134" max="16134" width="12.140625" style="20" customWidth="1"/>
    <col min="16135" max="16135" width="16.42578125" style="20" bestFit="1" customWidth="1"/>
    <col min="16136" max="16137" width="11.42578125" style="20"/>
    <col min="16138" max="16138" width="17.85546875" style="20" bestFit="1" customWidth="1"/>
    <col min="16139" max="16384" width="11.42578125" style="20"/>
  </cols>
  <sheetData>
    <row r="1" spans="1:52">
      <c r="A1" s="126" t="s">
        <v>71</v>
      </c>
      <c r="B1" s="126"/>
      <c r="C1" s="126"/>
      <c r="D1" s="126"/>
      <c r="E1" s="126"/>
      <c r="F1" s="126"/>
      <c r="J1" s="20"/>
    </row>
    <row r="2" spans="1:52">
      <c r="A2" s="4" t="s">
        <v>2</v>
      </c>
      <c r="B2" s="5" t="s">
        <v>3</v>
      </c>
      <c r="C2" s="5"/>
      <c r="D2" s="5"/>
      <c r="E2" s="5"/>
      <c r="F2" s="5"/>
      <c r="J2" s="20"/>
    </row>
    <row r="3" spans="1:52">
      <c r="A3" s="4" t="s">
        <v>4</v>
      </c>
      <c r="B3" s="5" t="s">
        <v>5</v>
      </c>
      <c r="C3" s="5"/>
      <c r="D3" s="5"/>
      <c r="E3" s="5"/>
      <c r="F3" s="5"/>
      <c r="J3" s="20"/>
    </row>
    <row r="4" spans="1:52">
      <c r="A4" s="4" t="s">
        <v>68</v>
      </c>
      <c r="B4" s="6" t="s">
        <v>7</v>
      </c>
      <c r="C4" s="5"/>
      <c r="D4" s="5"/>
      <c r="E4" s="5"/>
      <c r="F4" s="5"/>
      <c r="J4" s="20"/>
    </row>
    <row r="5" spans="1:52">
      <c r="A5" s="4" t="s">
        <v>8</v>
      </c>
      <c r="B5" s="7">
        <v>2011</v>
      </c>
      <c r="C5" s="5"/>
      <c r="D5" s="5"/>
      <c r="E5" s="5"/>
      <c r="F5" s="5"/>
      <c r="J5" s="20"/>
    </row>
    <row r="6" spans="1:52">
      <c r="A6" s="4"/>
      <c r="B6" s="7"/>
      <c r="C6" s="5"/>
      <c r="D6" s="5"/>
      <c r="E6" s="5"/>
      <c r="F6" s="5"/>
      <c r="J6" s="20"/>
    </row>
    <row r="7" spans="1:52">
      <c r="J7" s="20"/>
    </row>
    <row r="8" spans="1:52">
      <c r="A8" s="126" t="s">
        <v>0</v>
      </c>
      <c r="B8" s="126"/>
      <c r="C8" s="126"/>
      <c r="D8" s="126"/>
      <c r="E8" s="126"/>
      <c r="F8" s="126"/>
      <c r="J8" s="20"/>
    </row>
    <row r="9" spans="1:52">
      <c r="A9" s="127" t="s">
        <v>1</v>
      </c>
      <c r="B9" s="127"/>
      <c r="C9" s="127"/>
      <c r="D9" s="127"/>
      <c r="E9" s="127"/>
      <c r="F9" s="127"/>
      <c r="J9" s="20"/>
    </row>
    <row r="10" spans="1:52">
      <c r="K10" s="72"/>
      <c r="L10" s="72"/>
    </row>
    <row r="11" spans="1:52" ht="15.75" thickBot="1">
      <c r="A11" s="11" t="s">
        <v>9</v>
      </c>
      <c r="B11" s="21" t="s">
        <v>10</v>
      </c>
      <c r="C11" s="21" t="s">
        <v>14</v>
      </c>
      <c r="D11" s="21" t="s">
        <v>57</v>
      </c>
      <c r="E11" s="21" t="s">
        <v>69</v>
      </c>
      <c r="K11" s="72"/>
      <c r="L11" s="72"/>
    </row>
    <row r="12" spans="1:52">
      <c r="A12" s="8"/>
      <c r="B12" s="22"/>
      <c r="C12" s="22"/>
      <c r="D12" s="22"/>
      <c r="E12" s="22"/>
      <c r="K12" s="72"/>
      <c r="L12" s="72"/>
    </row>
    <row r="13" spans="1:52">
      <c r="A13" s="58" t="s">
        <v>15</v>
      </c>
      <c r="B13" s="22"/>
      <c r="C13" s="22"/>
      <c r="D13" s="22"/>
      <c r="E13" s="22"/>
      <c r="K13" s="72"/>
      <c r="L13" s="72"/>
    </row>
    <row r="14" spans="1:52">
      <c r="A14" s="59" t="s">
        <v>16</v>
      </c>
      <c r="B14" s="10" t="s">
        <v>17</v>
      </c>
      <c r="C14" s="23">
        <f>'1T'!F14</f>
        <v>1531</v>
      </c>
      <c r="D14" s="23">
        <f>'2T'!F14</f>
        <v>1711</v>
      </c>
      <c r="E14" s="23">
        <f>SUM(C14:D14)</f>
        <v>3242</v>
      </c>
      <c r="K14" s="72"/>
      <c r="L14" s="72"/>
    </row>
    <row r="15" spans="1:52">
      <c r="A15" s="9"/>
      <c r="B15" s="10" t="s">
        <v>18</v>
      </c>
      <c r="C15" s="23">
        <f>'1T'!F15</f>
        <v>4175</v>
      </c>
      <c r="D15" s="23">
        <f>'2T'!F15</f>
        <v>5026</v>
      </c>
      <c r="E15" s="23">
        <f t="shared" ref="E15:E33" si="0">SUM(C15:D15)</f>
        <v>9201</v>
      </c>
      <c r="K15" s="72"/>
      <c r="L15" s="72"/>
    </row>
    <row r="16" spans="1:52" s="27" customFormat="1">
      <c r="A16" s="59" t="s">
        <v>19</v>
      </c>
      <c r="B16" s="10" t="s">
        <v>17</v>
      </c>
      <c r="C16" s="23">
        <f>'1T'!F16</f>
        <v>321</v>
      </c>
      <c r="D16" s="23">
        <f>'2T'!F16</f>
        <v>241</v>
      </c>
      <c r="E16" s="23">
        <f t="shared" si="0"/>
        <v>562</v>
      </c>
      <c r="F16" s="26"/>
      <c r="G16" s="26"/>
      <c r="H16" s="20"/>
      <c r="I16" s="20"/>
      <c r="J16" s="71"/>
      <c r="K16" s="72"/>
      <c r="L16" s="72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</row>
    <row r="17" spans="1:52">
      <c r="A17" s="9"/>
      <c r="B17" s="10" t="s">
        <v>18</v>
      </c>
      <c r="C17" s="23">
        <f>'1T'!F17</f>
        <v>1028</v>
      </c>
      <c r="D17" s="23">
        <f>'2T'!F17</f>
        <v>816</v>
      </c>
      <c r="E17" s="23">
        <f t="shared" si="0"/>
        <v>1844</v>
      </c>
      <c r="K17" s="72"/>
      <c r="L17" s="72"/>
    </row>
    <row r="18" spans="1:52" s="27" customFormat="1">
      <c r="A18" s="59" t="s">
        <v>20</v>
      </c>
      <c r="B18" s="10" t="s">
        <v>17</v>
      </c>
      <c r="C18" s="23">
        <f>'1T'!F18</f>
        <v>231</v>
      </c>
      <c r="D18" s="23">
        <f>'2T'!F18</f>
        <v>581</v>
      </c>
      <c r="E18" s="23">
        <f t="shared" si="0"/>
        <v>812</v>
      </c>
      <c r="F18" s="26"/>
      <c r="G18" s="26"/>
      <c r="H18" s="20"/>
      <c r="I18" s="20"/>
      <c r="J18" s="71"/>
      <c r="K18" s="72"/>
      <c r="L18" s="72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</row>
    <row r="19" spans="1:52">
      <c r="A19" s="9"/>
      <c r="B19" s="10" t="s">
        <v>18</v>
      </c>
      <c r="C19" s="23">
        <f>'1T'!F19</f>
        <v>792</v>
      </c>
      <c r="D19" s="23">
        <f>'2T'!F19</f>
        <v>1929</v>
      </c>
      <c r="E19" s="23">
        <f t="shared" si="0"/>
        <v>2721</v>
      </c>
      <c r="K19" s="72"/>
      <c r="L19" s="72"/>
    </row>
    <row r="20" spans="1:52" s="27" customFormat="1">
      <c r="A20" s="129" t="s">
        <v>21</v>
      </c>
      <c r="B20" s="10" t="s">
        <v>17</v>
      </c>
      <c r="C20" s="23">
        <f>'1T'!F20</f>
        <v>285</v>
      </c>
      <c r="D20" s="23">
        <f>'2T'!F20</f>
        <v>183</v>
      </c>
      <c r="E20" s="23">
        <f t="shared" si="0"/>
        <v>468</v>
      </c>
      <c r="F20" s="28"/>
      <c r="G20" s="28"/>
      <c r="H20" s="20"/>
      <c r="I20" s="20"/>
      <c r="J20" s="71"/>
      <c r="K20" s="72"/>
      <c r="L20" s="72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</row>
    <row r="21" spans="1:52">
      <c r="A21" s="129"/>
      <c r="B21" s="10" t="s">
        <v>18</v>
      </c>
      <c r="C21" s="23">
        <f>'1T'!F21</f>
        <v>834</v>
      </c>
      <c r="D21" s="23">
        <f>'2T'!F21</f>
        <v>520</v>
      </c>
      <c r="E21" s="23">
        <f t="shared" si="0"/>
        <v>1354</v>
      </c>
      <c r="F21" s="29"/>
      <c r="G21" s="29"/>
      <c r="K21" s="72"/>
      <c r="L21" s="72"/>
    </row>
    <row r="22" spans="1:52">
      <c r="A22" s="80" t="s">
        <v>85</v>
      </c>
      <c r="B22" s="10" t="s">
        <v>17</v>
      </c>
      <c r="C22" s="23">
        <f>+C14+C16+C18+C20</f>
        <v>2368</v>
      </c>
      <c r="D22" s="23">
        <f t="shared" ref="D22:E22" si="1">+D14+D16+D18+D20</f>
        <v>2716</v>
      </c>
      <c r="E22" s="23">
        <f t="shared" si="1"/>
        <v>5084</v>
      </c>
      <c r="F22" s="29"/>
      <c r="G22" s="29"/>
      <c r="K22" s="72"/>
      <c r="L22" s="72"/>
    </row>
    <row r="23" spans="1:52">
      <c r="A23" s="80"/>
      <c r="B23" s="10" t="s">
        <v>18</v>
      </c>
      <c r="C23" s="23">
        <f>+C15+C17+C19+C21</f>
        <v>6829</v>
      </c>
      <c r="D23" s="23">
        <f t="shared" ref="D23:E23" si="2">+D15+D17+D19+D21</f>
        <v>8291</v>
      </c>
      <c r="E23" s="23">
        <f t="shared" si="2"/>
        <v>15120</v>
      </c>
      <c r="F23" s="29"/>
      <c r="G23" s="29"/>
      <c r="K23" s="72"/>
      <c r="L23" s="72"/>
    </row>
    <row r="24" spans="1:52">
      <c r="A24" s="60"/>
      <c r="B24" s="10"/>
      <c r="C24" s="23"/>
      <c r="D24" s="23"/>
      <c r="E24" s="23"/>
      <c r="F24" s="29"/>
      <c r="G24" s="29"/>
      <c r="K24" s="72"/>
      <c r="L24" s="72"/>
    </row>
    <row r="25" spans="1:52">
      <c r="A25" s="58" t="s">
        <v>22</v>
      </c>
      <c r="B25" s="10"/>
      <c r="C25" s="23"/>
      <c r="D25" s="23"/>
      <c r="E25" s="23"/>
      <c r="F25" s="22"/>
      <c r="G25" s="22"/>
      <c r="K25" s="72"/>
      <c r="L25" s="72"/>
    </row>
    <row r="26" spans="1:52" s="26" customFormat="1">
      <c r="A26" s="59" t="s">
        <v>23</v>
      </c>
      <c r="B26" s="10" t="s">
        <v>17</v>
      </c>
      <c r="C26" s="23">
        <f>'1T'!F26</f>
        <v>815</v>
      </c>
      <c r="D26" s="23">
        <f>'2T'!F26</f>
        <v>1148</v>
      </c>
      <c r="E26" s="23">
        <f t="shared" si="0"/>
        <v>1963</v>
      </c>
      <c r="F26" s="22"/>
      <c r="G26" s="22"/>
      <c r="J26" s="73"/>
    </row>
    <row r="27" spans="1:52">
      <c r="A27" s="9"/>
      <c r="B27" s="10" t="s">
        <v>18</v>
      </c>
      <c r="C27" s="23">
        <f>'1T'!F27</f>
        <v>2388</v>
      </c>
      <c r="D27" s="23">
        <f>'2T'!F27</f>
        <v>3236</v>
      </c>
      <c r="E27" s="23">
        <f t="shared" si="0"/>
        <v>5624</v>
      </c>
      <c r="F27" s="22"/>
      <c r="G27" s="22"/>
      <c r="I27" s="26"/>
      <c r="J27" s="73"/>
      <c r="K27" s="26"/>
    </row>
    <row r="28" spans="1:52" s="31" customFormat="1">
      <c r="A28" s="59" t="s">
        <v>24</v>
      </c>
      <c r="B28" s="10" t="s">
        <v>17</v>
      </c>
      <c r="C28" s="23">
        <f>'1T'!F28</f>
        <v>144</v>
      </c>
      <c r="D28" s="23">
        <f>'2T'!F28</f>
        <v>59</v>
      </c>
      <c r="E28" s="23">
        <f t="shared" si="0"/>
        <v>203</v>
      </c>
      <c r="F28" s="22"/>
      <c r="G28" s="22"/>
      <c r="H28" s="26"/>
      <c r="I28" s="26"/>
      <c r="J28" s="73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</row>
    <row r="29" spans="1:52">
      <c r="A29" s="10"/>
      <c r="B29" s="10" t="s">
        <v>18</v>
      </c>
      <c r="C29" s="23">
        <f>'1T'!F29</f>
        <v>480</v>
      </c>
      <c r="D29" s="23">
        <f>'2T'!F29</f>
        <v>161</v>
      </c>
      <c r="E29" s="23">
        <f t="shared" si="0"/>
        <v>641</v>
      </c>
      <c r="F29" s="22"/>
      <c r="G29" s="22"/>
      <c r="I29" s="26"/>
      <c r="J29" s="73"/>
      <c r="K29" s="26"/>
    </row>
    <row r="30" spans="1:52" s="31" customFormat="1">
      <c r="A30" s="59" t="s">
        <v>25</v>
      </c>
      <c r="B30" s="10" t="s">
        <v>17</v>
      </c>
      <c r="C30" s="23">
        <f>'1T'!F30</f>
        <v>470</v>
      </c>
      <c r="D30" s="23">
        <f>'2T'!F30</f>
        <v>479</v>
      </c>
      <c r="E30" s="23">
        <f t="shared" si="0"/>
        <v>949</v>
      </c>
      <c r="F30" s="29"/>
      <c r="G30" s="29"/>
      <c r="H30" s="26"/>
      <c r="I30" s="26"/>
      <c r="J30" s="73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</row>
    <row r="31" spans="1:52">
      <c r="A31" s="10"/>
      <c r="B31" s="10" t="s">
        <v>18</v>
      </c>
      <c r="C31" s="23">
        <f>'1T'!F31</f>
        <v>1549</v>
      </c>
      <c r="D31" s="23">
        <f>'2T'!F31</f>
        <v>1634</v>
      </c>
      <c r="E31" s="23">
        <f t="shared" si="0"/>
        <v>3183</v>
      </c>
      <c r="F31" s="22"/>
      <c r="G31" s="22"/>
      <c r="I31" s="26"/>
      <c r="J31" s="73"/>
      <c r="K31" s="26"/>
    </row>
    <row r="32" spans="1:52" s="31" customFormat="1">
      <c r="A32" s="129" t="s">
        <v>26</v>
      </c>
      <c r="B32" s="10" t="s">
        <v>17</v>
      </c>
      <c r="C32" s="23">
        <f>'1T'!F32</f>
        <v>94</v>
      </c>
      <c r="D32" s="23">
        <f>'2T'!F32</f>
        <v>223</v>
      </c>
      <c r="E32" s="23">
        <f t="shared" si="0"/>
        <v>317</v>
      </c>
      <c r="F32" s="29"/>
      <c r="G32" s="29"/>
      <c r="H32" s="30"/>
      <c r="I32" s="26"/>
      <c r="J32" s="73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</row>
    <row r="33" spans="1:52">
      <c r="A33" s="129"/>
      <c r="B33" s="10" t="s">
        <v>18</v>
      </c>
      <c r="C33" s="23">
        <f>'1T'!F33</f>
        <v>254</v>
      </c>
      <c r="D33" s="23">
        <f>'2T'!F33</f>
        <v>642</v>
      </c>
      <c r="E33" s="23">
        <f t="shared" si="0"/>
        <v>896</v>
      </c>
      <c r="F33" s="29"/>
      <c r="G33" s="29"/>
      <c r="H33" s="30"/>
    </row>
    <row r="34" spans="1:52">
      <c r="A34" s="80" t="s">
        <v>86</v>
      </c>
      <c r="B34" s="10" t="s">
        <v>17</v>
      </c>
      <c r="C34" s="23">
        <f>C26+C28+C30+C32</f>
        <v>1523</v>
      </c>
      <c r="D34" s="23">
        <f t="shared" ref="D34:E34" si="3">D26+D28+D30+D32</f>
        <v>1909</v>
      </c>
      <c r="E34" s="23">
        <f t="shared" si="3"/>
        <v>3432</v>
      </c>
      <c r="F34" s="29"/>
      <c r="G34" s="29"/>
      <c r="H34" s="30"/>
    </row>
    <row r="35" spans="1:52">
      <c r="A35" s="80"/>
      <c r="B35" s="10" t="s">
        <v>18</v>
      </c>
      <c r="C35" s="23">
        <f>+C27+C29+C31+C33</f>
        <v>4671</v>
      </c>
      <c r="D35" s="23">
        <f t="shared" ref="D35:E35" si="4">+D27+D29+D31+D33</f>
        <v>5673</v>
      </c>
      <c r="E35" s="23">
        <f t="shared" si="4"/>
        <v>10344</v>
      </c>
      <c r="F35" s="29"/>
      <c r="G35" s="29"/>
      <c r="H35" s="30"/>
    </row>
    <row r="36" spans="1:52">
      <c r="A36" s="60"/>
      <c r="B36" s="10"/>
      <c r="C36" s="23"/>
      <c r="D36" s="23"/>
      <c r="E36" s="23"/>
      <c r="F36" s="29"/>
      <c r="G36" s="29"/>
      <c r="H36" s="30"/>
    </row>
    <row r="37" spans="1:52" ht="15.75" thickBot="1">
      <c r="A37" s="12"/>
      <c r="B37" s="32"/>
      <c r="C37" s="32"/>
      <c r="D37" s="32"/>
      <c r="E37" s="32"/>
    </row>
    <row r="38" spans="1:52" ht="15.75" thickTop="1">
      <c r="A38" s="125" t="s">
        <v>27</v>
      </c>
      <c r="B38" s="125"/>
      <c r="C38" s="125"/>
      <c r="D38" s="125"/>
      <c r="E38" s="125"/>
      <c r="F38" s="125"/>
      <c r="G38" s="74"/>
    </row>
    <row r="39" spans="1:52">
      <c r="A39" s="125"/>
      <c r="B39" s="125"/>
      <c r="C39" s="125"/>
      <c r="D39" s="125"/>
      <c r="E39" s="125"/>
      <c r="F39" s="125"/>
    </row>
    <row r="40" spans="1:52" s="26" customFormat="1">
      <c r="A40" s="59"/>
      <c r="B40" s="10"/>
      <c r="C40" s="33"/>
      <c r="D40" s="33"/>
      <c r="E40" s="33"/>
      <c r="F40" s="33"/>
      <c r="J40" s="73"/>
    </row>
    <row r="41" spans="1:52">
      <c r="A41" s="126" t="s">
        <v>28</v>
      </c>
      <c r="B41" s="126"/>
      <c r="C41" s="126"/>
      <c r="D41" s="126"/>
      <c r="E41" s="126"/>
      <c r="F41" s="54"/>
      <c r="G41" s="26"/>
      <c r="H41" s="26"/>
      <c r="I41" s="26"/>
      <c r="J41" s="73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</row>
    <row r="42" spans="1:52">
      <c r="A42" s="128" t="s">
        <v>29</v>
      </c>
      <c r="B42" s="128"/>
      <c r="C42" s="128"/>
      <c r="D42" s="128"/>
      <c r="E42" s="128"/>
      <c r="J42" s="20"/>
    </row>
    <row r="43" spans="1:52">
      <c r="A43" s="128" t="s">
        <v>77</v>
      </c>
      <c r="B43" s="128"/>
      <c r="C43" s="128"/>
      <c r="D43" s="128"/>
      <c r="E43" s="128"/>
      <c r="J43" s="20"/>
    </row>
    <row r="44" spans="1:52" ht="15.75" thickBot="1">
      <c r="B44" s="75"/>
      <c r="C44" s="75"/>
      <c r="D44" s="75"/>
      <c r="E44" s="34"/>
      <c r="F44" s="34"/>
      <c r="J44" s="20"/>
    </row>
    <row r="45" spans="1:52" ht="15.75" thickBot="1">
      <c r="A45" s="35" t="s">
        <v>9</v>
      </c>
      <c r="B45" s="35" t="s">
        <v>14</v>
      </c>
      <c r="C45" s="35" t="s">
        <v>57</v>
      </c>
      <c r="D45" s="35" t="s">
        <v>69</v>
      </c>
      <c r="E45" s="34"/>
      <c r="F45" s="34"/>
      <c r="J45" s="20"/>
    </row>
    <row r="46" spans="1:52">
      <c r="A46" s="58" t="s">
        <v>15</v>
      </c>
      <c r="B46" s="36"/>
      <c r="C46" s="36"/>
      <c r="D46" s="36"/>
      <c r="E46" s="34"/>
      <c r="F46" s="34"/>
      <c r="J46" s="20"/>
    </row>
    <row r="47" spans="1:52">
      <c r="A47" s="37" t="s">
        <v>32</v>
      </c>
      <c r="B47" s="38">
        <f>'1T'!E47</f>
        <v>8154600776.8500004</v>
      </c>
      <c r="C47" s="38">
        <f>'2T'!E47</f>
        <v>9539656080.7000008</v>
      </c>
      <c r="D47" s="38">
        <f>SUM(B47:C47)</f>
        <v>17694256857.550003</v>
      </c>
      <c r="E47" s="34"/>
      <c r="F47" s="34"/>
      <c r="J47" s="20"/>
    </row>
    <row r="48" spans="1:52">
      <c r="A48" s="37" t="s">
        <v>33</v>
      </c>
      <c r="B48" s="40">
        <f>'1T'!E48</f>
        <v>2733448812.4299998</v>
      </c>
      <c r="C48" s="40">
        <f>'2T'!E48</f>
        <v>2348781559.71</v>
      </c>
      <c r="D48" s="40">
        <f t="shared" ref="D48:D59" si="5">SUM(B48:C48)</f>
        <v>5082230372.1399994</v>
      </c>
      <c r="E48" s="34"/>
      <c r="F48" s="34"/>
      <c r="J48" s="20"/>
    </row>
    <row r="49" spans="1:10">
      <c r="A49" s="37" t="s">
        <v>34</v>
      </c>
      <c r="B49" s="40">
        <f>'1T'!E49</f>
        <v>2055421198.2299998</v>
      </c>
      <c r="C49" s="40">
        <f>'2T'!E49</f>
        <v>6367055007.9799995</v>
      </c>
      <c r="D49" s="40">
        <f t="shared" si="5"/>
        <v>8422476206.2099991</v>
      </c>
      <c r="E49" s="34"/>
      <c r="F49" s="34"/>
      <c r="J49" s="20"/>
    </row>
    <row r="50" spans="1:10">
      <c r="A50" s="37" t="s">
        <v>35</v>
      </c>
      <c r="B50" s="40">
        <f>'1T'!E50</f>
        <v>1327304000</v>
      </c>
      <c r="C50" s="40">
        <f>'2T'!E50</f>
        <v>857032000</v>
      </c>
      <c r="D50" s="40">
        <f t="shared" si="5"/>
        <v>2184336000</v>
      </c>
      <c r="E50" s="34"/>
      <c r="F50" s="34"/>
      <c r="J50" s="20"/>
    </row>
    <row r="51" spans="1:10">
      <c r="A51" s="37" t="s">
        <v>36</v>
      </c>
      <c r="B51" s="40">
        <f>'1T'!E51</f>
        <v>394090024.14720005</v>
      </c>
      <c r="C51" s="40">
        <f>'2T'!E51</f>
        <v>600327770.61944604</v>
      </c>
      <c r="D51" s="40">
        <f t="shared" si="5"/>
        <v>994417794.76664615</v>
      </c>
      <c r="E51" s="34"/>
      <c r="F51" s="34"/>
      <c r="J51" s="20"/>
    </row>
    <row r="52" spans="1:10" ht="15.75" thickBot="1">
      <c r="A52" s="42" t="s">
        <v>37</v>
      </c>
      <c r="B52" s="42">
        <f>'1T'!E52</f>
        <v>14664864811.6572</v>
      </c>
      <c r="C52" s="42">
        <f>'2T'!E52</f>
        <v>19712852419.009445</v>
      </c>
      <c r="D52" s="42">
        <f t="shared" si="5"/>
        <v>34377717230.666641</v>
      </c>
      <c r="E52" s="34"/>
      <c r="F52" s="34"/>
      <c r="J52" s="20"/>
    </row>
    <row r="53" spans="1:10" ht="15.75" thickTop="1">
      <c r="A53" s="58" t="s">
        <v>22</v>
      </c>
      <c r="B53" s="44"/>
      <c r="C53" s="44"/>
      <c r="D53" s="44"/>
      <c r="E53" s="34"/>
      <c r="F53" s="34"/>
      <c r="G53" s="45"/>
      <c r="J53" s="20"/>
    </row>
    <row r="54" spans="1:10">
      <c r="A54" s="37" t="s">
        <v>32</v>
      </c>
      <c r="B54" s="40">
        <f>'1T'!E54</f>
        <v>4463625383.1700001</v>
      </c>
      <c r="C54" s="40">
        <f>'2T'!E54</f>
        <v>5982113845.3199997</v>
      </c>
      <c r="D54" s="40">
        <f t="shared" si="5"/>
        <v>10445739228.49</v>
      </c>
      <c r="E54" s="34"/>
      <c r="F54" s="34"/>
      <c r="G54" s="45"/>
      <c r="J54" s="20"/>
    </row>
    <row r="55" spans="1:10">
      <c r="A55" s="37" t="s">
        <v>33</v>
      </c>
      <c r="B55" s="40">
        <f>'1T'!E55</f>
        <v>962762589.78000009</v>
      </c>
      <c r="C55" s="40">
        <f>'2T'!E55</f>
        <v>353069170.10000002</v>
      </c>
      <c r="D55" s="40">
        <f t="shared" si="5"/>
        <v>1315831759.8800001</v>
      </c>
      <c r="E55" s="34"/>
      <c r="F55" s="34"/>
      <c r="J55" s="20"/>
    </row>
    <row r="56" spans="1:10">
      <c r="A56" s="37" t="s">
        <v>34</v>
      </c>
      <c r="B56" s="40">
        <f>'1T'!E56</f>
        <v>4926012039.0199995</v>
      </c>
      <c r="C56" s="40">
        <f>'2T'!E56</f>
        <v>5027177974.1300001</v>
      </c>
      <c r="D56" s="40">
        <f t="shared" si="5"/>
        <v>9953190013.1499996</v>
      </c>
      <c r="E56" s="34"/>
      <c r="F56" s="34"/>
      <c r="J56" s="20"/>
    </row>
    <row r="57" spans="1:10">
      <c r="A57" s="37" t="s">
        <v>35</v>
      </c>
      <c r="B57" s="40">
        <f>'1T'!E57</f>
        <v>435693000</v>
      </c>
      <c r="C57" s="40">
        <f>'2T'!E57</f>
        <v>1043067000</v>
      </c>
      <c r="D57" s="40">
        <f t="shared" si="5"/>
        <v>1478760000</v>
      </c>
      <c r="E57" s="65"/>
      <c r="F57" s="65"/>
      <c r="J57" s="20"/>
    </row>
    <row r="58" spans="1:10">
      <c r="A58" s="37" t="s">
        <v>38</v>
      </c>
      <c r="B58" s="40">
        <f>'1T'!E58</f>
        <v>280860602.14140654</v>
      </c>
      <c r="C58" s="40">
        <f>'2T'!E58</f>
        <v>536780193.96371078</v>
      </c>
      <c r="D58" s="40">
        <f t="shared" si="5"/>
        <v>817640796.10511732</v>
      </c>
      <c r="E58" s="34"/>
      <c r="F58" s="34"/>
      <c r="J58" s="20"/>
    </row>
    <row r="59" spans="1:10" ht="15.75" thickBot="1">
      <c r="A59" s="42" t="s">
        <v>37</v>
      </c>
      <c r="B59" s="42">
        <f>'1T'!E59</f>
        <v>11068953614.111406</v>
      </c>
      <c r="C59" s="42">
        <f>'2T'!E59</f>
        <v>12942208183.51371</v>
      </c>
      <c r="D59" s="42">
        <f t="shared" si="5"/>
        <v>24011161797.625114</v>
      </c>
      <c r="E59" s="34"/>
      <c r="F59" s="34"/>
      <c r="J59" s="20"/>
    </row>
    <row r="60" spans="1:10" ht="15.75" thickTop="1">
      <c r="A60" s="61" t="s">
        <v>27</v>
      </c>
      <c r="B60" s="2"/>
      <c r="C60" s="2"/>
      <c r="D60" s="2"/>
      <c r="E60" s="34"/>
      <c r="F60" s="34"/>
      <c r="J60" s="20"/>
    </row>
    <row r="61" spans="1:10">
      <c r="A61" s="61"/>
      <c r="B61" s="61"/>
      <c r="C61" s="61"/>
      <c r="D61" s="61"/>
      <c r="E61" s="61"/>
      <c r="F61" s="61"/>
      <c r="J61" s="20"/>
    </row>
    <row r="62" spans="1:10">
      <c r="B62" s="54"/>
      <c r="C62" s="54"/>
      <c r="D62" s="54"/>
      <c r="E62" s="54"/>
      <c r="J62" s="20"/>
    </row>
    <row r="63" spans="1:10">
      <c r="A63" s="132" t="s">
        <v>40</v>
      </c>
      <c r="B63" s="132"/>
      <c r="C63" s="132"/>
      <c r="D63" s="132"/>
      <c r="E63" s="132"/>
      <c r="J63" s="20"/>
    </row>
    <row r="64" spans="1:10">
      <c r="A64" s="128" t="s">
        <v>41</v>
      </c>
      <c r="B64" s="128"/>
      <c r="C64" s="128"/>
      <c r="D64" s="128"/>
      <c r="E64" s="128"/>
      <c r="J64" s="20"/>
    </row>
    <row r="65" spans="1:10">
      <c r="A65" s="126" t="s">
        <v>77</v>
      </c>
      <c r="B65" s="126"/>
      <c r="C65" s="126"/>
      <c r="D65" s="126"/>
      <c r="E65" s="126"/>
      <c r="J65" s="20"/>
    </row>
    <row r="66" spans="1:10">
      <c r="B66" s="76"/>
      <c r="C66" s="76"/>
      <c r="D66" s="76"/>
      <c r="J66" s="20"/>
    </row>
    <row r="67" spans="1:10" ht="15.75" thickBot="1">
      <c r="A67" s="13" t="s">
        <v>42</v>
      </c>
      <c r="B67" s="14" t="s">
        <v>14</v>
      </c>
      <c r="C67" s="14" t="s">
        <v>57</v>
      </c>
      <c r="D67" s="14" t="s">
        <v>69</v>
      </c>
      <c r="J67" s="20"/>
    </row>
    <row r="68" spans="1:10">
      <c r="A68" s="62" t="s">
        <v>43</v>
      </c>
      <c r="J68" s="20"/>
    </row>
    <row r="69" spans="1:10">
      <c r="A69" s="63" t="s">
        <v>72</v>
      </c>
      <c r="B69" s="45">
        <f>B70+B75</f>
        <v>394090024.15120006</v>
      </c>
      <c r="C69" s="45">
        <f t="shared" ref="C69:D69" si="6">C70+C75</f>
        <v>600327770.61489999</v>
      </c>
      <c r="D69" s="45">
        <f t="shared" si="6"/>
        <v>994417794.76609993</v>
      </c>
      <c r="J69" s="20"/>
    </row>
    <row r="70" spans="1:10" ht="17.25">
      <c r="A70" s="64" t="s">
        <v>83</v>
      </c>
      <c r="B70" s="45">
        <f>SUM(B71:B74)</f>
        <v>253150476.15400001</v>
      </c>
      <c r="C70" s="45">
        <f t="shared" ref="C70:D70" si="7">SUM(C71:C74)</f>
        <v>408028167.671</v>
      </c>
      <c r="D70" s="45">
        <f t="shared" si="7"/>
        <v>661178643.82499993</v>
      </c>
      <c r="J70" s="20"/>
    </row>
    <row r="71" spans="1:10">
      <c r="A71" s="47" t="s">
        <v>44</v>
      </c>
      <c r="B71" s="48">
        <f>'1T'!E71</f>
        <v>178080117.17230853</v>
      </c>
      <c r="C71" s="48">
        <f>'2T'!E71</f>
        <v>307350161.31964236</v>
      </c>
      <c r="D71" s="48">
        <f>SUM(B71:C71)</f>
        <v>485430278.49195087</v>
      </c>
      <c r="E71" s="45"/>
      <c r="F71" s="45"/>
      <c r="J71" s="20"/>
    </row>
    <row r="72" spans="1:10">
      <c r="A72" s="47" t="s">
        <v>45</v>
      </c>
      <c r="B72" s="48">
        <f>'1T'!E72</f>
        <v>58431837.680013627</v>
      </c>
      <c r="C72" s="48">
        <f>'2T'!E72</f>
        <v>69282665.882098511</v>
      </c>
      <c r="D72" s="48">
        <f t="shared" ref="D72:D77" si="8">SUM(B72:C72)</f>
        <v>127714503.56211214</v>
      </c>
      <c r="E72" s="54"/>
      <c r="F72" s="54"/>
      <c r="J72" s="20"/>
    </row>
    <row r="73" spans="1:10">
      <c r="A73" s="47" t="s">
        <v>46</v>
      </c>
      <c r="B73" s="48">
        <f>'1T'!E73</f>
        <v>11761884.334475784</v>
      </c>
      <c r="C73" s="48">
        <f>'2T'!E73</f>
        <v>12314516.595314479</v>
      </c>
      <c r="D73" s="48">
        <f t="shared" si="8"/>
        <v>24076400.929790262</v>
      </c>
      <c r="E73" s="69"/>
      <c r="F73" s="69"/>
      <c r="J73" s="20"/>
    </row>
    <row r="74" spans="1:10">
      <c r="A74" s="47" t="s">
        <v>47</v>
      </c>
      <c r="B74" s="48">
        <f>'1T'!E74</f>
        <v>4876636.9672020543</v>
      </c>
      <c r="C74" s="48">
        <f>'2T'!E74</f>
        <v>19080823.873944644</v>
      </c>
      <c r="D74" s="48">
        <f t="shared" si="8"/>
        <v>23957460.8411467</v>
      </c>
      <c r="E74" s="69"/>
      <c r="F74" s="69"/>
      <c r="J74" s="20"/>
    </row>
    <row r="75" spans="1:10" ht="17.25">
      <c r="A75" s="49" t="s">
        <v>80</v>
      </c>
      <c r="B75" s="48">
        <f>B76</f>
        <v>140939547.99720001</v>
      </c>
      <c r="C75" s="48">
        <f t="shared" ref="C75:D75" si="9">C76</f>
        <v>192299602.94390002</v>
      </c>
      <c r="D75" s="48">
        <f t="shared" si="9"/>
        <v>333239150.9411</v>
      </c>
      <c r="E75" s="69"/>
      <c r="F75" s="69"/>
      <c r="J75" s="20"/>
    </row>
    <row r="76" spans="1:10">
      <c r="A76" s="47" t="s">
        <v>73</v>
      </c>
      <c r="B76" s="48">
        <f>'1T'!E76</f>
        <v>140939547.99720001</v>
      </c>
      <c r="C76" s="48">
        <f>'2T'!E76</f>
        <v>192299602.94390002</v>
      </c>
      <c r="D76" s="48">
        <f t="shared" si="8"/>
        <v>333239150.9411</v>
      </c>
      <c r="E76" s="45"/>
      <c r="F76" s="45"/>
      <c r="J76" s="20"/>
    </row>
    <row r="77" spans="1:10" ht="17.25">
      <c r="A77" s="50" t="s">
        <v>81</v>
      </c>
      <c r="B77" s="48">
        <f>'1T'!E77</f>
        <v>15297880797.900002</v>
      </c>
      <c r="C77" s="48">
        <f>'2T'!E77</f>
        <v>20591450264.699997</v>
      </c>
      <c r="D77" s="48">
        <f t="shared" si="8"/>
        <v>35889331062.599998</v>
      </c>
      <c r="E77" s="54"/>
      <c r="F77" s="54"/>
      <c r="J77" s="20"/>
    </row>
    <row r="78" spans="1:10">
      <c r="A78" s="51" t="s">
        <v>15</v>
      </c>
      <c r="B78" s="48">
        <f>SUM(B47:B50)</f>
        <v>14270774787.51</v>
      </c>
      <c r="C78" s="48">
        <f>SUM(C47:C50)</f>
        <v>19112524648.389999</v>
      </c>
      <c r="D78" s="48">
        <f>SUM(D47:D50)</f>
        <v>33383299435.900002</v>
      </c>
      <c r="E78" s="54"/>
      <c r="F78" s="54"/>
      <c r="J78" s="20"/>
    </row>
    <row r="79" spans="1:10" ht="17.25">
      <c r="A79" s="51" t="s">
        <v>82</v>
      </c>
      <c r="B79" s="48">
        <f>B77-B78</f>
        <v>1027106010.3900013</v>
      </c>
      <c r="C79" s="48">
        <f t="shared" ref="C79:D79" si="10">C77-C78</f>
        <v>1478925616.3099976</v>
      </c>
      <c r="D79" s="48">
        <f t="shared" si="10"/>
        <v>2506031626.6999969</v>
      </c>
      <c r="E79" s="54"/>
      <c r="F79" s="54"/>
      <c r="J79" s="20"/>
    </row>
    <row r="80" spans="1:10">
      <c r="A80" s="50"/>
      <c r="B80" s="48"/>
      <c r="C80" s="48"/>
      <c r="D80" s="48"/>
      <c r="E80" s="54"/>
      <c r="F80" s="54"/>
      <c r="J80" s="20"/>
    </row>
    <row r="81" spans="1:10" ht="15.75" thickBot="1">
      <c r="A81" s="52" t="s">
        <v>37</v>
      </c>
      <c r="B81" s="53">
        <f>B70+B75+B77</f>
        <v>15691970822.051201</v>
      </c>
      <c r="C81" s="53">
        <f>C69+C77</f>
        <v>21191778035.314896</v>
      </c>
      <c r="D81" s="42">
        <f>D69+D77</f>
        <v>36883748857.366096</v>
      </c>
      <c r="E81" s="2"/>
      <c r="F81" s="2"/>
      <c r="J81" s="20"/>
    </row>
    <row r="82" spans="1:10" ht="15.75" thickTop="1">
      <c r="A82" s="37" t="s">
        <v>48</v>
      </c>
      <c r="B82" s="2"/>
      <c r="C82" s="2"/>
      <c r="D82" s="2"/>
      <c r="E82" s="45"/>
      <c r="F82" s="45"/>
      <c r="J82" s="20"/>
    </row>
    <row r="83" spans="1:10">
      <c r="A83" s="125" t="s">
        <v>39</v>
      </c>
      <c r="B83" s="125"/>
      <c r="C83" s="125"/>
      <c r="D83" s="125"/>
      <c r="E83" s="125"/>
      <c r="F83" s="125"/>
      <c r="J83" s="20"/>
    </row>
    <row r="84" spans="1:10">
      <c r="A84" s="2" t="s">
        <v>74</v>
      </c>
      <c r="B84" s="61"/>
      <c r="C84" s="61"/>
      <c r="D84" s="61"/>
      <c r="E84" s="61"/>
      <c r="F84" s="61"/>
      <c r="J84" s="20"/>
    </row>
    <row r="85" spans="1:10">
      <c r="A85" s="37" t="s">
        <v>75</v>
      </c>
      <c r="B85" s="61"/>
      <c r="C85" s="61"/>
      <c r="D85" s="61"/>
      <c r="E85" s="61"/>
      <c r="F85" s="61"/>
      <c r="J85" s="20"/>
    </row>
    <row r="86" spans="1:10">
      <c r="A86" s="2" t="s">
        <v>76</v>
      </c>
      <c r="B86" s="45"/>
      <c r="C86" s="45"/>
      <c r="D86" s="45"/>
      <c r="E86" s="45"/>
      <c r="J86" s="20"/>
    </row>
    <row r="87" spans="1:10">
      <c r="B87" s="54"/>
      <c r="C87" s="54"/>
      <c r="D87" s="54"/>
      <c r="J87" s="20"/>
    </row>
    <row r="88" spans="1:10">
      <c r="A88" s="133" t="s">
        <v>49</v>
      </c>
      <c r="B88" s="133"/>
      <c r="C88" s="133"/>
      <c r="D88" s="133"/>
      <c r="E88" s="133"/>
      <c r="F88" s="1"/>
      <c r="J88" s="20"/>
    </row>
    <row r="89" spans="1:10">
      <c r="A89" s="133" t="s">
        <v>50</v>
      </c>
      <c r="B89" s="133"/>
      <c r="C89" s="133"/>
      <c r="D89" s="133"/>
      <c r="E89" s="133"/>
      <c r="F89" s="1"/>
      <c r="J89" s="20"/>
    </row>
    <row r="90" spans="1:10">
      <c r="A90" s="133" t="s">
        <v>77</v>
      </c>
      <c r="B90" s="133"/>
      <c r="C90" s="133"/>
      <c r="D90" s="133"/>
      <c r="E90" s="133"/>
      <c r="F90" s="1"/>
      <c r="J90" s="20"/>
    </row>
    <row r="91" spans="1:10">
      <c r="A91" s="50"/>
      <c r="B91" s="50"/>
      <c r="C91" s="50"/>
      <c r="D91" s="50"/>
      <c r="E91" s="1"/>
      <c r="F91" s="1"/>
      <c r="J91" s="20"/>
    </row>
    <row r="92" spans="1:10" ht="15.75" thickBot="1">
      <c r="A92" s="70" t="s">
        <v>42</v>
      </c>
      <c r="B92" s="70" t="s">
        <v>14</v>
      </c>
      <c r="C92" s="70" t="s">
        <v>57</v>
      </c>
      <c r="D92" s="70" t="s">
        <v>69</v>
      </c>
      <c r="E92" s="1"/>
      <c r="F92" s="1"/>
      <c r="J92" s="20"/>
    </row>
    <row r="93" spans="1:10">
      <c r="A93" s="50"/>
      <c r="B93" s="50"/>
      <c r="C93" s="50"/>
      <c r="D93" s="50"/>
      <c r="E93" s="1"/>
      <c r="F93" s="1"/>
      <c r="J93" s="20"/>
    </row>
    <row r="94" spans="1:10">
      <c r="A94" s="50" t="s">
        <v>87</v>
      </c>
      <c r="B94" s="46">
        <f>'1T'!E94</f>
        <v>15603200634.450001</v>
      </c>
      <c r="C94" s="46">
        <f>'2T'!E94</f>
        <v>13810008201.478798</v>
      </c>
      <c r="D94" s="46">
        <f>B94</f>
        <v>15603200634.450001</v>
      </c>
      <c r="E94" s="1"/>
      <c r="F94" s="1"/>
      <c r="J94" s="20"/>
    </row>
    <row r="95" spans="1:10">
      <c r="A95" s="50" t="s">
        <v>51</v>
      </c>
      <c r="B95" s="46">
        <f>'1T'!E95</f>
        <v>13898778389.08</v>
      </c>
      <c r="C95" s="46">
        <f>'2T'!E95</f>
        <v>18502081153.060001</v>
      </c>
      <c r="D95" s="46">
        <f>SUM(B95:C95)</f>
        <v>32400859542.139999</v>
      </c>
      <c r="E95" s="46"/>
      <c r="F95" s="46"/>
      <c r="J95" s="20"/>
    </row>
    <row r="96" spans="1:10">
      <c r="A96" s="50" t="s">
        <v>88</v>
      </c>
      <c r="B96" s="46">
        <f>'1T'!E96</f>
        <v>29501979023.529999</v>
      </c>
      <c r="C96" s="46">
        <f>'2T'!E96</f>
        <v>32312089354.538799</v>
      </c>
      <c r="D96" s="46">
        <f>SUM(D94:D95)</f>
        <v>48004060176.589996</v>
      </c>
      <c r="E96" s="46"/>
      <c r="F96" s="46"/>
      <c r="J96" s="20"/>
    </row>
    <row r="97" spans="1:10">
      <c r="A97" s="50" t="s">
        <v>52</v>
      </c>
      <c r="B97" s="46">
        <f>'1T'!E97</f>
        <v>15691970822.051201</v>
      </c>
      <c r="C97" s="46">
        <f>'2T'!E97</f>
        <v>21191778035.314899</v>
      </c>
      <c r="D97" s="46">
        <f>SUM(B97:C97)</f>
        <v>36883748857.366104</v>
      </c>
      <c r="E97" s="46"/>
      <c r="F97" s="46"/>
      <c r="J97" s="20"/>
    </row>
    <row r="98" spans="1:10">
      <c r="A98" s="50" t="s">
        <v>89</v>
      </c>
      <c r="B98" s="46">
        <f>'1T'!E98</f>
        <v>13810008201.478798</v>
      </c>
      <c r="C98" s="46">
        <f>'2T'!E98</f>
        <v>11120311319.2239</v>
      </c>
      <c r="D98" s="46">
        <f>+D96-D97</f>
        <v>11120311319.223892</v>
      </c>
      <c r="E98" s="55"/>
      <c r="F98" s="55"/>
      <c r="J98" s="20"/>
    </row>
    <row r="99" spans="1:10" ht="15.75" thickBot="1">
      <c r="A99" s="57"/>
      <c r="B99" s="42"/>
      <c r="C99" s="42"/>
      <c r="D99" s="42"/>
      <c r="E99" s="55"/>
      <c r="F99" s="55"/>
      <c r="J99" s="20"/>
    </row>
    <row r="100" spans="1:10" ht="15.75" thickTop="1">
      <c r="A100" s="134" t="s">
        <v>39</v>
      </c>
      <c r="B100" s="134"/>
      <c r="C100" s="134"/>
      <c r="D100" s="134"/>
      <c r="E100" s="134"/>
      <c r="F100" s="134"/>
      <c r="G100" s="45"/>
      <c r="J100" s="20"/>
    </row>
    <row r="101" spans="1:10">
      <c r="A101" s="134"/>
      <c r="B101" s="134"/>
      <c r="C101" s="134"/>
      <c r="D101" s="134"/>
      <c r="E101" s="134"/>
      <c r="F101" s="134"/>
      <c r="J101" s="20"/>
    </row>
    <row r="102" spans="1:10">
      <c r="B102" s="45"/>
      <c r="C102" s="45"/>
      <c r="D102" s="45"/>
      <c r="J102" s="20"/>
    </row>
    <row r="103" spans="1:10">
      <c r="B103" s="45"/>
      <c r="C103" s="45"/>
      <c r="D103" s="45"/>
      <c r="J103" s="20"/>
    </row>
  </sheetData>
  <mergeCells count="19">
    <mergeCell ref="A101:F101"/>
    <mergeCell ref="A20:A21"/>
    <mergeCell ref="A32:A33"/>
    <mergeCell ref="A39:F39"/>
    <mergeCell ref="A83:F83"/>
    <mergeCell ref="A43:E43"/>
    <mergeCell ref="A63:E63"/>
    <mergeCell ref="A64:E64"/>
    <mergeCell ref="A65:E65"/>
    <mergeCell ref="A88:E88"/>
    <mergeCell ref="A89:E89"/>
    <mergeCell ref="A90:E90"/>
    <mergeCell ref="A100:F100"/>
    <mergeCell ref="A1:F1"/>
    <mergeCell ref="A8:F8"/>
    <mergeCell ref="A9:F9"/>
    <mergeCell ref="A41:E41"/>
    <mergeCell ref="A42:E42"/>
    <mergeCell ref="A38:F3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Z108"/>
  <sheetViews>
    <sheetView workbookViewId="0">
      <selection sqref="A1:F1"/>
    </sheetView>
  </sheetViews>
  <sheetFormatPr baseColWidth="10" defaultColWidth="11.42578125" defaultRowHeight="15"/>
  <cols>
    <col min="1" max="1" width="70.140625" style="1" customWidth="1"/>
    <col min="2" max="2" width="18" style="20" customWidth="1"/>
    <col min="3" max="5" width="16.28515625" style="20" bestFit="1" customWidth="1"/>
    <col min="6" max="6" width="12.140625" style="20" customWidth="1"/>
    <col min="7" max="7" width="16.42578125" style="20" bestFit="1" customWidth="1"/>
    <col min="8" max="9" width="11.42578125" style="20"/>
    <col min="10" max="10" width="17.85546875" style="71" bestFit="1" customWidth="1"/>
    <col min="11" max="256" width="11.42578125" style="20"/>
    <col min="257" max="257" width="56.7109375" style="20" customWidth="1"/>
    <col min="258" max="258" width="15.85546875" style="20" customWidth="1"/>
    <col min="259" max="261" width="16.28515625" style="20" bestFit="1" customWidth="1"/>
    <col min="262" max="262" width="12.140625" style="20" customWidth="1"/>
    <col min="263" max="263" width="16.42578125" style="20" bestFit="1" customWidth="1"/>
    <col min="264" max="265" width="11.42578125" style="20"/>
    <col min="266" max="266" width="17.85546875" style="20" bestFit="1" customWidth="1"/>
    <col min="267" max="512" width="11.42578125" style="20"/>
    <col min="513" max="513" width="56.7109375" style="20" customWidth="1"/>
    <col min="514" max="514" width="15.85546875" style="20" customWidth="1"/>
    <col min="515" max="517" width="16.28515625" style="20" bestFit="1" customWidth="1"/>
    <col min="518" max="518" width="12.140625" style="20" customWidth="1"/>
    <col min="519" max="519" width="16.42578125" style="20" bestFit="1" customWidth="1"/>
    <col min="520" max="521" width="11.42578125" style="20"/>
    <col min="522" max="522" width="17.85546875" style="20" bestFit="1" customWidth="1"/>
    <col min="523" max="768" width="11.42578125" style="20"/>
    <col min="769" max="769" width="56.7109375" style="20" customWidth="1"/>
    <col min="770" max="770" width="15.85546875" style="20" customWidth="1"/>
    <col min="771" max="773" width="16.28515625" style="20" bestFit="1" customWidth="1"/>
    <col min="774" max="774" width="12.140625" style="20" customWidth="1"/>
    <col min="775" max="775" width="16.42578125" style="20" bestFit="1" customWidth="1"/>
    <col min="776" max="777" width="11.42578125" style="20"/>
    <col min="778" max="778" width="17.85546875" style="20" bestFit="1" customWidth="1"/>
    <col min="779" max="1024" width="11.42578125" style="20"/>
    <col min="1025" max="1025" width="56.7109375" style="20" customWidth="1"/>
    <col min="1026" max="1026" width="15.85546875" style="20" customWidth="1"/>
    <col min="1027" max="1029" width="16.28515625" style="20" bestFit="1" customWidth="1"/>
    <col min="1030" max="1030" width="12.140625" style="20" customWidth="1"/>
    <col min="1031" max="1031" width="16.42578125" style="20" bestFit="1" customWidth="1"/>
    <col min="1032" max="1033" width="11.42578125" style="20"/>
    <col min="1034" max="1034" width="17.85546875" style="20" bestFit="1" customWidth="1"/>
    <col min="1035" max="1280" width="11.42578125" style="20"/>
    <col min="1281" max="1281" width="56.7109375" style="20" customWidth="1"/>
    <col min="1282" max="1282" width="15.85546875" style="20" customWidth="1"/>
    <col min="1283" max="1285" width="16.28515625" style="20" bestFit="1" customWidth="1"/>
    <col min="1286" max="1286" width="12.140625" style="20" customWidth="1"/>
    <col min="1287" max="1287" width="16.42578125" style="20" bestFit="1" customWidth="1"/>
    <col min="1288" max="1289" width="11.42578125" style="20"/>
    <col min="1290" max="1290" width="17.85546875" style="20" bestFit="1" customWidth="1"/>
    <col min="1291" max="1536" width="11.42578125" style="20"/>
    <col min="1537" max="1537" width="56.7109375" style="20" customWidth="1"/>
    <col min="1538" max="1538" width="15.85546875" style="20" customWidth="1"/>
    <col min="1539" max="1541" width="16.28515625" style="20" bestFit="1" customWidth="1"/>
    <col min="1542" max="1542" width="12.140625" style="20" customWidth="1"/>
    <col min="1543" max="1543" width="16.42578125" style="20" bestFit="1" customWidth="1"/>
    <col min="1544" max="1545" width="11.42578125" style="20"/>
    <col min="1546" max="1546" width="17.85546875" style="20" bestFit="1" customWidth="1"/>
    <col min="1547" max="1792" width="11.42578125" style="20"/>
    <col min="1793" max="1793" width="56.7109375" style="20" customWidth="1"/>
    <col min="1794" max="1794" width="15.85546875" style="20" customWidth="1"/>
    <col min="1795" max="1797" width="16.28515625" style="20" bestFit="1" customWidth="1"/>
    <col min="1798" max="1798" width="12.140625" style="20" customWidth="1"/>
    <col min="1799" max="1799" width="16.42578125" style="20" bestFit="1" customWidth="1"/>
    <col min="1800" max="1801" width="11.42578125" style="20"/>
    <col min="1802" max="1802" width="17.85546875" style="20" bestFit="1" customWidth="1"/>
    <col min="1803" max="2048" width="11.42578125" style="20"/>
    <col min="2049" max="2049" width="56.7109375" style="20" customWidth="1"/>
    <col min="2050" max="2050" width="15.85546875" style="20" customWidth="1"/>
    <col min="2051" max="2053" width="16.28515625" style="20" bestFit="1" customWidth="1"/>
    <col min="2054" max="2054" width="12.140625" style="20" customWidth="1"/>
    <col min="2055" max="2055" width="16.42578125" style="20" bestFit="1" customWidth="1"/>
    <col min="2056" max="2057" width="11.42578125" style="20"/>
    <col min="2058" max="2058" width="17.85546875" style="20" bestFit="1" customWidth="1"/>
    <col min="2059" max="2304" width="11.42578125" style="20"/>
    <col min="2305" max="2305" width="56.7109375" style="20" customWidth="1"/>
    <col min="2306" max="2306" width="15.85546875" style="20" customWidth="1"/>
    <col min="2307" max="2309" width="16.28515625" style="20" bestFit="1" customWidth="1"/>
    <col min="2310" max="2310" width="12.140625" style="20" customWidth="1"/>
    <col min="2311" max="2311" width="16.42578125" style="20" bestFit="1" customWidth="1"/>
    <col min="2312" max="2313" width="11.42578125" style="20"/>
    <col min="2314" max="2314" width="17.85546875" style="20" bestFit="1" customWidth="1"/>
    <col min="2315" max="2560" width="11.42578125" style="20"/>
    <col min="2561" max="2561" width="56.7109375" style="20" customWidth="1"/>
    <col min="2562" max="2562" width="15.85546875" style="20" customWidth="1"/>
    <col min="2563" max="2565" width="16.28515625" style="20" bestFit="1" customWidth="1"/>
    <col min="2566" max="2566" width="12.140625" style="20" customWidth="1"/>
    <col min="2567" max="2567" width="16.42578125" style="20" bestFit="1" customWidth="1"/>
    <col min="2568" max="2569" width="11.42578125" style="20"/>
    <col min="2570" max="2570" width="17.85546875" style="20" bestFit="1" customWidth="1"/>
    <col min="2571" max="2816" width="11.42578125" style="20"/>
    <col min="2817" max="2817" width="56.7109375" style="20" customWidth="1"/>
    <col min="2818" max="2818" width="15.85546875" style="20" customWidth="1"/>
    <col min="2819" max="2821" width="16.28515625" style="20" bestFit="1" customWidth="1"/>
    <col min="2822" max="2822" width="12.140625" style="20" customWidth="1"/>
    <col min="2823" max="2823" width="16.42578125" style="20" bestFit="1" customWidth="1"/>
    <col min="2824" max="2825" width="11.42578125" style="20"/>
    <col min="2826" max="2826" width="17.85546875" style="20" bestFit="1" customWidth="1"/>
    <col min="2827" max="3072" width="11.42578125" style="20"/>
    <col min="3073" max="3073" width="56.7109375" style="20" customWidth="1"/>
    <col min="3074" max="3074" width="15.85546875" style="20" customWidth="1"/>
    <col min="3075" max="3077" width="16.28515625" style="20" bestFit="1" customWidth="1"/>
    <col min="3078" max="3078" width="12.140625" style="20" customWidth="1"/>
    <col min="3079" max="3079" width="16.42578125" style="20" bestFit="1" customWidth="1"/>
    <col min="3080" max="3081" width="11.42578125" style="20"/>
    <col min="3082" max="3082" width="17.85546875" style="20" bestFit="1" customWidth="1"/>
    <col min="3083" max="3328" width="11.42578125" style="20"/>
    <col min="3329" max="3329" width="56.7109375" style="20" customWidth="1"/>
    <col min="3330" max="3330" width="15.85546875" style="20" customWidth="1"/>
    <col min="3331" max="3333" width="16.28515625" style="20" bestFit="1" customWidth="1"/>
    <col min="3334" max="3334" width="12.140625" style="20" customWidth="1"/>
    <col min="3335" max="3335" width="16.42578125" style="20" bestFit="1" customWidth="1"/>
    <col min="3336" max="3337" width="11.42578125" style="20"/>
    <col min="3338" max="3338" width="17.85546875" style="20" bestFit="1" customWidth="1"/>
    <col min="3339" max="3584" width="11.42578125" style="20"/>
    <col min="3585" max="3585" width="56.7109375" style="20" customWidth="1"/>
    <col min="3586" max="3586" width="15.85546875" style="20" customWidth="1"/>
    <col min="3587" max="3589" width="16.28515625" style="20" bestFit="1" customWidth="1"/>
    <col min="3590" max="3590" width="12.140625" style="20" customWidth="1"/>
    <col min="3591" max="3591" width="16.42578125" style="20" bestFit="1" customWidth="1"/>
    <col min="3592" max="3593" width="11.42578125" style="20"/>
    <col min="3594" max="3594" width="17.85546875" style="20" bestFit="1" customWidth="1"/>
    <col min="3595" max="3840" width="11.42578125" style="20"/>
    <col min="3841" max="3841" width="56.7109375" style="20" customWidth="1"/>
    <col min="3842" max="3842" width="15.85546875" style="20" customWidth="1"/>
    <col min="3843" max="3845" width="16.28515625" style="20" bestFit="1" customWidth="1"/>
    <col min="3846" max="3846" width="12.140625" style="20" customWidth="1"/>
    <col min="3847" max="3847" width="16.42578125" style="20" bestFit="1" customWidth="1"/>
    <col min="3848" max="3849" width="11.42578125" style="20"/>
    <col min="3850" max="3850" width="17.85546875" style="20" bestFit="1" customWidth="1"/>
    <col min="3851" max="4096" width="11.42578125" style="20"/>
    <col min="4097" max="4097" width="56.7109375" style="20" customWidth="1"/>
    <col min="4098" max="4098" width="15.85546875" style="20" customWidth="1"/>
    <col min="4099" max="4101" width="16.28515625" style="20" bestFit="1" customWidth="1"/>
    <col min="4102" max="4102" width="12.140625" style="20" customWidth="1"/>
    <col min="4103" max="4103" width="16.42578125" style="20" bestFit="1" customWidth="1"/>
    <col min="4104" max="4105" width="11.42578125" style="20"/>
    <col min="4106" max="4106" width="17.85546875" style="20" bestFit="1" customWidth="1"/>
    <col min="4107" max="4352" width="11.42578125" style="20"/>
    <col min="4353" max="4353" width="56.7109375" style="20" customWidth="1"/>
    <col min="4354" max="4354" width="15.85546875" style="20" customWidth="1"/>
    <col min="4355" max="4357" width="16.28515625" style="20" bestFit="1" customWidth="1"/>
    <col min="4358" max="4358" width="12.140625" style="20" customWidth="1"/>
    <col min="4359" max="4359" width="16.42578125" style="20" bestFit="1" customWidth="1"/>
    <col min="4360" max="4361" width="11.42578125" style="20"/>
    <col min="4362" max="4362" width="17.85546875" style="20" bestFit="1" customWidth="1"/>
    <col min="4363" max="4608" width="11.42578125" style="20"/>
    <col min="4609" max="4609" width="56.7109375" style="20" customWidth="1"/>
    <col min="4610" max="4610" width="15.85546875" style="20" customWidth="1"/>
    <col min="4611" max="4613" width="16.28515625" style="20" bestFit="1" customWidth="1"/>
    <col min="4614" max="4614" width="12.140625" style="20" customWidth="1"/>
    <col min="4615" max="4615" width="16.42578125" style="20" bestFit="1" customWidth="1"/>
    <col min="4616" max="4617" width="11.42578125" style="20"/>
    <col min="4618" max="4618" width="17.85546875" style="20" bestFit="1" customWidth="1"/>
    <col min="4619" max="4864" width="11.42578125" style="20"/>
    <col min="4865" max="4865" width="56.7109375" style="20" customWidth="1"/>
    <col min="4866" max="4866" width="15.85546875" style="20" customWidth="1"/>
    <col min="4867" max="4869" width="16.28515625" style="20" bestFit="1" customWidth="1"/>
    <col min="4870" max="4870" width="12.140625" style="20" customWidth="1"/>
    <col min="4871" max="4871" width="16.42578125" style="20" bestFit="1" customWidth="1"/>
    <col min="4872" max="4873" width="11.42578125" style="20"/>
    <col min="4874" max="4874" width="17.85546875" style="20" bestFit="1" customWidth="1"/>
    <col min="4875" max="5120" width="11.42578125" style="20"/>
    <col min="5121" max="5121" width="56.7109375" style="20" customWidth="1"/>
    <col min="5122" max="5122" width="15.85546875" style="20" customWidth="1"/>
    <col min="5123" max="5125" width="16.28515625" style="20" bestFit="1" customWidth="1"/>
    <col min="5126" max="5126" width="12.140625" style="20" customWidth="1"/>
    <col min="5127" max="5127" width="16.42578125" style="20" bestFit="1" customWidth="1"/>
    <col min="5128" max="5129" width="11.42578125" style="20"/>
    <col min="5130" max="5130" width="17.85546875" style="20" bestFit="1" customWidth="1"/>
    <col min="5131" max="5376" width="11.42578125" style="20"/>
    <col min="5377" max="5377" width="56.7109375" style="20" customWidth="1"/>
    <col min="5378" max="5378" width="15.85546875" style="20" customWidth="1"/>
    <col min="5379" max="5381" width="16.28515625" style="20" bestFit="1" customWidth="1"/>
    <col min="5382" max="5382" width="12.140625" style="20" customWidth="1"/>
    <col min="5383" max="5383" width="16.42578125" style="20" bestFit="1" customWidth="1"/>
    <col min="5384" max="5385" width="11.42578125" style="20"/>
    <col min="5386" max="5386" width="17.85546875" style="20" bestFit="1" customWidth="1"/>
    <col min="5387" max="5632" width="11.42578125" style="20"/>
    <col min="5633" max="5633" width="56.7109375" style="20" customWidth="1"/>
    <col min="5634" max="5634" width="15.85546875" style="20" customWidth="1"/>
    <col min="5635" max="5637" width="16.28515625" style="20" bestFit="1" customWidth="1"/>
    <col min="5638" max="5638" width="12.140625" style="20" customWidth="1"/>
    <col min="5639" max="5639" width="16.42578125" style="20" bestFit="1" customWidth="1"/>
    <col min="5640" max="5641" width="11.42578125" style="20"/>
    <col min="5642" max="5642" width="17.85546875" style="20" bestFit="1" customWidth="1"/>
    <col min="5643" max="5888" width="11.42578125" style="20"/>
    <col min="5889" max="5889" width="56.7109375" style="20" customWidth="1"/>
    <col min="5890" max="5890" width="15.85546875" style="20" customWidth="1"/>
    <col min="5891" max="5893" width="16.28515625" style="20" bestFit="1" customWidth="1"/>
    <col min="5894" max="5894" width="12.140625" style="20" customWidth="1"/>
    <col min="5895" max="5895" width="16.42578125" style="20" bestFit="1" customWidth="1"/>
    <col min="5896" max="5897" width="11.42578125" style="20"/>
    <col min="5898" max="5898" width="17.85546875" style="20" bestFit="1" customWidth="1"/>
    <col min="5899" max="6144" width="11.42578125" style="20"/>
    <col min="6145" max="6145" width="56.7109375" style="20" customWidth="1"/>
    <col min="6146" max="6146" width="15.85546875" style="20" customWidth="1"/>
    <col min="6147" max="6149" width="16.28515625" style="20" bestFit="1" customWidth="1"/>
    <col min="6150" max="6150" width="12.140625" style="20" customWidth="1"/>
    <col min="6151" max="6151" width="16.42578125" style="20" bestFit="1" customWidth="1"/>
    <col min="6152" max="6153" width="11.42578125" style="20"/>
    <col min="6154" max="6154" width="17.85546875" style="20" bestFit="1" customWidth="1"/>
    <col min="6155" max="6400" width="11.42578125" style="20"/>
    <col min="6401" max="6401" width="56.7109375" style="20" customWidth="1"/>
    <col min="6402" max="6402" width="15.85546875" style="20" customWidth="1"/>
    <col min="6403" max="6405" width="16.28515625" style="20" bestFit="1" customWidth="1"/>
    <col min="6406" max="6406" width="12.140625" style="20" customWidth="1"/>
    <col min="6407" max="6407" width="16.42578125" style="20" bestFit="1" customWidth="1"/>
    <col min="6408" max="6409" width="11.42578125" style="20"/>
    <col min="6410" max="6410" width="17.85546875" style="20" bestFit="1" customWidth="1"/>
    <col min="6411" max="6656" width="11.42578125" style="20"/>
    <col min="6657" max="6657" width="56.7109375" style="20" customWidth="1"/>
    <col min="6658" max="6658" width="15.85546875" style="20" customWidth="1"/>
    <col min="6659" max="6661" width="16.28515625" style="20" bestFit="1" customWidth="1"/>
    <col min="6662" max="6662" width="12.140625" style="20" customWidth="1"/>
    <col min="6663" max="6663" width="16.42578125" style="20" bestFit="1" customWidth="1"/>
    <col min="6664" max="6665" width="11.42578125" style="20"/>
    <col min="6666" max="6666" width="17.85546875" style="20" bestFit="1" customWidth="1"/>
    <col min="6667" max="6912" width="11.42578125" style="20"/>
    <col min="6913" max="6913" width="56.7109375" style="20" customWidth="1"/>
    <col min="6914" max="6914" width="15.85546875" style="20" customWidth="1"/>
    <col min="6915" max="6917" width="16.28515625" style="20" bestFit="1" customWidth="1"/>
    <col min="6918" max="6918" width="12.140625" style="20" customWidth="1"/>
    <col min="6919" max="6919" width="16.42578125" style="20" bestFit="1" customWidth="1"/>
    <col min="6920" max="6921" width="11.42578125" style="20"/>
    <col min="6922" max="6922" width="17.85546875" style="20" bestFit="1" customWidth="1"/>
    <col min="6923" max="7168" width="11.42578125" style="20"/>
    <col min="7169" max="7169" width="56.7109375" style="20" customWidth="1"/>
    <col min="7170" max="7170" width="15.85546875" style="20" customWidth="1"/>
    <col min="7171" max="7173" width="16.28515625" style="20" bestFit="1" customWidth="1"/>
    <col min="7174" max="7174" width="12.140625" style="20" customWidth="1"/>
    <col min="7175" max="7175" width="16.42578125" style="20" bestFit="1" customWidth="1"/>
    <col min="7176" max="7177" width="11.42578125" style="20"/>
    <col min="7178" max="7178" width="17.85546875" style="20" bestFit="1" customWidth="1"/>
    <col min="7179" max="7424" width="11.42578125" style="20"/>
    <col min="7425" max="7425" width="56.7109375" style="20" customWidth="1"/>
    <col min="7426" max="7426" width="15.85546875" style="20" customWidth="1"/>
    <col min="7427" max="7429" width="16.28515625" style="20" bestFit="1" customWidth="1"/>
    <col min="7430" max="7430" width="12.140625" style="20" customWidth="1"/>
    <col min="7431" max="7431" width="16.42578125" style="20" bestFit="1" customWidth="1"/>
    <col min="7432" max="7433" width="11.42578125" style="20"/>
    <col min="7434" max="7434" width="17.85546875" style="20" bestFit="1" customWidth="1"/>
    <col min="7435" max="7680" width="11.42578125" style="20"/>
    <col min="7681" max="7681" width="56.7109375" style="20" customWidth="1"/>
    <col min="7682" max="7682" width="15.85546875" style="20" customWidth="1"/>
    <col min="7683" max="7685" width="16.28515625" style="20" bestFit="1" customWidth="1"/>
    <col min="7686" max="7686" width="12.140625" style="20" customWidth="1"/>
    <col min="7687" max="7687" width="16.42578125" style="20" bestFit="1" customWidth="1"/>
    <col min="7688" max="7689" width="11.42578125" style="20"/>
    <col min="7690" max="7690" width="17.85546875" style="20" bestFit="1" customWidth="1"/>
    <col min="7691" max="7936" width="11.42578125" style="20"/>
    <col min="7937" max="7937" width="56.7109375" style="20" customWidth="1"/>
    <col min="7938" max="7938" width="15.85546875" style="20" customWidth="1"/>
    <col min="7939" max="7941" width="16.28515625" style="20" bestFit="1" customWidth="1"/>
    <col min="7942" max="7942" width="12.140625" style="20" customWidth="1"/>
    <col min="7943" max="7943" width="16.42578125" style="20" bestFit="1" customWidth="1"/>
    <col min="7944" max="7945" width="11.42578125" style="20"/>
    <col min="7946" max="7946" width="17.85546875" style="20" bestFit="1" customWidth="1"/>
    <col min="7947" max="8192" width="11.42578125" style="20"/>
    <col min="8193" max="8193" width="56.7109375" style="20" customWidth="1"/>
    <col min="8194" max="8194" width="15.85546875" style="20" customWidth="1"/>
    <col min="8195" max="8197" width="16.28515625" style="20" bestFit="1" customWidth="1"/>
    <col min="8198" max="8198" width="12.140625" style="20" customWidth="1"/>
    <col min="8199" max="8199" width="16.42578125" style="20" bestFit="1" customWidth="1"/>
    <col min="8200" max="8201" width="11.42578125" style="20"/>
    <col min="8202" max="8202" width="17.85546875" style="20" bestFit="1" customWidth="1"/>
    <col min="8203" max="8448" width="11.42578125" style="20"/>
    <col min="8449" max="8449" width="56.7109375" style="20" customWidth="1"/>
    <col min="8450" max="8450" width="15.85546875" style="20" customWidth="1"/>
    <col min="8451" max="8453" width="16.28515625" style="20" bestFit="1" customWidth="1"/>
    <col min="8454" max="8454" width="12.140625" style="20" customWidth="1"/>
    <col min="8455" max="8455" width="16.42578125" style="20" bestFit="1" customWidth="1"/>
    <col min="8456" max="8457" width="11.42578125" style="20"/>
    <col min="8458" max="8458" width="17.85546875" style="20" bestFit="1" customWidth="1"/>
    <col min="8459" max="8704" width="11.42578125" style="20"/>
    <col min="8705" max="8705" width="56.7109375" style="20" customWidth="1"/>
    <col min="8706" max="8706" width="15.85546875" style="20" customWidth="1"/>
    <col min="8707" max="8709" width="16.28515625" style="20" bestFit="1" customWidth="1"/>
    <col min="8710" max="8710" width="12.140625" style="20" customWidth="1"/>
    <col min="8711" max="8711" width="16.42578125" style="20" bestFit="1" customWidth="1"/>
    <col min="8712" max="8713" width="11.42578125" style="20"/>
    <col min="8714" max="8714" width="17.85546875" style="20" bestFit="1" customWidth="1"/>
    <col min="8715" max="8960" width="11.42578125" style="20"/>
    <col min="8961" max="8961" width="56.7109375" style="20" customWidth="1"/>
    <col min="8962" max="8962" width="15.85546875" style="20" customWidth="1"/>
    <col min="8963" max="8965" width="16.28515625" style="20" bestFit="1" customWidth="1"/>
    <col min="8966" max="8966" width="12.140625" style="20" customWidth="1"/>
    <col min="8967" max="8967" width="16.42578125" style="20" bestFit="1" customWidth="1"/>
    <col min="8968" max="8969" width="11.42578125" style="20"/>
    <col min="8970" max="8970" width="17.85546875" style="20" bestFit="1" customWidth="1"/>
    <col min="8971" max="9216" width="11.42578125" style="20"/>
    <col min="9217" max="9217" width="56.7109375" style="20" customWidth="1"/>
    <col min="9218" max="9218" width="15.85546875" style="20" customWidth="1"/>
    <col min="9219" max="9221" width="16.28515625" style="20" bestFit="1" customWidth="1"/>
    <col min="9222" max="9222" width="12.140625" style="20" customWidth="1"/>
    <col min="9223" max="9223" width="16.42578125" style="20" bestFit="1" customWidth="1"/>
    <col min="9224" max="9225" width="11.42578125" style="20"/>
    <col min="9226" max="9226" width="17.85546875" style="20" bestFit="1" customWidth="1"/>
    <col min="9227" max="9472" width="11.42578125" style="20"/>
    <col min="9473" max="9473" width="56.7109375" style="20" customWidth="1"/>
    <col min="9474" max="9474" width="15.85546875" style="20" customWidth="1"/>
    <col min="9475" max="9477" width="16.28515625" style="20" bestFit="1" customWidth="1"/>
    <col min="9478" max="9478" width="12.140625" style="20" customWidth="1"/>
    <col min="9479" max="9479" width="16.42578125" style="20" bestFit="1" customWidth="1"/>
    <col min="9480" max="9481" width="11.42578125" style="20"/>
    <col min="9482" max="9482" width="17.85546875" style="20" bestFit="1" customWidth="1"/>
    <col min="9483" max="9728" width="11.42578125" style="20"/>
    <col min="9729" max="9729" width="56.7109375" style="20" customWidth="1"/>
    <col min="9730" max="9730" width="15.85546875" style="20" customWidth="1"/>
    <col min="9731" max="9733" width="16.28515625" style="20" bestFit="1" customWidth="1"/>
    <col min="9734" max="9734" width="12.140625" style="20" customWidth="1"/>
    <col min="9735" max="9735" width="16.42578125" style="20" bestFit="1" customWidth="1"/>
    <col min="9736" max="9737" width="11.42578125" style="20"/>
    <col min="9738" max="9738" width="17.85546875" style="20" bestFit="1" customWidth="1"/>
    <col min="9739" max="9984" width="11.42578125" style="20"/>
    <col min="9985" max="9985" width="56.7109375" style="20" customWidth="1"/>
    <col min="9986" max="9986" width="15.85546875" style="20" customWidth="1"/>
    <col min="9987" max="9989" width="16.28515625" style="20" bestFit="1" customWidth="1"/>
    <col min="9990" max="9990" width="12.140625" style="20" customWidth="1"/>
    <col min="9991" max="9991" width="16.42578125" style="20" bestFit="1" customWidth="1"/>
    <col min="9992" max="9993" width="11.42578125" style="20"/>
    <col min="9994" max="9994" width="17.85546875" style="20" bestFit="1" customWidth="1"/>
    <col min="9995" max="10240" width="11.42578125" style="20"/>
    <col min="10241" max="10241" width="56.7109375" style="20" customWidth="1"/>
    <col min="10242" max="10242" width="15.85546875" style="20" customWidth="1"/>
    <col min="10243" max="10245" width="16.28515625" style="20" bestFit="1" customWidth="1"/>
    <col min="10246" max="10246" width="12.140625" style="20" customWidth="1"/>
    <col min="10247" max="10247" width="16.42578125" style="20" bestFit="1" customWidth="1"/>
    <col min="10248" max="10249" width="11.42578125" style="20"/>
    <col min="10250" max="10250" width="17.85546875" style="20" bestFit="1" customWidth="1"/>
    <col min="10251" max="10496" width="11.42578125" style="20"/>
    <col min="10497" max="10497" width="56.7109375" style="20" customWidth="1"/>
    <col min="10498" max="10498" width="15.85546875" style="20" customWidth="1"/>
    <col min="10499" max="10501" width="16.28515625" style="20" bestFit="1" customWidth="1"/>
    <col min="10502" max="10502" width="12.140625" style="20" customWidth="1"/>
    <col min="10503" max="10503" width="16.42578125" style="20" bestFit="1" customWidth="1"/>
    <col min="10504" max="10505" width="11.42578125" style="20"/>
    <col min="10506" max="10506" width="17.85546875" style="20" bestFit="1" customWidth="1"/>
    <col min="10507" max="10752" width="11.42578125" style="20"/>
    <col min="10753" max="10753" width="56.7109375" style="20" customWidth="1"/>
    <col min="10754" max="10754" width="15.85546875" style="20" customWidth="1"/>
    <col min="10755" max="10757" width="16.28515625" style="20" bestFit="1" customWidth="1"/>
    <col min="10758" max="10758" width="12.140625" style="20" customWidth="1"/>
    <col min="10759" max="10759" width="16.42578125" style="20" bestFit="1" customWidth="1"/>
    <col min="10760" max="10761" width="11.42578125" style="20"/>
    <col min="10762" max="10762" width="17.85546875" style="20" bestFit="1" customWidth="1"/>
    <col min="10763" max="11008" width="11.42578125" style="20"/>
    <col min="11009" max="11009" width="56.7109375" style="20" customWidth="1"/>
    <col min="11010" max="11010" width="15.85546875" style="20" customWidth="1"/>
    <col min="11011" max="11013" width="16.28515625" style="20" bestFit="1" customWidth="1"/>
    <col min="11014" max="11014" width="12.140625" style="20" customWidth="1"/>
    <col min="11015" max="11015" width="16.42578125" style="20" bestFit="1" customWidth="1"/>
    <col min="11016" max="11017" width="11.42578125" style="20"/>
    <col min="11018" max="11018" width="17.85546875" style="20" bestFit="1" customWidth="1"/>
    <col min="11019" max="11264" width="11.42578125" style="20"/>
    <col min="11265" max="11265" width="56.7109375" style="20" customWidth="1"/>
    <col min="11266" max="11266" width="15.85546875" style="20" customWidth="1"/>
    <col min="11267" max="11269" width="16.28515625" style="20" bestFit="1" customWidth="1"/>
    <col min="11270" max="11270" width="12.140625" style="20" customWidth="1"/>
    <col min="11271" max="11271" width="16.42578125" style="20" bestFit="1" customWidth="1"/>
    <col min="11272" max="11273" width="11.42578125" style="20"/>
    <col min="11274" max="11274" width="17.85546875" style="20" bestFit="1" customWidth="1"/>
    <col min="11275" max="11520" width="11.42578125" style="20"/>
    <col min="11521" max="11521" width="56.7109375" style="20" customWidth="1"/>
    <col min="11522" max="11522" width="15.85546875" style="20" customWidth="1"/>
    <col min="11523" max="11525" width="16.28515625" style="20" bestFit="1" customWidth="1"/>
    <col min="11526" max="11526" width="12.140625" style="20" customWidth="1"/>
    <col min="11527" max="11527" width="16.42578125" style="20" bestFit="1" customWidth="1"/>
    <col min="11528" max="11529" width="11.42578125" style="20"/>
    <col min="11530" max="11530" width="17.85546875" style="20" bestFit="1" customWidth="1"/>
    <col min="11531" max="11776" width="11.42578125" style="20"/>
    <col min="11777" max="11777" width="56.7109375" style="20" customWidth="1"/>
    <col min="11778" max="11778" width="15.85546875" style="20" customWidth="1"/>
    <col min="11779" max="11781" width="16.28515625" style="20" bestFit="1" customWidth="1"/>
    <col min="11782" max="11782" width="12.140625" style="20" customWidth="1"/>
    <col min="11783" max="11783" width="16.42578125" style="20" bestFit="1" customWidth="1"/>
    <col min="11784" max="11785" width="11.42578125" style="20"/>
    <col min="11786" max="11786" width="17.85546875" style="20" bestFit="1" customWidth="1"/>
    <col min="11787" max="12032" width="11.42578125" style="20"/>
    <col min="12033" max="12033" width="56.7109375" style="20" customWidth="1"/>
    <col min="12034" max="12034" width="15.85546875" style="20" customWidth="1"/>
    <col min="12035" max="12037" width="16.28515625" style="20" bestFit="1" customWidth="1"/>
    <col min="12038" max="12038" width="12.140625" style="20" customWidth="1"/>
    <col min="12039" max="12039" width="16.42578125" style="20" bestFit="1" customWidth="1"/>
    <col min="12040" max="12041" width="11.42578125" style="20"/>
    <col min="12042" max="12042" width="17.85546875" style="20" bestFit="1" customWidth="1"/>
    <col min="12043" max="12288" width="11.42578125" style="20"/>
    <col min="12289" max="12289" width="56.7109375" style="20" customWidth="1"/>
    <col min="12290" max="12290" width="15.85546875" style="20" customWidth="1"/>
    <col min="12291" max="12293" width="16.28515625" style="20" bestFit="1" customWidth="1"/>
    <col min="12294" max="12294" width="12.140625" style="20" customWidth="1"/>
    <col min="12295" max="12295" width="16.42578125" style="20" bestFit="1" customWidth="1"/>
    <col min="12296" max="12297" width="11.42578125" style="20"/>
    <col min="12298" max="12298" width="17.85546875" style="20" bestFit="1" customWidth="1"/>
    <col min="12299" max="12544" width="11.42578125" style="20"/>
    <col min="12545" max="12545" width="56.7109375" style="20" customWidth="1"/>
    <col min="12546" max="12546" width="15.85546875" style="20" customWidth="1"/>
    <col min="12547" max="12549" width="16.28515625" style="20" bestFit="1" customWidth="1"/>
    <col min="12550" max="12550" width="12.140625" style="20" customWidth="1"/>
    <col min="12551" max="12551" width="16.42578125" style="20" bestFit="1" customWidth="1"/>
    <col min="12552" max="12553" width="11.42578125" style="20"/>
    <col min="12554" max="12554" width="17.85546875" style="20" bestFit="1" customWidth="1"/>
    <col min="12555" max="12800" width="11.42578125" style="20"/>
    <col min="12801" max="12801" width="56.7109375" style="20" customWidth="1"/>
    <col min="12802" max="12802" width="15.85546875" style="20" customWidth="1"/>
    <col min="12803" max="12805" width="16.28515625" style="20" bestFit="1" customWidth="1"/>
    <col min="12806" max="12806" width="12.140625" style="20" customWidth="1"/>
    <col min="12807" max="12807" width="16.42578125" style="20" bestFit="1" customWidth="1"/>
    <col min="12808" max="12809" width="11.42578125" style="20"/>
    <col min="12810" max="12810" width="17.85546875" style="20" bestFit="1" customWidth="1"/>
    <col min="12811" max="13056" width="11.42578125" style="20"/>
    <col min="13057" max="13057" width="56.7109375" style="20" customWidth="1"/>
    <col min="13058" max="13058" width="15.85546875" style="20" customWidth="1"/>
    <col min="13059" max="13061" width="16.28515625" style="20" bestFit="1" customWidth="1"/>
    <col min="13062" max="13062" width="12.140625" style="20" customWidth="1"/>
    <col min="13063" max="13063" width="16.42578125" style="20" bestFit="1" customWidth="1"/>
    <col min="13064" max="13065" width="11.42578125" style="20"/>
    <col min="13066" max="13066" width="17.85546875" style="20" bestFit="1" customWidth="1"/>
    <col min="13067" max="13312" width="11.42578125" style="20"/>
    <col min="13313" max="13313" width="56.7109375" style="20" customWidth="1"/>
    <col min="13314" max="13314" width="15.85546875" style="20" customWidth="1"/>
    <col min="13315" max="13317" width="16.28515625" style="20" bestFit="1" customWidth="1"/>
    <col min="13318" max="13318" width="12.140625" style="20" customWidth="1"/>
    <col min="13319" max="13319" width="16.42578125" style="20" bestFit="1" customWidth="1"/>
    <col min="13320" max="13321" width="11.42578125" style="20"/>
    <col min="13322" max="13322" width="17.85546875" style="20" bestFit="1" customWidth="1"/>
    <col min="13323" max="13568" width="11.42578125" style="20"/>
    <col min="13569" max="13569" width="56.7109375" style="20" customWidth="1"/>
    <col min="13570" max="13570" width="15.85546875" style="20" customWidth="1"/>
    <col min="13571" max="13573" width="16.28515625" style="20" bestFit="1" customWidth="1"/>
    <col min="13574" max="13574" width="12.140625" style="20" customWidth="1"/>
    <col min="13575" max="13575" width="16.42578125" style="20" bestFit="1" customWidth="1"/>
    <col min="13576" max="13577" width="11.42578125" style="20"/>
    <col min="13578" max="13578" width="17.85546875" style="20" bestFit="1" customWidth="1"/>
    <col min="13579" max="13824" width="11.42578125" style="20"/>
    <col min="13825" max="13825" width="56.7109375" style="20" customWidth="1"/>
    <col min="13826" max="13826" width="15.85546875" style="20" customWidth="1"/>
    <col min="13827" max="13829" width="16.28515625" style="20" bestFit="1" customWidth="1"/>
    <col min="13830" max="13830" width="12.140625" style="20" customWidth="1"/>
    <col min="13831" max="13831" width="16.42578125" style="20" bestFit="1" customWidth="1"/>
    <col min="13832" max="13833" width="11.42578125" style="20"/>
    <col min="13834" max="13834" width="17.85546875" style="20" bestFit="1" customWidth="1"/>
    <col min="13835" max="14080" width="11.42578125" style="20"/>
    <col min="14081" max="14081" width="56.7109375" style="20" customWidth="1"/>
    <col min="14082" max="14082" width="15.85546875" style="20" customWidth="1"/>
    <col min="14083" max="14085" width="16.28515625" style="20" bestFit="1" customWidth="1"/>
    <col min="14086" max="14086" width="12.140625" style="20" customWidth="1"/>
    <col min="14087" max="14087" width="16.42578125" style="20" bestFit="1" customWidth="1"/>
    <col min="14088" max="14089" width="11.42578125" style="20"/>
    <col min="14090" max="14090" width="17.85546875" style="20" bestFit="1" customWidth="1"/>
    <col min="14091" max="14336" width="11.42578125" style="20"/>
    <col min="14337" max="14337" width="56.7109375" style="20" customWidth="1"/>
    <col min="14338" max="14338" width="15.85546875" style="20" customWidth="1"/>
    <col min="14339" max="14341" width="16.28515625" style="20" bestFit="1" customWidth="1"/>
    <col min="14342" max="14342" width="12.140625" style="20" customWidth="1"/>
    <col min="14343" max="14343" width="16.42578125" style="20" bestFit="1" customWidth="1"/>
    <col min="14344" max="14345" width="11.42578125" style="20"/>
    <col min="14346" max="14346" width="17.85546875" style="20" bestFit="1" customWidth="1"/>
    <col min="14347" max="14592" width="11.42578125" style="20"/>
    <col min="14593" max="14593" width="56.7109375" style="20" customWidth="1"/>
    <col min="14594" max="14594" width="15.85546875" style="20" customWidth="1"/>
    <col min="14595" max="14597" width="16.28515625" style="20" bestFit="1" customWidth="1"/>
    <col min="14598" max="14598" width="12.140625" style="20" customWidth="1"/>
    <col min="14599" max="14599" width="16.42578125" style="20" bestFit="1" customWidth="1"/>
    <col min="14600" max="14601" width="11.42578125" style="20"/>
    <col min="14602" max="14602" width="17.85546875" style="20" bestFit="1" customWidth="1"/>
    <col min="14603" max="14848" width="11.42578125" style="20"/>
    <col min="14849" max="14849" width="56.7109375" style="20" customWidth="1"/>
    <col min="14850" max="14850" width="15.85546875" style="20" customWidth="1"/>
    <col min="14851" max="14853" width="16.28515625" style="20" bestFit="1" customWidth="1"/>
    <col min="14854" max="14854" width="12.140625" style="20" customWidth="1"/>
    <col min="14855" max="14855" width="16.42578125" style="20" bestFit="1" customWidth="1"/>
    <col min="14856" max="14857" width="11.42578125" style="20"/>
    <col min="14858" max="14858" width="17.85546875" style="20" bestFit="1" customWidth="1"/>
    <col min="14859" max="15104" width="11.42578125" style="20"/>
    <col min="15105" max="15105" width="56.7109375" style="20" customWidth="1"/>
    <col min="15106" max="15106" width="15.85546875" style="20" customWidth="1"/>
    <col min="15107" max="15109" width="16.28515625" style="20" bestFit="1" customWidth="1"/>
    <col min="15110" max="15110" width="12.140625" style="20" customWidth="1"/>
    <col min="15111" max="15111" width="16.42578125" style="20" bestFit="1" customWidth="1"/>
    <col min="15112" max="15113" width="11.42578125" style="20"/>
    <col min="15114" max="15114" width="17.85546875" style="20" bestFit="1" customWidth="1"/>
    <col min="15115" max="15360" width="11.42578125" style="20"/>
    <col min="15361" max="15361" width="56.7109375" style="20" customWidth="1"/>
    <col min="15362" max="15362" width="15.85546875" style="20" customWidth="1"/>
    <col min="15363" max="15365" width="16.28515625" style="20" bestFit="1" customWidth="1"/>
    <col min="15366" max="15366" width="12.140625" style="20" customWidth="1"/>
    <col min="15367" max="15367" width="16.42578125" style="20" bestFit="1" customWidth="1"/>
    <col min="15368" max="15369" width="11.42578125" style="20"/>
    <col min="15370" max="15370" width="17.85546875" style="20" bestFit="1" customWidth="1"/>
    <col min="15371" max="15616" width="11.42578125" style="20"/>
    <col min="15617" max="15617" width="56.7109375" style="20" customWidth="1"/>
    <col min="15618" max="15618" width="15.85546875" style="20" customWidth="1"/>
    <col min="15619" max="15621" width="16.28515625" style="20" bestFit="1" customWidth="1"/>
    <col min="15622" max="15622" width="12.140625" style="20" customWidth="1"/>
    <col min="15623" max="15623" width="16.42578125" style="20" bestFit="1" customWidth="1"/>
    <col min="15624" max="15625" width="11.42578125" style="20"/>
    <col min="15626" max="15626" width="17.85546875" style="20" bestFit="1" customWidth="1"/>
    <col min="15627" max="15872" width="11.42578125" style="20"/>
    <col min="15873" max="15873" width="56.7109375" style="20" customWidth="1"/>
    <col min="15874" max="15874" width="15.85546875" style="20" customWidth="1"/>
    <col min="15875" max="15877" width="16.28515625" style="20" bestFit="1" customWidth="1"/>
    <col min="15878" max="15878" width="12.140625" style="20" customWidth="1"/>
    <col min="15879" max="15879" width="16.42578125" style="20" bestFit="1" customWidth="1"/>
    <col min="15880" max="15881" width="11.42578125" style="20"/>
    <col min="15882" max="15882" width="17.85546875" style="20" bestFit="1" customWidth="1"/>
    <col min="15883" max="16128" width="11.42578125" style="20"/>
    <col min="16129" max="16129" width="56.7109375" style="20" customWidth="1"/>
    <col min="16130" max="16130" width="15.85546875" style="20" customWidth="1"/>
    <col min="16131" max="16133" width="16.28515625" style="20" bestFit="1" customWidth="1"/>
    <col min="16134" max="16134" width="12.140625" style="20" customWidth="1"/>
    <col min="16135" max="16135" width="16.42578125" style="20" bestFit="1" customWidth="1"/>
    <col min="16136" max="16137" width="11.42578125" style="20"/>
    <col min="16138" max="16138" width="17.85546875" style="20" bestFit="1" customWidth="1"/>
    <col min="16139" max="16384" width="11.42578125" style="20"/>
  </cols>
  <sheetData>
    <row r="1" spans="1:52">
      <c r="A1" s="126" t="s">
        <v>71</v>
      </c>
      <c r="B1" s="126"/>
      <c r="C1" s="126"/>
      <c r="D1" s="126"/>
      <c r="E1" s="126"/>
      <c r="F1" s="126"/>
      <c r="J1" s="20"/>
    </row>
    <row r="2" spans="1:52">
      <c r="A2" s="4" t="s">
        <v>2</v>
      </c>
      <c r="B2" s="5" t="s">
        <v>3</v>
      </c>
      <c r="C2" s="5"/>
      <c r="D2" s="5"/>
      <c r="E2" s="5"/>
      <c r="F2" s="5"/>
      <c r="J2" s="20"/>
    </row>
    <row r="3" spans="1:52">
      <c r="A3" s="4" t="s">
        <v>4</v>
      </c>
      <c r="B3" s="5" t="s">
        <v>5</v>
      </c>
      <c r="C3" s="5"/>
      <c r="D3" s="5"/>
      <c r="E3" s="5"/>
      <c r="F3" s="5"/>
      <c r="J3" s="20"/>
    </row>
    <row r="4" spans="1:52">
      <c r="A4" s="4" t="s">
        <v>79</v>
      </c>
      <c r="B4" s="78" t="s">
        <v>84</v>
      </c>
      <c r="C4" s="5"/>
      <c r="D4" s="5"/>
      <c r="E4" s="5"/>
      <c r="F4" s="5"/>
      <c r="J4" s="20"/>
    </row>
    <row r="5" spans="1:52">
      <c r="A5" s="4" t="s">
        <v>8</v>
      </c>
      <c r="B5" s="7">
        <v>2011</v>
      </c>
      <c r="C5" s="5"/>
      <c r="D5" s="5"/>
      <c r="E5" s="5"/>
      <c r="F5" s="5"/>
      <c r="J5" s="20"/>
    </row>
    <row r="6" spans="1:52">
      <c r="A6" s="4"/>
      <c r="B6" s="7"/>
      <c r="C6" s="5"/>
      <c r="D6" s="5"/>
      <c r="E6" s="5"/>
      <c r="F6" s="5"/>
      <c r="J6" s="20"/>
    </row>
    <row r="7" spans="1:52">
      <c r="J7" s="20"/>
    </row>
    <row r="8" spans="1:52">
      <c r="A8" s="126" t="s">
        <v>0</v>
      </c>
      <c r="B8" s="126"/>
      <c r="C8" s="126"/>
      <c r="D8" s="126"/>
      <c r="E8" s="126"/>
      <c r="F8" s="126"/>
      <c r="J8" s="20"/>
    </row>
    <row r="9" spans="1:52">
      <c r="A9" s="127" t="s">
        <v>1</v>
      </c>
      <c r="B9" s="127"/>
      <c r="C9" s="127"/>
      <c r="D9" s="127"/>
      <c r="E9" s="127"/>
      <c r="F9" s="127"/>
      <c r="J9" s="20"/>
    </row>
    <row r="10" spans="1:52">
      <c r="K10" s="72"/>
      <c r="L10" s="72"/>
    </row>
    <row r="11" spans="1:52" ht="15.75" thickBot="1">
      <c r="A11" s="11" t="s">
        <v>9</v>
      </c>
      <c r="B11" s="21" t="s">
        <v>10</v>
      </c>
      <c r="C11" s="21" t="s">
        <v>14</v>
      </c>
      <c r="D11" s="21" t="s">
        <v>57</v>
      </c>
      <c r="E11" s="21" t="s">
        <v>66</v>
      </c>
      <c r="F11" s="21" t="s">
        <v>70</v>
      </c>
      <c r="K11" s="72"/>
      <c r="L11" s="72"/>
    </row>
    <row r="12" spans="1:52">
      <c r="A12" s="8"/>
      <c r="B12" s="22"/>
      <c r="C12" s="22"/>
      <c r="D12" s="22"/>
      <c r="E12" s="22"/>
      <c r="F12" s="22"/>
      <c r="K12" s="72"/>
      <c r="L12" s="72"/>
    </row>
    <row r="13" spans="1:52">
      <c r="A13" s="58" t="s">
        <v>15</v>
      </c>
      <c r="B13" s="22"/>
      <c r="C13" s="22"/>
      <c r="D13" s="22"/>
      <c r="E13" s="22"/>
      <c r="F13" s="22"/>
      <c r="K13" s="72"/>
      <c r="L13" s="72"/>
    </row>
    <row r="14" spans="1:52">
      <c r="A14" s="59" t="s">
        <v>16</v>
      </c>
      <c r="B14" s="10" t="s">
        <v>17</v>
      </c>
      <c r="C14" s="23">
        <f>'1T'!F14</f>
        <v>1531</v>
      </c>
      <c r="D14" s="23">
        <f>'2T'!F14</f>
        <v>1711</v>
      </c>
      <c r="E14" s="23">
        <f>'3T'!F14</f>
        <v>1946</v>
      </c>
      <c r="F14" s="24">
        <f>SUM(C14:E14)</f>
        <v>5188</v>
      </c>
      <c r="K14" s="72"/>
      <c r="L14" s="72"/>
    </row>
    <row r="15" spans="1:52">
      <c r="A15" s="9"/>
      <c r="B15" s="10" t="s">
        <v>18</v>
      </c>
      <c r="C15" s="23">
        <f>'1T'!F15</f>
        <v>4175</v>
      </c>
      <c r="D15" s="23">
        <f>'2T'!F15</f>
        <v>5026</v>
      </c>
      <c r="E15" s="23">
        <f>'3T'!F15</f>
        <v>5484</v>
      </c>
      <c r="F15" s="24">
        <f t="shared" ref="F15:F33" si="0">SUM(C15:E15)</f>
        <v>14685</v>
      </c>
      <c r="K15" s="72"/>
      <c r="L15" s="72"/>
    </row>
    <row r="16" spans="1:52" s="27" customFormat="1">
      <c r="A16" s="59" t="s">
        <v>19</v>
      </c>
      <c r="B16" s="10" t="s">
        <v>17</v>
      </c>
      <c r="C16" s="23">
        <f>'1T'!F16</f>
        <v>321</v>
      </c>
      <c r="D16" s="23">
        <f>'2T'!F16</f>
        <v>241</v>
      </c>
      <c r="E16" s="23">
        <f>'3T'!F16</f>
        <v>264</v>
      </c>
      <c r="F16" s="24">
        <f t="shared" si="0"/>
        <v>826</v>
      </c>
      <c r="G16" s="26"/>
      <c r="H16" s="20"/>
      <c r="I16" s="20"/>
      <c r="J16" s="71"/>
      <c r="K16" s="72"/>
      <c r="L16" s="72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</row>
    <row r="17" spans="1:52">
      <c r="A17" s="9"/>
      <c r="B17" s="10" t="s">
        <v>18</v>
      </c>
      <c r="C17" s="23">
        <f>'1T'!F17</f>
        <v>1028</v>
      </c>
      <c r="D17" s="23">
        <f>'2T'!F17</f>
        <v>816</v>
      </c>
      <c r="E17" s="23">
        <f>'3T'!F17</f>
        <v>839</v>
      </c>
      <c r="F17" s="24">
        <f t="shared" si="0"/>
        <v>2683</v>
      </c>
      <c r="K17" s="72"/>
      <c r="L17" s="72"/>
    </row>
    <row r="18" spans="1:52" s="27" customFormat="1">
      <c r="A18" s="59" t="s">
        <v>20</v>
      </c>
      <c r="B18" s="10" t="s">
        <v>17</v>
      </c>
      <c r="C18" s="23">
        <f>'1T'!F18</f>
        <v>231</v>
      </c>
      <c r="D18" s="23">
        <f>'2T'!F18</f>
        <v>581</v>
      </c>
      <c r="E18" s="23">
        <f>'3T'!F18</f>
        <v>373</v>
      </c>
      <c r="F18" s="24">
        <f t="shared" si="0"/>
        <v>1185</v>
      </c>
      <c r="G18" s="26"/>
      <c r="H18" s="20"/>
      <c r="I18" s="20"/>
      <c r="J18" s="71"/>
      <c r="K18" s="72"/>
      <c r="L18" s="72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</row>
    <row r="19" spans="1:52">
      <c r="A19" s="9"/>
      <c r="B19" s="10" t="s">
        <v>18</v>
      </c>
      <c r="C19" s="23">
        <f>'1T'!F19</f>
        <v>792</v>
      </c>
      <c r="D19" s="23">
        <f>'2T'!F19</f>
        <v>1929</v>
      </c>
      <c r="E19" s="23">
        <f>'3T'!F19</f>
        <v>1229</v>
      </c>
      <c r="F19" s="24">
        <f t="shared" si="0"/>
        <v>3950</v>
      </c>
      <c r="K19" s="72"/>
      <c r="L19" s="72"/>
    </row>
    <row r="20" spans="1:52" s="27" customFormat="1">
      <c r="A20" s="129" t="s">
        <v>21</v>
      </c>
      <c r="B20" s="10" t="s">
        <v>17</v>
      </c>
      <c r="C20" s="23">
        <f>'1T'!F20</f>
        <v>285</v>
      </c>
      <c r="D20" s="23">
        <f>'2T'!F20</f>
        <v>183</v>
      </c>
      <c r="E20" s="23">
        <f>'3T'!F20</f>
        <v>213</v>
      </c>
      <c r="F20" s="24">
        <f t="shared" si="0"/>
        <v>681</v>
      </c>
      <c r="G20" s="28"/>
      <c r="H20" s="20"/>
      <c r="I20" s="20"/>
      <c r="J20" s="71"/>
      <c r="K20" s="72"/>
      <c r="L20" s="72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</row>
    <row r="21" spans="1:52">
      <c r="A21" s="129"/>
      <c r="B21" s="10" t="s">
        <v>18</v>
      </c>
      <c r="C21" s="23">
        <f>'1T'!F21</f>
        <v>834</v>
      </c>
      <c r="D21" s="23">
        <f>'2T'!F21</f>
        <v>520</v>
      </c>
      <c r="E21" s="23">
        <f>'3T'!F21</f>
        <v>619</v>
      </c>
      <c r="F21" s="24">
        <f t="shared" si="0"/>
        <v>1973</v>
      </c>
      <c r="G21" s="29"/>
      <c r="K21" s="72"/>
      <c r="L21" s="72"/>
    </row>
    <row r="22" spans="1:52">
      <c r="A22" s="80" t="s">
        <v>85</v>
      </c>
      <c r="B22" s="10" t="s">
        <v>17</v>
      </c>
      <c r="C22" s="23">
        <f>+C14+C16+C18+C20</f>
        <v>2368</v>
      </c>
      <c r="D22" s="23">
        <f t="shared" ref="D22:F22" si="1">+D14+D16+D18+D20</f>
        <v>2716</v>
      </c>
      <c r="E22" s="23">
        <f t="shared" si="1"/>
        <v>2796</v>
      </c>
      <c r="F22" s="23">
        <f t="shared" si="1"/>
        <v>7880</v>
      </c>
      <c r="G22" s="29"/>
      <c r="K22" s="72"/>
      <c r="L22" s="72"/>
    </row>
    <row r="23" spans="1:52">
      <c r="A23" s="80"/>
      <c r="B23" s="10" t="s">
        <v>18</v>
      </c>
      <c r="C23" s="23">
        <f>+C15+C17+C19+C21</f>
        <v>6829</v>
      </c>
      <c r="D23" s="23">
        <f t="shared" ref="D23:F23" si="2">+D15+D17+D19+D21</f>
        <v>8291</v>
      </c>
      <c r="E23" s="23">
        <f t="shared" si="2"/>
        <v>8171</v>
      </c>
      <c r="F23" s="23">
        <f t="shared" si="2"/>
        <v>23291</v>
      </c>
      <c r="G23" s="29"/>
      <c r="K23" s="72"/>
      <c r="L23" s="72"/>
    </row>
    <row r="24" spans="1:52">
      <c r="A24" s="60"/>
      <c r="B24" s="10"/>
      <c r="C24" s="23"/>
      <c r="D24" s="23"/>
      <c r="E24" s="23"/>
      <c r="F24" s="24"/>
      <c r="G24" s="29"/>
      <c r="K24" s="72"/>
      <c r="L24" s="72"/>
    </row>
    <row r="25" spans="1:52">
      <c r="A25" s="58" t="s">
        <v>22</v>
      </c>
      <c r="B25" s="10"/>
      <c r="C25" s="23"/>
      <c r="D25" s="23"/>
      <c r="E25" s="23"/>
      <c r="F25" s="24"/>
      <c r="G25" s="22"/>
      <c r="K25" s="72"/>
      <c r="L25" s="72"/>
    </row>
    <row r="26" spans="1:52" s="26" customFormat="1">
      <c r="A26" s="59" t="s">
        <v>23</v>
      </c>
      <c r="B26" s="10" t="s">
        <v>17</v>
      </c>
      <c r="C26" s="23">
        <f>'1T'!F26</f>
        <v>815</v>
      </c>
      <c r="D26" s="23">
        <f>'2T'!F26</f>
        <v>1148</v>
      </c>
      <c r="E26" s="23">
        <f>'3T'!F26</f>
        <v>1125</v>
      </c>
      <c r="F26" s="24">
        <f t="shared" si="0"/>
        <v>3088</v>
      </c>
      <c r="G26" s="22"/>
      <c r="J26" s="73"/>
    </row>
    <row r="27" spans="1:52">
      <c r="A27" s="9"/>
      <c r="B27" s="10" t="s">
        <v>18</v>
      </c>
      <c r="C27" s="23">
        <f>'1T'!F27</f>
        <v>2388</v>
      </c>
      <c r="D27" s="23">
        <f>'2T'!F27</f>
        <v>3236</v>
      </c>
      <c r="E27" s="23">
        <f>'3T'!F27</f>
        <v>3068</v>
      </c>
      <c r="F27" s="24">
        <f t="shared" si="0"/>
        <v>8692</v>
      </c>
      <c r="G27" s="22"/>
      <c r="I27" s="26"/>
      <c r="J27" s="73"/>
      <c r="K27" s="26"/>
    </row>
    <row r="28" spans="1:52" s="31" customFormat="1">
      <c r="A28" s="59" t="s">
        <v>24</v>
      </c>
      <c r="B28" s="10" t="s">
        <v>17</v>
      </c>
      <c r="C28" s="23">
        <f>'1T'!F28</f>
        <v>144</v>
      </c>
      <c r="D28" s="23">
        <f>'2T'!F28</f>
        <v>59</v>
      </c>
      <c r="E28" s="23">
        <f>'3T'!F28</f>
        <v>117</v>
      </c>
      <c r="F28" s="24">
        <f t="shared" si="0"/>
        <v>320</v>
      </c>
      <c r="G28" s="22"/>
      <c r="H28" s="26"/>
      <c r="I28" s="26"/>
      <c r="J28" s="73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</row>
    <row r="29" spans="1:52">
      <c r="A29" s="10"/>
      <c r="B29" s="10" t="s">
        <v>18</v>
      </c>
      <c r="C29" s="23">
        <f>'1T'!F29</f>
        <v>480</v>
      </c>
      <c r="D29" s="23">
        <f>'2T'!F29</f>
        <v>161</v>
      </c>
      <c r="E29" s="23">
        <f>'3T'!F29</f>
        <v>406</v>
      </c>
      <c r="F29" s="24">
        <f t="shared" si="0"/>
        <v>1047</v>
      </c>
      <c r="G29" s="22"/>
      <c r="I29" s="26"/>
      <c r="J29" s="73"/>
      <c r="K29" s="26"/>
    </row>
    <row r="30" spans="1:52" s="31" customFormat="1">
      <c r="A30" s="59" t="s">
        <v>25</v>
      </c>
      <c r="B30" s="10" t="s">
        <v>17</v>
      </c>
      <c r="C30" s="23">
        <f>'1T'!F30</f>
        <v>470</v>
      </c>
      <c r="D30" s="23">
        <f>'2T'!F30</f>
        <v>479</v>
      </c>
      <c r="E30" s="23">
        <f>'3T'!F30</f>
        <v>387</v>
      </c>
      <c r="F30" s="24">
        <f t="shared" si="0"/>
        <v>1336</v>
      </c>
      <c r="G30" s="29"/>
      <c r="H30" s="26"/>
      <c r="I30" s="26"/>
      <c r="J30" s="73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</row>
    <row r="31" spans="1:52">
      <c r="A31" s="10"/>
      <c r="B31" s="10" t="s">
        <v>18</v>
      </c>
      <c r="C31" s="23">
        <f>'1T'!F31</f>
        <v>1549</v>
      </c>
      <c r="D31" s="23">
        <f>'2T'!F31</f>
        <v>1634</v>
      </c>
      <c r="E31" s="23">
        <f>'3T'!F31</f>
        <v>1236</v>
      </c>
      <c r="F31" s="24">
        <f t="shared" si="0"/>
        <v>4419</v>
      </c>
      <c r="G31" s="22"/>
      <c r="I31" s="26"/>
      <c r="J31" s="73"/>
      <c r="K31" s="26"/>
    </row>
    <row r="32" spans="1:52" s="31" customFormat="1">
      <c r="A32" s="129" t="s">
        <v>26</v>
      </c>
      <c r="B32" s="10" t="s">
        <v>17</v>
      </c>
      <c r="C32" s="23">
        <f>'1T'!F32</f>
        <v>94</v>
      </c>
      <c r="D32" s="23">
        <f>'2T'!F32</f>
        <v>223</v>
      </c>
      <c r="E32" s="23">
        <f>'3T'!F32</f>
        <v>181</v>
      </c>
      <c r="F32" s="24">
        <f t="shared" si="0"/>
        <v>498</v>
      </c>
      <c r="G32" s="29"/>
      <c r="H32" s="30"/>
      <c r="I32" s="26"/>
      <c r="J32" s="73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</row>
    <row r="33" spans="1:52">
      <c r="A33" s="129"/>
      <c r="B33" s="10" t="s">
        <v>18</v>
      </c>
      <c r="C33" s="23">
        <f>'1T'!F33</f>
        <v>254</v>
      </c>
      <c r="D33" s="23">
        <f>'2T'!F33</f>
        <v>642</v>
      </c>
      <c r="E33" s="23">
        <f>'3T'!F33</f>
        <v>533</v>
      </c>
      <c r="F33" s="24">
        <f t="shared" si="0"/>
        <v>1429</v>
      </c>
      <c r="G33" s="29"/>
      <c r="H33" s="30"/>
    </row>
    <row r="34" spans="1:52">
      <c r="A34" s="80" t="s">
        <v>86</v>
      </c>
      <c r="B34" s="10" t="s">
        <v>17</v>
      </c>
      <c r="C34" s="23">
        <f>C26+C28+C30+C32</f>
        <v>1523</v>
      </c>
      <c r="D34" s="23">
        <f t="shared" ref="D34:F34" si="3">D26+D28+D30+D32</f>
        <v>1909</v>
      </c>
      <c r="E34" s="23">
        <f t="shared" si="3"/>
        <v>1810</v>
      </c>
      <c r="F34" s="23">
        <f t="shared" si="3"/>
        <v>5242</v>
      </c>
      <c r="G34" s="29"/>
      <c r="H34" s="30"/>
    </row>
    <row r="35" spans="1:52">
      <c r="A35" s="80"/>
      <c r="B35" s="10" t="s">
        <v>18</v>
      </c>
      <c r="C35" s="23">
        <f>+C27+C29+C31+C33</f>
        <v>4671</v>
      </c>
      <c r="D35" s="23">
        <f t="shared" ref="D35:F35" si="4">+D27+D29+D31+D33</f>
        <v>5673</v>
      </c>
      <c r="E35" s="23">
        <f t="shared" si="4"/>
        <v>5243</v>
      </c>
      <c r="F35" s="23">
        <f t="shared" si="4"/>
        <v>15587</v>
      </c>
      <c r="G35" s="29"/>
      <c r="H35" s="30"/>
    </row>
    <row r="36" spans="1:52">
      <c r="A36" s="60"/>
      <c r="B36" s="10"/>
      <c r="C36" s="23"/>
      <c r="D36" s="23"/>
      <c r="E36" s="23"/>
      <c r="F36" s="24"/>
      <c r="G36" s="29"/>
      <c r="H36" s="30"/>
    </row>
    <row r="37" spans="1:52" ht="15.75" thickBot="1">
      <c r="A37" s="12"/>
      <c r="B37" s="32"/>
      <c r="C37" s="32"/>
      <c r="D37" s="32"/>
      <c r="E37" s="32"/>
      <c r="F37" s="32"/>
    </row>
    <row r="38" spans="1:52" ht="15.75" thickTop="1">
      <c r="A38" s="125" t="s">
        <v>27</v>
      </c>
      <c r="B38" s="125"/>
      <c r="C38" s="125"/>
      <c r="D38" s="125"/>
      <c r="E38" s="125"/>
      <c r="F38" s="125"/>
      <c r="G38" s="74"/>
    </row>
    <row r="39" spans="1:52">
      <c r="A39" s="125"/>
      <c r="B39" s="125"/>
      <c r="C39" s="125"/>
      <c r="D39" s="125"/>
      <c r="E39" s="125"/>
      <c r="F39" s="125"/>
    </row>
    <row r="40" spans="1:52" s="26" customFormat="1">
      <c r="A40" s="59"/>
      <c r="B40" s="10"/>
      <c r="C40" s="33"/>
      <c r="D40" s="33"/>
      <c r="E40" s="33"/>
      <c r="F40" s="33"/>
      <c r="J40" s="73"/>
    </row>
    <row r="41" spans="1:52">
      <c r="A41" s="126" t="s">
        <v>28</v>
      </c>
      <c r="B41" s="126"/>
      <c r="C41" s="126"/>
      <c r="D41" s="126"/>
      <c r="E41" s="126"/>
      <c r="F41" s="54"/>
      <c r="G41" s="26"/>
      <c r="H41" s="26"/>
      <c r="I41" s="26"/>
      <c r="J41" s="73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</row>
    <row r="42" spans="1:52">
      <c r="A42" s="128" t="s">
        <v>29</v>
      </c>
      <c r="B42" s="128"/>
      <c r="C42" s="128"/>
      <c r="D42" s="128"/>
      <c r="E42" s="128"/>
      <c r="J42" s="20"/>
    </row>
    <row r="43" spans="1:52">
      <c r="A43" s="128" t="s">
        <v>77</v>
      </c>
      <c r="B43" s="128"/>
      <c r="C43" s="128"/>
      <c r="D43" s="128"/>
      <c r="E43" s="128"/>
      <c r="J43" s="20"/>
    </row>
    <row r="44" spans="1:52" ht="15.75" thickBot="1">
      <c r="B44" s="135"/>
      <c r="C44" s="135"/>
      <c r="D44" s="135"/>
      <c r="E44" s="135"/>
      <c r="F44" s="34"/>
      <c r="J44" s="20"/>
    </row>
    <row r="45" spans="1:52" ht="15.75" thickBot="1">
      <c r="A45" s="13" t="s">
        <v>9</v>
      </c>
      <c r="B45" s="35" t="s">
        <v>14</v>
      </c>
      <c r="C45" s="35" t="s">
        <v>57</v>
      </c>
      <c r="D45" s="35" t="s">
        <v>66</v>
      </c>
      <c r="E45" s="35" t="s">
        <v>70</v>
      </c>
      <c r="F45" s="34"/>
      <c r="J45" s="20"/>
    </row>
    <row r="46" spans="1:52">
      <c r="A46" s="58" t="s">
        <v>15</v>
      </c>
      <c r="B46" s="36"/>
      <c r="C46" s="36"/>
      <c r="D46" s="36"/>
      <c r="E46" s="36"/>
      <c r="F46" s="34"/>
      <c r="J46" s="20"/>
    </row>
    <row r="47" spans="1:52">
      <c r="A47" s="37" t="s">
        <v>32</v>
      </c>
      <c r="B47" s="38">
        <f>'1T'!E47</f>
        <v>8154600776.8500004</v>
      </c>
      <c r="C47" s="38">
        <f>'2T'!E47</f>
        <v>9539656080.7000008</v>
      </c>
      <c r="D47" s="38">
        <f>'3T'!E47</f>
        <v>10648248904.51</v>
      </c>
      <c r="E47" s="39">
        <f>SUM(B47:D47)</f>
        <v>28342505762.060005</v>
      </c>
      <c r="F47" s="34"/>
      <c r="J47" s="20"/>
    </row>
    <row r="48" spans="1:52">
      <c r="A48" s="37" t="s">
        <v>33</v>
      </c>
      <c r="B48" s="40">
        <f>'1T'!E48</f>
        <v>2733448812.4299998</v>
      </c>
      <c r="C48" s="40">
        <f>'2T'!E48</f>
        <v>2348781559.71</v>
      </c>
      <c r="D48" s="40">
        <f>'3T'!E48</f>
        <v>2597551688.0700002</v>
      </c>
      <c r="E48" s="37">
        <f t="shared" ref="E48:E59" si="5">SUM(B48:D48)</f>
        <v>7679782060.2099991</v>
      </c>
      <c r="F48" s="34"/>
      <c r="J48" s="20"/>
    </row>
    <row r="49" spans="1:10">
      <c r="A49" s="37" t="s">
        <v>34</v>
      </c>
      <c r="B49" s="40">
        <f>'1T'!E49</f>
        <v>2055421198.2299998</v>
      </c>
      <c r="C49" s="40">
        <f>'2T'!E49</f>
        <v>6367055007.9799995</v>
      </c>
      <c r="D49" s="40">
        <f>'3T'!E49</f>
        <v>4082775206.5400004</v>
      </c>
      <c r="E49" s="37">
        <f t="shared" si="5"/>
        <v>12505251412.75</v>
      </c>
      <c r="F49" s="34"/>
      <c r="J49" s="20"/>
    </row>
    <row r="50" spans="1:10">
      <c r="A50" s="37" t="s">
        <v>35</v>
      </c>
      <c r="B50" s="40">
        <f>'1T'!E50</f>
        <v>1327304000</v>
      </c>
      <c r="C50" s="40">
        <f>'2T'!E50</f>
        <v>857032000</v>
      </c>
      <c r="D50" s="40">
        <f>'3T'!E50</f>
        <v>1015741664.1600001</v>
      </c>
      <c r="E50" s="37">
        <f t="shared" si="5"/>
        <v>3200077664.1599998</v>
      </c>
      <c r="F50" s="34"/>
      <c r="J50" s="20"/>
    </row>
    <row r="51" spans="1:10">
      <c r="A51" s="37" t="s">
        <v>36</v>
      </c>
      <c r="B51" s="40">
        <f>'1T'!E51</f>
        <v>394090024.14720005</v>
      </c>
      <c r="C51" s="40">
        <f>'2T'!E51</f>
        <v>600327770.61944604</v>
      </c>
      <c r="D51" s="40">
        <f>'3T'!E51</f>
        <v>642636352.58201718</v>
      </c>
      <c r="E51" s="37">
        <f t="shared" si="5"/>
        <v>1637054147.3486633</v>
      </c>
      <c r="F51" s="34"/>
      <c r="J51" s="20"/>
    </row>
    <row r="52" spans="1:10" ht="15.75" thickBot="1">
      <c r="A52" s="42" t="s">
        <v>37</v>
      </c>
      <c r="B52" s="42">
        <f>'1T'!E52</f>
        <v>14664864811.6572</v>
      </c>
      <c r="C52" s="42">
        <f>'2T'!E52</f>
        <v>19712852419.009445</v>
      </c>
      <c r="D52" s="42">
        <f>'3T'!E52</f>
        <v>18986953815.862015</v>
      </c>
      <c r="E52" s="42">
        <f t="shared" si="5"/>
        <v>53364671046.528656</v>
      </c>
      <c r="F52" s="34"/>
      <c r="J52" s="20"/>
    </row>
    <row r="53" spans="1:10" ht="15.75" thickTop="1">
      <c r="A53" s="58" t="s">
        <v>22</v>
      </c>
      <c r="B53" s="44"/>
      <c r="C53" s="44"/>
      <c r="D53" s="44"/>
      <c r="E53" s="37"/>
      <c r="F53" s="34"/>
      <c r="G53" s="45"/>
      <c r="J53" s="20"/>
    </row>
    <row r="54" spans="1:10">
      <c r="A54" s="37" t="s">
        <v>32</v>
      </c>
      <c r="B54" s="40">
        <f>'1T'!E54</f>
        <v>4463625383.1700001</v>
      </c>
      <c r="C54" s="40">
        <f>'2T'!E54</f>
        <v>5982113845.3199997</v>
      </c>
      <c r="D54" s="40">
        <f>'3T'!E54</f>
        <v>6011412016.6599998</v>
      </c>
      <c r="E54" s="39">
        <f t="shared" si="5"/>
        <v>16457151245.15</v>
      </c>
      <c r="F54" s="34"/>
      <c r="G54" s="45"/>
      <c r="J54" s="20"/>
    </row>
    <row r="55" spans="1:10">
      <c r="A55" s="37" t="s">
        <v>33</v>
      </c>
      <c r="B55" s="40">
        <f>'1T'!E55</f>
        <v>962762589.78000009</v>
      </c>
      <c r="C55" s="40">
        <f>'2T'!E55</f>
        <v>353069170.10000002</v>
      </c>
      <c r="D55" s="40">
        <f>'3T'!E55</f>
        <v>1052276074.76</v>
      </c>
      <c r="E55" s="37">
        <f t="shared" si="5"/>
        <v>2368107834.6400003</v>
      </c>
      <c r="F55" s="34"/>
      <c r="J55" s="20"/>
    </row>
    <row r="56" spans="1:10">
      <c r="A56" s="37" t="s">
        <v>34</v>
      </c>
      <c r="B56" s="40">
        <f>'1T'!E56</f>
        <v>4926012039.0199995</v>
      </c>
      <c r="C56" s="40">
        <f>'2T'!E56</f>
        <v>5027177974.1300001</v>
      </c>
      <c r="D56" s="40">
        <f>'3T'!E56</f>
        <v>4235781551.0500002</v>
      </c>
      <c r="E56" s="37">
        <f t="shared" si="5"/>
        <v>14188971564.200001</v>
      </c>
      <c r="F56" s="34"/>
      <c r="J56" s="20"/>
    </row>
    <row r="57" spans="1:10">
      <c r="A57" s="37" t="s">
        <v>35</v>
      </c>
      <c r="B57" s="40">
        <f>'1T'!E57</f>
        <v>435693000</v>
      </c>
      <c r="C57" s="40">
        <f>'2T'!E57</f>
        <v>1043067000</v>
      </c>
      <c r="D57" s="40">
        <f>'3T'!E57</f>
        <v>852961000</v>
      </c>
      <c r="E57" s="37">
        <f t="shared" si="5"/>
        <v>2331721000</v>
      </c>
      <c r="F57" s="65"/>
      <c r="J57" s="20"/>
    </row>
    <row r="58" spans="1:10">
      <c r="A58" s="37" t="s">
        <v>38</v>
      </c>
      <c r="B58" s="40">
        <f>'1T'!E58</f>
        <v>280860602.14140654</v>
      </c>
      <c r="C58" s="40">
        <f>'2T'!E58</f>
        <v>536780193.96371078</v>
      </c>
      <c r="D58" s="40">
        <f>'3T'!E58</f>
        <v>480054394.62379324</v>
      </c>
      <c r="E58" s="37">
        <f t="shared" si="5"/>
        <v>1297695190.7289104</v>
      </c>
      <c r="F58" s="34"/>
      <c r="J58" s="20"/>
    </row>
    <row r="59" spans="1:10" ht="15.75" thickBot="1">
      <c r="A59" s="42" t="s">
        <v>37</v>
      </c>
      <c r="B59" s="42">
        <f>'1T'!E59</f>
        <v>11068953614.111406</v>
      </c>
      <c r="C59" s="42">
        <f>'2T'!E59</f>
        <v>12942208183.51371</v>
      </c>
      <c r="D59" s="42">
        <f>'3T'!E59</f>
        <v>12632485037.093794</v>
      </c>
      <c r="E59" s="42">
        <f t="shared" si="5"/>
        <v>36643646834.71891</v>
      </c>
      <c r="F59" s="34"/>
      <c r="J59" s="20"/>
    </row>
    <row r="60" spans="1:10" ht="15.75" thickTop="1">
      <c r="A60" s="61" t="s">
        <v>27</v>
      </c>
      <c r="B60" s="2"/>
      <c r="C60" s="2"/>
      <c r="D60" s="2"/>
      <c r="E60" s="68"/>
      <c r="F60" s="34"/>
      <c r="J60" s="20"/>
    </row>
    <row r="61" spans="1:10">
      <c r="A61" s="61"/>
      <c r="B61" s="61"/>
      <c r="C61" s="61"/>
      <c r="D61" s="61"/>
      <c r="E61" s="61"/>
      <c r="F61" s="61"/>
      <c r="J61" s="20"/>
    </row>
    <row r="62" spans="1:10">
      <c r="B62" s="54"/>
      <c r="C62" s="54"/>
      <c r="D62" s="54"/>
      <c r="E62" s="54"/>
      <c r="J62" s="20"/>
    </row>
    <row r="63" spans="1:10">
      <c r="A63" s="132" t="s">
        <v>40</v>
      </c>
      <c r="B63" s="132"/>
      <c r="C63" s="132"/>
      <c r="D63" s="132"/>
      <c r="E63" s="132"/>
      <c r="J63" s="20"/>
    </row>
    <row r="64" spans="1:10">
      <c r="A64" s="128" t="s">
        <v>41</v>
      </c>
      <c r="B64" s="128"/>
      <c r="C64" s="128"/>
      <c r="D64" s="128"/>
      <c r="E64" s="128"/>
      <c r="J64" s="20"/>
    </row>
    <row r="65" spans="1:10">
      <c r="A65" s="126" t="s">
        <v>77</v>
      </c>
      <c r="B65" s="126"/>
      <c r="C65" s="126"/>
      <c r="D65" s="126"/>
      <c r="E65" s="126"/>
      <c r="J65" s="20"/>
    </row>
    <row r="66" spans="1:10">
      <c r="B66" s="131"/>
      <c r="C66" s="131"/>
      <c r="D66" s="131"/>
      <c r="E66" s="131"/>
      <c r="J66" s="20"/>
    </row>
    <row r="67" spans="1:10" ht="15.75" thickBot="1">
      <c r="A67" s="13" t="s">
        <v>42</v>
      </c>
      <c r="B67" s="14" t="s">
        <v>14</v>
      </c>
      <c r="C67" s="14" t="s">
        <v>57</v>
      </c>
      <c r="D67" s="14" t="s">
        <v>66</v>
      </c>
      <c r="E67" s="14" t="s">
        <v>70</v>
      </c>
      <c r="J67" s="20"/>
    </row>
    <row r="68" spans="1:10">
      <c r="A68" s="62" t="s">
        <v>43</v>
      </c>
      <c r="J68" s="20"/>
    </row>
    <row r="69" spans="1:10">
      <c r="A69" s="63" t="s">
        <v>72</v>
      </c>
      <c r="B69" s="45">
        <f>B70+B75</f>
        <v>394090024.15120006</v>
      </c>
      <c r="C69" s="45">
        <f t="shared" ref="C69:D69" si="6">C70+C75</f>
        <v>600327770.61489999</v>
      </c>
      <c r="D69" s="45">
        <f t="shared" si="6"/>
        <v>642636352.58879995</v>
      </c>
      <c r="E69" s="46">
        <f t="shared" ref="E69:E70" si="7">SUM(B69:D69)</f>
        <v>1637054147.3548999</v>
      </c>
      <c r="J69" s="20"/>
    </row>
    <row r="70" spans="1:10" ht="17.25">
      <c r="A70" s="64" t="s">
        <v>83</v>
      </c>
      <c r="B70" s="45">
        <f>SUM(B71:B74)</f>
        <v>253150476.15400001</v>
      </c>
      <c r="C70" s="45">
        <f t="shared" ref="C70:D70" si="8">SUM(C71:C74)</f>
        <v>408028167.671</v>
      </c>
      <c r="D70" s="45">
        <f t="shared" si="8"/>
        <v>464470164.90379989</v>
      </c>
      <c r="E70" s="46">
        <f t="shared" si="7"/>
        <v>1125648808.7287998</v>
      </c>
      <c r="J70" s="20"/>
    </row>
    <row r="71" spans="1:10">
      <c r="A71" s="47" t="s">
        <v>44</v>
      </c>
      <c r="B71" s="48">
        <f>'1T'!E71</f>
        <v>178080117.17230853</v>
      </c>
      <c r="C71" s="48">
        <f>'2T'!E71</f>
        <v>307350161.31964236</v>
      </c>
      <c r="D71" s="48">
        <f>'3T'!E71</f>
        <v>400164938.6393531</v>
      </c>
      <c r="E71" s="46">
        <f>SUM(B71:D71)</f>
        <v>885595217.13130403</v>
      </c>
      <c r="F71" s="45"/>
      <c r="J71" s="20"/>
    </row>
    <row r="72" spans="1:10">
      <c r="A72" s="47" t="s">
        <v>45</v>
      </c>
      <c r="B72" s="48">
        <f>'1T'!E72</f>
        <v>58431837.680013627</v>
      </c>
      <c r="C72" s="48">
        <f>'2T'!E72</f>
        <v>69282665.882098511</v>
      </c>
      <c r="D72" s="48">
        <f>'3T'!E72</f>
        <v>46594359.855430372</v>
      </c>
      <c r="E72" s="46">
        <f t="shared" ref="E72:E79" si="9">SUM(B72:D72)</f>
        <v>174308863.41754252</v>
      </c>
      <c r="F72" s="54"/>
      <c r="J72" s="20"/>
    </row>
    <row r="73" spans="1:10">
      <c r="A73" s="47" t="s">
        <v>46</v>
      </c>
      <c r="B73" s="48">
        <f>'1T'!E73</f>
        <v>11761884.334475784</v>
      </c>
      <c r="C73" s="48">
        <f>'2T'!E73</f>
        <v>12314516.595314479</v>
      </c>
      <c r="D73" s="48">
        <f>'3T'!E73</f>
        <v>8815829.4765108526</v>
      </c>
      <c r="E73" s="46">
        <f t="shared" si="9"/>
        <v>32892230.406301115</v>
      </c>
      <c r="F73" s="69"/>
      <c r="J73" s="20"/>
    </row>
    <row r="74" spans="1:10">
      <c r="A74" s="47" t="s">
        <v>47</v>
      </c>
      <c r="B74" s="48">
        <f>'1T'!E74</f>
        <v>4876636.9672020543</v>
      </c>
      <c r="C74" s="48">
        <f>'2T'!E74</f>
        <v>19080823.873944644</v>
      </c>
      <c r="D74" s="48">
        <f>'3T'!E74</f>
        <v>8895036.9325056095</v>
      </c>
      <c r="E74" s="46">
        <f t="shared" si="9"/>
        <v>32852497.773652308</v>
      </c>
      <c r="F74" s="69"/>
      <c r="J74" s="20"/>
    </row>
    <row r="75" spans="1:10" ht="17.25">
      <c r="A75" s="49" t="s">
        <v>80</v>
      </c>
      <c r="B75" s="48">
        <f>B76</f>
        <v>140939547.99720001</v>
      </c>
      <c r="C75" s="48">
        <f t="shared" ref="C75:D75" si="10">C76</f>
        <v>192299602.94390002</v>
      </c>
      <c r="D75" s="48">
        <f t="shared" si="10"/>
        <v>178166187.685</v>
      </c>
      <c r="E75" s="46">
        <f t="shared" si="9"/>
        <v>511405338.6261</v>
      </c>
      <c r="F75" s="69"/>
      <c r="J75" s="20"/>
    </row>
    <row r="76" spans="1:10">
      <c r="A76" s="47" t="s">
        <v>73</v>
      </c>
      <c r="B76" s="48">
        <f>'1T'!E76</f>
        <v>140939547.99720001</v>
      </c>
      <c r="C76" s="48">
        <f>'2T'!E76</f>
        <v>192299602.94390002</v>
      </c>
      <c r="D76" s="48">
        <f>'3T'!E76</f>
        <v>178166187.685</v>
      </c>
      <c r="E76" s="46">
        <f t="shared" si="9"/>
        <v>511405338.6261</v>
      </c>
      <c r="F76" s="45"/>
      <c r="J76" s="20"/>
    </row>
    <row r="77" spans="1:10" ht="17.25">
      <c r="A77" s="50" t="s">
        <v>81</v>
      </c>
      <c r="B77" s="48">
        <f>'1T'!E77</f>
        <v>15297880797.900002</v>
      </c>
      <c r="C77" s="48">
        <f>'2T'!E77</f>
        <v>20591450264.699997</v>
      </c>
      <c r="D77" s="48">
        <f>'3T'!E77</f>
        <v>18555278617.75</v>
      </c>
      <c r="E77" s="46">
        <f t="shared" si="9"/>
        <v>54444609680.349998</v>
      </c>
      <c r="F77" s="54"/>
      <c r="J77" s="20"/>
    </row>
    <row r="78" spans="1:10">
      <c r="A78" s="51" t="s">
        <v>15</v>
      </c>
      <c r="B78" s="48">
        <f>SUM(B47:B50)</f>
        <v>14270774787.51</v>
      </c>
      <c r="C78" s="48">
        <f>SUM(C47:C50)</f>
        <v>19112524648.389999</v>
      </c>
      <c r="D78" s="48">
        <f>SUM(D47:D50)</f>
        <v>18344317463.279999</v>
      </c>
      <c r="E78" s="46">
        <f t="shared" si="9"/>
        <v>51727616899.18</v>
      </c>
      <c r="F78" s="54"/>
      <c r="J78" s="20"/>
    </row>
    <row r="79" spans="1:10" ht="17.25">
      <c r="A79" s="51" t="s">
        <v>82</v>
      </c>
      <c r="B79" s="48">
        <f>B77-B78</f>
        <v>1027106010.3900013</v>
      </c>
      <c r="C79" s="48">
        <f t="shared" ref="C79:D79" si="11">C77-C78</f>
        <v>1478925616.3099976</v>
      </c>
      <c r="D79" s="48">
        <f t="shared" si="11"/>
        <v>210961154.47000122</v>
      </c>
      <c r="E79" s="46">
        <f t="shared" si="9"/>
        <v>2716992781.1700001</v>
      </c>
      <c r="F79" s="54"/>
      <c r="J79" s="20"/>
    </row>
    <row r="80" spans="1:10">
      <c r="A80" s="50"/>
      <c r="B80" s="48"/>
      <c r="C80" s="48"/>
      <c r="D80" s="48"/>
      <c r="E80" s="46"/>
      <c r="F80" s="54"/>
      <c r="J80" s="20"/>
    </row>
    <row r="81" spans="1:10" ht="15.75" thickBot="1">
      <c r="A81" s="52" t="s">
        <v>37</v>
      </c>
      <c r="B81" s="53">
        <f>B70+B75+B77</f>
        <v>15691970822.051201</v>
      </c>
      <c r="C81" s="53">
        <f>C69+C77</f>
        <v>21191778035.314896</v>
      </c>
      <c r="D81" s="42">
        <f>D69+D77</f>
        <v>19197914970.338799</v>
      </c>
      <c r="E81" s="42">
        <f>SUM(B81:D81)</f>
        <v>56081663827.704895</v>
      </c>
      <c r="F81" s="2"/>
      <c r="J81" s="20"/>
    </row>
    <row r="82" spans="1:10" ht="15.75" thickTop="1">
      <c r="A82" s="37" t="s">
        <v>48</v>
      </c>
      <c r="B82" s="2"/>
      <c r="C82" s="2"/>
      <c r="D82" s="2"/>
      <c r="E82" s="45"/>
      <c r="F82" s="45"/>
      <c r="J82" s="20"/>
    </row>
    <row r="83" spans="1:10">
      <c r="A83" s="125" t="s">
        <v>39</v>
      </c>
      <c r="B83" s="125"/>
      <c r="C83" s="125"/>
      <c r="D83" s="125"/>
      <c r="E83" s="125"/>
      <c r="F83" s="125"/>
      <c r="J83" s="20"/>
    </row>
    <row r="84" spans="1:10">
      <c r="A84" s="2" t="s">
        <v>74</v>
      </c>
      <c r="B84" s="61"/>
      <c r="C84" s="61"/>
      <c r="D84" s="61"/>
      <c r="E84" s="61"/>
      <c r="F84" s="61"/>
      <c r="J84" s="20"/>
    </row>
    <row r="85" spans="1:10">
      <c r="A85" s="37" t="s">
        <v>75</v>
      </c>
      <c r="B85" s="61"/>
      <c r="C85" s="61"/>
      <c r="D85" s="61"/>
      <c r="E85" s="61"/>
      <c r="F85" s="61"/>
      <c r="J85" s="20"/>
    </row>
    <row r="86" spans="1:10">
      <c r="A86" s="2" t="s">
        <v>76</v>
      </c>
      <c r="B86" s="45"/>
      <c r="C86" s="45"/>
      <c r="D86" s="45"/>
      <c r="E86" s="45"/>
      <c r="J86" s="20"/>
    </row>
    <row r="87" spans="1:10">
      <c r="B87" s="54"/>
      <c r="C87" s="54"/>
      <c r="D87" s="54"/>
      <c r="J87" s="20"/>
    </row>
    <row r="88" spans="1:10">
      <c r="A88" s="133" t="s">
        <v>49</v>
      </c>
      <c r="B88" s="133"/>
      <c r="C88" s="133"/>
      <c r="D88" s="133"/>
      <c r="E88" s="133"/>
      <c r="F88" s="1"/>
      <c r="J88" s="20"/>
    </row>
    <row r="89" spans="1:10">
      <c r="A89" s="133" t="s">
        <v>50</v>
      </c>
      <c r="B89" s="133"/>
      <c r="C89" s="133"/>
      <c r="D89" s="133"/>
      <c r="E89" s="133"/>
      <c r="F89" s="1"/>
      <c r="J89" s="20"/>
    </row>
    <row r="90" spans="1:10">
      <c r="A90" s="133" t="s">
        <v>77</v>
      </c>
      <c r="B90" s="133"/>
      <c r="C90" s="133"/>
      <c r="D90" s="133"/>
      <c r="E90" s="133"/>
      <c r="F90" s="1"/>
      <c r="J90" s="20"/>
    </row>
    <row r="91" spans="1:10">
      <c r="A91" s="50"/>
      <c r="B91" s="50"/>
      <c r="C91" s="50"/>
      <c r="D91" s="50"/>
      <c r="E91" s="50"/>
      <c r="F91" s="1"/>
      <c r="J91" s="20"/>
    </row>
    <row r="92" spans="1:10" ht="15.75" thickBot="1">
      <c r="A92" s="70" t="s">
        <v>42</v>
      </c>
      <c r="B92" s="70" t="s">
        <v>14</v>
      </c>
      <c r="C92" s="70" t="s">
        <v>57</v>
      </c>
      <c r="D92" s="70" t="s">
        <v>66</v>
      </c>
      <c r="E92" s="70" t="s">
        <v>70</v>
      </c>
      <c r="F92" s="1"/>
      <c r="J92" s="20"/>
    </row>
    <row r="93" spans="1:10">
      <c r="A93" s="50"/>
      <c r="B93" s="50"/>
      <c r="C93" s="50"/>
      <c r="D93" s="50"/>
      <c r="E93" s="50"/>
      <c r="F93" s="1"/>
      <c r="J93" s="20"/>
    </row>
    <row r="94" spans="1:10">
      <c r="A94" s="50" t="s">
        <v>87</v>
      </c>
      <c r="B94" s="46">
        <f>'1T'!E94</f>
        <v>15603200634.450001</v>
      </c>
      <c r="C94" s="46">
        <f>'2T'!E94</f>
        <v>13810008201.478798</v>
      </c>
      <c r="D94" s="46">
        <f>'3T'!E94</f>
        <v>11120311319.2239</v>
      </c>
      <c r="E94" s="46">
        <f>B94</f>
        <v>15603200634.450001</v>
      </c>
      <c r="F94" s="1"/>
      <c r="J94" s="20"/>
    </row>
    <row r="95" spans="1:10">
      <c r="A95" s="50" t="s">
        <v>51</v>
      </c>
      <c r="B95" s="46">
        <f>'1T'!E95</f>
        <v>13898778389.08</v>
      </c>
      <c r="C95" s="46">
        <f>'2T'!E95</f>
        <v>18502081153.060001</v>
      </c>
      <c r="D95" s="46">
        <f>'3T'!E95</f>
        <v>17184522078.739998</v>
      </c>
      <c r="E95" s="46">
        <f>SUM(B95:D95)</f>
        <v>49585381620.879997</v>
      </c>
      <c r="F95" s="46"/>
      <c r="J95" s="20"/>
    </row>
    <row r="96" spans="1:10">
      <c r="A96" s="50" t="s">
        <v>88</v>
      </c>
      <c r="B96" s="46">
        <f>'1T'!E96</f>
        <v>29501979023.529999</v>
      </c>
      <c r="C96" s="46">
        <f>'2T'!E96</f>
        <v>32312089354.538799</v>
      </c>
      <c r="D96" s="46">
        <f>'3T'!E96</f>
        <v>28304833397.963898</v>
      </c>
      <c r="E96" s="46">
        <f>SUM(E94:E95)</f>
        <v>65188582255.330002</v>
      </c>
      <c r="F96" s="46"/>
      <c r="J96" s="20"/>
    </row>
    <row r="97" spans="1:10">
      <c r="A97" s="50" t="s">
        <v>52</v>
      </c>
      <c r="B97" s="46">
        <f>'1T'!E97</f>
        <v>15691970822.051201</v>
      </c>
      <c r="C97" s="46">
        <f>'2T'!E97</f>
        <v>21191778035.314899</v>
      </c>
      <c r="D97" s="46">
        <f>'3T'!E97</f>
        <v>19197914970.338799</v>
      </c>
      <c r="E97" s="46">
        <f>SUM(B97:D97)</f>
        <v>56081663827.704903</v>
      </c>
      <c r="F97" s="46"/>
      <c r="J97" s="20"/>
    </row>
    <row r="98" spans="1:10">
      <c r="A98" s="50" t="s">
        <v>89</v>
      </c>
      <c r="B98" s="46">
        <f>'1T'!E98</f>
        <v>13810008201.478798</v>
      </c>
      <c r="C98" s="46">
        <f>'2T'!E98</f>
        <v>11120311319.2239</v>
      </c>
      <c r="D98" s="46">
        <f>'3T'!E98</f>
        <v>9106918427.6250992</v>
      </c>
      <c r="E98" s="46">
        <f>+E96-E97</f>
        <v>9106918427.6250992</v>
      </c>
      <c r="F98" s="55"/>
      <c r="J98" s="20"/>
    </row>
    <row r="99" spans="1:10" ht="15.75" thickBot="1">
      <c r="A99" s="57"/>
      <c r="B99" s="42"/>
      <c r="C99" s="42"/>
      <c r="D99" s="42"/>
      <c r="E99" s="42"/>
      <c r="F99" s="55"/>
      <c r="J99" s="20"/>
    </row>
    <row r="100" spans="1:10" ht="15.75" thickTop="1">
      <c r="A100" s="134" t="s">
        <v>39</v>
      </c>
      <c r="B100" s="134"/>
      <c r="C100" s="134"/>
      <c r="D100" s="134"/>
      <c r="E100" s="134"/>
      <c r="F100" s="134"/>
      <c r="G100" s="45"/>
      <c r="J100" s="20"/>
    </row>
    <row r="101" spans="1:10">
      <c r="A101" s="134"/>
      <c r="B101" s="134"/>
      <c r="C101" s="134"/>
      <c r="D101" s="134"/>
      <c r="E101" s="134"/>
      <c r="F101" s="134"/>
      <c r="J101" s="20"/>
    </row>
    <row r="102" spans="1:10">
      <c r="B102" s="45"/>
      <c r="C102" s="45"/>
      <c r="D102" s="45"/>
      <c r="J102" s="20"/>
    </row>
    <row r="103" spans="1:10">
      <c r="A103" s="20"/>
      <c r="B103" s="45"/>
      <c r="C103" s="45"/>
      <c r="D103" s="45"/>
      <c r="J103" s="20"/>
    </row>
    <row r="104" spans="1:10">
      <c r="A104" s="20"/>
    </row>
    <row r="105" spans="1:10">
      <c r="A105" s="20"/>
    </row>
    <row r="106" spans="1:10">
      <c r="A106" s="20"/>
    </row>
    <row r="107" spans="1:10">
      <c r="A107" s="20"/>
    </row>
    <row r="108" spans="1:10">
      <c r="A108" s="20"/>
    </row>
  </sheetData>
  <mergeCells count="21">
    <mergeCell ref="A101:F101"/>
    <mergeCell ref="A20:A21"/>
    <mergeCell ref="A32:A33"/>
    <mergeCell ref="A39:F39"/>
    <mergeCell ref="B44:E44"/>
    <mergeCell ref="B66:E66"/>
    <mergeCell ref="A83:F83"/>
    <mergeCell ref="A43:E43"/>
    <mergeCell ref="A63:E63"/>
    <mergeCell ref="A64:E64"/>
    <mergeCell ref="A65:E65"/>
    <mergeCell ref="A88:E88"/>
    <mergeCell ref="A89:E89"/>
    <mergeCell ref="A90:E90"/>
    <mergeCell ref="A100:F100"/>
    <mergeCell ref="A1:F1"/>
    <mergeCell ref="A8:F8"/>
    <mergeCell ref="A9:F9"/>
    <mergeCell ref="A41:E41"/>
    <mergeCell ref="A42:E42"/>
    <mergeCell ref="A38:F3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Z108"/>
  <sheetViews>
    <sheetView topLeftCell="A82" zoomScale="90" zoomScaleNormal="90" workbookViewId="0">
      <selection activeCell="J66" sqref="J66"/>
    </sheetView>
  </sheetViews>
  <sheetFormatPr baseColWidth="10" defaultColWidth="11.42578125" defaultRowHeight="15"/>
  <cols>
    <col min="1" max="1" width="70.140625" style="85" customWidth="1"/>
    <col min="2" max="2" width="18.140625" style="81" customWidth="1"/>
    <col min="3" max="3" width="17.42578125" style="81" customWidth="1"/>
    <col min="4" max="4" width="18" style="81" customWidth="1"/>
    <col min="5" max="5" width="17.7109375" style="81" customWidth="1"/>
    <col min="6" max="7" width="18.85546875" style="81" bestFit="1" customWidth="1"/>
    <col min="8" max="8" width="16.7109375" style="81" bestFit="1" customWidth="1"/>
    <col min="9" max="9" width="11.42578125" style="81"/>
    <col min="10" max="10" width="17.85546875" style="81" bestFit="1" customWidth="1"/>
    <col min="11" max="256" width="11.42578125" style="81"/>
    <col min="257" max="257" width="56.7109375" style="81" customWidth="1"/>
    <col min="258" max="258" width="15.85546875" style="81" customWidth="1"/>
    <col min="259" max="261" width="16.28515625" style="81" bestFit="1" customWidth="1"/>
    <col min="262" max="262" width="12.140625" style="81" customWidth="1"/>
    <col min="263" max="263" width="16.42578125" style="81" bestFit="1" customWidth="1"/>
    <col min="264" max="265" width="11.42578125" style="81"/>
    <col min="266" max="266" width="17.85546875" style="81" bestFit="1" customWidth="1"/>
    <col min="267" max="512" width="11.42578125" style="81"/>
    <col min="513" max="513" width="56.7109375" style="81" customWidth="1"/>
    <col min="514" max="514" width="15.85546875" style="81" customWidth="1"/>
    <col min="515" max="517" width="16.28515625" style="81" bestFit="1" customWidth="1"/>
    <col min="518" max="518" width="12.140625" style="81" customWidth="1"/>
    <col min="519" max="519" width="16.42578125" style="81" bestFit="1" customWidth="1"/>
    <col min="520" max="521" width="11.42578125" style="81"/>
    <col min="522" max="522" width="17.85546875" style="81" bestFit="1" customWidth="1"/>
    <col min="523" max="768" width="11.42578125" style="81"/>
    <col min="769" max="769" width="56.7109375" style="81" customWidth="1"/>
    <col min="770" max="770" width="15.85546875" style="81" customWidth="1"/>
    <col min="771" max="773" width="16.28515625" style="81" bestFit="1" customWidth="1"/>
    <col min="774" max="774" width="12.140625" style="81" customWidth="1"/>
    <col min="775" max="775" width="16.42578125" style="81" bestFit="1" customWidth="1"/>
    <col min="776" max="777" width="11.42578125" style="81"/>
    <col min="778" max="778" width="17.85546875" style="81" bestFit="1" customWidth="1"/>
    <col min="779" max="1024" width="11.42578125" style="81"/>
    <col min="1025" max="1025" width="56.7109375" style="81" customWidth="1"/>
    <col min="1026" max="1026" width="15.85546875" style="81" customWidth="1"/>
    <col min="1027" max="1029" width="16.28515625" style="81" bestFit="1" customWidth="1"/>
    <col min="1030" max="1030" width="12.140625" style="81" customWidth="1"/>
    <col min="1031" max="1031" width="16.42578125" style="81" bestFit="1" customWidth="1"/>
    <col min="1032" max="1033" width="11.42578125" style="81"/>
    <col min="1034" max="1034" width="17.85546875" style="81" bestFit="1" customWidth="1"/>
    <col min="1035" max="1280" width="11.42578125" style="81"/>
    <col min="1281" max="1281" width="56.7109375" style="81" customWidth="1"/>
    <col min="1282" max="1282" width="15.85546875" style="81" customWidth="1"/>
    <col min="1283" max="1285" width="16.28515625" style="81" bestFit="1" customWidth="1"/>
    <col min="1286" max="1286" width="12.140625" style="81" customWidth="1"/>
    <col min="1287" max="1287" width="16.42578125" style="81" bestFit="1" customWidth="1"/>
    <col min="1288" max="1289" width="11.42578125" style="81"/>
    <col min="1290" max="1290" width="17.85546875" style="81" bestFit="1" customWidth="1"/>
    <col min="1291" max="1536" width="11.42578125" style="81"/>
    <col min="1537" max="1537" width="56.7109375" style="81" customWidth="1"/>
    <col min="1538" max="1538" width="15.85546875" style="81" customWidth="1"/>
    <col min="1539" max="1541" width="16.28515625" style="81" bestFit="1" customWidth="1"/>
    <col min="1542" max="1542" width="12.140625" style="81" customWidth="1"/>
    <col min="1543" max="1543" width="16.42578125" style="81" bestFit="1" customWidth="1"/>
    <col min="1544" max="1545" width="11.42578125" style="81"/>
    <col min="1546" max="1546" width="17.85546875" style="81" bestFit="1" customWidth="1"/>
    <col min="1547" max="1792" width="11.42578125" style="81"/>
    <col min="1793" max="1793" width="56.7109375" style="81" customWidth="1"/>
    <col min="1794" max="1794" width="15.85546875" style="81" customWidth="1"/>
    <col min="1795" max="1797" width="16.28515625" style="81" bestFit="1" customWidth="1"/>
    <col min="1798" max="1798" width="12.140625" style="81" customWidth="1"/>
    <col min="1799" max="1799" width="16.42578125" style="81" bestFit="1" customWidth="1"/>
    <col min="1800" max="1801" width="11.42578125" style="81"/>
    <col min="1802" max="1802" width="17.85546875" style="81" bestFit="1" customWidth="1"/>
    <col min="1803" max="2048" width="11.42578125" style="81"/>
    <col min="2049" max="2049" width="56.7109375" style="81" customWidth="1"/>
    <col min="2050" max="2050" width="15.85546875" style="81" customWidth="1"/>
    <col min="2051" max="2053" width="16.28515625" style="81" bestFit="1" customWidth="1"/>
    <col min="2054" max="2054" width="12.140625" style="81" customWidth="1"/>
    <col min="2055" max="2055" width="16.42578125" style="81" bestFit="1" customWidth="1"/>
    <col min="2056" max="2057" width="11.42578125" style="81"/>
    <col min="2058" max="2058" width="17.85546875" style="81" bestFit="1" customWidth="1"/>
    <col min="2059" max="2304" width="11.42578125" style="81"/>
    <col min="2305" max="2305" width="56.7109375" style="81" customWidth="1"/>
    <col min="2306" max="2306" width="15.85546875" style="81" customWidth="1"/>
    <col min="2307" max="2309" width="16.28515625" style="81" bestFit="1" customWidth="1"/>
    <col min="2310" max="2310" width="12.140625" style="81" customWidth="1"/>
    <col min="2311" max="2311" width="16.42578125" style="81" bestFit="1" customWidth="1"/>
    <col min="2312" max="2313" width="11.42578125" style="81"/>
    <col min="2314" max="2314" width="17.85546875" style="81" bestFit="1" customWidth="1"/>
    <col min="2315" max="2560" width="11.42578125" style="81"/>
    <col min="2561" max="2561" width="56.7109375" style="81" customWidth="1"/>
    <col min="2562" max="2562" width="15.85546875" style="81" customWidth="1"/>
    <col min="2563" max="2565" width="16.28515625" style="81" bestFit="1" customWidth="1"/>
    <col min="2566" max="2566" width="12.140625" style="81" customWidth="1"/>
    <col min="2567" max="2567" width="16.42578125" style="81" bestFit="1" customWidth="1"/>
    <col min="2568" max="2569" width="11.42578125" style="81"/>
    <col min="2570" max="2570" width="17.85546875" style="81" bestFit="1" customWidth="1"/>
    <col min="2571" max="2816" width="11.42578125" style="81"/>
    <col min="2817" max="2817" width="56.7109375" style="81" customWidth="1"/>
    <col min="2818" max="2818" width="15.85546875" style="81" customWidth="1"/>
    <col min="2819" max="2821" width="16.28515625" style="81" bestFit="1" customWidth="1"/>
    <col min="2822" max="2822" width="12.140625" style="81" customWidth="1"/>
    <col min="2823" max="2823" width="16.42578125" style="81" bestFit="1" customWidth="1"/>
    <col min="2824" max="2825" width="11.42578125" style="81"/>
    <col min="2826" max="2826" width="17.85546875" style="81" bestFit="1" customWidth="1"/>
    <col min="2827" max="3072" width="11.42578125" style="81"/>
    <col min="3073" max="3073" width="56.7109375" style="81" customWidth="1"/>
    <col min="3074" max="3074" width="15.85546875" style="81" customWidth="1"/>
    <col min="3075" max="3077" width="16.28515625" style="81" bestFit="1" customWidth="1"/>
    <col min="3078" max="3078" width="12.140625" style="81" customWidth="1"/>
    <col min="3079" max="3079" width="16.42578125" style="81" bestFit="1" customWidth="1"/>
    <col min="3080" max="3081" width="11.42578125" style="81"/>
    <col min="3082" max="3082" width="17.85546875" style="81" bestFit="1" customWidth="1"/>
    <col min="3083" max="3328" width="11.42578125" style="81"/>
    <col min="3329" max="3329" width="56.7109375" style="81" customWidth="1"/>
    <col min="3330" max="3330" width="15.85546875" style="81" customWidth="1"/>
    <col min="3331" max="3333" width="16.28515625" style="81" bestFit="1" customWidth="1"/>
    <col min="3334" max="3334" width="12.140625" style="81" customWidth="1"/>
    <col min="3335" max="3335" width="16.42578125" style="81" bestFit="1" customWidth="1"/>
    <col min="3336" max="3337" width="11.42578125" style="81"/>
    <col min="3338" max="3338" width="17.85546875" style="81" bestFit="1" customWidth="1"/>
    <col min="3339" max="3584" width="11.42578125" style="81"/>
    <col min="3585" max="3585" width="56.7109375" style="81" customWidth="1"/>
    <col min="3586" max="3586" width="15.85546875" style="81" customWidth="1"/>
    <col min="3587" max="3589" width="16.28515625" style="81" bestFit="1" customWidth="1"/>
    <col min="3590" max="3590" width="12.140625" style="81" customWidth="1"/>
    <col min="3591" max="3591" width="16.42578125" style="81" bestFit="1" customWidth="1"/>
    <col min="3592" max="3593" width="11.42578125" style="81"/>
    <col min="3594" max="3594" width="17.85546875" style="81" bestFit="1" customWidth="1"/>
    <col min="3595" max="3840" width="11.42578125" style="81"/>
    <col min="3841" max="3841" width="56.7109375" style="81" customWidth="1"/>
    <col min="3842" max="3842" width="15.85546875" style="81" customWidth="1"/>
    <col min="3843" max="3845" width="16.28515625" style="81" bestFit="1" customWidth="1"/>
    <col min="3846" max="3846" width="12.140625" style="81" customWidth="1"/>
    <col min="3847" max="3847" width="16.42578125" style="81" bestFit="1" customWidth="1"/>
    <col min="3848" max="3849" width="11.42578125" style="81"/>
    <col min="3850" max="3850" width="17.85546875" style="81" bestFit="1" customWidth="1"/>
    <col min="3851" max="4096" width="11.42578125" style="81"/>
    <col min="4097" max="4097" width="56.7109375" style="81" customWidth="1"/>
    <col min="4098" max="4098" width="15.85546875" style="81" customWidth="1"/>
    <col min="4099" max="4101" width="16.28515625" style="81" bestFit="1" customWidth="1"/>
    <col min="4102" max="4102" width="12.140625" style="81" customWidth="1"/>
    <col min="4103" max="4103" width="16.42578125" style="81" bestFit="1" customWidth="1"/>
    <col min="4104" max="4105" width="11.42578125" style="81"/>
    <col min="4106" max="4106" width="17.85546875" style="81" bestFit="1" customWidth="1"/>
    <col min="4107" max="4352" width="11.42578125" style="81"/>
    <col min="4353" max="4353" width="56.7109375" style="81" customWidth="1"/>
    <col min="4354" max="4354" width="15.85546875" style="81" customWidth="1"/>
    <col min="4355" max="4357" width="16.28515625" style="81" bestFit="1" customWidth="1"/>
    <col min="4358" max="4358" width="12.140625" style="81" customWidth="1"/>
    <col min="4359" max="4359" width="16.42578125" style="81" bestFit="1" customWidth="1"/>
    <col min="4360" max="4361" width="11.42578125" style="81"/>
    <col min="4362" max="4362" width="17.85546875" style="81" bestFit="1" customWidth="1"/>
    <col min="4363" max="4608" width="11.42578125" style="81"/>
    <col min="4609" max="4609" width="56.7109375" style="81" customWidth="1"/>
    <col min="4610" max="4610" width="15.85546875" style="81" customWidth="1"/>
    <col min="4611" max="4613" width="16.28515625" style="81" bestFit="1" customWidth="1"/>
    <col min="4614" max="4614" width="12.140625" style="81" customWidth="1"/>
    <col min="4615" max="4615" width="16.42578125" style="81" bestFit="1" customWidth="1"/>
    <col min="4616" max="4617" width="11.42578125" style="81"/>
    <col min="4618" max="4618" width="17.85546875" style="81" bestFit="1" customWidth="1"/>
    <col min="4619" max="4864" width="11.42578125" style="81"/>
    <col min="4865" max="4865" width="56.7109375" style="81" customWidth="1"/>
    <col min="4866" max="4866" width="15.85546875" style="81" customWidth="1"/>
    <col min="4867" max="4869" width="16.28515625" style="81" bestFit="1" customWidth="1"/>
    <col min="4870" max="4870" width="12.140625" style="81" customWidth="1"/>
    <col min="4871" max="4871" width="16.42578125" style="81" bestFit="1" customWidth="1"/>
    <col min="4872" max="4873" width="11.42578125" style="81"/>
    <col min="4874" max="4874" width="17.85546875" style="81" bestFit="1" customWidth="1"/>
    <col min="4875" max="5120" width="11.42578125" style="81"/>
    <col min="5121" max="5121" width="56.7109375" style="81" customWidth="1"/>
    <col min="5122" max="5122" width="15.85546875" style="81" customWidth="1"/>
    <col min="5123" max="5125" width="16.28515625" style="81" bestFit="1" customWidth="1"/>
    <col min="5126" max="5126" width="12.140625" style="81" customWidth="1"/>
    <col min="5127" max="5127" width="16.42578125" style="81" bestFit="1" customWidth="1"/>
    <col min="5128" max="5129" width="11.42578125" style="81"/>
    <col min="5130" max="5130" width="17.85546875" style="81" bestFit="1" customWidth="1"/>
    <col min="5131" max="5376" width="11.42578125" style="81"/>
    <col min="5377" max="5377" width="56.7109375" style="81" customWidth="1"/>
    <col min="5378" max="5378" width="15.85546875" style="81" customWidth="1"/>
    <col min="5379" max="5381" width="16.28515625" style="81" bestFit="1" customWidth="1"/>
    <col min="5382" max="5382" width="12.140625" style="81" customWidth="1"/>
    <col min="5383" max="5383" width="16.42578125" style="81" bestFit="1" customWidth="1"/>
    <col min="5384" max="5385" width="11.42578125" style="81"/>
    <col min="5386" max="5386" width="17.85546875" style="81" bestFit="1" customWidth="1"/>
    <col min="5387" max="5632" width="11.42578125" style="81"/>
    <col min="5633" max="5633" width="56.7109375" style="81" customWidth="1"/>
    <col min="5634" max="5634" width="15.85546875" style="81" customWidth="1"/>
    <col min="5635" max="5637" width="16.28515625" style="81" bestFit="1" customWidth="1"/>
    <col min="5638" max="5638" width="12.140625" style="81" customWidth="1"/>
    <col min="5639" max="5639" width="16.42578125" style="81" bestFit="1" customWidth="1"/>
    <col min="5640" max="5641" width="11.42578125" style="81"/>
    <col min="5642" max="5642" width="17.85546875" style="81" bestFit="1" customWidth="1"/>
    <col min="5643" max="5888" width="11.42578125" style="81"/>
    <col min="5889" max="5889" width="56.7109375" style="81" customWidth="1"/>
    <col min="5890" max="5890" width="15.85546875" style="81" customWidth="1"/>
    <col min="5891" max="5893" width="16.28515625" style="81" bestFit="1" customWidth="1"/>
    <col min="5894" max="5894" width="12.140625" style="81" customWidth="1"/>
    <col min="5895" max="5895" width="16.42578125" style="81" bestFit="1" customWidth="1"/>
    <col min="5896" max="5897" width="11.42578125" style="81"/>
    <col min="5898" max="5898" width="17.85546875" style="81" bestFit="1" customWidth="1"/>
    <col min="5899" max="6144" width="11.42578125" style="81"/>
    <col min="6145" max="6145" width="56.7109375" style="81" customWidth="1"/>
    <col min="6146" max="6146" width="15.85546875" style="81" customWidth="1"/>
    <col min="6147" max="6149" width="16.28515625" style="81" bestFit="1" customWidth="1"/>
    <col min="6150" max="6150" width="12.140625" style="81" customWidth="1"/>
    <col min="6151" max="6151" width="16.42578125" style="81" bestFit="1" customWidth="1"/>
    <col min="6152" max="6153" width="11.42578125" style="81"/>
    <col min="6154" max="6154" width="17.85546875" style="81" bestFit="1" customWidth="1"/>
    <col min="6155" max="6400" width="11.42578125" style="81"/>
    <col min="6401" max="6401" width="56.7109375" style="81" customWidth="1"/>
    <col min="6402" max="6402" width="15.85546875" style="81" customWidth="1"/>
    <col min="6403" max="6405" width="16.28515625" style="81" bestFit="1" customWidth="1"/>
    <col min="6406" max="6406" width="12.140625" style="81" customWidth="1"/>
    <col min="6407" max="6407" width="16.42578125" style="81" bestFit="1" customWidth="1"/>
    <col min="6408" max="6409" width="11.42578125" style="81"/>
    <col min="6410" max="6410" width="17.85546875" style="81" bestFit="1" customWidth="1"/>
    <col min="6411" max="6656" width="11.42578125" style="81"/>
    <col min="6657" max="6657" width="56.7109375" style="81" customWidth="1"/>
    <col min="6658" max="6658" width="15.85546875" style="81" customWidth="1"/>
    <col min="6659" max="6661" width="16.28515625" style="81" bestFit="1" customWidth="1"/>
    <col min="6662" max="6662" width="12.140625" style="81" customWidth="1"/>
    <col min="6663" max="6663" width="16.42578125" style="81" bestFit="1" customWidth="1"/>
    <col min="6664" max="6665" width="11.42578125" style="81"/>
    <col min="6666" max="6666" width="17.85546875" style="81" bestFit="1" customWidth="1"/>
    <col min="6667" max="6912" width="11.42578125" style="81"/>
    <col min="6913" max="6913" width="56.7109375" style="81" customWidth="1"/>
    <col min="6914" max="6914" width="15.85546875" style="81" customWidth="1"/>
    <col min="6915" max="6917" width="16.28515625" style="81" bestFit="1" customWidth="1"/>
    <col min="6918" max="6918" width="12.140625" style="81" customWidth="1"/>
    <col min="6919" max="6919" width="16.42578125" style="81" bestFit="1" customWidth="1"/>
    <col min="6920" max="6921" width="11.42578125" style="81"/>
    <col min="6922" max="6922" width="17.85546875" style="81" bestFit="1" customWidth="1"/>
    <col min="6923" max="7168" width="11.42578125" style="81"/>
    <col min="7169" max="7169" width="56.7109375" style="81" customWidth="1"/>
    <col min="7170" max="7170" width="15.85546875" style="81" customWidth="1"/>
    <col min="7171" max="7173" width="16.28515625" style="81" bestFit="1" customWidth="1"/>
    <col min="7174" max="7174" width="12.140625" style="81" customWidth="1"/>
    <col min="7175" max="7175" width="16.42578125" style="81" bestFit="1" customWidth="1"/>
    <col min="7176" max="7177" width="11.42578125" style="81"/>
    <col min="7178" max="7178" width="17.85546875" style="81" bestFit="1" customWidth="1"/>
    <col min="7179" max="7424" width="11.42578125" style="81"/>
    <col min="7425" max="7425" width="56.7109375" style="81" customWidth="1"/>
    <col min="7426" max="7426" width="15.85546875" style="81" customWidth="1"/>
    <col min="7427" max="7429" width="16.28515625" style="81" bestFit="1" customWidth="1"/>
    <col min="7430" max="7430" width="12.140625" style="81" customWidth="1"/>
    <col min="7431" max="7431" width="16.42578125" style="81" bestFit="1" customWidth="1"/>
    <col min="7432" max="7433" width="11.42578125" style="81"/>
    <col min="7434" max="7434" width="17.85546875" style="81" bestFit="1" customWidth="1"/>
    <col min="7435" max="7680" width="11.42578125" style="81"/>
    <col min="7681" max="7681" width="56.7109375" style="81" customWidth="1"/>
    <col min="7682" max="7682" width="15.85546875" style="81" customWidth="1"/>
    <col min="7683" max="7685" width="16.28515625" style="81" bestFit="1" customWidth="1"/>
    <col min="7686" max="7686" width="12.140625" style="81" customWidth="1"/>
    <col min="7687" max="7687" width="16.42578125" style="81" bestFit="1" customWidth="1"/>
    <col min="7688" max="7689" width="11.42578125" style="81"/>
    <col min="7690" max="7690" width="17.85546875" style="81" bestFit="1" customWidth="1"/>
    <col min="7691" max="7936" width="11.42578125" style="81"/>
    <col min="7937" max="7937" width="56.7109375" style="81" customWidth="1"/>
    <col min="7938" max="7938" width="15.85546875" style="81" customWidth="1"/>
    <col min="7939" max="7941" width="16.28515625" style="81" bestFit="1" customWidth="1"/>
    <col min="7942" max="7942" width="12.140625" style="81" customWidth="1"/>
    <col min="7943" max="7943" width="16.42578125" style="81" bestFit="1" customWidth="1"/>
    <col min="7944" max="7945" width="11.42578125" style="81"/>
    <col min="7946" max="7946" width="17.85546875" style="81" bestFit="1" customWidth="1"/>
    <col min="7947" max="8192" width="11.42578125" style="81"/>
    <col min="8193" max="8193" width="56.7109375" style="81" customWidth="1"/>
    <col min="8194" max="8194" width="15.85546875" style="81" customWidth="1"/>
    <col min="8195" max="8197" width="16.28515625" style="81" bestFit="1" customWidth="1"/>
    <col min="8198" max="8198" width="12.140625" style="81" customWidth="1"/>
    <col min="8199" max="8199" width="16.42578125" style="81" bestFit="1" customWidth="1"/>
    <col min="8200" max="8201" width="11.42578125" style="81"/>
    <col min="8202" max="8202" width="17.85546875" style="81" bestFit="1" customWidth="1"/>
    <col min="8203" max="8448" width="11.42578125" style="81"/>
    <col min="8449" max="8449" width="56.7109375" style="81" customWidth="1"/>
    <col min="8450" max="8450" width="15.85546875" style="81" customWidth="1"/>
    <col min="8451" max="8453" width="16.28515625" style="81" bestFit="1" customWidth="1"/>
    <col min="8454" max="8454" width="12.140625" style="81" customWidth="1"/>
    <col min="8455" max="8455" width="16.42578125" style="81" bestFit="1" customWidth="1"/>
    <col min="8456" max="8457" width="11.42578125" style="81"/>
    <col min="8458" max="8458" width="17.85546875" style="81" bestFit="1" customWidth="1"/>
    <col min="8459" max="8704" width="11.42578125" style="81"/>
    <col min="8705" max="8705" width="56.7109375" style="81" customWidth="1"/>
    <col min="8706" max="8706" width="15.85546875" style="81" customWidth="1"/>
    <col min="8707" max="8709" width="16.28515625" style="81" bestFit="1" customWidth="1"/>
    <col min="8710" max="8710" width="12.140625" style="81" customWidth="1"/>
    <col min="8711" max="8711" width="16.42578125" style="81" bestFit="1" customWidth="1"/>
    <col min="8712" max="8713" width="11.42578125" style="81"/>
    <col min="8714" max="8714" width="17.85546875" style="81" bestFit="1" customWidth="1"/>
    <col min="8715" max="8960" width="11.42578125" style="81"/>
    <col min="8961" max="8961" width="56.7109375" style="81" customWidth="1"/>
    <col min="8962" max="8962" width="15.85546875" style="81" customWidth="1"/>
    <col min="8963" max="8965" width="16.28515625" style="81" bestFit="1" customWidth="1"/>
    <col min="8966" max="8966" width="12.140625" style="81" customWidth="1"/>
    <col min="8967" max="8967" width="16.42578125" style="81" bestFit="1" customWidth="1"/>
    <col min="8968" max="8969" width="11.42578125" style="81"/>
    <col min="8970" max="8970" width="17.85546875" style="81" bestFit="1" customWidth="1"/>
    <col min="8971" max="9216" width="11.42578125" style="81"/>
    <col min="9217" max="9217" width="56.7109375" style="81" customWidth="1"/>
    <col min="9218" max="9218" width="15.85546875" style="81" customWidth="1"/>
    <col min="9219" max="9221" width="16.28515625" style="81" bestFit="1" customWidth="1"/>
    <col min="9222" max="9222" width="12.140625" style="81" customWidth="1"/>
    <col min="9223" max="9223" width="16.42578125" style="81" bestFit="1" customWidth="1"/>
    <col min="9224" max="9225" width="11.42578125" style="81"/>
    <col min="9226" max="9226" width="17.85546875" style="81" bestFit="1" customWidth="1"/>
    <col min="9227" max="9472" width="11.42578125" style="81"/>
    <col min="9473" max="9473" width="56.7109375" style="81" customWidth="1"/>
    <col min="9474" max="9474" width="15.85546875" style="81" customWidth="1"/>
    <col min="9475" max="9477" width="16.28515625" style="81" bestFit="1" customWidth="1"/>
    <col min="9478" max="9478" width="12.140625" style="81" customWidth="1"/>
    <col min="9479" max="9479" width="16.42578125" style="81" bestFit="1" customWidth="1"/>
    <col min="9480" max="9481" width="11.42578125" style="81"/>
    <col min="9482" max="9482" width="17.85546875" style="81" bestFit="1" customWidth="1"/>
    <col min="9483" max="9728" width="11.42578125" style="81"/>
    <col min="9729" max="9729" width="56.7109375" style="81" customWidth="1"/>
    <col min="9730" max="9730" width="15.85546875" style="81" customWidth="1"/>
    <col min="9731" max="9733" width="16.28515625" style="81" bestFit="1" customWidth="1"/>
    <col min="9734" max="9734" width="12.140625" style="81" customWidth="1"/>
    <col min="9735" max="9735" width="16.42578125" style="81" bestFit="1" customWidth="1"/>
    <col min="9736" max="9737" width="11.42578125" style="81"/>
    <col min="9738" max="9738" width="17.85546875" style="81" bestFit="1" customWidth="1"/>
    <col min="9739" max="9984" width="11.42578125" style="81"/>
    <col min="9985" max="9985" width="56.7109375" style="81" customWidth="1"/>
    <col min="9986" max="9986" width="15.85546875" style="81" customWidth="1"/>
    <col min="9987" max="9989" width="16.28515625" style="81" bestFit="1" customWidth="1"/>
    <col min="9990" max="9990" width="12.140625" style="81" customWidth="1"/>
    <col min="9991" max="9991" width="16.42578125" style="81" bestFit="1" customWidth="1"/>
    <col min="9992" max="9993" width="11.42578125" style="81"/>
    <col min="9994" max="9994" width="17.85546875" style="81" bestFit="1" customWidth="1"/>
    <col min="9995" max="10240" width="11.42578125" style="81"/>
    <col min="10241" max="10241" width="56.7109375" style="81" customWidth="1"/>
    <col min="10242" max="10242" width="15.85546875" style="81" customWidth="1"/>
    <col min="10243" max="10245" width="16.28515625" style="81" bestFit="1" customWidth="1"/>
    <col min="10246" max="10246" width="12.140625" style="81" customWidth="1"/>
    <col min="10247" max="10247" width="16.42578125" style="81" bestFit="1" customWidth="1"/>
    <col min="10248" max="10249" width="11.42578125" style="81"/>
    <col min="10250" max="10250" width="17.85546875" style="81" bestFit="1" customWidth="1"/>
    <col min="10251" max="10496" width="11.42578125" style="81"/>
    <col min="10497" max="10497" width="56.7109375" style="81" customWidth="1"/>
    <col min="10498" max="10498" width="15.85546875" style="81" customWidth="1"/>
    <col min="10499" max="10501" width="16.28515625" style="81" bestFit="1" customWidth="1"/>
    <col min="10502" max="10502" width="12.140625" style="81" customWidth="1"/>
    <col min="10503" max="10503" width="16.42578125" style="81" bestFit="1" customWidth="1"/>
    <col min="10504" max="10505" width="11.42578125" style="81"/>
    <col min="10506" max="10506" width="17.85546875" style="81" bestFit="1" customWidth="1"/>
    <col min="10507" max="10752" width="11.42578125" style="81"/>
    <col min="10753" max="10753" width="56.7109375" style="81" customWidth="1"/>
    <col min="10754" max="10754" width="15.85546875" style="81" customWidth="1"/>
    <col min="10755" max="10757" width="16.28515625" style="81" bestFit="1" customWidth="1"/>
    <col min="10758" max="10758" width="12.140625" style="81" customWidth="1"/>
    <col min="10759" max="10759" width="16.42578125" style="81" bestFit="1" customWidth="1"/>
    <col min="10760" max="10761" width="11.42578125" style="81"/>
    <col min="10762" max="10762" width="17.85546875" style="81" bestFit="1" customWidth="1"/>
    <col min="10763" max="11008" width="11.42578125" style="81"/>
    <col min="11009" max="11009" width="56.7109375" style="81" customWidth="1"/>
    <col min="11010" max="11010" width="15.85546875" style="81" customWidth="1"/>
    <col min="11011" max="11013" width="16.28515625" style="81" bestFit="1" customWidth="1"/>
    <col min="11014" max="11014" width="12.140625" style="81" customWidth="1"/>
    <col min="11015" max="11015" width="16.42578125" style="81" bestFit="1" customWidth="1"/>
    <col min="11016" max="11017" width="11.42578125" style="81"/>
    <col min="11018" max="11018" width="17.85546875" style="81" bestFit="1" customWidth="1"/>
    <col min="11019" max="11264" width="11.42578125" style="81"/>
    <col min="11265" max="11265" width="56.7109375" style="81" customWidth="1"/>
    <col min="11266" max="11266" width="15.85546875" style="81" customWidth="1"/>
    <col min="11267" max="11269" width="16.28515625" style="81" bestFit="1" customWidth="1"/>
    <col min="11270" max="11270" width="12.140625" style="81" customWidth="1"/>
    <col min="11271" max="11271" width="16.42578125" style="81" bestFit="1" customWidth="1"/>
    <col min="11272" max="11273" width="11.42578125" style="81"/>
    <col min="11274" max="11274" width="17.85546875" style="81" bestFit="1" customWidth="1"/>
    <col min="11275" max="11520" width="11.42578125" style="81"/>
    <col min="11521" max="11521" width="56.7109375" style="81" customWidth="1"/>
    <col min="11522" max="11522" width="15.85546875" style="81" customWidth="1"/>
    <col min="11523" max="11525" width="16.28515625" style="81" bestFit="1" customWidth="1"/>
    <col min="11526" max="11526" width="12.140625" style="81" customWidth="1"/>
    <col min="11527" max="11527" width="16.42578125" style="81" bestFit="1" customWidth="1"/>
    <col min="11528" max="11529" width="11.42578125" style="81"/>
    <col min="11530" max="11530" width="17.85546875" style="81" bestFit="1" customWidth="1"/>
    <col min="11531" max="11776" width="11.42578125" style="81"/>
    <col min="11777" max="11777" width="56.7109375" style="81" customWidth="1"/>
    <col min="11778" max="11778" width="15.85546875" style="81" customWidth="1"/>
    <col min="11779" max="11781" width="16.28515625" style="81" bestFit="1" customWidth="1"/>
    <col min="11782" max="11782" width="12.140625" style="81" customWidth="1"/>
    <col min="11783" max="11783" width="16.42578125" style="81" bestFit="1" customWidth="1"/>
    <col min="11784" max="11785" width="11.42578125" style="81"/>
    <col min="11786" max="11786" width="17.85546875" style="81" bestFit="1" customWidth="1"/>
    <col min="11787" max="12032" width="11.42578125" style="81"/>
    <col min="12033" max="12033" width="56.7109375" style="81" customWidth="1"/>
    <col min="12034" max="12034" width="15.85546875" style="81" customWidth="1"/>
    <col min="12035" max="12037" width="16.28515625" style="81" bestFit="1" customWidth="1"/>
    <col min="12038" max="12038" width="12.140625" style="81" customWidth="1"/>
    <col min="12039" max="12039" width="16.42578125" style="81" bestFit="1" customWidth="1"/>
    <col min="12040" max="12041" width="11.42578125" style="81"/>
    <col min="12042" max="12042" width="17.85546875" style="81" bestFit="1" customWidth="1"/>
    <col min="12043" max="12288" width="11.42578125" style="81"/>
    <col min="12289" max="12289" width="56.7109375" style="81" customWidth="1"/>
    <col min="12290" max="12290" width="15.85546875" style="81" customWidth="1"/>
    <col min="12291" max="12293" width="16.28515625" style="81" bestFit="1" customWidth="1"/>
    <col min="12294" max="12294" width="12.140625" style="81" customWidth="1"/>
    <col min="12295" max="12295" width="16.42578125" style="81" bestFit="1" customWidth="1"/>
    <col min="12296" max="12297" width="11.42578125" style="81"/>
    <col min="12298" max="12298" width="17.85546875" style="81" bestFit="1" customWidth="1"/>
    <col min="12299" max="12544" width="11.42578125" style="81"/>
    <col min="12545" max="12545" width="56.7109375" style="81" customWidth="1"/>
    <col min="12546" max="12546" width="15.85546875" style="81" customWidth="1"/>
    <col min="12547" max="12549" width="16.28515625" style="81" bestFit="1" customWidth="1"/>
    <col min="12550" max="12550" width="12.140625" style="81" customWidth="1"/>
    <col min="12551" max="12551" width="16.42578125" style="81" bestFit="1" customWidth="1"/>
    <col min="12552" max="12553" width="11.42578125" style="81"/>
    <col min="12554" max="12554" width="17.85546875" style="81" bestFit="1" customWidth="1"/>
    <col min="12555" max="12800" width="11.42578125" style="81"/>
    <col min="12801" max="12801" width="56.7109375" style="81" customWidth="1"/>
    <col min="12802" max="12802" width="15.85546875" style="81" customWidth="1"/>
    <col min="12803" max="12805" width="16.28515625" style="81" bestFit="1" customWidth="1"/>
    <col min="12806" max="12806" width="12.140625" style="81" customWidth="1"/>
    <col min="12807" max="12807" width="16.42578125" style="81" bestFit="1" customWidth="1"/>
    <col min="12808" max="12809" width="11.42578125" style="81"/>
    <col min="12810" max="12810" width="17.85546875" style="81" bestFit="1" customWidth="1"/>
    <col min="12811" max="13056" width="11.42578125" style="81"/>
    <col min="13057" max="13057" width="56.7109375" style="81" customWidth="1"/>
    <col min="13058" max="13058" width="15.85546875" style="81" customWidth="1"/>
    <col min="13059" max="13061" width="16.28515625" style="81" bestFit="1" customWidth="1"/>
    <col min="13062" max="13062" width="12.140625" style="81" customWidth="1"/>
    <col min="13063" max="13063" width="16.42578125" style="81" bestFit="1" customWidth="1"/>
    <col min="13064" max="13065" width="11.42578125" style="81"/>
    <col min="13066" max="13066" width="17.85546875" style="81" bestFit="1" customWidth="1"/>
    <col min="13067" max="13312" width="11.42578125" style="81"/>
    <col min="13313" max="13313" width="56.7109375" style="81" customWidth="1"/>
    <col min="13314" max="13314" width="15.85546875" style="81" customWidth="1"/>
    <col min="13315" max="13317" width="16.28515625" style="81" bestFit="1" customWidth="1"/>
    <col min="13318" max="13318" width="12.140625" style="81" customWidth="1"/>
    <col min="13319" max="13319" width="16.42578125" style="81" bestFit="1" customWidth="1"/>
    <col min="13320" max="13321" width="11.42578125" style="81"/>
    <col min="13322" max="13322" width="17.85546875" style="81" bestFit="1" customWidth="1"/>
    <col min="13323" max="13568" width="11.42578125" style="81"/>
    <col min="13569" max="13569" width="56.7109375" style="81" customWidth="1"/>
    <col min="13570" max="13570" width="15.85546875" style="81" customWidth="1"/>
    <col min="13571" max="13573" width="16.28515625" style="81" bestFit="1" customWidth="1"/>
    <col min="13574" max="13574" width="12.140625" style="81" customWidth="1"/>
    <col min="13575" max="13575" width="16.42578125" style="81" bestFit="1" customWidth="1"/>
    <col min="13576" max="13577" width="11.42578125" style="81"/>
    <col min="13578" max="13578" width="17.85546875" style="81" bestFit="1" customWidth="1"/>
    <col min="13579" max="13824" width="11.42578125" style="81"/>
    <col min="13825" max="13825" width="56.7109375" style="81" customWidth="1"/>
    <col min="13826" max="13826" width="15.85546875" style="81" customWidth="1"/>
    <col min="13827" max="13829" width="16.28515625" style="81" bestFit="1" customWidth="1"/>
    <col min="13830" max="13830" width="12.140625" style="81" customWidth="1"/>
    <col min="13831" max="13831" width="16.42578125" style="81" bestFit="1" customWidth="1"/>
    <col min="13832" max="13833" width="11.42578125" style="81"/>
    <col min="13834" max="13834" width="17.85546875" style="81" bestFit="1" customWidth="1"/>
    <col min="13835" max="14080" width="11.42578125" style="81"/>
    <col min="14081" max="14081" width="56.7109375" style="81" customWidth="1"/>
    <col min="14082" max="14082" width="15.85546875" style="81" customWidth="1"/>
    <col min="14083" max="14085" width="16.28515625" style="81" bestFit="1" customWidth="1"/>
    <col min="14086" max="14086" width="12.140625" style="81" customWidth="1"/>
    <col min="14087" max="14087" width="16.42578125" style="81" bestFit="1" customWidth="1"/>
    <col min="14088" max="14089" width="11.42578125" style="81"/>
    <col min="14090" max="14090" width="17.85546875" style="81" bestFit="1" customWidth="1"/>
    <col min="14091" max="14336" width="11.42578125" style="81"/>
    <col min="14337" max="14337" width="56.7109375" style="81" customWidth="1"/>
    <col min="14338" max="14338" width="15.85546875" style="81" customWidth="1"/>
    <col min="14339" max="14341" width="16.28515625" style="81" bestFit="1" customWidth="1"/>
    <col min="14342" max="14342" width="12.140625" style="81" customWidth="1"/>
    <col min="14343" max="14343" width="16.42578125" style="81" bestFit="1" customWidth="1"/>
    <col min="14344" max="14345" width="11.42578125" style="81"/>
    <col min="14346" max="14346" width="17.85546875" style="81" bestFit="1" customWidth="1"/>
    <col min="14347" max="14592" width="11.42578125" style="81"/>
    <col min="14593" max="14593" width="56.7109375" style="81" customWidth="1"/>
    <col min="14594" max="14594" width="15.85546875" style="81" customWidth="1"/>
    <col min="14595" max="14597" width="16.28515625" style="81" bestFit="1" customWidth="1"/>
    <col min="14598" max="14598" width="12.140625" style="81" customWidth="1"/>
    <col min="14599" max="14599" width="16.42578125" style="81" bestFit="1" customWidth="1"/>
    <col min="14600" max="14601" width="11.42578125" style="81"/>
    <col min="14602" max="14602" width="17.85546875" style="81" bestFit="1" customWidth="1"/>
    <col min="14603" max="14848" width="11.42578125" style="81"/>
    <col min="14849" max="14849" width="56.7109375" style="81" customWidth="1"/>
    <col min="14850" max="14850" width="15.85546875" style="81" customWidth="1"/>
    <col min="14851" max="14853" width="16.28515625" style="81" bestFit="1" customWidth="1"/>
    <col min="14854" max="14854" width="12.140625" style="81" customWidth="1"/>
    <col min="14855" max="14855" width="16.42578125" style="81" bestFit="1" customWidth="1"/>
    <col min="14856" max="14857" width="11.42578125" style="81"/>
    <col min="14858" max="14858" width="17.85546875" style="81" bestFit="1" customWidth="1"/>
    <col min="14859" max="15104" width="11.42578125" style="81"/>
    <col min="15105" max="15105" width="56.7109375" style="81" customWidth="1"/>
    <col min="15106" max="15106" width="15.85546875" style="81" customWidth="1"/>
    <col min="15107" max="15109" width="16.28515625" style="81" bestFit="1" customWidth="1"/>
    <col min="15110" max="15110" width="12.140625" style="81" customWidth="1"/>
    <col min="15111" max="15111" width="16.42578125" style="81" bestFit="1" customWidth="1"/>
    <col min="15112" max="15113" width="11.42578125" style="81"/>
    <col min="15114" max="15114" width="17.85546875" style="81" bestFit="1" customWidth="1"/>
    <col min="15115" max="15360" width="11.42578125" style="81"/>
    <col min="15361" max="15361" width="56.7109375" style="81" customWidth="1"/>
    <col min="15362" max="15362" width="15.85546875" style="81" customWidth="1"/>
    <col min="15363" max="15365" width="16.28515625" style="81" bestFit="1" customWidth="1"/>
    <col min="15366" max="15366" width="12.140625" style="81" customWidth="1"/>
    <col min="15367" max="15367" width="16.42578125" style="81" bestFit="1" customWidth="1"/>
    <col min="15368" max="15369" width="11.42578125" style="81"/>
    <col min="15370" max="15370" width="17.85546875" style="81" bestFit="1" customWidth="1"/>
    <col min="15371" max="15616" width="11.42578125" style="81"/>
    <col min="15617" max="15617" width="56.7109375" style="81" customWidth="1"/>
    <col min="15618" max="15618" width="15.85546875" style="81" customWidth="1"/>
    <col min="15619" max="15621" width="16.28515625" style="81" bestFit="1" customWidth="1"/>
    <col min="15622" max="15622" width="12.140625" style="81" customWidth="1"/>
    <col min="15623" max="15623" width="16.42578125" style="81" bestFit="1" customWidth="1"/>
    <col min="15624" max="15625" width="11.42578125" style="81"/>
    <col min="15626" max="15626" width="17.85546875" style="81" bestFit="1" customWidth="1"/>
    <col min="15627" max="15872" width="11.42578125" style="81"/>
    <col min="15873" max="15873" width="56.7109375" style="81" customWidth="1"/>
    <col min="15874" max="15874" width="15.85546875" style="81" customWidth="1"/>
    <col min="15875" max="15877" width="16.28515625" style="81" bestFit="1" customWidth="1"/>
    <col min="15878" max="15878" width="12.140625" style="81" customWidth="1"/>
    <col min="15879" max="15879" width="16.42578125" style="81" bestFit="1" customWidth="1"/>
    <col min="15880" max="15881" width="11.42578125" style="81"/>
    <col min="15882" max="15882" width="17.85546875" style="81" bestFit="1" customWidth="1"/>
    <col min="15883" max="16128" width="11.42578125" style="81"/>
    <col min="16129" max="16129" width="56.7109375" style="81" customWidth="1"/>
    <col min="16130" max="16130" width="15.85546875" style="81" customWidth="1"/>
    <col min="16131" max="16133" width="16.28515625" style="81" bestFit="1" customWidth="1"/>
    <col min="16134" max="16134" width="12.140625" style="81" customWidth="1"/>
    <col min="16135" max="16135" width="16.42578125" style="81" bestFit="1" customWidth="1"/>
    <col min="16136" max="16137" width="11.42578125" style="81"/>
    <col min="16138" max="16138" width="17.85546875" style="81" bestFit="1" customWidth="1"/>
    <col min="16139" max="16384" width="11.42578125" style="81"/>
  </cols>
  <sheetData>
    <row r="1" spans="1:52">
      <c r="A1" s="137" t="s">
        <v>71</v>
      </c>
      <c r="B1" s="137"/>
      <c r="C1" s="137"/>
      <c r="D1" s="137"/>
      <c r="E1" s="137"/>
      <c r="F1" s="137"/>
    </row>
    <row r="2" spans="1:52">
      <c r="A2" s="82" t="s">
        <v>2</v>
      </c>
      <c r="B2" s="83" t="s">
        <v>3</v>
      </c>
      <c r="C2" s="83"/>
      <c r="D2" s="83"/>
      <c r="E2" s="83"/>
      <c r="F2" s="83"/>
    </row>
    <row r="3" spans="1:52">
      <c r="A3" s="82" t="s">
        <v>4</v>
      </c>
      <c r="B3" s="83" t="s">
        <v>5</v>
      </c>
      <c r="C3" s="83"/>
      <c r="D3" s="83"/>
      <c r="E3" s="83"/>
      <c r="F3" s="83"/>
    </row>
    <row r="4" spans="1:52">
      <c r="A4" s="82" t="s">
        <v>79</v>
      </c>
      <c r="B4" s="84" t="s">
        <v>67</v>
      </c>
      <c r="C4" s="83"/>
      <c r="D4" s="83"/>
      <c r="E4" s="83"/>
      <c r="F4" s="83"/>
    </row>
    <row r="5" spans="1:52">
      <c r="A5" s="82" t="s">
        <v>8</v>
      </c>
      <c r="B5" s="84">
        <v>2011</v>
      </c>
      <c r="C5" s="83"/>
      <c r="D5" s="83"/>
      <c r="E5" s="83"/>
      <c r="F5" s="83"/>
    </row>
    <row r="6" spans="1:52">
      <c r="A6" s="82"/>
      <c r="B6" s="84"/>
      <c r="C6" s="83"/>
      <c r="D6" s="83"/>
      <c r="E6" s="83"/>
      <c r="F6" s="83"/>
    </row>
    <row r="8" spans="1:52">
      <c r="A8" s="137" t="s">
        <v>0</v>
      </c>
      <c r="B8" s="137"/>
      <c r="C8" s="137"/>
      <c r="D8" s="137"/>
      <c r="E8" s="137"/>
      <c r="F8" s="137"/>
    </row>
    <row r="9" spans="1:52">
      <c r="A9" s="138" t="s">
        <v>1</v>
      </c>
      <c r="B9" s="138"/>
      <c r="C9" s="138"/>
      <c r="D9" s="138"/>
      <c r="E9" s="138"/>
      <c r="F9" s="138"/>
    </row>
    <row r="10" spans="1:52">
      <c r="K10" s="86"/>
      <c r="L10" s="86"/>
    </row>
    <row r="11" spans="1:52" ht="15.75" thickBot="1">
      <c r="A11" s="87" t="s">
        <v>9</v>
      </c>
      <c r="B11" s="88" t="s">
        <v>10</v>
      </c>
      <c r="C11" s="88" t="s">
        <v>14</v>
      </c>
      <c r="D11" s="88" t="s">
        <v>57</v>
      </c>
      <c r="E11" s="88" t="s">
        <v>66</v>
      </c>
      <c r="F11" s="88" t="s">
        <v>65</v>
      </c>
      <c r="G11" s="88" t="s">
        <v>67</v>
      </c>
      <c r="K11" s="86"/>
      <c r="L11" s="86"/>
    </row>
    <row r="12" spans="1:52">
      <c r="A12" s="89"/>
      <c r="B12" s="90"/>
      <c r="C12" s="90"/>
      <c r="D12" s="90"/>
      <c r="E12" s="90"/>
      <c r="F12" s="90"/>
      <c r="G12" s="90"/>
      <c r="K12" s="86"/>
      <c r="L12" s="86"/>
    </row>
    <row r="13" spans="1:52">
      <c r="A13" s="91" t="s">
        <v>15</v>
      </c>
      <c r="B13" s="90"/>
      <c r="C13" s="90"/>
      <c r="D13" s="90"/>
      <c r="E13" s="90"/>
      <c r="F13" s="90"/>
      <c r="G13" s="90"/>
      <c r="K13" s="86"/>
      <c r="L13" s="86"/>
    </row>
    <row r="14" spans="1:52">
      <c r="A14" s="92" t="s">
        <v>16</v>
      </c>
      <c r="B14" s="93" t="s">
        <v>17</v>
      </c>
      <c r="C14" s="94">
        <f>'1T'!F14</f>
        <v>1531</v>
      </c>
      <c r="D14" s="94">
        <f>'2T'!F14</f>
        <v>1711</v>
      </c>
      <c r="E14" s="94">
        <f>'3T'!F14</f>
        <v>1946</v>
      </c>
      <c r="F14" s="93">
        <f>'4T'!F14</f>
        <v>1279</v>
      </c>
      <c r="G14" s="93">
        <f>SUM(C14:F14)</f>
        <v>6467</v>
      </c>
      <c r="K14" s="86"/>
      <c r="L14" s="86"/>
    </row>
    <row r="15" spans="1:52">
      <c r="A15" s="95"/>
      <c r="B15" s="93" t="s">
        <v>18</v>
      </c>
      <c r="C15" s="94">
        <f>'1T'!F15</f>
        <v>4175</v>
      </c>
      <c r="D15" s="94">
        <f>'2T'!F15</f>
        <v>5026</v>
      </c>
      <c r="E15" s="94">
        <f>'3T'!F15</f>
        <v>5484</v>
      </c>
      <c r="F15" s="93">
        <f>'4T'!F15</f>
        <v>3674</v>
      </c>
      <c r="G15" s="93">
        <f t="shared" ref="G15:G33" si="0">SUM(C15:F15)</f>
        <v>18359</v>
      </c>
      <c r="K15" s="86"/>
      <c r="L15" s="86"/>
    </row>
    <row r="16" spans="1:52" s="97" customFormat="1">
      <c r="A16" s="92" t="s">
        <v>19</v>
      </c>
      <c r="B16" s="93" t="s">
        <v>17</v>
      </c>
      <c r="C16" s="94">
        <f>'1T'!F16</f>
        <v>321</v>
      </c>
      <c r="D16" s="94">
        <f>'2T'!F16</f>
        <v>241</v>
      </c>
      <c r="E16" s="94">
        <f>'3T'!F16</f>
        <v>264</v>
      </c>
      <c r="F16" s="93">
        <f>'4T'!F16</f>
        <v>255</v>
      </c>
      <c r="G16" s="93">
        <f t="shared" si="0"/>
        <v>1081</v>
      </c>
      <c r="H16" s="81"/>
      <c r="I16" s="81"/>
      <c r="J16" s="81"/>
      <c r="K16" s="86"/>
      <c r="L16" s="8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</row>
    <row r="17" spans="1:52">
      <c r="A17" s="95"/>
      <c r="B17" s="93" t="s">
        <v>18</v>
      </c>
      <c r="C17" s="94">
        <f>'1T'!F17</f>
        <v>1028</v>
      </c>
      <c r="D17" s="94">
        <f>'2T'!F17</f>
        <v>816</v>
      </c>
      <c r="E17" s="94">
        <f>'3T'!F17</f>
        <v>839</v>
      </c>
      <c r="F17" s="93">
        <f>'4T'!F17</f>
        <v>840</v>
      </c>
      <c r="G17" s="93">
        <f t="shared" si="0"/>
        <v>3523</v>
      </c>
      <c r="K17" s="86"/>
      <c r="L17" s="86"/>
    </row>
    <row r="18" spans="1:52" s="97" customFormat="1">
      <c r="A18" s="92" t="s">
        <v>20</v>
      </c>
      <c r="B18" s="93" t="s">
        <v>17</v>
      </c>
      <c r="C18" s="94">
        <f>'1T'!F18</f>
        <v>231</v>
      </c>
      <c r="D18" s="94">
        <f>'2T'!F18</f>
        <v>581</v>
      </c>
      <c r="E18" s="94">
        <f>'3T'!F18</f>
        <v>373</v>
      </c>
      <c r="F18" s="93">
        <f>'4T'!F18</f>
        <v>348</v>
      </c>
      <c r="G18" s="93">
        <f t="shared" si="0"/>
        <v>1533</v>
      </c>
      <c r="H18" s="81"/>
      <c r="I18" s="81"/>
      <c r="J18" s="81"/>
      <c r="K18" s="86"/>
      <c r="L18" s="8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</row>
    <row r="19" spans="1:52">
      <c r="A19" s="95"/>
      <c r="B19" s="93" t="s">
        <v>18</v>
      </c>
      <c r="C19" s="94">
        <f>'1T'!F19</f>
        <v>792</v>
      </c>
      <c r="D19" s="94">
        <f>'2T'!F19</f>
        <v>1929</v>
      </c>
      <c r="E19" s="94">
        <f>'3T'!F19</f>
        <v>1229</v>
      </c>
      <c r="F19" s="93">
        <f>'4T'!F19</f>
        <v>1163</v>
      </c>
      <c r="G19" s="93">
        <f t="shared" si="0"/>
        <v>5113</v>
      </c>
      <c r="K19" s="86"/>
      <c r="L19" s="86"/>
    </row>
    <row r="20" spans="1:52" s="97" customFormat="1">
      <c r="A20" s="140" t="s">
        <v>21</v>
      </c>
      <c r="B20" s="93" t="s">
        <v>17</v>
      </c>
      <c r="C20" s="94">
        <f>'1T'!F20</f>
        <v>285</v>
      </c>
      <c r="D20" s="94">
        <f>'2T'!F20</f>
        <v>183</v>
      </c>
      <c r="E20" s="94">
        <f>'3T'!F20</f>
        <v>213</v>
      </c>
      <c r="F20" s="93">
        <f>'4T'!F20</f>
        <v>155</v>
      </c>
      <c r="G20" s="93">
        <f t="shared" si="0"/>
        <v>836</v>
      </c>
      <c r="H20" s="81"/>
      <c r="I20" s="81"/>
      <c r="J20" s="81"/>
      <c r="K20" s="86"/>
      <c r="L20" s="8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</row>
    <row r="21" spans="1:52">
      <c r="A21" s="140"/>
      <c r="B21" s="93" t="s">
        <v>18</v>
      </c>
      <c r="C21" s="94">
        <f>'1T'!F21</f>
        <v>834</v>
      </c>
      <c r="D21" s="94">
        <f>'2T'!F21</f>
        <v>520</v>
      </c>
      <c r="E21" s="94">
        <f>'3T'!F21</f>
        <v>619</v>
      </c>
      <c r="F21" s="93">
        <f>'4T'!F21</f>
        <v>479</v>
      </c>
      <c r="G21" s="93">
        <f t="shared" si="0"/>
        <v>2452</v>
      </c>
      <c r="K21" s="86"/>
      <c r="L21" s="86"/>
    </row>
    <row r="22" spans="1:52">
      <c r="A22" s="98" t="s">
        <v>85</v>
      </c>
      <c r="B22" s="93" t="s">
        <v>17</v>
      </c>
      <c r="C22" s="94">
        <f>+C14+C16+C18+C20</f>
        <v>2368</v>
      </c>
      <c r="D22" s="94">
        <f t="shared" ref="D22:G22" si="1">+D14+D16+D18+D20</f>
        <v>2716</v>
      </c>
      <c r="E22" s="94">
        <f t="shared" si="1"/>
        <v>2796</v>
      </c>
      <c r="F22" s="94">
        <f t="shared" si="1"/>
        <v>2037</v>
      </c>
      <c r="G22" s="99">
        <f t="shared" si="1"/>
        <v>9917</v>
      </c>
      <c r="K22" s="86"/>
      <c r="L22" s="86"/>
    </row>
    <row r="23" spans="1:52">
      <c r="A23" s="98"/>
      <c r="B23" s="93" t="s">
        <v>18</v>
      </c>
      <c r="C23" s="94">
        <f>+C15+C17+C19+C21</f>
        <v>6829</v>
      </c>
      <c r="D23" s="94">
        <f t="shared" ref="D23:G23" si="2">+D15+D17+D19+D21</f>
        <v>8291</v>
      </c>
      <c r="E23" s="94">
        <f t="shared" si="2"/>
        <v>8171</v>
      </c>
      <c r="F23" s="94">
        <f t="shared" si="2"/>
        <v>6156</v>
      </c>
      <c r="G23" s="94">
        <f t="shared" si="2"/>
        <v>29447</v>
      </c>
      <c r="K23" s="86"/>
      <c r="L23" s="86"/>
    </row>
    <row r="24" spans="1:52">
      <c r="A24" s="100"/>
      <c r="B24" s="93"/>
      <c r="C24" s="94"/>
      <c r="D24" s="94"/>
      <c r="E24" s="94"/>
      <c r="F24" s="93"/>
      <c r="G24" s="93"/>
      <c r="K24" s="86"/>
      <c r="L24" s="86"/>
    </row>
    <row r="25" spans="1:52">
      <c r="A25" s="91" t="s">
        <v>22</v>
      </c>
      <c r="B25" s="93"/>
      <c r="C25" s="94"/>
      <c r="D25" s="94"/>
      <c r="E25" s="94"/>
      <c r="F25" s="93"/>
      <c r="G25" s="93"/>
      <c r="K25" s="86"/>
      <c r="L25" s="86"/>
    </row>
    <row r="26" spans="1:52" s="96" customFormat="1">
      <c r="A26" s="92" t="s">
        <v>23</v>
      </c>
      <c r="B26" s="93" t="s">
        <v>17</v>
      </c>
      <c r="C26" s="94">
        <f>'1T'!F26</f>
        <v>815</v>
      </c>
      <c r="D26" s="94">
        <f>'2T'!F26</f>
        <v>1148</v>
      </c>
      <c r="E26" s="94">
        <f>'3T'!F26</f>
        <v>1125</v>
      </c>
      <c r="F26" s="93">
        <f>'4T'!F26</f>
        <v>1422</v>
      </c>
      <c r="G26" s="93">
        <f t="shared" si="0"/>
        <v>4510</v>
      </c>
    </row>
    <row r="27" spans="1:52">
      <c r="A27" s="95"/>
      <c r="B27" s="93" t="s">
        <v>18</v>
      </c>
      <c r="C27" s="94">
        <f>'1T'!F27</f>
        <v>2388</v>
      </c>
      <c r="D27" s="94">
        <f>'2T'!F27</f>
        <v>3236</v>
      </c>
      <c r="E27" s="94">
        <f>'3T'!F27</f>
        <v>3068</v>
      </c>
      <c r="F27" s="93">
        <f>'4T'!F27</f>
        <v>3940</v>
      </c>
      <c r="G27" s="93">
        <f t="shared" si="0"/>
        <v>12632</v>
      </c>
      <c r="I27" s="96"/>
      <c r="J27" s="96"/>
      <c r="K27" s="96"/>
    </row>
    <row r="28" spans="1:52" s="101" customFormat="1">
      <c r="A28" s="92" t="s">
        <v>24</v>
      </c>
      <c r="B28" s="93" t="s">
        <v>17</v>
      </c>
      <c r="C28" s="94">
        <f>'1T'!F28</f>
        <v>144</v>
      </c>
      <c r="D28" s="94">
        <f>'2T'!F28</f>
        <v>59</v>
      </c>
      <c r="E28" s="94">
        <f>'3T'!F28</f>
        <v>117</v>
      </c>
      <c r="F28" s="93">
        <f>'4T'!F28</f>
        <v>89</v>
      </c>
      <c r="G28" s="93">
        <f t="shared" si="0"/>
        <v>409</v>
      </c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</row>
    <row r="29" spans="1:52">
      <c r="A29" s="93"/>
      <c r="B29" s="93" t="s">
        <v>18</v>
      </c>
      <c r="C29" s="94">
        <f>'1T'!F29</f>
        <v>480</v>
      </c>
      <c r="D29" s="94">
        <f>'2T'!F29</f>
        <v>161</v>
      </c>
      <c r="E29" s="94">
        <f>'3T'!F29</f>
        <v>406</v>
      </c>
      <c r="F29" s="93">
        <f>'4T'!F29</f>
        <v>283</v>
      </c>
      <c r="G29" s="93">
        <f t="shared" si="0"/>
        <v>1330</v>
      </c>
      <c r="I29" s="96"/>
      <c r="J29" s="96"/>
      <c r="K29" s="96"/>
    </row>
    <row r="30" spans="1:52" s="101" customFormat="1">
      <c r="A30" s="92" t="s">
        <v>25</v>
      </c>
      <c r="B30" s="93" t="s">
        <v>17</v>
      </c>
      <c r="C30" s="94">
        <f>'1T'!F30</f>
        <v>470</v>
      </c>
      <c r="D30" s="94">
        <f>'2T'!F30</f>
        <v>479</v>
      </c>
      <c r="E30" s="94">
        <f>'3T'!F30</f>
        <v>387</v>
      </c>
      <c r="F30" s="93">
        <f>'4T'!F30</f>
        <v>490</v>
      </c>
      <c r="G30" s="93">
        <f t="shared" si="0"/>
        <v>1826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</row>
    <row r="31" spans="1:52">
      <c r="A31" s="93"/>
      <c r="B31" s="93" t="s">
        <v>18</v>
      </c>
      <c r="C31" s="94">
        <f>'1T'!F31</f>
        <v>1549</v>
      </c>
      <c r="D31" s="94">
        <f>'2T'!F31</f>
        <v>1634</v>
      </c>
      <c r="E31" s="94">
        <f>'3T'!F31</f>
        <v>1236</v>
      </c>
      <c r="F31" s="93">
        <f>'4T'!F31</f>
        <v>1646</v>
      </c>
      <c r="G31" s="93">
        <f t="shared" si="0"/>
        <v>6065</v>
      </c>
      <c r="I31" s="96"/>
      <c r="J31" s="96"/>
      <c r="K31" s="96"/>
    </row>
    <row r="32" spans="1:52" s="101" customFormat="1">
      <c r="A32" s="140" t="s">
        <v>26</v>
      </c>
      <c r="B32" s="93" t="s">
        <v>17</v>
      </c>
      <c r="C32" s="94">
        <f>'1T'!F32</f>
        <v>94</v>
      </c>
      <c r="D32" s="94">
        <f>'2T'!F32</f>
        <v>223</v>
      </c>
      <c r="E32" s="94">
        <f>'3T'!F32</f>
        <v>181</v>
      </c>
      <c r="F32" s="93">
        <f>'4T'!F32</f>
        <v>159</v>
      </c>
      <c r="G32" s="93">
        <f t="shared" si="0"/>
        <v>657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</row>
    <row r="33" spans="1:52">
      <c r="A33" s="140"/>
      <c r="B33" s="93" t="s">
        <v>18</v>
      </c>
      <c r="C33" s="94">
        <f>'1T'!F33</f>
        <v>254</v>
      </c>
      <c r="D33" s="94">
        <f>'2T'!F33</f>
        <v>642</v>
      </c>
      <c r="E33" s="94">
        <f>'3T'!F33</f>
        <v>533</v>
      </c>
      <c r="F33" s="93">
        <f>'4T'!F33</f>
        <v>468</v>
      </c>
      <c r="G33" s="93">
        <f t="shared" si="0"/>
        <v>1897</v>
      </c>
      <c r="H33" s="96"/>
    </row>
    <row r="34" spans="1:52">
      <c r="A34" s="98" t="s">
        <v>86</v>
      </c>
      <c r="B34" s="93" t="s">
        <v>17</v>
      </c>
      <c r="C34" s="94">
        <f>C26+C28+C30+C32</f>
        <v>1523</v>
      </c>
      <c r="D34" s="94">
        <f t="shared" ref="D34:G34" si="3">D26+D28+D30+D32</f>
        <v>1909</v>
      </c>
      <c r="E34" s="94">
        <f t="shared" si="3"/>
        <v>1810</v>
      </c>
      <c r="F34" s="94">
        <f t="shared" si="3"/>
        <v>2160</v>
      </c>
      <c r="G34" s="94">
        <f t="shared" si="3"/>
        <v>7402</v>
      </c>
      <c r="H34" s="96"/>
    </row>
    <row r="35" spans="1:52">
      <c r="A35" s="98"/>
      <c r="B35" s="93" t="s">
        <v>18</v>
      </c>
      <c r="C35" s="94">
        <f>+C27+C29+C31+C33</f>
        <v>4671</v>
      </c>
      <c r="D35" s="94">
        <f t="shared" ref="D35:G35" si="4">+D27+D29+D31+D33</f>
        <v>5673</v>
      </c>
      <c r="E35" s="94">
        <f t="shared" si="4"/>
        <v>5243</v>
      </c>
      <c r="F35" s="94">
        <f t="shared" si="4"/>
        <v>6337</v>
      </c>
      <c r="G35" s="94">
        <f t="shared" si="4"/>
        <v>21924</v>
      </c>
      <c r="H35" s="96"/>
    </row>
    <row r="36" spans="1:52">
      <c r="A36" s="100"/>
      <c r="B36" s="93"/>
      <c r="C36" s="94"/>
      <c r="D36" s="94"/>
      <c r="E36" s="94"/>
      <c r="F36" s="93"/>
      <c r="G36" s="93"/>
      <c r="H36" s="96"/>
    </row>
    <row r="37" spans="1:52" ht="15.75" thickBot="1">
      <c r="A37" s="102"/>
      <c r="B37" s="103"/>
      <c r="C37" s="103"/>
      <c r="D37" s="103"/>
      <c r="E37" s="103"/>
      <c r="F37" s="103"/>
      <c r="G37" s="103"/>
    </row>
    <row r="38" spans="1:52" ht="15.75" thickTop="1">
      <c r="A38" s="139" t="s">
        <v>27</v>
      </c>
      <c r="B38" s="139"/>
      <c r="C38" s="139"/>
      <c r="D38" s="139"/>
      <c r="E38" s="139"/>
      <c r="F38" s="139"/>
    </row>
    <row r="39" spans="1:52">
      <c r="A39" s="139"/>
      <c r="B39" s="139"/>
      <c r="C39" s="139"/>
      <c r="D39" s="139"/>
      <c r="E39" s="139"/>
      <c r="F39" s="139"/>
    </row>
    <row r="40" spans="1:52" s="96" customFormat="1">
      <c r="A40" s="92"/>
      <c r="B40" s="93"/>
    </row>
    <row r="41" spans="1:52">
      <c r="A41" s="137" t="s">
        <v>28</v>
      </c>
      <c r="B41" s="137"/>
      <c r="C41" s="137"/>
      <c r="D41" s="137"/>
      <c r="E41" s="137"/>
      <c r="F41" s="104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</row>
    <row r="42" spans="1:52">
      <c r="A42" s="137" t="s">
        <v>29</v>
      </c>
      <c r="B42" s="137"/>
      <c r="C42" s="137"/>
      <c r="D42" s="137"/>
      <c r="E42" s="137"/>
    </row>
    <row r="43" spans="1:52">
      <c r="A43" s="137" t="s">
        <v>77</v>
      </c>
      <c r="B43" s="137"/>
      <c r="C43" s="137"/>
      <c r="D43" s="137"/>
      <c r="E43" s="137"/>
    </row>
    <row r="44" spans="1:52">
      <c r="B44" s="141"/>
      <c r="C44" s="141"/>
      <c r="D44" s="141"/>
      <c r="E44" s="141"/>
      <c r="F44" s="105"/>
    </row>
    <row r="45" spans="1:52" ht="15.75" thickBot="1">
      <c r="A45" s="106" t="s">
        <v>9</v>
      </c>
      <c r="B45" s="88" t="s">
        <v>14</v>
      </c>
      <c r="C45" s="88" t="s">
        <v>57</v>
      </c>
      <c r="D45" s="88" t="s">
        <v>66</v>
      </c>
      <c r="E45" s="88" t="s">
        <v>65</v>
      </c>
      <c r="F45" s="88" t="s">
        <v>67</v>
      </c>
    </row>
    <row r="46" spans="1:52">
      <c r="A46" s="91" t="s">
        <v>15</v>
      </c>
      <c r="B46" s="107"/>
      <c r="C46" s="107"/>
      <c r="D46" s="107"/>
      <c r="E46" s="107"/>
      <c r="F46" s="107"/>
    </row>
    <row r="47" spans="1:52">
      <c r="A47" s="92" t="s">
        <v>32</v>
      </c>
      <c r="B47" s="108">
        <f>'1T'!E47</f>
        <v>8154600776.8500004</v>
      </c>
      <c r="C47" s="108">
        <f>'2T'!E47</f>
        <v>9539656080.7000008</v>
      </c>
      <c r="D47" s="108">
        <f>'3T'!E47</f>
        <v>10648248904.51</v>
      </c>
      <c r="E47" s="107">
        <f>'4T'!E47</f>
        <v>7034191145.0599995</v>
      </c>
      <c r="F47" s="92">
        <f>SUM(B47:E47)</f>
        <v>35376696907.120003</v>
      </c>
      <c r="G47" s="124">
        <f>F47/F$52*100</f>
        <v>52.777257470994542</v>
      </c>
    </row>
    <row r="48" spans="1:52">
      <c r="A48" s="92" t="s">
        <v>33</v>
      </c>
      <c r="B48" s="94">
        <f>'1T'!E48</f>
        <v>2733448812.4299998</v>
      </c>
      <c r="C48" s="94">
        <f>'2T'!E48</f>
        <v>2348781559.71</v>
      </c>
      <c r="D48" s="94">
        <f>'3T'!E48</f>
        <v>2597551688.0700002</v>
      </c>
      <c r="E48" s="92">
        <f>'4T'!E48</f>
        <v>1901760683.8399999</v>
      </c>
      <c r="F48" s="92">
        <f t="shared" ref="F48:F59" si="5">SUM(B48:E48)</f>
        <v>9581542744.0499992</v>
      </c>
      <c r="G48" s="124">
        <f t="shared" ref="G48:G52" si="6">F48/F$52*100</f>
        <v>14.294368682857172</v>
      </c>
    </row>
    <row r="49" spans="1:7">
      <c r="A49" s="92" t="s">
        <v>34</v>
      </c>
      <c r="B49" s="94">
        <f>'1T'!E49</f>
        <v>2055421198.2299998</v>
      </c>
      <c r="C49" s="94">
        <f>'2T'!E49</f>
        <v>6367055007.9799995</v>
      </c>
      <c r="D49" s="94">
        <f>'3T'!E49</f>
        <v>4082775206.5400004</v>
      </c>
      <c r="E49" s="92">
        <f>'4T'!E49</f>
        <v>3503903099.3800001</v>
      </c>
      <c r="F49" s="92">
        <f t="shared" si="5"/>
        <v>16009154512.130001</v>
      </c>
      <c r="G49" s="124">
        <f t="shared" si="6"/>
        <v>23.883497992984427</v>
      </c>
    </row>
    <row r="50" spans="1:7">
      <c r="A50" s="92" t="s">
        <v>35</v>
      </c>
      <c r="B50" s="94">
        <f>'1T'!E50</f>
        <v>1327304000</v>
      </c>
      <c r="C50" s="94">
        <f>'2T'!E50</f>
        <v>857032000</v>
      </c>
      <c r="D50" s="94">
        <f>'3T'!E50</f>
        <v>1015741664.1600001</v>
      </c>
      <c r="E50" s="92">
        <f>'4T'!E50</f>
        <v>720547189.75999999</v>
      </c>
      <c r="F50" s="92">
        <f t="shared" si="5"/>
        <v>3920624853.9200001</v>
      </c>
      <c r="G50" s="124">
        <f t="shared" si="6"/>
        <v>5.8490431683256165</v>
      </c>
    </row>
    <row r="51" spans="1:7">
      <c r="A51" s="92" t="s">
        <v>36</v>
      </c>
      <c r="B51" s="94">
        <f>'1T'!E51</f>
        <v>394090024.14720005</v>
      </c>
      <c r="C51" s="94">
        <f>'2T'!E51</f>
        <v>600327770.61944604</v>
      </c>
      <c r="D51" s="94">
        <f>'3T'!E51</f>
        <v>642636352.58201718</v>
      </c>
      <c r="E51" s="92">
        <f>'4T'!E51</f>
        <v>505118630.75609791</v>
      </c>
      <c r="F51" s="107">
        <f t="shared" si="5"/>
        <v>2142172778.1047611</v>
      </c>
      <c r="G51" s="124">
        <f t="shared" si="6"/>
        <v>3.1958326848382588</v>
      </c>
    </row>
    <row r="52" spans="1:7" ht="15.75" thickBot="1">
      <c r="A52" s="109" t="s">
        <v>37</v>
      </c>
      <c r="B52" s="109">
        <f>'1T'!E52</f>
        <v>14664864811.6572</v>
      </c>
      <c r="C52" s="109">
        <f>'2T'!E52</f>
        <v>19712852419.009445</v>
      </c>
      <c r="D52" s="109">
        <f>'3T'!E52</f>
        <v>18986953815.862015</v>
      </c>
      <c r="E52" s="109">
        <f>'4T'!E52</f>
        <v>13665520748.796097</v>
      </c>
      <c r="F52" s="110">
        <f t="shared" si="5"/>
        <v>67030191795.324753</v>
      </c>
      <c r="G52" s="124">
        <f t="shared" si="6"/>
        <v>100</v>
      </c>
    </row>
    <row r="53" spans="1:7" ht="15.75" thickTop="1">
      <c r="A53" s="91" t="s">
        <v>22</v>
      </c>
      <c r="B53" s="92"/>
      <c r="C53" s="92"/>
      <c r="D53" s="92"/>
      <c r="E53" s="92"/>
      <c r="F53" s="92"/>
    </row>
    <row r="54" spans="1:7">
      <c r="A54" s="92" t="s">
        <v>32</v>
      </c>
      <c r="B54" s="94">
        <f>'1T'!E54</f>
        <v>4463625383.1700001</v>
      </c>
      <c r="C54" s="94">
        <f>'2T'!E54</f>
        <v>5982113845.3199997</v>
      </c>
      <c r="D54" s="94">
        <f>'3T'!E54</f>
        <v>6011412016.6599998</v>
      </c>
      <c r="E54" s="107">
        <f>'4T'!E54</f>
        <v>7570572359.6999998</v>
      </c>
      <c r="F54" s="107">
        <f t="shared" si="5"/>
        <v>24027723604.849998</v>
      </c>
    </row>
    <row r="55" spans="1:7">
      <c r="A55" s="92" t="s">
        <v>33</v>
      </c>
      <c r="B55" s="94">
        <f>'1T'!E55</f>
        <v>962762589.78000009</v>
      </c>
      <c r="C55" s="94">
        <f>'2T'!E55</f>
        <v>353069170.10000002</v>
      </c>
      <c r="D55" s="94">
        <f>'3T'!E55</f>
        <v>1052276074.76</v>
      </c>
      <c r="E55" s="92">
        <f>'4T'!E55</f>
        <v>808594038.38000011</v>
      </c>
      <c r="F55" s="92">
        <f t="shared" si="5"/>
        <v>3176701873.0200005</v>
      </c>
    </row>
    <row r="56" spans="1:7">
      <c r="A56" s="92" t="s">
        <v>34</v>
      </c>
      <c r="B56" s="94">
        <f>'1T'!E56</f>
        <v>4926012039.0199995</v>
      </c>
      <c r="C56" s="94">
        <f>'2T'!E56</f>
        <v>5027177974.1300001</v>
      </c>
      <c r="D56" s="94">
        <f>'3T'!E56</f>
        <v>4235781551.0500002</v>
      </c>
      <c r="E56" s="92">
        <f>'4T'!E56</f>
        <v>5287530984.9399996</v>
      </c>
      <c r="F56" s="92">
        <f t="shared" si="5"/>
        <v>19476502549.139999</v>
      </c>
    </row>
    <row r="57" spans="1:7">
      <c r="A57" s="92" t="s">
        <v>35</v>
      </c>
      <c r="B57" s="94">
        <f>'1T'!E57</f>
        <v>435693000</v>
      </c>
      <c r="C57" s="94">
        <f>'2T'!E57</f>
        <v>1043067000</v>
      </c>
      <c r="D57" s="94">
        <f>'3T'!E57</f>
        <v>852961000</v>
      </c>
      <c r="E57" s="92">
        <f>'4T'!E57</f>
        <v>740199000</v>
      </c>
      <c r="F57" s="92">
        <f t="shared" si="5"/>
        <v>3071920000</v>
      </c>
    </row>
    <row r="58" spans="1:7">
      <c r="A58" s="92" t="s">
        <v>38</v>
      </c>
      <c r="B58" s="94">
        <f>'1T'!E58</f>
        <v>280860602.14140654</v>
      </c>
      <c r="C58" s="94">
        <f>'2T'!E58</f>
        <v>536780193.96371078</v>
      </c>
      <c r="D58" s="94">
        <f>'3T'!E58</f>
        <v>480054394.62379324</v>
      </c>
      <c r="E58" s="92">
        <f>'4T'!E58</f>
        <v>645977645.01667929</v>
      </c>
      <c r="F58" s="92">
        <f t="shared" si="5"/>
        <v>1943672835.7455897</v>
      </c>
    </row>
    <row r="59" spans="1:7" ht="15.75" thickBot="1">
      <c r="A59" s="109" t="s">
        <v>37</v>
      </c>
      <c r="B59" s="109">
        <f>'1T'!E59</f>
        <v>11068953614.111406</v>
      </c>
      <c r="C59" s="109">
        <f>'2T'!E59</f>
        <v>12942208183.51371</v>
      </c>
      <c r="D59" s="109">
        <f>'3T'!E59</f>
        <v>12632485037.093794</v>
      </c>
      <c r="E59" s="109">
        <f>'4T'!E59</f>
        <v>15052874028.03668</v>
      </c>
      <c r="F59" s="109">
        <f t="shared" si="5"/>
        <v>51696520862.755592</v>
      </c>
    </row>
    <row r="60" spans="1:7" ht="15.75" thickTop="1">
      <c r="A60" s="111" t="s">
        <v>27</v>
      </c>
      <c r="B60" s="93"/>
      <c r="C60" s="93"/>
      <c r="D60" s="93"/>
      <c r="E60" s="112"/>
      <c r="F60" s="105"/>
    </row>
    <row r="61" spans="1:7">
      <c r="A61" s="111"/>
      <c r="B61" s="111"/>
      <c r="C61" s="111"/>
      <c r="D61" s="111"/>
      <c r="E61" s="111"/>
      <c r="F61" s="111"/>
    </row>
    <row r="62" spans="1:7">
      <c r="B62" s="104"/>
      <c r="C62" s="104"/>
      <c r="D62" s="104"/>
      <c r="E62" s="104"/>
    </row>
    <row r="63" spans="1:7">
      <c r="A63" s="138" t="s">
        <v>40</v>
      </c>
      <c r="B63" s="138"/>
      <c r="C63" s="138"/>
      <c r="D63" s="138"/>
      <c r="E63" s="138"/>
    </row>
    <row r="64" spans="1:7">
      <c r="A64" s="137" t="s">
        <v>41</v>
      </c>
      <c r="B64" s="137"/>
      <c r="C64" s="137"/>
      <c r="D64" s="137"/>
      <c r="E64" s="137"/>
    </row>
    <row r="65" spans="1:8">
      <c r="A65" s="137" t="s">
        <v>77</v>
      </c>
      <c r="B65" s="137"/>
      <c r="C65" s="137"/>
      <c r="D65" s="137"/>
      <c r="E65" s="137"/>
    </row>
    <row r="66" spans="1:8">
      <c r="B66" s="142"/>
      <c r="C66" s="142"/>
      <c r="D66" s="142"/>
      <c r="E66" s="142"/>
    </row>
    <row r="67" spans="1:8" ht="15.75" thickBot="1">
      <c r="A67" s="106" t="s">
        <v>42</v>
      </c>
      <c r="B67" s="113" t="s">
        <v>14</v>
      </c>
      <c r="C67" s="113" t="s">
        <v>57</v>
      </c>
      <c r="D67" s="113" t="s">
        <v>66</v>
      </c>
      <c r="E67" s="113" t="s">
        <v>65</v>
      </c>
      <c r="F67" s="113" t="s">
        <v>67</v>
      </c>
    </row>
    <row r="68" spans="1:8">
      <c r="A68" s="114" t="s">
        <v>43</v>
      </c>
    </row>
    <row r="69" spans="1:8">
      <c r="A69" s="115" t="s">
        <v>72</v>
      </c>
      <c r="B69" s="81">
        <f>'1T'!E69</f>
        <v>394090024.15120006</v>
      </c>
      <c r="C69" s="81">
        <f>'2T'!E69</f>
        <v>600327770.61490011</v>
      </c>
      <c r="D69" s="81">
        <f>'3T'!E69</f>
        <v>642636352.58879995</v>
      </c>
      <c r="E69" s="116">
        <f>'4T'!E69</f>
        <v>505118630.75609791</v>
      </c>
      <c r="F69" s="116">
        <f>SUM(B69:E69)</f>
        <v>2142172778.1109982</v>
      </c>
      <c r="G69" s="81">
        <f>F69/1000000</f>
        <v>2142.172778110998</v>
      </c>
    </row>
    <row r="70" spans="1:8" ht="17.25">
      <c r="A70" s="117" t="s">
        <v>83</v>
      </c>
      <c r="B70" s="81">
        <f>'1T'!E70</f>
        <v>253150476.15400001</v>
      </c>
      <c r="C70" s="81">
        <f>'2T'!E70</f>
        <v>408028167.671</v>
      </c>
      <c r="D70" s="81">
        <f>'3T'!E70</f>
        <v>464470164.90380001</v>
      </c>
      <c r="E70" s="116">
        <f>'4T'!E70</f>
        <v>370009727.69879782</v>
      </c>
      <c r="F70" s="116">
        <f t="shared" ref="F70:F79" si="7">SUM(B70:E70)</f>
        <v>1495658536.427598</v>
      </c>
      <c r="G70" s="81">
        <f t="shared" ref="G70:G81" si="8">F70/1000000</f>
        <v>1495.6585364275979</v>
      </c>
    </row>
    <row r="71" spans="1:8">
      <c r="A71" s="118" t="s">
        <v>44</v>
      </c>
      <c r="B71" s="119">
        <f>'1T'!E71</f>
        <v>178080117.17230853</v>
      </c>
      <c r="C71" s="119">
        <f>'2T'!E71</f>
        <v>307350161.31964236</v>
      </c>
      <c r="D71" s="119">
        <f>'3T'!E71</f>
        <v>400164938.6393531</v>
      </c>
      <c r="E71" s="116">
        <f>'4T'!E71</f>
        <v>246032346.58363384</v>
      </c>
      <c r="F71" s="116">
        <f t="shared" si="7"/>
        <v>1131627563.7149379</v>
      </c>
      <c r="G71" s="81">
        <f t="shared" si="8"/>
        <v>1131.6275637149379</v>
      </c>
    </row>
    <row r="72" spans="1:8">
      <c r="A72" s="118" t="s">
        <v>45</v>
      </c>
      <c r="B72" s="119">
        <f>'1T'!E72</f>
        <v>58431837.680013627</v>
      </c>
      <c r="C72" s="119">
        <f>'2T'!E72</f>
        <v>69282665.882098511</v>
      </c>
      <c r="D72" s="119">
        <f>'3T'!E72</f>
        <v>46594359.855430372</v>
      </c>
      <c r="E72" s="116">
        <f>'4T'!E72</f>
        <v>91903946.52894783</v>
      </c>
      <c r="F72" s="116">
        <f t="shared" si="7"/>
        <v>266212809.94649035</v>
      </c>
      <c r="G72" s="81">
        <f t="shared" si="8"/>
        <v>266.21280994649032</v>
      </c>
    </row>
    <row r="73" spans="1:8">
      <c r="A73" s="118" t="s">
        <v>46</v>
      </c>
      <c r="B73" s="119">
        <f>'1T'!E73</f>
        <v>11761884.334475784</v>
      </c>
      <c r="C73" s="119">
        <f>'2T'!E73</f>
        <v>12314516.595314479</v>
      </c>
      <c r="D73" s="119">
        <f>'3T'!E73</f>
        <v>8815829.4765108526</v>
      </c>
      <c r="E73" s="116">
        <f>'4T'!E73</f>
        <v>9264121.0485868715</v>
      </c>
      <c r="F73" s="116">
        <f t="shared" si="7"/>
        <v>42156351.454887986</v>
      </c>
      <c r="G73" s="81">
        <f t="shared" si="8"/>
        <v>42.156351454887989</v>
      </c>
      <c r="H73" s="81">
        <f>SUM(G72:G73)</f>
        <v>308.36916140137834</v>
      </c>
    </row>
    <row r="74" spans="1:8">
      <c r="A74" s="118" t="s">
        <v>47</v>
      </c>
      <c r="B74" s="119">
        <f>'1T'!E74</f>
        <v>4876636.9672020543</v>
      </c>
      <c r="C74" s="119">
        <f>'2T'!E74</f>
        <v>19080823.873944644</v>
      </c>
      <c r="D74" s="119">
        <f>'3T'!E74</f>
        <v>8895036.9325056095</v>
      </c>
      <c r="E74" s="116">
        <f>'4T'!E74</f>
        <v>22809313.53762931</v>
      </c>
      <c r="F74" s="116">
        <f t="shared" si="7"/>
        <v>55661811.311281621</v>
      </c>
      <c r="G74" s="81">
        <f t="shared" si="8"/>
        <v>55.661811311281625</v>
      </c>
    </row>
    <row r="75" spans="1:8" ht="17.25">
      <c r="A75" s="120" t="s">
        <v>80</v>
      </c>
      <c r="B75" s="119">
        <f>'1T'!E75</f>
        <v>140939547.99720001</v>
      </c>
      <c r="C75" s="119">
        <f>'2T'!E75</f>
        <v>192299602.94390002</v>
      </c>
      <c r="D75" s="119">
        <f>'3T'!E75</f>
        <v>178166187.685</v>
      </c>
      <c r="E75" s="116">
        <f>'4T'!E75</f>
        <v>135108903.0573</v>
      </c>
      <c r="F75" s="116">
        <f t="shared" si="7"/>
        <v>646514241.68340003</v>
      </c>
      <c r="G75" s="81">
        <f t="shared" si="8"/>
        <v>646.51424168340009</v>
      </c>
    </row>
    <row r="76" spans="1:8">
      <c r="A76" s="118" t="s">
        <v>73</v>
      </c>
      <c r="B76" s="119">
        <f>'1T'!E76</f>
        <v>140939547.99720001</v>
      </c>
      <c r="C76" s="119">
        <f>'2T'!E76</f>
        <v>192299602.94390002</v>
      </c>
      <c r="D76" s="119">
        <f>'3T'!E76</f>
        <v>178166187.685</v>
      </c>
      <c r="E76" s="116">
        <f>'4T'!E76</f>
        <v>135108903.0573</v>
      </c>
      <c r="F76" s="116">
        <f t="shared" si="7"/>
        <v>646514241.68340003</v>
      </c>
      <c r="G76" s="81">
        <f t="shared" si="8"/>
        <v>646.51424168340009</v>
      </c>
      <c r="H76" s="81">
        <f>G76+G74</f>
        <v>702.17605299468175</v>
      </c>
    </row>
    <row r="77" spans="1:8" ht="17.25">
      <c r="A77" s="116" t="s">
        <v>81</v>
      </c>
      <c r="B77" s="119">
        <f>'1T'!E77</f>
        <v>15297880797.900002</v>
      </c>
      <c r="C77" s="119">
        <f>'2T'!E77</f>
        <v>20591450264.699997</v>
      </c>
      <c r="D77" s="119">
        <f>'3T'!E77</f>
        <v>18555278617.75</v>
      </c>
      <c r="E77" s="116">
        <f>'4T'!E77</f>
        <v>12982431978.360001</v>
      </c>
      <c r="F77" s="116">
        <f t="shared" si="7"/>
        <v>67427041658.709999</v>
      </c>
      <c r="G77" s="81">
        <f t="shared" si="8"/>
        <v>67427.041658710004</v>
      </c>
    </row>
    <row r="78" spans="1:8">
      <c r="A78" s="121" t="s">
        <v>15</v>
      </c>
      <c r="B78" s="119">
        <f>'1T'!E78</f>
        <v>14270774787.509998</v>
      </c>
      <c r="C78" s="119">
        <f>'2T'!E78</f>
        <v>19112524648.389999</v>
      </c>
      <c r="D78" s="119">
        <f>'3T'!E78</f>
        <v>18344317463.280003</v>
      </c>
      <c r="E78" s="116">
        <f>'4T'!E78</f>
        <v>13160402118.039999</v>
      </c>
      <c r="F78" s="116">
        <f t="shared" si="7"/>
        <v>64888019017.220001</v>
      </c>
      <c r="G78" s="81">
        <f t="shared" si="8"/>
        <v>64888.019017220002</v>
      </c>
    </row>
    <row r="79" spans="1:8" ht="17.25">
      <c r="A79" s="121" t="s">
        <v>82</v>
      </c>
      <c r="B79" s="119">
        <f>'1T'!E79</f>
        <v>1027106010.3900013</v>
      </c>
      <c r="C79" s="119">
        <f>'2T'!E79</f>
        <v>1478925616.3099985</v>
      </c>
      <c r="D79" s="119">
        <f>'3T'!E79</f>
        <v>210961154.46999741</v>
      </c>
      <c r="E79" s="116">
        <f>'4T'!E79</f>
        <v>-177970139.67999959</v>
      </c>
      <c r="F79" s="116">
        <f t="shared" si="7"/>
        <v>2539022641.4899979</v>
      </c>
      <c r="G79" s="81">
        <f t="shared" si="8"/>
        <v>2539.022641489998</v>
      </c>
    </row>
    <row r="80" spans="1:8">
      <c r="A80" s="116"/>
      <c r="B80" s="119"/>
      <c r="C80" s="119"/>
      <c r="D80" s="119"/>
      <c r="E80" s="116"/>
      <c r="F80" s="116"/>
      <c r="G80" s="81">
        <f t="shared" si="8"/>
        <v>0</v>
      </c>
    </row>
    <row r="81" spans="1:7" ht="15.75" thickBot="1">
      <c r="A81" s="102" t="s">
        <v>37</v>
      </c>
      <c r="B81" s="122">
        <f>B70+B75+B77</f>
        <v>15691970822.051201</v>
      </c>
      <c r="C81" s="122">
        <f>C69+C77</f>
        <v>21191778035.314896</v>
      </c>
      <c r="D81" s="109">
        <f>D69+D77</f>
        <v>19197914970.338799</v>
      </c>
      <c r="E81" s="109">
        <f>E69+E77</f>
        <v>13487550609.116098</v>
      </c>
      <c r="F81" s="109">
        <f>SUM(B81:E81)</f>
        <v>69569214436.820999</v>
      </c>
      <c r="G81" s="81">
        <f t="shared" si="8"/>
        <v>69569.214436820999</v>
      </c>
    </row>
    <row r="82" spans="1:7" ht="15.75" thickTop="1">
      <c r="A82" s="92" t="s">
        <v>74</v>
      </c>
      <c r="B82" s="93"/>
      <c r="C82" s="93"/>
      <c r="D82" s="93"/>
      <c r="E82" s="93"/>
    </row>
    <row r="83" spans="1:7">
      <c r="A83" s="139" t="s">
        <v>75</v>
      </c>
      <c r="B83" s="139"/>
      <c r="C83" s="139"/>
      <c r="D83" s="139"/>
      <c r="E83" s="139"/>
      <c r="F83" s="139"/>
    </row>
    <row r="84" spans="1:7">
      <c r="A84" s="93" t="s">
        <v>76</v>
      </c>
      <c r="B84" s="111"/>
      <c r="C84" s="111"/>
      <c r="D84" s="111"/>
      <c r="E84" s="111"/>
      <c r="F84" s="111"/>
    </row>
    <row r="85" spans="1:7">
      <c r="A85" s="92" t="s">
        <v>39</v>
      </c>
      <c r="B85" s="111"/>
      <c r="C85" s="111"/>
      <c r="D85" s="111"/>
      <c r="E85" s="111"/>
      <c r="F85" s="111"/>
    </row>
    <row r="86" spans="1:7">
      <c r="A86" s="93"/>
    </row>
    <row r="87" spans="1:7">
      <c r="B87" s="104"/>
      <c r="C87" s="104"/>
      <c r="D87" s="104"/>
    </row>
    <row r="88" spans="1:7">
      <c r="A88" s="143" t="s">
        <v>49</v>
      </c>
      <c r="B88" s="143"/>
      <c r="C88" s="143"/>
      <c r="D88" s="143"/>
      <c r="E88" s="143"/>
      <c r="F88" s="85"/>
    </row>
    <row r="89" spans="1:7">
      <c r="A89" s="143" t="s">
        <v>50</v>
      </c>
      <c r="B89" s="143"/>
      <c r="C89" s="143"/>
      <c r="D89" s="143"/>
      <c r="E89" s="143"/>
      <c r="F89" s="85"/>
    </row>
    <row r="90" spans="1:7">
      <c r="A90" s="143" t="s">
        <v>30</v>
      </c>
      <c r="B90" s="143" t="s">
        <v>31</v>
      </c>
      <c r="C90" s="143"/>
      <c r="D90" s="143"/>
      <c r="E90" s="143"/>
      <c r="F90" s="85"/>
    </row>
    <row r="91" spans="1:7">
      <c r="A91" s="116"/>
      <c r="B91" s="116"/>
      <c r="C91" s="116"/>
      <c r="D91" s="116"/>
      <c r="E91" s="116"/>
      <c r="F91" s="85"/>
    </row>
    <row r="92" spans="1:7" ht="15.75" thickBot="1">
      <c r="A92" s="123" t="s">
        <v>42</v>
      </c>
      <c r="B92" s="123" t="s">
        <v>14</v>
      </c>
      <c r="C92" s="123" t="s">
        <v>57</v>
      </c>
      <c r="D92" s="123" t="s">
        <v>66</v>
      </c>
      <c r="E92" s="123" t="s">
        <v>65</v>
      </c>
      <c r="F92" s="123" t="s">
        <v>67</v>
      </c>
    </row>
    <row r="93" spans="1:7">
      <c r="A93" s="116"/>
      <c r="B93" s="116"/>
      <c r="C93" s="116"/>
      <c r="D93" s="116"/>
      <c r="E93" s="116"/>
      <c r="F93" s="116"/>
    </row>
    <row r="94" spans="1:7">
      <c r="A94" s="116" t="s">
        <v>87</v>
      </c>
      <c r="B94" s="116">
        <f>'1T'!E94</f>
        <v>15603200634.450001</v>
      </c>
      <c r="C94" s="116">
        <f>'2T'!E94</f>
        <v>13810008201.478798</v>
      </c>
      <c r="D94" s="116">
        <f>'3T'!E94</f>
        <v>11120311319.2239</v>
      </c>
      <c r="E94" s="116">
        <f>'4T'!E94</f>
        <v>9106918427.6250992</v>
      </c>
      <c r="F94" s="116">
        <f>B94</f>
        <v>15603200634.450001</v>
      </c>
      <c r="G94" s="81">
        <f t="shared" ref="G94:G97" si="9">F94/1000000</f>
        <v>15603.200634450001</v>
      </c>
    </row>
    <row r="95" spans="1:7">
      <c r="A95" s="116" t="s">
        <v>51</v>
      </c>
      <c r="B95" s="116">
        <f>'1T'!E95</f>
        <v>13898778389.08</v>
      </c>
      <c r="C95" s="116">
        <f>'2T'!E95</f>
        <v>18502081153.060001</v>
      </c>
      <c r="D95" s="116">
        <f>'3T'!E95</f>
        <v>17184522078.739998</v>
      </c>
      <c r="E95" s="116">
        <f>'4T'!E95</f>
        <v>17996730303.459999</v>
      </c>
      <c r="F95" s="116">
        <f>SUM(B95:E95)</f>
        <v>67582111924.339996</v>
      </c>
      <c r="G95" s="81">
        <f t="shared" si="9"/>
        <v>67582.111924340003</v>
      </c>
    </row>
    <row r="96" spans="1:7">
      <c r="A96" s="116" t="s">
        <v>88</v>
      </c>
      <c r="B96" s="116">
        <f>'1T'!E96</f>
        <v>29501979023.529999</v>
      </c>
      <c r="C96" s="116">
        <f>'2T'!E96</f>
        <v>32312089354.538799</v>
      </c>
      <c r="D96" s="116">
        <f>'3T'!E96</f>
        <v>28304833397.963898</v>
      </c>
      <c r="E96" s="116">
        <f>'4T'!E96</f>
        <v>27103648731.085098</v>
      </c>
      <c r="F96" s="116">
        <f>SUM(F94:F95)</f>
        <v>83185312558.789993</v>
      </c>
    </row>
    <row r="97" spans="1:7">
      <c r="A97" s="116" t="s">
        <v>52</v>
      </c>
      <c r="B97" s="116">
        <f>'1T'!E97</f>
        <v>15691970822.051201</v>
      </c>
      <c r="C97" s="116">
        <f>'2T'!E97</f>
        <v>21191778035.314899</v>
      </c>
      <c r="D97" s="116">
        <f>'3T'!E97</f>
        <v>19197914970.338799</v>
      </c>
      <c r="E97" s="116">
        <f>'4T'!E97</f>
        <v>13487550609.116096</v>
      </c>
      <c r="F97" s="116">
        <f>SUM(B97:E97)</f>
        <v>69569214436.820999</v>
      </c>
      <c r="G97" s="81">
        <f t="shared" si="9"/>
        <v>69569.214436820999</v>
      </c>
    </row>
    <row r="98" spans="1:7">
      <c r="A98" s="116" t="s">
        <v>89</v>
      </c>
      <c r="B98" s="116">
        <f>'1T'!E98</f>
        <v>13810008201.478798</v>
      </c>
      <c r="C98" s="116">
        <f>'2T'!E98</f>
        <v>11120311319.2239</v>
      </c>
      <c r="D98" s="116">
        <f>'3T'!E98</f>
        <v>9106918427.6250992</v>
      </c>
      <c r="E98" s="116">
        <f>'4T'!E98</f>
        <v>13616098121.969002</v>
      </c>
      <c r="F98" s="116">
        <f>+F96-F97</f>
        <v>13616098121.968994</v>
      </c>
    </row>
    <row r="99" spans="1:7" ht="15.75" thickBot="1">
      <c r="A99" s="109"/>
      <c r="B99" s="109"/>
      <c r="C99" s="109"/>
      <c r="D99" s="109"/>
      <c r="E99" s="109"/>
      <c r="F99" s="109"/>
    </row>
    <row r="100" spans="1:7" ht="15.75" thickTop="1">
      <c r="A100" s="136" t="s">
        <v>39</v>
      </c>
      <c r="B100" s="136"/>
      <c r="C100" s="136"/>
      <c r="D100" s="136"/>
      <c r="E100" s="136"/>
      <c r="F100" s="136"/>
    </row>
    <row r="101" spans="1:7">
      <c r="A101" s="136"/>
      <c r="B101" s="136"/>
      <c r="C101" s="136"/>
      <c r="D101" s="136"/>
      <c r="E101" s="136"/>
      <c r="F101" s="136"/>
    </row>
    <row r="103" spans="1:7">
      <c r="A103" s="81"/>
    </row>
    <row r="104" spans="1:7">
      <c r="A104" s="81"/>
    </row>
    <row r="105" spans="1:7">
      <c r="A105" s="81"/>
    </row>
    <row r="106" spans="1:7">
      <c r="A106" s="81"/>
    </row>
    <row r="107" spans="1:7">
      <c r="A107" s="81"/>
    </row>
    <row r="108" spans="1:7">
      <c r="A108" s="81"/>
    </row>
  </sheetData>
  <mergeCells count="21">
    <mergeCell ref="B66:E66"/>
    <mergeCell ref="A83:F83"/>
    <mergeCell ref="A88:E88"/>
    <mergeCell ref="A89:E89"/>
    <mergeCell ref="A90:E90"/>
    <mergeCell ref="A101:F101"/>
    <mergeCell ref="A1:F1"/>
    <mergeCell ref="A8:F8"/>
    <mergeCell ref="A9:F9"/>
    <mergeCell ref="A39:F39"/>
    <mergeCell ref="A41:E41"/>
    <mergeCell ref="A20:A21"/>
    <mergeCell ref="A32:A33"/>
    <mergeCell ref="A42:E42"/>
    <mergeCell ref="A43:E43"/>
    <mergeCell ref="B44:E44"/>
    <mergeCell ref="A63:E63"/>
    <mergeCell ref="A64:E64"/>
    <mergeCell ref="A65:E65"/>
    <mergeCell ref="A38:F38"/>
    <mergeCell ref="A100:F100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1T</vt:lpstr>
      <vt:lpstr>2T</vt:lpstr>
      <vt:lpstr>3T</vt:lpstr>
      <vt:lpstr>4T</vt:lpstr>
      <vt:lpstr>Semestral</vt:lpstr>
      <vt:lpstr>3T acumulado</vt:lpstr>
      <vt:lpstr>Anual</vt:lpstr>
      <vt:lpstr>'1T'!Área_de_impresión</vt:lpstr>
      <vt:lpstr>'2T'!Área_de_impresión</vt:lpstr>
      <vt:lpstr>'3T'!Área_de_impresión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Catherine Mata</cp:lastModifiedBy>
  <dcterms:created xsi:type="dcterms:W3CDTF">2012-02-27T17:47:06Z</dcterms:created>
  <dcterms:modified xsi:type="dcterms:W3CDTF">2013-02-27T22:01:41Z</dcterms:modified>
</cp:coreProperties>
</file>