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SANEBAR\"/>
    </mc:Choice>
  </mc:AlternateContent>
  <bookViews>
    <workbookView xWindow="0" yWindow="0" windowWidth="20490" windowHeight="8460" tabRatio="709"/>
  </bookViews>
  <sheets>
    <sheet name="I Trimestre" sheetId="1" r:id="rId1"/>
    <sheet name="II Trimestre" sheetId="2" r:id="rId2"/>
    <sheet name="I Semestre" sheetId="5" r:id="rId3"/>
    <sheet name="III Trimestre" sheetId="3" r:id="rId4"/>
    <sheet name="III T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B72" i="7" l="1"/>
  <c r="B71" i="7"/>
  <c r="B50" i="7"/>
  <c r="B24" i="7"/>
  <c r="B23" i="7"/>
  <c r="C27" i="7"/>
  <c r="B72" i="4"/>
  <c r="C16" i="7"/>
  <c r="C15" i="7"/>
  <c r="C29" i="7" l="1"/>
  <c r="D29" i="7"/>
  <c r="C17" i="7"/>
  <c r="C29" i="4"/>
  <c r="D29" i="4"/>
  <c r="B28" i="4"/>
  <c r="B20" i="4"/>
  <c r="B17" i="4"/>
  <c r="C19" i="7" l="1"/>
  <c r="C18" i="7"/>
  <c r="D27" i="4"/>
  <c r="B19" i="4"/>
  <c r="B17" i="3"/>
  <c r="B18" i="3"/>
  <c r="C77" i="6" l="1"/>
  <c r="B77" i="6"/>
  <c r="C76" i="6"/>
  <c r="B76" i="6"/>
  <c r="C71" i="6"/>
  <c r="B71" i="6"/>
  <c r="C66" i="6"/>
  <c r="B66" i="6"/>
  <c r="C59" i="6"/>
  <c r="B59" i="6"/>
  <c r="C58" i="6"/>
  <c r="C60" i="6" s="1"/>
  <c r="B58" i="6"/>
  <c r="B60" i="6" s="1"/>
  <c r="C54" i="6"/>
  <c r="B54" i="6"/>
  <c r="C53" i="6"/>
  <c r="C55" i="6" s="1"/>
  <c r="B53" i="6"/>
  <c r="B55" i="6" s="1"/>
  <c r="D50" i="6"/>
  <c r="C50" i="6"/>
  <c r="B50" i="6"/>
  <c r="D49" i="6"/>
  <c r="C49" i="6"/>
  <c r="B49" i="6"/>
  <c r="D42" i="6"/>
  <c r="C42" i="6"/>
  <c r="B42" i="6"/>
  <c r="D41" i="6"/>
  <c r="C41" i="6"/>
  <c r="C43" i="6" s="1"/>
  <c r="B41" i="6"/>
  <c r="B43" i="6" s="1"/>
  <c r="D29" i="6"/>
  <c r="C29" i="6"/>
  <c r="B16" i="6"/>
  <c r="B17" i="6"/>
  <c r="B18" i="6"/>
  <c r="B19" i="6"/>
  <c r="D16" i="6"/>
  <c r="D17" i="6"/>
  <c r="D18" i="6"/>
  <c r="D19" i="6"/>
  <c r="C16" i="6"/>
  <c r="C17" i="6"/>
  <c r="C18" i="6"/>
  <c r="C19" i="6"/>
  <c r="C77" i="3"/>
  <c r="B77" i="3"/>
  <c r="C66" i="3"/>
  <c r="B66" i="3"/>
  <c r="C59" i="3"/>
  <c r="B59" i="3"/>
  <c r="C58" i="3"/>
  <c r="C60" i="3" s="1"/>
  <c r="B58" i="3"/>
  <c r="B60" i="3" s="1"/>
  <c r="D50" i="3"/>
  <c r="C50" i="3"/>
  <c r="B50" i="3"/>
  <c r="D49" i="3"/>
  <c r="C49" i="3"/>
  <c r="B49" i="3"/>
  <c r="D42" i="3"/>
  <c r="C42" i="3"/>
  <c r="C67" i="3" s="1"/>
  <c r="B42" i="3"/>
  <c r="D41" i="3"/>
  <c r="C41" i="3"/>
  <c r="C43" i="3" s="1"/>
  <c r="B41" i="3"/>
  <c r="B43" i="3" s="1"/>
  <c r="D29" i="3"/>
  <c r="C29" i="3"/>
  <c r="C27" i="3"/>
  <c r="C76" i="5"/>
  <c r="B76" i="5"/>
  <c r="C66" i="5"/>
  <c r="B66" i="5"/>
  <c r="C58" i="5"/>
  <c r="B58" i="5"/>
  <c r="C53" i="5"/>
  <c r="B53" i="5"/>
  <c r="D50" i="5"/>
  <c r="C50" i="5"/>
  <c r="B50" i="5"/>
  <c r="D49" i="5"/>
  <c r="C49" i="5"/>
  <c r="B49" i="5"/>
  <c r="D42" i="5"/>
  <c r="D41" i="5"/>
  <c r="D23" i="5"/>
  <c r="D24" i="5"/>
  <c r="D25" i="5"/>
  <c r="D26" i="5"/>
  <c r="D29" i="5" s="1"/>
  <c r="D27" i="5"/>
  <c r="D28" i="5"/>
  <c r="C28" i="5"/>
  <c r="C24" i="5"/>
  <c r="C41" i="5" s="1"/>
  <c r="C43" i="5" s="1"/>
  <c r="C25" i="5"/>
  <c r="C71" i="5" s="1"/>
  <c r="C26" i="5"/>
  <c r="C77" i="5" s="1"/>
  <c r="C27" i="5"/>
  <c r="C42" i="5" s="1"/>
  <c r="C23" i="5"/>
  <c r="C29" i="5"/>
  <c r="C67" i="6" l="1"/>
  <c r="B67" i="6"/>
  <c r="B67" i="3"/>
  <c r="C67" i="5"/>
  <c r="C55" i="5"/>
  <c r="C54" i="5"/>
  <c r="C60" i="5"/>
  <c r="C59" i="5"/>
  <c r="B16" i="5" l="1"/>
  <c r="B17" i="5"/>
  <c r="B18" i="5"/>
  <c r="B19" i="5"/>
  <c r="B20" i="5"/>
  <c r="D15" i="5"/>
  <c r="D16" i="5"/>
  <c r="D17" i="5"/>
  <c r="D18" i="5"/>
  <c r="D19" i="5"/>
  <c r="D20" i="5"/>
  <c r="C20" i="5"/>
  <c r="C17" i="5"/>
  <c r="C18" i="5"/>
  <c r="C19" i="5"/>
  <c r="C16" i="5"/>
  <c r="C15" i="5"/>
  <c r="C77" i="2"/>
  <c r="B77" i="2"/>
  <c r="C76" i="2"/>
  <c r="B76" i="2"/>
  <c r="C71" i="2"/>
  <c r="B71" i="2"/>
  <c r="C66" i="2"/>
  <c r="B66" i="2"/>
  <c r="C59" i="2"/>
  <c r="B59" i="2"/>
  <c r="C58" i="2"/>
  <c r="C60" i="2" s="1"/>
  <c r="B58" i="2"/>
  <c r="B60" i="2" s="1"/>
  <c r="C54" i="2"/>
  <c r="B54" i="2"/>
  <c r="C53" i="2"/>
  <c r="C55" i="2" s="1"/>
  <c r="B53" i="2"/>
  <c r="B55" i="2" s="1"/>
  <c r="D50" i="2"/>
  <c r="C50" i="2"/>
  <c r="B50" i="2"/>
  <c r="D49" i="2"/>
  <c r="C49" i="2"/>
  <c r="B49" i="2"/>
  <c r="D42" i="2"/>
  <c r="C42" i="2"/>
  <c r="B42" i="2"/>
  <c r="D41" i="2"/>
  <c r="C41" i="2"/>
  <c r="C43" i="2" s="1"/>
  <c r="B41" i="2"/>
  <c r="B43" i="2" s="1"/>
  <c r="D29" i="2"/>
  <c r="C29" i="2"/>
  <c r="C27" i="2"/>
  <c r="B16" i="2"/>
  <c r="B17" i="2"/>
  <c r="B18" i="2"/>
  <c r="B19" i="2"/>
  <c r="B20" i="2"/>
  <c r="C76" i="1"/>
  <c r="B76" i="1"/>
  <c r="C71" i="1"/>
  <c r="B71" i="1"/>
  <c r="C59" i="1"/>
  <c r="B59" i="1"/>
  <c r="C58" i="1"/>
  <c r="C60" i="1" s="1"/>
  <c r="B58" i="1"/>
  <c r="B60" i="1" s="1"/>
  <c r="C54" i="1"/>
  <c r="B54" i="1"/>
  <c r="C53" i="1"/>
  <c r="C55" i="1" s="1"/>
  <c r="B53" i="1"/>
  <c r="B55" i="1" s="1"/>
  <c r="D50" i="1"/>
  <c r="C50" i="1"/>
  <c r="B50" i="1"/>
  <c r="D49" i="1"/>
  <c r="C49" i="1"/>
  <c r="B49" i="1"/>
  <c r="D42" i="1"/>
  <c r="C42" i="1"/>
  <c r="B42" i="1"/>
  <c r="D41" i="1"/>
  <c r="C41" i="1"/>
  <c r="B41" i="1"/>
  <c r="C29" i="1"/>
  <c r="C27" i="1"/>
  <c r="B16" i="1"/>
  <c r="B17" i="1"/>
  <c r="B18" i="1"/>
  <c r="B19" i="1"/>
  <c r="B20" i="1"/>
  <c r="B15" i="1"/>
  <c r="C67" i="2" l="1"/>
  <c r="B67" i="2"/>
  <c r="D50" i="7"/>
  <c r="D49" i="7"/>
  <c r="C50" i="7"/>
  <c r="C49" i="7"/>
  <c r="B19" i="7"/>
  <c r="B17" i="7" l="1"/>
  <c r="B49" i="7" s="1"/>
  <c r="C66" i="4" l="1"/>
  <c r="C58" i="4"/>
  <c r="C59" i="4"/>
  <c r="C49" i="4"/>
  <c r="D49" i="4"/>
  <c r="C50" i="4"/>
  <c r="D50" i="4"/>
  <c r="D41" i="4"/>
  <c r="D42" i="4"/>
  <c r="C60" i="4" l="1"/>
  <c r="B33" i="3"/>
  <c r="B33" i="2"/>
  <c r="C41" i="4" l="1"/>
  <c r="C43" i="4" s="1"/>
  <c r="C33" i="7" l="1"/>
  <c r="C33" i="6"/>
  <c r="C33" i="5"/>
  <c r="C32" i="4"/>
  <c r="C32" i="3"/>
  <c r="C32" i="2"/>
  <c r="C32" i="1"/>
  <c r="C32" i="7" l="1"/>
  <c r="C76" i="7" s="1"/>
  <c r="C32" i="5"/>
  <c r="C32" i="6"/>
  <c r="D23" i="7" l="1"/>
  <c r="D24" i="6" l="1"/>
  <c r="D23" i="6"/>
  <c r="D28" i="4"/>
  <c r="D25" i="4"/>
  <c r="B15" i="4"/>
  <c r="B16" i="4"/>
  <c r="B49" i="4" s="1"/>
  <c r="B18" i="4"/>
  <c r="B23" i="4"/>
  <c r="B24" i="4"/>
  <c r="B41" i="4" s="1"/>
  <c r="B43" i="4" s="1"/>
  <c r="B25" i="4"/>
  <c r="B26" i="4"/>
  <c r="B27" i="4"/>
  <c r="C27" i="4"/>
  <c r="B32" i="4"/>
  <c r="B59" i="4" l="1"/>
  <c r="B42" i="4"/>
  <c r="C42" i="4"/>
  <c r="C72" i="4"/>
  <c r="B66" i="4"/>
  <c r="B58" i="4"/>
  <c r="B60" i="4" s="1"/>
  <c r="B29" i="4"/>
  <c r="B63" i="4" s="1"/>
  <c r="B50" i="4"/>
  <c r="B26" i="3"/>
  <c r="B28" i="3"/>
  <c r="B25" i="3"/>
  <c r="B24" i="3"/>
  <c r="B23" i="3"/>
  <c r="B16" i="3"/>
  <c r="B19" i="3"/>
  <c r="B20" i="3"/>
  <c r="B15" i="3"/>
  <c r="B28" i="1"/>
  <c r="B28" i="2"/>
  <c r="B25" i="2"/>
  <c r="B23" i="2"/>
  <c r="B15" i="2"/>
  <c r="B29" i="3" l="1"/>
  <c r="C67" i="4"/>
  <c r="C44" i="4"/>
  <c r="C68" i="4" s="1"/>
  <c r="B44" i="4"/>
  <c r="B68" i="4" s="1"/>
  <c r="B67" i="4"/>
  <c r="B32" i="3"/>
  <c r="B26" i="1" l="1"/>
  <c r="B25" i="1"/>
  <c r="B32" i="1" s="1"/>
  <c r="B23" i="1"/>
  <c r="B24" i="1"/>
  <c r="D24" i="7" l="1"/>
  <c r="D41" i="7" s="1"/>
  <c r="B24" i="2" l="1"/>
  <c r="C24" i="6"/>
  <c r="C24" i="7"/>
  <c r="C41" i="7" s="1"/>
  <c r="B24" i="5" l="1"/>
  <c r="B41" i="5" s="1"/>
  <c r="B41" i="7"/>
  <c r="B43" i="7" s="1"/>
  <c r="B24" i="6"/>
  <c r="D27" i="7"/>
  <c r="D42" i="7" s="1"/>
  <c r="D27" i="6"/>
  <c r="B43" i="5" l="1"/>
  <c r="B27" i="1"/>
  <c r="B27" i="3" l="1"/>
  <c r="B27" i="2"/>
  <c r="C27" i="6"/>
  <c r="B27" i="6" l="1"/>
  <c r="C42" i="7"/>
  <c r="B27" i="7"/>
  <c r="B27" i="5"/>
  <c r="B42" i="5" s="1"/>
  <c r="B67" i="5" s="1"/>
  <c r="B42" i="7" l="1"/>
  <c r="C67" i="7"/>
  <c r="D15" i="7"/>
  <c r="B67" i="7" l="1"/>
  <c r="B44" i="7"/>
  <c r="C28" i="7"/>
  <c r="B28" i="7" s="1"/>
  <c r="D20" i="7"/>
  <c r="C20" i="7"/>
  <c r="C23" i="7"/>
  <c r="C25" i="7"/>
  <c r="C71" i="7" s="1"/>
  <c r="B33" i="6"/>
  <c r="C28" i="6"/>
  <c r="B28" i="6" s="1"/>
  <c r="C23" i="6"/>
  <c r="B23" i="6" s="1"/>
  <c r="C25" i="6"/>
  <c r="D20" i="6"/>
  <c r="C20" i="6"/>
  <c r="C15" i="6"/>
  <c r="B33" i="5"/>
  <c r="B28" i="5"/>
  <c r="B23" i="5"/>
  <c r="B25" i="5" l="1"/>
  <c r="B71" i="5" s="1"/>
  <c r="B25" i="6"/>
  <c r="B15" i="7"/>
  <c r="C43" i="7"/>
  <c r="C66" i="7"/>
  <c r="C58" i="7"/>
  <c r="C53" i="7"/>
  <c r="C72" i="7"/>
  <c r="C44" i="7"/>
  <c r="B20" i="7"/>
  <c r="B20" i="6"/>
  <c r="B25" i="7"/>
  <c r="B68" i="7" l="1"/>
  <c r="C68" i="7"/>
  <c r="B26" i="2"/>
  <c r="C26" i="6" l="1"/>
  <c r="C26" i="7"/>
  <c r="D28" i="7"/>
  <c r="C59" i="7" l="1"/>
  <c r="C60" i="7" s="1"/>
  <c r="C54" i="7"/>
  <c r="C55" i="7" s="1"/>
  <c r="C73" i="7" s="1"/>
  <c r="C77" i="7"/>
  <c r="B26" i="7"/>
  <c r="B26" i="5"/>
  <c r="B26" i="6"/>
  <c r="B77" i="5" l="1"/>
  <c r="B59" i="5"/>
  <c r="B60" i="5" s="1"/>
  <c r="B54" i="5"/>
  <c r="B55" i="5" s="1"/>
  <c r="B59" i="7"/>
  <c r="B54" i="7"/>
  <c r="B29" i="1"/>
  <c r="D25" i="7" l="1"/>
  <c r="D28" i="6" l="1"/>
  <c r="D26" i="7" l="1"/>
  <c r="B33" i="7"/>
  <c r="D16" i="7"/>
  <c r="D18" i="7"/>
  <c r="D15" i="6"/>
  <c r="B15" i="6" s="1"/>
  <c r="B18" i="7" l="1"/>
  <c r="B77" i="7"/>
  <c r="B16" i="7"/>
  <c r="B15" i="5"/>
  <c r="B53" i="7" l="1"/>
  <c r="B55" i="7" s="1"/>
  <c r="B73" i="7" s="1"/>
  <c r="B66" i="7"/>
  <c r="B58" i="7"/>
  <c r="B60" i="7" s="1"/>
  <c r="B29" i="5"/>
  <c r="B29" i="2"/>
  <c r="D26" i="6"/>
  <c r="D25" i="6"/>
  <c r="B29" i="7" l="1"/>
  <c r="B63" i="7" s="1"/>
  <c r="B32" i="2"/>
  <c r="B29" i="6" l="1"/>
  <c r="B32" i="7"/>
  <c r="B76" i="7" s="1"/>
  <c r="B32" i="6"/>
  <c r="B32" i="5"/>
</calcChain>
</file>

<file path=xl/sharedStrings.xml><?xml version="1.0" encoding="utf-8"?>
<sst xmlns="http://schemas.openxmlformats.org/spreadsheetml/2006/main" count="603" uniqueCount="140">
  <si>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</si>
  <si>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</si>
  <si>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</si>
  <si>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</si>
  <si>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</si>
  <si>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</si>
  <si>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</si>
  <si>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</si>
  <si>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</si>
  <si>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</si>
  <si>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</si>
  <si>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</si>
  <si>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</si>
  <si>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</si>
  <si>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</si>
  <si>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</si>
  <si>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</si>
  <si>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</si>
  <si>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</si>
  <si>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</si>
  <si>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</si>
  <si>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</si>
  <si>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</si>
  <si>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</si>
  <si>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</si>
  <si>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</si>
  <si>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</si>
  <si>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</si>
  <si>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</si>
  <si>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</si>
  <si>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</si>
  <si>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</si>
  <si>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</si>
  <si>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Producto del Período </t>
  </si>
  <si>
    <t xml:space="preserve">Producto período previo </t>
  </si>
  <si>
    <t xml:space="preserve">Instalación de Sistema de Tratamiento Aguas Residuales </t>
  </si>
  <si>
    <t xml:space="preserve">Precios del Sistema: </t>
  </si>
  <si>
    <t>n.d.</t>
  </si>
  <si>
    <t>Beneficiarios</t>
  </si>
  <si>
    <t xml:space="preserve">Beneficiarios </t>
  </si>
  <si>
    <t>Efectivos 1T 2019</t>
  </si>
  <si>
    <t xml:space="preserve">   Instalados 1T 2019</t>
  </si>
  <si>
    <t>IPC (1T 2019)</t>
  </si>
  <si>
    <t>Gasto efectivo real 1T 2019</t>
  </si>
  <si>
    <t>Gasto efectivo real por beneficiario 1T 2019</t>
  </si>
  <si>
    <t>Efectivos 2T 2019</t>
  </si>
  <si>
    <t xml:space="preserve">   Instalados 2T 2019</t>
  </si>
  <si>
    <t>IPC (2T 2019)</t>
  </si>
  <si>
    <t>Gasto efectivo real 2T 2019</t>
  </si>
  <si>
    <t>Gasto efectivo real por beneficiario 2T 2019</t>
  </si>
  <si>
    <t>Efectivos 1S 2019</t>
  </si>
  <si>
    <t xml:space="preserve">   Instalados 1S 2019</t>
  </si>
  <si>
    <t>IPC (1S 2019)</t>
  </si>
  <si>
    <t>Gasto efectivo real 1S 2019</t>
  </si>
  <si>
    <t>Gasto efectivo real por beneficiario 1S 2019</t>
  </si>
  <si>
    <t>Efectivos 3T 2019</t>
  </si>
  <si>
    <t xml:space="preserve">   Instalados 3T 2019</t>
  </si>
  <si>
    <t>IPC (3T 2019)</t>
  </si>
  <si>
    <t>Gasto efectivo real 3T 2019</t>
  </si>
  <si>
    <t>Gasto efectivo real por beneficiario 3T 2019</t>
  </si>
  <si>
    <t>Efectivos 3TA 2019</t>
  </si>
  <si>
    <t xml:space="preserve">   Instalados 3TA 2019</t>
  </si>
  <si>
    <t>IPC (3TA 2019)</t>
  </si>
  <si>
    <t>Gasto efectivo real 3TA 2019</t>
  </si>
  <si>
    <t>Gasto efectivo real por beneficiario 3TA 2019</t>
  </si>
  <si>
    <t>Efectivos 4T 2019</t>
  </si>
  <si>
    <t xml:space="preserve">   Instalados 4T 2019</t>
  </si>
  <si>
    <t>IPC (4T 2019)</t>
  </si>
  <si>
    <t>Gasto efectivo real 4T 2019</t>
  </si>
  <si>
    <t>Gasto efectivo real por beneficiario 4T 2019</t>
  </si>
  <si>
    <t xml:space="preserve">   Instalados 2019</t>
  </si>
  <si>
    <t>Programados 1T 2020</t>
  </si>
  <si>
    <t xml:space="preserve">   Programados 1T 2020 (personas) </t>
  </si>
  <si>
    <t>Efectivos 1T 2020</t>
  </si>
  <si>
    <t xml:space="preserve">   Efectivos 1T 2020 (personas) </t>
  </si>
  <si>
    <t>Programados año 2020</t>
  </si>
  <si>
    <t xml:space="preserve">   Instalados 1T 2020</t>
  </si>
  <si>
    <t>En transferencias 1T 2020</t>
  </si>
  <si>
    <t>IPC (1T 2020)</t>
  </si>
  <si>
    <t>Gasto efectivo real 1T 2020</t>
  </si>
  <si>
    <t>Gasto efectivo real por beneficiario 1T 2020</t>
  </si>
  <si>
    <t>Programados 2T 2020</t>
  </si>
  <si>
    <t xml:space="preserve">   Programados 2T 2020 (personas)</t>
  </si>
  <si>
    <t>Efectivos 2T 2020</t>
  </si>
  <si>
    <t xml:space="preserve">   Efectivos 2T 2020 (personas)</t>
  </si>
  <si>
    <t xml:space="preserve">   Instalados 2T 2020</t>
  </si>
  <si>
    <t>En transferencias 2T 2020</t>
  </si>
  <si>
    <t>IPC (2T 2020)</t>
  </si>
  <si>
    <t>Gasto efectivo real 2T 2020</t>
  </si>
  <si>
    <t>Gasto efectivo real por beneficiario 2T 2020</t>
  </si>
  <si>
    <t>Programados 3T 2020</t>
  </si>
  <si>
    <t xml:space="preserve">   Programados 3T 2020 (personas)</t>
  </si>
  <si>
    <t>Efectivos 3T 2020</t>
  </si>
  <si>
    <t xml:space="preserve">   Efectivos 3T 2020 (personas)</t>
  </si>
  <si>
    <t xml:space="preserve">   Instalados 3T 2020</t>
  </si>
  <si>
    <t>En transferencias 3T 2020</t>
  </si>
  <si>
    <t>IPC (3T 2020)</t>
  </si>
  <si>
    <t>Gasto efectivo real 3T 2020</t>
  </si>
  <si>
    <t>Gasto efectivo real por beneficiario 3T 2020</t>
  </si>
  <si>
    <t>Programados 3TA 2020</t>
  </si>
  <si>
    <t xml:space="preserve">   Programados 3TA 2020 (personas)</t>
  </si>
  <si>
    <t>Efectivos 3TA 2020</t>
  </si>
  <si>
    <t xml:space="preserve">   Efectivos 3TA 2020 (personas)</t>
  </si>
  <si>
    <t xml:space="preserve">   Instalados 3TA 2020</t>
  </si>
  <si>
    <t>En transferencias 3TA 2020</t>
  </si>
  <si>
    <t>IPC (3TA 2020)</t>
  </si>
  <si>
    <t>Gasto efectivo real 3TA 2020</t>
  </si>
  <si>
    <t>Gasto efectivo real por beneficiario 3TA 2020</t>
  </si>
  <si>
    <t>Programados 1S 2020</t>
  </si>
  <si>
    <t xml:space="preserve">   Programados 1S 2020 (personas) </t>
  </si>
  <si>
    <t>Efectivos 1S 2020</t>
  </si>
  <si>
    <t xml:space="preserve">   Efectivos 1S 2020 (personas)</t>
  </si>
  <si>
    <t xml:space="preserve">   Instalados 1S 2020</t>
  </si>
  <si>
    <t>En transferencias 1S 2020</t>
  </si>
  <si>
    <t>IPC (1S 2020)</t>
  </si>
  <si>
    <t>Gasto efectivo real 1S 2020</t>
  </si>
  <si>
    <t>Gasto efectivo real por beneficiario 1S 2020</t>
  </si>
  <si>
    <t>Programados 4T 2020</t>
  </si>
  <si>
    <t>Programados 2020 (personas)</t>
  </si>
  <si>
    <t>Efectivos 4T 2020</t>
  </si>
  <si>
    <t>Efectivos 2020 (personas)</t>
  </si>
  <si>
    <t xml:space="preserve">   Instalados 4T 2020</t>
  </si>
  <si>
    <t>En transferencias 4T 2020</t>
  </si>
  <si>
    <t>IPC (4T 2020)</t>
  </si>
  <si>
    <t>Gasto efectivo real 4T 2020</t>
  </si>
  <si>
    <t>Gasto efectivo real por beneficiario 4T 2020</t>
  </si>
  <si>
    <t>Efectivos 2019</t>
  </si>
  <si>
    <t>Programados 2020</t>
  </si>
  <si>
    <t>Efectivos 2020</t>
  </si>
  <si>
    <t xml:space="preserve">   Instalados 2020</t>
  </si>
  <si>
    <t>En transferencias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</si>
  <si>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</si>
  <si>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</si>
  <si>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</si>
  <si>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</si>
  <si>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</si>
  <si>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</si>
  <si>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SANEBAR 2019 y 2020 - Cronogramas de Metas e Inversión - Modificaciones 2020 - IPC, INEC 2019 y 2020</t>
    </r>
  </si>
  <si>
    <r>
      <rPr>
        <b/>
        <sz val="11"/>
        <color theme="1"/>
        <rFont val="Palatino Linotype"/>
        <family val="1"/>
      </rPr>
      <t>Fuentes:</t>
    </r>
    <r>
      <rPr>
        <sz val="11"/>
        <color theme="1"/>
        <rFont val="Palatino Linotype"/>
        <family val="1"/>
      </rPr>
      <t xml:space="preserve"> Informes Trimestrales SANEBAR 2018 y 2019 - Cronogramas de Metas e Inversión - Modificaciones 2019 - IPC, INEC 2018 y 2019</t>
    </r>
  </si>
  <si>
    <r>
      <t xml:space="preserve">Nota: </t>
    </r>
    <r>
      <rPr>
        <sz val="11"/>
        <color theme="1"/>
        <rFont val="Palatino Linotype"/>
        <family val="1"/>
      </rPr>
      <t xml:space="preserve">Los datos del producto período previo no están disponibles (por eso se utiliza el 0) porque la Unidad Ejecutora no los integró en el cronograma de metas e inversión que anteriormente se utlizaba; el de control de seguimiento.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</si>
</sst>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____"/>
    <numFmt numFmtId="166" formatCode="_(* #,##0_);_(* \(#,##0\);_(* &quot;-&quot;??_);_(@_)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1"/>
      <color indexed="8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166" fontId="0" fillId="0" borderId="0" xfId="1" applyNumberFormat="1" applyFont="1" applyFill="1"/>
    <xf numFmtId="166" fontId="3" fillId="0" borderId="0" xfId="1" applyNumberFormat="1" applyFont="1" applyFill="1"/>
    <xf numFmtId="0" fontId="0" fillId="0" borderId="0" xfId="0" applyFill="1"/>
    <xf numFmtId="165" fontId="0" fillId="0" borderId="0" xfId="0" applyNumberFormat="1" applyFill="1"/>
    <xf numFmtId="166" fontId="2" fillId="0" borderId="0" xfId="1" applyNumberFormat="1" applyFont="1" applyFill="1"/>
    <xf numFmtId="0" fontId="0" fillId="0" borderId="0" xfId="0" applyFont="1" applyFill="1"/>
    <xf numFmtId="0" fontId="3" fillId="0" borderId="0" xfId="0" applyFont="1" applyFill="1"/>
    <xf numFmtId="0" fontId="1" fillId="0" borderId="0" xfId="0" applyFont="1" applyFill="1" applyBorder="1" applyAlignment="1">
      <alignment vertical="top" wrapText="1"/>
    </xf>
    <xf numFmtId="166" fontId="4" fillId="0" borderId="2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6" fontId="5" fillId="0" borderId="0" xfId="1" applyNumberFormat="1" applyFont="1" applyFill="1"/>
    <xf numFmtId="166" fontId="4" fillId="0" borderId="0" xfId="1" applyNumberFormat="1" applyFont="1" applyFill="1"/>
    <xf numFmtId="3" fontId="5" fillId="0" borderId="0" xfId="1" applyNumberFormat="1" applyFont="1" applyFill="1"/>
    <xf numFmtId="4" fontId="5" fillId="0" borderId="0" xfId="1" applyNumberFormat="1" applyFont="1" applyFill="1"/>
    <xf numFmtId="166" fontId="5" fillId="0" borderId="0" xfId="1" applyNumberFormat="1" applyFont="1" applyFill="1" applyAlignment="1">
      <alignment horizontal="left" indent="1"/>
    </xf>
    <xf numFmtId="3" fontId="5" fillId="0" borderId="0" xfId="1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left"/>
    </xf>
    <xf numFmtId="4" fontId="5" fillId="0" borderId="0" xfId="1" applyNumberFormat="1" applyFont="1" applyFill="1" applyAlignment="1">
      <alignment horizontal="right"/>
    </xf>
    <xf numFmtId="167" fontId="5" fillId="0" borderId="0" xfId="1" applyNumberFormat="1" applyFont="1" applyFill="1" applyAlignment="1">
      <alignment horizontal="right"/>
    </xf>
    <xf numFmtId="166" fontId="5" fillId="0" borderId="3" xfId="1" applyNumberFormat="1" applyFont="1" applyFill="1" applyBorder="1"/>
    <xf numFmtId="4" fontId="5" fillId="0" borderId="3" xfId="1" applyNumberFormat="1" applyFont="1" applyFill="1" applyBorder="1"/>
    <xf numFmtId="14" fontId="5" fillId="0" borderId="0" xfId="1" applyNumberFormat="1" applyFont="1" applyFill="1"/>
    <xf numFmtId="166" fontId="6" fillId="0" borderId="0" xfId="1" applyNumberFormat="1" applyFont="1" applyFill="1"/>
    <xf numFmtId="0" fontId="5" fillId="0" borderId="0" xfId="0" applyFont="1" applyFill="1"/>
    <xf numFmtId="4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 applyAlignment="1">
      <alignment horizontal="right"/>
    </xf>
    <xf numFmtId="0" fontId="5" fillId="0" borderId="3" xfId="0" applyFont="1" applyFill="1" applyBorder="1"/>
    <xf numFmtId="4" fontId="5" fillId="0" borderId="3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5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166" fontId="5" fillId="0" borderId="0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3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4" fillId="0" borderId="0" xfId="1" applyNumberFormat="1" applyFont="1" applyFill="1" applyAlignment="1">
      <alignment horizontal="left" wrapText="1"/>
    </xf>
    <xf numFmtId="166" fontId="2" fillId="0" borderId="0" xfId="1" applyNumberFormat="1" applyFont="1" applyFill="1" applyBorder="1"/>
    <xf numFmtId="14" fontId="2" fillId="0" borderId="0" xfId="1" applyNumberFormat="1" applyFont="1" applyFill="1"/>
    <xf numFmtId="0" fontId="2" fillId="0" borderId="0" xfId="0" applyFont="1" applyFill="1"/>
    <xf numFmtId="3" fontId="0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SANEBAR: 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1764634019705457"/>
          <c:y val="0.19949074074074077"/>
          <c:w val="0.8120867336342702"/>
          <c:h val="0.661620370370370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B8-4EAF-BD38-A78A4A4D76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Anual!$A$76:$A$77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Anual!$B$76:$B$77</c:f>
              <c:numCache>
                <c:formatCode>#,##0.00</c:formatCode>
                <c:ptCount val="2"/>
                <c:pt idx="0">
                  <c:v>100</c:v>
                </c:pt>
                <c:pt idx="1">
                  <c:v>71.148148261481495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8-4EAF-BD38-A78A4A4D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9093432"/>
        <c:axId val="569092648"/>
        <c:axId val="0"/>
      </c:bar3DChart>
      <c:catAx>
        <c:axId val="569093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9092648"/>
        <c:crosses val="autoZero"/>
        <c:auto val="1"/>
        <c:lblAlgn val="ctr"/>
        <c:lblOffset val="100"/>
        <c:noMultiLvlLbl val="0"/>
      </c:catAx>
      <c:valAx>
        <c:axId val="569092648"/>
        <c:scaling>
          <c:orientation val="minMax"/>
          <c:max val="150"/>
          <c:min val="0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>
                <a:ln>
                  <a:noFill/>
                </a:ln>
              </a:defRPr>
            </a:pPr>
            <a:endParaRPr lang="es-CR"/>
          </a:p>
        </c:txPr>
        <c:crossAx val="569093432"/>
        <c:crosses val="autoZero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1.6295546719929496E-2"/>
          <c:y val="0.88369969378827651"/>
          <c:w val="0.9837044532800705"/>
          <c:h val="0.11630022332023146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cobertura 2020</a:t>
            </a:r>
          </a:p>
        </c:rich>
      </c:tx>
      <c:layout>
        <c:manualLayout>
          <c:xMode val="edge"/>
          <c:yMode val="edge"/>
          <c:x val="0.13708761522560209"/>
          <c:y val="4.1739122813808455E-2"/>
        </c:manualLayout>
      </c:layout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746180411659075E-2"/>
          <c:y val="0.25174497286409259"/>
          <c:w val="0.88465743887277237"/>
          <c:h val="0.604011483918934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A9D1-48E8-8ADA-092570E9E74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Anual!$A$49:$A$50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Anual!$B$49:$B$50</c:f>
              <c:numCache>
                <c:formatCode>#,##0.00</c:formatCode>
                <c:ptCount val="2"/>
                <c:pt idx="0">
                  <c:v>8.7890625</c:v>
                </c:pt>
                <c:pt idx="1">
                  <c:v>6.917317708333333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1-48E8-8ADA-092570E9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0544840"/>
        <c:axId val="306207192"/>
        <c:axId val="0"/>
      </c:bar3DChart>
      <c:catAx>
        <c:axId val="57054484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06207192"/>
        <c:crosses val="autoZero"/>
        <c:auto val="1"/>
        <c:lblAlgn val="ctr"/>
        <c:lblOffset val="100"/>
        <c:noMultiLvlLbl val="0"/>
      </c:catAx>
      <c:valAx>
        <c:axId val="306207192"/>
        <c:scaling>
          <c:orientation val="minMax"/>
          <c:max val="15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57054484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7.8807128056361378E-2"/>
          <c:y val="0.90582989280750559"/>
          <c:w val="0.87347357369802459"/>
          <c:h val="6.1058895618597168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CR"/>
              <a:t>SANEBAR: Indicadores de resultado 2020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39885670924987E-2"/>
          <c:y val="0.18640005725891914"/>
          <c:w val="0.86425014666880007"/>
          <c:h val="0.692544801087335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F0B7-4BB2-B16B-EE0BEB6DB219}"/>
              </c:ext>
            </c:extLst>
          </c:dPt>
          <c:dPt>
            <c:idx val="2"/>
            <c:invertIfNegative val="0"/>
            <c:bubble3D val="0"/>
            <c:spPr>
              <a:solidFill>
                <a:srgbClr val="A2BFE6"/>
              </a:solidFill>
            </c:spPr>
            <c:extLst>
              <c:ext xmlns:c16="http://schemas.microsoft.com/office/drawing/2014/chart" uri="{C3380CC4-5D6E-409C-BE32-E72D297353CC}">
                <c16:uniqueId val="{00000003-F0B7-4BB2-B16B-EE0BEB6DB21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Anual!$A$53:$A$55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Anual!$B$53:$B$55</c:f>
              <c:numCache>
                <c:formatCode>#,##0.00</c:formatCode>
                <c:ptCount val="3"/>
                <c:pt idx="0">
                  <c:v>62.962962962962962</c:v>
                </c:pt>
                <c:pt idx="1">
                  <c:v>71.148148261481495</c:v>
                </c:pt>
                <c:pt idx="2">
                  <c:v>67.055555612222236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7-4BB2-B16B-EE0BEB6D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0816768"/>
        <c:axId val="580817160"/>
        <c:axId val="0"/>
      </c:bar3DChart>
      <c:catAx>
        <c:axId val="58081676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80817160"/>
        <c:crosses val="autoZero"/>
        <c:auto val="1"/>
        <c:lblAlgn val="ctr"/>
        <c:lblOffset val="100"/>
        <c:noMultiLvlLbl val="0"/>
      </c:catAx>
      <c:valAx>
        <c:axId val="580817160"/>
        <c:scaling>
          <c:orientation val="minMax"/>
          <c:max val="10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580816768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9.6331410959330458E-3"/>
          <c:y val="0.91180848352235833"/>
          <c:w val="0.97650588668515459"/>
          <c:h val="8.5785400290238456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avance 2020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151022188586274E-2"/>
          <c:y val="0.19271347139532297"/>
          <c:w val="0.88478100861479603"/>
          <c:h val="0.703882965830283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</c:spPr>
            <c:extLst>
              <c:ext xmlns:c16="http://schemas.microsoft.com/office/drawing/2014/chart" uri="{C3380CC4-5D6E-409C-BE32-E72D297353CC}">
                <c16:uniqueId val="{00000004-EA0B-4648-89F2-1E2BB9824442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9BDF-4CF1-A3CC-8A398EC4EA79}"/>
              </c:ext>
            </c:extLst>
          </c:dPt>
          <c:dPt>
            <c:idx val="2"/>
            <c:invertIfNegative val="0"/>
            <c:bubble3D val="0"/>
            <c:spPr>
              <a:solidFill>
                <a:srgbClr val="A2BFE6"/>
              </a:solidFill>
            </c:spPr>
            <c:extLst>
              <c:ext xmlns:c16="http://schemas.microsoft.com/office/drawing/2014/chart" uri="{C3380CC4-5D6E-409C-BE32-E72D297353CC}">
                <c16:uniqueId val="{00000003-9BDF-4CF1-A3CC-8A398EC4EA7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Anual!$A$58:$A$60</c:f>
              <c:strCache>
                <c:ptCount val="3"/>
                <c:pt idx="0">
                  <c:v>Índice avance beneficiarios (IAB) </c:v>
                </c:pt>
                <c:pt idx="1">
                  <c:v>Índice avance gasto (IAG)</c:v>
                </c:pt>
                <c:pt idx="2">
                  <c:v>Índice avance total (IAT) </c:v>
                </c:pt>
              </c:strCache>
            </c:strRef>
          </c:cat>
          <c:val>
            <c:numRef>
              <c:f>Anual!$B$58:$B$60</c:f>
              <c:numCache>
                <c:formatCode>#,##0.00</c:formatCode>
                <c:ptCount val="3"/>
                <c:pt idx="0">
                  <c:v>62.962962962962962</c:v>
                </c:pt>
                <c:pt idx="1">
                  <c:v>71.148148261481495</c:v>
                </c:pt>
                <c:pt idx="2">
                  <c:v>67.055555612222236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F-4CF1-A3CC-8A398EC4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0817944"/>
        <c:axId val="580818336"/>
        <c:axId val="0"/>
      </c:bar3DChart>
      <c:catAx>
        <c:axId val="5808179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80818336"/>
        <c:crosses val="autoZero"/>
        <c:auto val="1"/>
        <c:lblAlgn val="ctr"/>
        <c:lblOffset val="100"/>
        <c:noMultiLvlLbl val="0"/>
      </c:catAx>
      <c:valAx>
        <c:axId val="580818336"/>
        <c:scaling>
          <c:orientation val="minMax"/>
          <c:max val="10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58081794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1.6451469861760475E-2"/>
          <c:y val="0.92009912231003466"/>
          <c:w val="0.97376356080489956"/>
          <c:h val="6.3146083475219036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gasto medio 2020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</c:spPr>
            <c:extLst>
              <c:ext xmlns:c16="http://schemas.microsoft.com/office/drawing/2014/chart" uri="{C3380CC4-5D6E-409C-BE32-E72D297353CC}">
                <c16:uniqueId val="{0000000A-CB33-411C-B79C-F59A4B3E76C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309-4F0D-A408-9313A367C72C}"/>
              </c:ext>
            </c:extLst>
          </c:dPt>
          <c:cat>
            <c:strRef>
              <c:f>Anual!$A$71:$A$72</c:f>
              <c:strCache>
                <c:ptCount val="2"/>
                <c:pt idx="0">
                  <c:v>Gasto programado por beneficiario (GPB) </c:v>
                </c:pt>
                <c:pt idx="1">
                  <c:v>Gasto efectivo por beneficiario (GEB) </c:v>
                </c:pt>
              </c:strCache>
            </c:strRef>
          </c:cat>
          <c:val>
            <c:numRef>
              <c:f>Anual!$B$71:$B$72</c:f>
              <c:numCache>
                <c:formatCode>#,##0.00</c:formatCode>
                <c:ptCount val="2"/>
                <c:pt idx="0">
                  <c:v>2222222</c:v>
                </c:pt>
                <c:pt idx="1">
                  <c:v>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9-4F0D-A408-9313A367C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656248"/>
        <c:axId val="574656640"/>
        <c:axId val="0"/>
      </c:bar3DChart>
      <c:catAx>
        <c:axId val="574656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656640"/>
        <c:crosses val="autoZero"/>
        <c:auto val="1"/>
        <c:lblAlgn val="ctr"/>
        <c:lblOffset val="100"/>
        <c:noMultiLvlLbl val="0"/>
      </c:catAx>
      <c:valAx>
        <c:axId val="574656640"/>
        <c:scaling>
          <c:orientation val="minMax"/>
          <c:max val="40000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574656248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Índice de eficiencia (IE) 2020 </a:t>
            </a:r>
          </a:p>
        </c:rich>
      </c:tx>
      <c:layout/>
      <c:overlay val="0"/>
    </c:title>
    <c:autoTitleDeleted val="0"/>
    <c:view3D>
      <c:rotX val="0"/>
      <c:rotY val="5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89546384199762"/>
          <c:y val="0.25539614320659998"/>
          <c:w val="0.83255212308068016"/>
          <c:h val="0.588858399378503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Anual!$A$73</c:f>
              <c:strCache>
                <c:ptCount val="1"/>
                <c:pt idx="0">
                  <c:v>Índice de eficiencia (IE) </c:v>
                </c:pt>
              </c:strCache>
            </c:strRef>
          </c:cat>
          <c:val>
            <c:numRef>
              <c:f>Anual!$B$73</c:f>
              <c:numCache>
                <c:formatCode>#,##0.00</c:formatCode>
                <c:ptCount val="1"/>
                <c:pt idx="0">
                  <c:v>67.055555612222236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A-4C22-9A14-C4A10EFA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657424"/>
        <c:axId val="574657816"/>
        <c:axId val="0"/>
      </c:bar3DChart>
      <c:catAx>
        <c:axId val="57465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74657816"/>
        <c:crosses val="autoZero"/>
        <c:auto val="1"/>
        <c:lblAlgn val="ctr"/>
        <c:lblOffset val="100"/>
        <c:noMultiLvlLbl val="0"/>
      </c:catAx>
      <c:valAx>
        <c:axId val="574657816"/>
        <c:scaling>
          <c:orientation val="minMax"/>
          <c:max val="10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7465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544728322219398"/>
          <c:y val="0.88348598464262251"/>
          <c:w val="0.24400838287649182"/>
          <c:h val="8.1074593162974856E-2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</a:t>
            </a:r>
            <a:r>
              <a:rPr lang="es-ES" baseline="0"/>
              <a:t> expansión</a:t>
            </a:r>
            <a:r>
              <a:rPr lang="es-ES"/>
              <a:t> 2020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151022188586274E-2"/>
          <c:y val="0.19271347139532297"/>
          <c:w val="0.88478100861479603"/>
          <c:h val="0.640919988603087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</c:spPr>
            <c:extLst>
              <c:ext xmlns:c16="http://schemas.microsoft.com/office/drawing/2014/chart" uri="{C3380CC4-5D6E-409C-BE32-E72D297353CC}">
                <c16:uniqueId val="{00000001-5E26-4312-AB60-C40B447CAB4C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3-5E26-4312-AB60-C40B447CAB4C}"/>
              </c:ext>
            </c:extLst>
          </c:dPt>
          <c:dPt>
            <c:idx val="2"/>
            <c:invertIfNegative val="0"/>
            <c:bubble3D val="0"/>
            <c:spPr>
              <a:solidFill>
                <a:srgbClr val="A2BFE6"/>
              </a:solidFill>
            </c:spPr>
            <c:extLst>
              <c:ext xmlns:c16="http://schemas.microsoft.com/office/drawing/2014/chart" uri="{C3380CC4-5D6E-409C-BE32-E72D297353CC}">
                <c16:uniqueId val="{00000005-5E26-4312-AB60-C40B447CAB4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Anual!$A$66:$A$68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Anual!$B$66:$B$68</c:f>
              <c:numCache>
                <c:formatCode>#,##0.00</c:formatCode>
                <c:ptCount val="3"/>
                <c:pt idx="0">
                  <c:v>-86.507936507936506</c:v>
                </c:pt>
                <c:pt idx="1">
                  <c:v>-86.627658722745593</c:v>
                </c:pt>
                <c:pt idx="2">
                  <c:v>-0.88735288623202901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26-4312-AB60-C40B447CA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0817944"/>
        <c:axId val="580818336"/>
        <c:axId val="0"/>
      </c:bar3DChart>
      <c:catAx>
        <c:axId val="5808179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80818336"/>
        <c:crosses val="autoZero"/>
        <c:auto val="1"/>
        <c:lblAlgn val="ctr"/>
        <c:lblOffset val="100"/>
        <c:noMultiLvlLbl val="0"/>
      </c:catAx>
      <c:valAx>
        <c:axId val="580818336"/>
        <c:scaling>
          <c:orientation val="minMax"/>
          <c:max val="150"/>
          <c:min val="-15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580817944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1.6451522431893555E-2"/>
          <c:y val="0.8941731974841638"/>
          <c:w val="0.97376356080489956"/>
          <c:h val="6.3146083475219036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7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928688</xdr:colOff>
      <xdr:row>6</xdr:row>
      <xdr:rowOff>47626</xdr:rowOff>
    </xdr:from>
    <xdr:to>
      <xdr:col>3</xdr:col>
      <xdr:colOff>1023938</xdr:colOff>
      <xdr:row>7</xdr:row>
      <xdr:rowOff>154781</xdr:rowOff>
    </xdr:to>
    <xdr:sp macro="" textlink="">
      <xdr:nvSpPr>
        <xdr:cNvPr id="3" name="CuadroTexto 2"/>
        <xdr:cNvSpPr txBox="1"/>
      </xdr:nvSpPr>
      <xdr:spPr>
        <a:xfrm>
          <a:off x="928688" y="1190626"/>
          <a:ext cx="747712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22-05-2019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1547812</xdr:colOff>
      <xdr:row>6</xdr:row>
      <xdr:rowOff>11906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9287110" cy="416719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287110" cy="416719"/>
        </a:xfrm>
        <a:prstGeom prst="rect">
          <a:avLst/>
        </a:prstGeom>
      </xdr:spPr>
    </xdr:pic>
    <xdr:clientData/>
  </xdr:oneCellAnchor>
  <xdr:twoCellAnchor>
    <xdr:from>
      <xdr:col>0</xdr:col>
      <xdr:colOff>71438</xdr:colOff>
      <xdr:row>6</xdr:row>
      <xdr:rowOff>47626</xdr:rowOff>
    </xdr:from>
    <xdr:to>
      <xdr:col>3</xdr:col>
      <xdr:colOff>1702593</xdr:colOff>
      <xdr:row>7</xdr:row>
      <xdr:rowOff>166687</xdr:rowOff>
    </xdr:to>
    <xdr:sp macro="" textlink="">
      <xdr:nvSpPr>
        <xdr:cNvPr id="9" name="CuadroTexto 8"/>
        <xdr:cNvSpPr txBox="1"/>
      </xdr:nvSpPr>
      <xdr:spPr>
        <a:xfrm>
          <a:off x="71438" y="1190626"/>
          <a:ext cx="9001124" cy="309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15-04-2020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11907</xdr:colOff>
      <xdr:row>6</xdr:row>
      <xdr:rowOff>11906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7497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892969</xdr:colOff>
      <xdr:row>6</xdr:row>
      <xdr:rowOff>35720</xdr:rowOff>
    </xdr:from>
    <xdr:to>
      <xdr:col>3</xdr:col>
      <xdr:colOff>1000125</xdr:colOff>
      <xdr:row>7</xdr:row>
      <xdr:rowOff>142875</xdr:rowOff>
    </xdr:to>
    <xdr:sp macro="" textlink="">
      <xdr:nvSpPr>
        <xdr:cNvPr id="3" name="CuadroTexto 2"/>
        <xdr:cNvSpPr txBox="1"/>
      </xdr:nvSpPr>
      <xdr:spPr>
        <a:xfrm>
          <a:off x="892969" y="1178720"/>
          <a:ext cx="747712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07-08-2019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1559719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9275186" cy="416719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275186" cy="416719"/>
        </a:xfrm>
        <a:prstGeom prst="rect">
          <a:avLst/>
        </a:prstGeom>
      </xdr:spPr>
    </xdr:pic>
    <xdr:clientData/>
  </xdr:oneCellAnchor>
  <xdr:twoCellAnchor>
    <xdr:from>
      <xdr:col>0</xdr:col>
      <xdr:colOff>47624</xdr:colOff>
      <xdr:row>6</xdr:row>
      <xdr:rowOff>71436</xdr:rowOff>
    </xdr:from>
    <xdr:to>
      <xdr:col>3</xdr:col>
      <xdr:colOff>1690687</xdr:colOff>
      <xdr:row>7</xdr:row>
      <xdr:rowOff>214311</xdr:rowOff>
    </xdr:to>
    <xdr:sp macro="" textlink="">
      <xdr:nvSpPr>
        <xdr:cNvPr id="7" name="CuadroTexto 6"/>
        <xdr:cNvSpPr txBox="1"/>
      </xdr:nvSpPr>
      <xdr:spPr>
        <a:xfrm>
          <a:off x="47624" y="1214436"/>
          <a:ext cx="917971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01-09-2020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3062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287125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287125" cy="416719"/>
        </a:xfrm>
        <a:prstGeom prst="rect">
          <a:avLst/>
        </a:prstGeom>
      </xdr:spPr>
    </xdr:pic>
    <xdr:clientData/>
  </xdr:oneCellAnchor>
  <xdr:twoCellAnchor>
    <xdr:from>
      <xdr:col>0</xdr:col>
      <xdr:colOff>47624</xdr:colOff>
      <xdr:row>6</xdr:row>
      <xdr:rowOff>35720</xdr:rowOff>
    </xdr:from>
    <xdr:to>
      <xdr:col>3</xdr:col>
      <xdr:colOff>1702593</xdr:colOff>
      <xdr:row>7</xdr:row>
      <xdr:rowOff>214312</xdr:rowOff>
    </xdr:to>
    <xdr:sp macro="" textlink="">
      <xdr:nvSpPr>
        <xdr:cNvPr id="3" name="CuadroTexto 2"/>
        <xdr:cNvSpPr txBox="1"/>
      </xdr:nvSpPr>
      <xdr:spPr>
        <a:xfrm>
          <a:off x="47624" y="1178720"/>
          <a:ext cx="9203532" cy="369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22-08-2019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74969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892969</xdr:colOff>
      <xdr:row>6</xdr:row>
      <xdr:rowOff>35720</xdr:rowOff>
    </xdr:from>
    <xdr:to>
      <xdr:col>3</xdr:col>
      <xdr:colOff>961004</xdr:colOff>
      <xdr:row>7</xdr:row>
      <xdr:rowOff>142875</xdr:rowOff>
    </xdr:to>
    <xdr:sp macro="" textlink="">
      <xdr:nvSpPr>
        <xdr:cNvPr id="3" name="CuadroTexto 2"/>
        <xdr:cNvSpPr txBox="1"/>
      </xdr:nvSpPr>
      <xdr:spPr>
        <a:xfrm>
          <a:off x="892969" y="1178720"/>
          <a:ext cx="747372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18-11-2019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1547812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9287110" cy="416719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287110" cy="416719"/>
        </a:xfrm>
        <a:prstGeom prst="rect">
          <a:avLst/>
        </a:prstGeom>
      </xdr:spPr>
    </xdr:pic>
    <xdr:clientData/>
  </xdr:oneCellAnchor>
  <xdr:twoCellAnchor>
    <xdr:from>
      <xdr:col>0</xdr:col>
      <xdr:colOff>47626</xdr:colOff>
      <xdr:row>6</xdr:row>
      <xdr:rowOff>71439</xdr:rowOff>
    </xdr:from>
    <xdr:to>
      <xdr:col>3</xdr:col>
      <xdr:colOff>1702593</xdr:colOff>
      <xdr:row>7</xdr:row>
      <xdr:rowOff>178594</xdr:rowOff>
    </xdr:to>
    <xdr:sp macro="" textlink="">
      <xdr:nvSpPr>
        <xdr:cNvPr id="7" name="CuadroTexto 6"/>
        <xdr:cNvSpPr txBox="1"/>
      </xdr:nvSpPr>
      <xdr:spPr>
        <a:xfrm>
          <a:off x="47626" y="1214439"/>
          <a:ext cx="9203530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07-12-2020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11907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7497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0313" cy="8929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595313</xdr:colOff>
      <xdr:row>6</xdr:row>
      <xdr:rowOff>47626</xdr:rowOff>
    </xdr:from>
    <xdr:to>
      <xdr:col>3</xdr:col>
      <xdr:colOff>1381125</xdr:colOff>
      <xdr:row>7</xdr:row>
      <xdr:rowOff>154781</xdr:rowOff>
    </xdr:to>
    <xdr:sp macro="" textlink="">
      <xdr:nvSpPr>
        <xdr:cNvPr id="3" name="CuadroTexto 2"/>
        <xdr:cNvSpPr txBox="1"/>
      </xdr:nvSpPr>
      <xdr:spPr>
        <a:xfrm>
          <a:off x="595313" y="1190626"/>
          <a:ext cx="816768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18-11-2019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1547812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9299030" cy="416719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299030" cy="416719"/>
        </a:xfrm>
        <a:prstGeom prst="rect">
          <a:avLst/>
        </a:prstGeom>
      </xdr:spPr>
    </xdr:pic>
    <xdr:clientData/>
  </xdr:oneCellAnchor>
  <xdr:twoCellAnchor>
    <xdr:from>
      <xdr:col>0</xdr:col>
      <xdr:colOff>11907</xdr:colOff>
      <xdr:row>6</xdr:row>
      <xdr:rowOff>47626</xdr:rowOff>
    </xdr:from>
    <xdr:to>
      <xdr:col>4</xdr:col>
      <xdr:colOff>0</xdr:colOff>
      <xdr:row>7</xdr:row>
      <xdr:rowOff>202406</xdr:rowOff>
    </xdr:to>
    <xdr:sp macro="" textlink="">
      <xdr:nvSpPr>
        <xdr:cNvPr id="7" name="CuadroTexto 6"/>
        <xdr:cNvSpPr txBox="1"/>
      </xdr:nvSpPr>
      <xdr:spPr>
        <a:xfrm>
          <a:off x="11907" y="1190626"/>
          <a:ext cx="9251156" cy="34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07-12-2020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23812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868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0313" cy="8929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9310952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9310952" cy="404812"/>
        </a:xfrm>
        <a:prstGeom prst="rect">
          <a:avLst/>
        </a:prstGeom>
      </xdr:spPr>
    </xdr:pic>
    <xdr:clientData/>
  </xdr:oneCellAnchor>
  <xdr:twoCellAnchor>
    <xdr:from>
      <xdr:col>0</xdr:col>
      <xdr:colOff>11906</xdr:colOff>
      <xdr:row>6</xdr:row>
      <xdr:rowOff>71438</xdr:rowOff>
    </xdr:from>
    <xdr:to>
      <xdr:col>3</xdr:col>
      <xdr:colOff>1702593</xdr:colOff>
      <xdr:row>7</xdr:row>
      <xdr:rowOff>178593</xdr:rowOff>
    </xdr:to>
    <xdr:sp macro="" textlink="">
      <xdr:nvSpPr>
        <xdr:cNvPr id="3" name="CuadroTexto 2"/>
        <xdr:cNvSpPr txBox="1"/>
      </xdr:nvSpPr>
      <xdr:spPr>
        <a:xfrm>
          <a:off x="11906" y="1214438"/>
          <a:ext cx="925115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08-04-2021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35718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98781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738184</xdr:colOff>
      <xdr:row>12</xdr:row>
      <xdr:rowOff>174888</xdr:rowOff>
    </xdr:from>
    <xdr:to>
      <xdr:col>24</xdr:col>
      <xdr:colOff>23813</xdr:colOff>
      <xdr:row>29</xdr:row>
      <xdr:rowOff>60588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11905</xdr:colOff>
      <xdr:row>31</xdr:row>
      <xdr:rowOff>0</xdr:rowOff>
    </xdr:from>
    <xdr:to>
      <xdr:col>24</xdr:col>
      <xdr:colOff>23813</xdr:colOff>
      <xdr:row>45</xdr:row>
      <xdr:rowOff>71438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738186</xdr:colOff>
      <xdr:row>12</xdr:row>
      <xdr:rowOff>190498</xdr:rowOff>
    </xdr:from>
    <xdr:to>
      <xdr:col>14</xdr:col>
      <xdr:colOff>559594</xdr:colOff>
      <xdr:row>29</xdr:row>
      <xdr:rowOff>71436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750094</xdr:colOff>
      <xdr:row>31</xdr:row>
      <xdr:rowOff>11907</xdr:rowOff>
    </xdr:from>
    <xdr:to>
      <xdr:col>14</xdr:col>
      <xdr:colOff>571500</xdr:colOff>
      <xdr:row>45</xdr:row>
      <xdr:rowOff>107156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761997</xdr:colOff>
      <xdr:row>46</xdr:row>
      <xdr:rowOff>187067</xdr:rowOff>
    </xdr:from>
    <xdr:to>
      <xdr:col>14</xdr:col>
      <xdr:colOff>607218</xdr:colOff>
      <xdr:row>61</xdr:row>
      <xdr:rowOff>28855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748075</xdr:colOff>
      <xdr:row>46</xdr:row>
      <xdr:rowOff>92624</xdr:rowOff>
    </xdr:from>
    <xdr:to>
      <xdr:col>22</xdr:col>
      <xdr:colOff>642938</xdr:colOff>
      <xdr:row>60</xdr:row>
      <xdr:rowOff>124913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9287110" cy="416719"/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43000"/>
          <a:ext cx="9287110" cy="416719"/>
        </a:xfrm>
        <a:prstGeom prst="rect">
          <a:avLst/>
        </a:prstGeom>
      </xdr:spPr>
    </xdr:pic>
    <xdr:clientData/>
  </xdr:oneCellAnchor>
  <xdr:twoCellAnchor>
    <xdr:from>
      <xdr:col>0</xdr:col>
      <xdr:colOff>35720</xdr:colOff>
      <xdr:row>6</xdr:row>
      <xdr:rowOff>71438</xdr:rowOff>
    </xdr:from>
    <xdr:to>
      <xdr:col>3</xdr:col>
      <xdr:colOff>1690687</xdr:colOff>
      <xdr:row>7</xdr:row>
      <xdr:rowOff>178593</xdr:rowOff>
    </xdr:to>
    <xdr:sp macro="" textlink="">
      <xdr:nvSpPr>
        <xdr:cNvPr id="13" name="CuadroTexto 12"/>
        <xdr:cNvSpPr txBox="1"/>
      </xdr:nvSpPr>
      <xdr:spPr>
        <a:xfrm>
          <a:off x="35720" y="1214438"/>
          <a:ext cx="9203530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08-04-2021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11907</xdr:colOff>
      <xdr:row>6</xdr:row>
      <xdr:rowOff>11906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927497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108857</xdr:colOff>
      <xdr:row>5</xdr:row>
      <xdr:rowOff>119063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  <xdr:twoCellAnchor>
    <xdr:from>
      <xdr:col>9</xdr:col>
      <xdr:colOff>142874</xdr:colOff>
      <xdr:row>62</xdr:row>
      <xdr:rowOff>47625</xdr:rowOff>
    </xdr:from>
    <xdr:to>
      <xdr:col>21</xdr:col>
      <xdr:colOff>404812</xdr:colOff>
      <xdr:row>78</xdr:row>
      <xdr:rowOff>47624</xdr:rowOff>
    </xdr:to>
    <xdr:graphicFrame macro="">
      <xdr:nvGraphicFramePr>
        <xdr:cNvPr id="18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80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7109375" style="5" customWidth="1"/>
    <col min="2" max="2" width="23.7109375" style="5" customWidth="1"/>
    <col min="3" max="4" width="25.7109375" style="5" customWidth="1"/>
    <col min="5" max="16384" width="11.42578125" style="5"/>
  </cols>
  <sheetData>
    <row r="8" spans="1:4" ht="18" customHeight="1" x14ac:dyDescent="0.25"/>
    <row r="9" spans="1:4" ht="17.25" x14ac:dyDescent="0.25">
      <c r="A9" s="38" t="s">
        <v>0</v>
      </c>
      <c r="B9" s="36" t="s">
        <v>1</v>
      </c>
      <c r="C9" s="9" t="s">
        <v>33</v>
      </c>
      <c r="D9" s="9" t="s">
        <v>34</v>
      </c>
    </row>
    <row r="10" spans="1:4" ht="52.5" thickBot="1" x14ac:dyDescent="0.3">
      <c r="A10" s="39"/>
      <c r="B10" s="37"/>
      <c r="C10" s="10" t="s">
        <v>35</v>
      </c>
      <c r="D10" s="10" t="s">
        <v>35</v>
      </c>
    </row>
    <row r="11" spans="1:4" ht="17.25" thickTop="1" x14ac:dyDescent="0.3">
      <c r="A11" s="11"/>
      <c r="B11" s="11"/>
      <c r="C11" s="11"/>
      <c r="D11" s="11"/>
    </row>
    <row r="12" spans="1:4" ht="17.25" x14ac:dyDescent="0.35">
      <c r="A12" s="12" t="s">
        <v>2</v>
      </c>
      <c r="B12" s="12" t="s">
        <v>36</v>
      </c>
      <c r="C12" s="13">
        <v>2222222</v>
      </c>
      <c r="D12" s="13">
        <v>0</v>
      </c>
    </row>
    <row r="13" spans="1:4" ht="16.5" x14ac:dyDescent="0.3">
      <c r="A13" s="11"/>
      <c r="B13" s="14"/>
      <c r="C13" s="14"/>
      <c r="D13" s="14"/>
    </row>
    <row r="14" spans="1:4" ht="17.25" x14ac:dyDescent="0.35">
      <c r="A14" s="12" t="s">
        <v>39</v>
      </c>
      <c r="B14" s="14"/>
      <c r="C14" s="14"/>
      <c r="D14" s="14"/>
    </row>
    <row r="15" spans="1:4" ht="17.25" customHeight="1" x14ac:dyDescent="0.3">
      <c r="A15" s="15" t="s">
        <v>40</v>
      </c>
      <c r="B15" s="16">
        <f>+SUM(C15:D15)</f>
        <v>0</v>
      </c>
      <c r="C15" s="16">
        <v>0</v>
      </c>
      <c r="D15" s="16">
        <v>0</v>
      </c>
    </row>
    <row r="16" spans="1:4" ht="16.5" x14ac:dyDescent="0.3">
      <c r="A16" s="15" t="s">
        <v>71</v>
      </c>
      <c r="B16" s="16">
        <f t="shared" ref="B16:B20" si="0">+SUM(C16:D16)</f>
        <v>45</v>
      </c>
      <c r="C16" s="16">
        <v>45</v>
      </c>
      <c r="D16" s="16">
        <v>0</v>
      </c>
    </row>
    <row r="17" spans="1:4" ht="16.5" x14ac:dyDescent="0.3">
      <c r="A17" s="15" t="s">
        <v>72</v>
      </c>
      <c r="B17" s="16">
        <f t="shared" si="0"/>
        <v>180</v>
      </c>
      <c r="C17" s="16">
        <v>180</v>
      </c>
      <c r="D17" s="16">
        <v>0</v>
      </c>
    </row>
    <row r="18" spans="1:4" ht="16.5" x14ac:dyDescent="0.3">
      <c r="A18" s="15" t="s">
        <v>73</v>
      </c>
      <c r="B18" s="16">
        <f t="shared" si="0"/>
        <v>0</v>
      </c>
      <c r="C18" s="16">
        <v>0</v>
      </c>
      <c r="D18" s="16">
        <v>0</v>
      </c>
    </row>
    <row r="19" spans="1:4" ht="16.5" x14ac:dyDescent="0.3">
      <c r="A19" s="15" t="s">
        <v>74</v>
      </c>
      <c r="B19" s="16">
        <f t="shared" si="0"/>
        <v>0</v>
      </c>
      <c r="C19" s="16">
        <v>0</v>
      </c>
      <c r="D19" s="16">
        <v>0</v>
      </c>
    </row>
    <row r="20" spans="1:4" ht="16.5" x14ac:dyDescent="0.3">
      <c r="A20" s="15" t="s">
        <v>75</v>
      </c>
      <c r="B20" s="16">
        <f t="shared" si="0"/>
        <v>135</v>
      </c>
      <c r="C20" s="16">
        <v>135</v>
      </c>
      <c r="D20" s="16">
        <v>0</v>
      </c>
    </row>
    <row r="21" spans="1:4" ht="16.5" x14ac:dyDescent="0.3">
      <c r="A21" s="11"/>
      <c r="B21" s="16"/>
      <c r="C21" s="16"/>
      <c r="D21" s="16"/>
    </row>
    <row r="22" spans="1:4" ht="17.25" x14ac:dyDescent="0.35">
      <c r="A22" s="17" t="s">
        <v>3</v>
      </c>
      <c r="B22" s="16"/>
      <c r="C22" s="16"/>
      <c r="D22" s="16"/>
    </row>
    <row r="23" spans="1:4" ht="16.5" x14ac:dyDescent="0.3">
      <c r="A23" s="15" t="s">
        <v>40</v>
      </c>
      <c r="B23" s="16">
        <f>C23</f>
        <v>0</v>
      </c>
      <c r="C23" s="16">
        <v>0</v>
      </c>
      <c r="D23" s="16">
        <v>0</v>
      </c>
    </row>
    <row r="24" spans="1:4" ht="16.5" x14ac:dyDescent="0.3">
      <c r="A24" s="15" t="s">
        <v>41</v>
      </c>
      <c r="B24" s="16">
        <f>+SUM(C24:D24)</f>
        <v>0</v>
      </c>
      <c r="C24" s="16">
        <v>0</v>
      </c>
      <c r="D24" s="16">
        <v>0</v>
      </c>
    </row>
    <row r="25" spans="1:4" ht="16.5" x14ac:dyDescent="0.3">
      <c r="A25" s="15" t="s">
        <v>71</v>
      </c>
      <c r="B25" s="16">
        <f>C25</f>
        <v>99999990</v>
      </c>
      <c r="C25" s="16">
        <v>99999990</v>
      </c>
      <c r="D25" s="16">
        <v>0</v>
      </c>
    </row>
    <row r="26" spans="1:4" ht="16.5" x14ac:dyDescent="0.3">
      <c r="A26" s="15" t="s">
        <v>73</v>
      </c>
      <c r="B26" s="16">
        <f t="shared" ref="B26:B27" si="1">C26</f>
        <v>0</v>
      </c>
      <c r="C26" s="16">
        <v>0</v>
      </c>
      <c r="D26" s="16">
        <v>0</v>
      </c>
    </row>
    <row r="27" spans="1:4" ht="16.5" x14ac:dyDescent="0.3">
      <c r="A27" s="15" t="s">
        <v>76</v>
      </c>
      <c r="B27" s="16">
        <f t="shared" si="1"/>
        <v>0</v>
      </c>
      <c r="C27" s="16">
        <f>+C18*C12</f>
        <v>0</v>
      </c>
      <c r="D27" s="16">
        <v>0</v>
      </c>
    </row>
    <row r="28" spans="1:4" ht="16.5" x14ac:dyDescent="0.3">
      <c r="A28" s="15" t="s">
        <v>75</v>
      </c>
      <c r="B28" s="16">
        <f>C28</f>
        <v>299999970</v>
      </c>
      <c r="C28" s="16">
        <v>299999970</v>
      </c>
      <c r="D28" s="16">
        <v>0</v>
      </c>
    </row>
    <row r="29" spans="1:4" ht="16.5" x14ac:dyDescent="0.3">
      <c r="A29" s="15" t="s">
        <v>77</v>
      </c>
      <c r="B29" s="16">
        <f>B26</f>
        <v>0</v>
      </c>
      <c r="C29" s="16">
        <f>C26</f>
        <v>0</v>
      </c>
      <c r="D29" s="16">
        <v>0</v>
      </c>
    </row>
    <row r="30" spans="1:4" ht="16.5" x14ac:dyDescent="0.3">
      <c r="A30" s="11"/>
      <c r="B30" s="16"/>
      <c r="C30" s="16"/>
      <c r="D30" s="16"/>
    </row>
    <row r="31" spans="1:4" ht="17.25" x14ac:dyDescent="0.35">
      <c r="A31" s="17" t="s">
        <v>4</v>
      </c>
      <c r="B31" s="16"/>
      <c r="C31" s="16"/>
      <c r="D31" s="16"/>
    </row>
    <row r="32" spans="1:4" ht="16.5" x14ac:dyDescent="0.3">
      <c r="A32" s="15" t="s">
        <v>71</v>
      </c>
      <c r="B32" s="16">
        <f>B25</f>
        <v>99999990</v>
      </c>
      <c r="C32" s="16">
        <f>C25</f>
        <v>99999990</v>
      </c>
      <c r="D32" s="16"/>
    </row>
    <row r="33" spans="1:4" ht="16.5" x14ac:dyDescent="0.3">
      <c r="A33" s="15" t="s">
        <v>73</v>
      </c>
      <c r="B33" s="16">
        <v>0</v>
      </c>
      <c r="C33" s="16">
        <v>0</v>
      </c>
      <c r="D33" s="16"/>
    </row>
    <row r="34" spans="1:4" ht="16.5" x14ac:dyDescent="0.3">
      <c r="A34" s="11"/>
      <c r="B34" s="18"/>
      <c r="C34" s="18"/>
      <c r="D34" s="18"/>
    </row>
    <row r="35" spans="1:4" ht="17.25" x14ac:dyDescent="0.35">
      <c r="A35" s="12" t="s">
        <v>5</v>
      </c>
      <c r="B35" s="18"/>
      <c r="C35" s="18"/>
      <c r="D35" s="18"/>
    </row>
    <row r="36" spans="1:4" ht="16.5" x14ac:dyDescent="0.3">
      <c r="A36" s="15" t="s">
        <v>42</v>
      </c>
      <c r="B36" s="18">
        <v>1.0451016243</v>
      </c>
      <c r="C36" s="18">
        <v>1.0451016243</v>
      </c>
      <c r="D36" s="18">
        <v>1.0451016243</v>
      </c>
    </row>
    <row r="37" spans="1:4" ht="16.5" x14ac:dyDescent="0.3">
      <c r="A37" s="15" t="s">
        <v>78</v>
      </c>
      <c r="B37" s="18">
        <v>1.0649999999999999</v>
      </c>
      <c r="C37" s="18">
        <v>1.0649999999999999</v>
      </c>
      <c r="D37" s="18">
        <v>1.0649999999999999</v>
      </c>
    </row>
    <row r="38" spans="1:4" ht="16.5" x14ac:dyDescent="0.3">
      <c r="A38" s="15" t="s">
        <v>6</v>
      </c>
      <c r="B38" s="16">
        <v>6144</v>
      </c>
      <c r="C38" s="16">
        <v>6144</v>
      </c>
      <c r="D38" s="16">
        <v>6144</v>
      </c>
    </row>
    <row r="39" spans="1:4" ht="16.5" x14ac:dyDescent="0.3">
      <c r="A39" s="11"/>
      <c r="B39" s="16"/>
      <c r="C39" s="16"/>
      <c r="D39" s="16"/>
    </row>
    <row r="40" spans="1:4" ht="17.25" x14ac:dyDescent="0.35">
      <c r="A40" s="12" t="s">
        <v>7</v>
      </c>
      <c r="B40" s="16"/>
      <c r="C40" s="16"/>
      <c r="D40" s="16"/>
    </row>
    <row r="41" spans="1:4" ht="16.5" x14ac:dyDescent="0.3">
      <c r="A41" s="11" t="s">
        <v>43</v>
      </c>
      <c r="B41" s="16">
        <f>B24/B36</f>
        <v>0</v>
      </c>
      <c r="C41" s="16">
        <f t="shared" ref="C41:D41" si="2">C24/C36</f>
        <v>0</v>
      </c>
      <c r="D41" s="16">
        <f t="shared" si="2"/>
        <v>0</v>
      </c>
    </row>
    <row r="42" spans="1:4" ht="16.5" x14ac:dyDescent="0.3">
      <c r="A42" s="11" t="s">
        <v>79</v>
      </c>
      <c r="B42" s="16">
        <f>B27/B37</f>
        <v>0</v>
      </c>
      <c r="C42" s="16">
        <f t="shared" ref="C42:D42" si="3">C27/C37</f>
        <v>0</v>
      </c>
      <c r="D42" s="16">
        <f t="shared" si="3"/>
        <v>0</v>
      </c>
    </row>
    <row r="43" spans="1:4" ht="16.5" x14ac:dyDescent="0.3">
      <c r="A43" s="11" t="s">
        <v>44</v>
      </c>
      <c r="B43" s="16" t="s">
        <v>37</v>
      </c>
      <c r="C43" s="16" t="s">
        <v>37</v>
      </c>
      <c r="D43" s="16" t="s">
        <v>37</v>
      </c>
    </row>
    <row r="44" spans="1:4" ht="16.5" x14ac:dyDescent="0.3">
      <c r="A44" s="11" t="s">
        <v>80</v>
      </c>
      <c r="B44" s="16" t="s">
        <v>37</v>
      </c>
      <c r="C44" s="16" t="s">
        <v>37</v>
      </c>
      <c r="D44" s="16" t="s">
        <v>37</v>
      </c>
    </row>
    <row r="45" spans="1:4" ht="16.5" x14ac:dyDescent="0.3">
      <c r="A45" s="11"/>
      <c r="B45" s="19"/>
      <c r="C45" s="19"/>
      <c r="D45" s="19"/>
    </row>
    <row r="46" spans="1:4" ht="17.25" x14ac:dyDescent="0.35">
      <c r="A46" s="12" t="s">
        <v>8</v>
      </c>
      <c r="B46" s="19"/>
      <c r="C46" s="19"/>
      <c r="D46" s="19"/>
    </row>
    <row r="47" spans="1:4" ht="16.5" x14ac:dyDescent="0.3">
      <c r="A47" s="11"/>
      <c r="B47" s="19"/>
      <c r="C47" s="19"/>
      <c r="D47" s="19"/>
    </row>
    <row r="48" spans="1:4" ht="17.25" x14ac:dyDescent="0.35">
      <c r="A48" s="12" t="s">
        <v>9</v>
      </c>
      <c r="B48" s="19"/>
      <c r="C48" s="19"/>
      <c r="D48" s="19"/>
    </row>
    <row r="49" spans="1:4" ht="16.5" x14ac:dyDescent="0.3">
      <c r="A49" s="11" t="s">
        <v>10</v>
      </c>
      <c r="B49" s="18">
        <f>B17/B38*100</f>
        <v>2.9296875</v>
      </c>
      <c r="C49" s="18">
        <f>C17/C38*100</f>
        <v>2.9296875</v>
      </c>
      <c r="D49" s="18">
        <f>D17/D38*100</f>
        <v>0</v>
      </c>
    </row>
    <row r="50" spans="1:4" ht="16.5" x14ac:dyDescent="0.3">
      <c r="A50" s="11" t="s">
        <v>11</v>
      </c>
      <c r="B50" s="18">
        <f>B19/B38*100</f>
        <v>0</v>
      </c>
      <c r="C50" s="18">
        <f>C19/C38*100</f>
        <v>0</v>
      </c>
      <c r="D50" s="18">
        <f>D19/D38*100</f>
        <v>0</v>
      </c>
    </row>
    <row r="51" spans="1:4" ht="16.5" x14ac:dyDescent="0.3">
      <c r="A51" s="11"/>
      <c r="B51" s="18"/>
      <c r="C51" s="18"/>
      <c r="D51" s="18"/>
    </row>
    <row r="52" spans="1:4" ht="17.25" x14ac:dyDescent="0.35">
      <c r="A52" s="12" t="s">
        <v>12</v>
      </c>
      <c r="B52" s="18"/>
      <c r="C52" s="18"/>
      <c r="D52" s="18"/>
    </row>
    <row r="53" spans="1:4" ht="16.5" x14ac:dyDescent="0.3">
      <c r="A53" s="11" t="s">
        <v>13</v>
      </c>
      <c r="B53" s="18">
        <f>B18/B16*100</f>
        <v>0</v>
      </c>
      <c r="C53" s="18">
        <f t="shared" ref="C53" si="4">C18/C16*100</f>
        <v>0</v>
      </c>
      <c r="D53" s="18" t="s">
        <v>37</v>
      </c>
    </row>
    <row r="54" spans="1:4" ht="16.5" x14ac:dyDescent="0.3">
      <c r="A54" s="11" t="s">
        <v>14</v>
      </c>
      <c r="B54" s="18">
        <f>B26/B25*100</f>
        <v>0</v>
      </c>
      <c r="C54" s="18">
        <f t="shared" ref="C54" si="5">C26/C25*100</f>
        <v>0</v>
      </c>
      <c r="D54" s="18" t="s">
        <v>37</v>
      </c>
    </row>
    <row r="55" spans="1:4" ht="16.5" x14ac:dyDescent="0.3">
      <c r="A55" s="11" t="s">
        <v>15</v>
      </c>
      <c r="B55" s="18">
        <f>AVERAGE(B53:B54)</f>
        <v>0</v>
      </c>
      <c r="C55" s="18">
        <f t="shared" ref="C55" si="6">AVERAGE(C53:C54)</f>
        <v>0</v>
      </c>
      <c r="D55" s="18" t="s">
        <v>37</v>
      </c>
    </row>
    <row r="56" spans="1:4" ht="16.5" x14ac:dyDescent="0.3">
      <c r="A56" s="11"/>
      <c r="B56" s="18"/>
      <c r="C56" s="18"/>
      <c r="D56" s="18"/>
    </row>
    <row r="57" spans="1:4" ht="17.25" x14ac:dyDescent="0.35">
      <c r="A57" s="12" t="s">
        <v>16</v>
      </c>
      <c r="B57" s="18"/>
      <c r="C57" s="18"/>
      <c r="D57" s="18"/>
    </row>
    <row r="58" spans="1:4" ht="16.5" x14ac:dyDescent="0.3">
      <c r="A58" s="11" t="s">
        <v>17</v>
      </c>
      <c r="B58" s="18">
        <f>B18/B20*100</f>
        <v>0</v>
      </c>
      <c r="C58" s="18">
        <f t="shared" ref="C58" si="7">C18/C20*100</f>
        <v>0</v>
      </c>
      <c r="D58" s="18" t="s">
        <v>37</v>
      </c>
    </row>
    <row r="59" spans="1:4" ht="16.5" x14ac:dyDescent="0.3">
      <c r="A59" s="11" t="s">
        <v>18</v>
      </c>
      <c r="B59" s="18">
        <f>B26/B28*100</f>
        <v>0</v>
      </c>
      <c r="C59" s="18">
        <f t="shared" ref="C59" si="8">C26/C28*100</f>
        <v>0</v>
      </c>
      <c r="D59" s="18" t="s">
        <v>37</v>
      </c>
    </row>
    <row r="60" spans="1:4" ht="16.5" x14ac:dyDescent="0.3">
      <c r="A60" s="11" t="s">
        <v>19</v>
      </c>
      <c r="B60" s="18">
        <f>(B58+B59)/2</f>
        <v>0</v>
      </c>
      <c r="C60" s="18">
        <f t="shared" ref="C60" si="9">(C58+C59)/2</f>
        <v>0</v>
      </c>
      <c r="D60" s="18" t="s">
        <v>37</v>
      </c>
    </row>
    <row r="61" spans="1:4" ht="16.5" x14ac:dyDescent="0.3">
      <c r="A61" s="11"/>
      <c r="B61" s="18"/>
      <c r="C61" s="18"/>
      <c r="D61" s="18"/>
    </row>
    <row r="62" spans="1:4" ht="17.25" x14ac:dyDescent="0.35">
      <c r="A62" s="12" t="s">
        <v>32</v>
      </c>
      <c r="B62" s="18"/>
      <c r="C62" s="18"/>
      <c r="D62" s="18"/>
    </row>
    <row r="63" spans="1:4" ht="16.5" x14ac:dyDescent="0.3">
      <c r="A63" s="11" t="s">
        <v>20</v>
      </c>
      <c r="B63" s="18" t="s">
        <v>37</v>
      </c>
      <c r="C63" s="18"/>
      <c r="D63" s="18"/>
    </row>
    <row r="64" spans="1:4" ht="16.5" x14ac:dyDescent="0.3">
      <c r="A64" s="11"/>
      <c r="B64" s="18"/>
      <c r="C64" s="18"/>
      <c r="D64" s="18"/>
    </row>
    <row r="65" spans="1:6" ht="17.25" x14ac:dyDescent="0.35">
      <c r="A65" s="12" t="s">
        <v>21</v>
      </c>
      <c r="B65" s="18"/>
      <c r="C65" s="18"/>
      <c r="D65" s="18"/>
    </row>
    <row r="66" spans="1:6" ht="16.5" x14ac:dyDescent="0.3">
      <c r="A66" s="11" t="s">
        <v>22</v>
      </c>
      <c r="B66" s="18" t="s">
        <v>37</v>
      </c>
      <c r="C66" s="18" t="s">
        <v>37</v>
      </c>
      <c r="D66" s="18" t="s">
        <v>37</v>
      </c>
    </row>
    <row r="67" spans="1:6" ht="16.5" x14ac:dyDescent="0.3">
      <c r="A67" s="11" t="s">
        <v>23</v>
      </c>
      <c r="B67" s="18" t="s">
        <v>37</v>
      </c>
      <c r="C67" s="18" t="s">
        <v>37</v>
      </c>
      <c r="D67" s="18" t="s">
        <v>37</v>
      </c>
    </row>
    <row r="68" spans="1:6" ht="16.5" x14ac:dyDescent="0.3">
      <c r="A68" s="11" t="s">
        <v>24</v>
      </c>
      <c r="B68" s="18" t="s">
        <v>37</v>
      </c>
      <c r="C68" s="18" t="s">
        <v>37</v>
      </c>
      <c r="D68" s="18" t="s">
        <v>37</v>
      </c>
    </row>
    <row r="69" spans="1:6" ht="16.5" x14ac:dyDescent="0.3">
      <c r="A69" s="11"/>
      <c r="B69" s="18"/>
      <c r="C69" s="18"/>
      <c r="D69" s="18"/>
    </row>
    <row r="70" spans="1:6" ht="17.25" x14ac:dyDescent="0.35">
      <c r="A70" s="12" t="s">
        <v>25</v>
      </c>
      <c r="B70" s="18"/>
      <c r="C70" s="18"/>
      <c r="D70" s="18"/>
    </row>
    <row r="71" spans="1:6" ht="16.5" x14ac:dyDescent="0.3">
      <c r="A71" s="11" t="s">
        <v>26</v>
      </c>
      <c r="B71" s="18">
        <f>B25/B16</f>
        <v>2222222</v>
      </c>
      <c r="C71" s="18">
        <f>C25/C16</f>
        <v>2222222</v>
      </c>
      <c r="D71" s="18" t="s">
        <v>37</v>
      </c>
    </row>
    <row r="72" spans="1:6" ht="16.5" x14ac:dyDescent="0.3">
      <c r="A72" s="11" t="s">
        <v>27</v>
      </c>
      <c r="B72" s="18" t="s">
        <v>37</v>
      </c>
      <c r="C72" s="18" t="s">
        <v>37</v>
      </c>
      <c r="D72" s="18" t="s">
        <v>37</v>
      </c>
    </row>
    <row r="73" spans="1:6" ht="16.5" x14ac:dyDescent="0.3">
      <c r="A73" s="11" t="s">
        <v>28</v>
      </c>
      <c r="B73" s="18" t="s">
        <v>37</v>
      </c>
      <c r="C73" s="18" t="s">
        <v>37</v>
      </c>
      <c r="D73" s="18" t="s">
        <v>37</v>
      </c>
    </row>
    <row r="74" spans="1:6" ht="16.5" x14ac:dyDescent="0.3">
      <c r="A74" s="11"/>
      <c r="B74" s="18"/>
      <c r="C74" s="18"/>
      <c r="D74" s="18"/>
    </row>
    <row r="75" spans="1:6" ht="17.25" x14ac:dyDescent="0.35">
      <c r="A75" s="12" t="s">
        <v>29</v>
      </c>
      <c r="B75" s="18"/>
      <c r="C75" s="18"/>
      <c r="D75" s="18"/>
    </row>
    <row r="76" spans="1:6" ht="16.5" x14ac:dyDescent="0.3">
      <c r="A76" s="11" t="s">
        <v>30</v>
      </c>
      <c r="B76" s="18">
        <f>(B33/B32)*100</f>
        <v>0</v>
      </c>
      <c r="C76" s="18">
        <f>(C33/C32)*100</f>
        <v>0</v>
      </c>
      <c r="D76" s="18"/>
    </row>
    <row r="77" spans="1:6" ht="16.5" x14ac:dyDescent="0.3">
      <c r="A77" s="11" t="s">
        <v>31</v>
      </c>
      <c r="B77" s="18" t="s">
        <v>37</v>
      </c>
      <c r="C77" s="18" t="s">
        <v>37</v>
      </c>
      <c r="D77" s="18"/>
    </row>
    <row r="78" spans="1:6" ht="17.25" thickBot="1" x14ac:dyDescent="0.35">
      <c r="A78" s="20"/>
      <c r="B78" s="21"/>
      <c r="C78" s="21"/>
      <c r="D78" s="21"/>
      <c r="E78" s="42"/>
      <c r="F78" s="42"/>
    </row>
    <row r="79" spans="1:6" ht="18" thickTop="1" x14ac:dyDescent="0.35">
      <c r="A79" s="22" t="s">
        <v>137</v>
      </c>
      <c r="B79" s="11"/>
      <c r="C79" s="11"/>
      <c r="D79" s="11"/>
    </row>
    <row r="80" spans="1:6" x14ac:dyDescent="0.25">
      <c r="A80" s="43"/>
    </row>
  </sheetData>
  <mergeCells count="2">
    <mergeCell ref="B9:B10"/>
    <mergeCell ref="A9:A10"/>
  </mergeCells>
  <pageMargins left="0.7" right="0.7" top="0.75" bottom="0.75" header="0.3" footer="0.3"/>
  <pageSetup scale="61" orientation="portrait" horizontalDpi="360" verticalDpi="360" r:id="rId1"/>
  <ignoredErrors>
    <ignoredError sqref="B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D8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7109375" style="5" customWidth="1"/>
    <col min="2" max="2" width="23.7109375" style="5" customWidth="1"/>
    <col min="3" max="3" width="25.5703125" style="5" customWidth="1"/>
    <col min="4" max="4" width="25.7109375" style="5" customWidth="1"/>
    <col min="5" max="16384" width="11.42578125" style="5"/>
  </cols>
  <sheetData>
    <row r="8" spans="1:4" ht="18" customHeight="1" x14ac:dyDescent="0.25"/>
    <row r="9" spans="1:4" ht="17.25" x14ac:dyDescent="0.25">
      <c r="A9" s="38" t="s">
        <v>0</v>
      </c>
      <c r="B9" s="36" t="s">
        <v>1</v>
      </c>
      <c r="C9" s="9" t="s">
        <v>33</v>
      </c>
      <c r="D9" s="9" t="s">
        <v>34</v>
      </c>
    </row>
    <row r="10" spans="1:4" ht="52.5" thickBot="1" x14ac:dyDescent="0.3">
      <c r="A10" s="39"/>
      <c r="B10" s="37"/>
      <c r="C10" s="10" t="s">
        <v>35</v>
      </c>
      <c r="D10" s="10" t="s">
        <v>35</v>
      </c>
    </row>
    <row r="11" spans="1:4" ht="17.25" thickTop="1" x14ac:dyDescent="0.3">
      <c r="A11" s="11"/>
      <c r="B11" s="11"/>
      <c r="C11" s="11"/>
      <c r="D11" s="11"/>
    </row>
    <row r="12" spans="1:4" ht="17.25" x14ac:dyDescent="0.35">
      <c r="A12" s="12" t="s">
        <v>2</v>
      </c>
      <c r="B12" s="12" t="s">
        <v>36</v>
      </c>
      <c r="C12" s="13">
        <v>2222222</v>
      </c>
      <c r="D12" s="13">
        <v>0</v>
      </c>
    </row>
    <row r="13" spans="1:4" ht="16.5" x14ac:dyDescent="0.3">
      <c r="A13" s="11"/>
      <c r="B13" s="14"/>
      <c r="C13" s="14"/>
      <c r="D13" s="14"/>
    </row>
    <row r="14" spans="1:4" ht="17.25" x14ac:dyDescent="0.35">
      <c r="A14" s="12" t="s">
        <v>39</v>
      </c>
      <c r="B14" s="14"/>
      <c r="C14" s="14"/>
      <c r="D14" s="14"/>
    </row>
    <row r="15" spans="1:4" ht="16.5" x14ac:dyDescent="0.3">
      <c r="A15" s="15" t="s">
        <v>45</v>
      </c>
      <c r="B15" s="16">
        <f>+SUM(C15:D15)</f>
        <v>120</v>
      </c>
      <c r="C15" s="16">
        <v>120</v>
      </c>
      <c r="D15" s="16">
        <v>0</v>
      </c>
    </row>
    <row r="16" spans="1:4" ht="16.5" x14ac:dyDescent="0.3">
      <c r="A16" s="15" t="s">
        <v>81</v>
      </c>
      <c r="B16" s="16">
        <f t="shared" ref="B16:B20" si="0">+SUM(C16:D16)</f>
        <v>90</v>
      </c>
      <c r="C16" s="16">
        <v>90</v>
      </c>
      <c r="D16" s="16">
        <v>0</v>
      </c>
    </row>
    <row r="17" spans="1:4" ht="16.5" x14ac:dyDescent="0.3">
      <c r="A17" s="15" t="s">
        <v>82</v>
      </c>
      <c r="B17" s="16">
        <f t="shared" si="0"/>
        <v>360</v>
      </c>
      <c r="C17" s="16">
        <v>360</v>
      </c>
      <c r="D17" s="16">
        <v>0</v>
      </c>
    </row>
    <row r="18" spans="1:4" ht="16.5" x14ac:dyDescent="0.3">
      <c r="A18" s="15" t="s">
        <v>83</v>
      </c>
      <c r="B18" s="16">
        <f t="shared" si="0"/>
        <v>0</v>
      </c>
      <c r="C18" s="16">
        <v>0</v>
      </c>
      <c r="D18" s="16">
        <v>0</v>
      </c>
    </row>
    <row r="19" spans="1:4" ht="16.5" x14ac:dyDescent="0.3">
      <c r="A19" s="15" t="s">
        <v>84</v>
      </c>
      <c r="B19" s="16">
        <f t="shared" si="0"/>
        <v>0</v>
      </c>
      <c r="C19" s="16">
        <v>0</v>
      </c>
      <c r="D19" s="16">
        <v>0</v>
      </c>
    </row>
    <row r="20" spans="1:4" ht="16.5" x14ac:dyDescent="0.3">
      <c r="A20" s="15" t="s">
        <v>75</v>
      </c>
      <c r="B20" s="16">
        <f t="shared" si="0"/>
        <v>135</v>
      </c>
      <c r="C20" s="16">
        <v>135</v>
      </c>
      <c r="D20" s="16">
        <v>0</v>
      </c>
    </row>
    <row r="21" spans="1:4" ht="16.5" x14ac:dyDescent="0.3">
      <c r="A21" s="11"/>
      <c r="B21" s="16"/>
      <c r="C21" s="16"/>
      <c r="D21" s="16"/>
    </row>
    <row r="22" spans="1:4" ht="17.25" x14ac:dyDescent="0.35">
      <c r="A22" s="17" t="s">
        <v>3</v>
      </c>
      <c r="B22" s="16"/>
      <c r="C22" s="16"/>
      <c r="D22" s="16"/>
    </row>
    <row r="23" spans="1:4" ht="16.5" x14ac:dyDescent="0.3">
      <c r="A23" s="15" t="s">
        <v>45</v>
      </c>
      <c r="B23" s="16">
        <f>C23</f>
        <v>488888840</v>
      </c>
      <c r="C23" s="16">
        <v>488888840</v>
      </c>
      <c r="D23" s="16">
        <v>0</v>
      </c>
    </row>
    <row r="24" spans="1:4" ht="16.5" x14ac:dyDescent="0.3">
      <c r="A24" s="15" t="s">
        <v>46</v>
      </c>
      <c r="B24" s="16">
        <f>+SUM(C24:D24)</f>
        <v>266666640</v>
      </c>
      <c r="C24" s="16">
        <v>266666640</v>
      </c>
      <c r="D24" s="16">
        <v>0</v>
      </c>
    </row>
    <row r="25" spans="1:4" ht="16.5" x14ac:dyDescent="0.3">
      <c r="A25" s="15" t="s">
        <v>81</v>
      </c>
      <c r="B25" s="16">
        <f>C25</f>
        <v>199999980</v>
      </c>
      <c r="C25" s="16">
        <v>199999980</v>
      </c>
      <c r="D25" s="16">
        <v>0</v>
      </c>
    </row>
    <row r="26" spans="1:4" ht="16.5" x14ac:dyDescent="0.3">
      <c r="A26" s="15" t="s">
        <v>83</v>
      </c>
      <c r="B26" s="16">
        <f t="shared" ref="B26:B28" si="1">C26</f>
        <v>0</v>
      </c>
      <c r="C26" s="16">
        <v>0</v>
      </c>
      <c r="D26" s="16">
        <v>0</v>
      </c>
    </row>
    <row r="27" spans="1:4" ht="16.5" x14ac:dyDescent="0.3">
      <c r="A27" s="15" t="s">
        <v>85</v>
      </c>
      <c r="B27" s="16">
        <f t="shared" si="1"/>
        <v>0</v>
      </c>
      <c r="C27" s="16">
        <f>+C18*C12</f>
        <v>0</v>
      </c>
      <c r="D27" s="16">
        <v>0</v>
      </c>
    </row>
    <row r="28" spans="1:4" ht="16.5" x14ac:dyDescent="0.3">
      <c r="A28" s="15" t="s">
        <v>75</v>
      </c>
      <c r="B28" s="16">
        <f t="shared" si="1"/>
        <v>299999970</v>
      </c>
      <c r="C28" s="16">
        <v>299999970</v>
      </c>
      <c r="D28" s="16">
        <v>0</v>
      </c>
    </row>
    <row r="29" spans="1:4" ht="16.5" x14ac:dyDescent="0.3">
      <c r="A29" s="15" t="s">
        <v>86</v>
      </c>
      <c r="B29" s="16">
        <f>B26</f>
        <v>0</v>
      </c>
      <c r="C29" s="16">
        <f>C26</f>
        <v>0</v>
      </c>
      <c r="D29" s="16">
        <f>D26</f>
        <v>0</v>
      </c>
    </row>
    <row r="30" spans="1:4" ht="16.5" x14ac:dyDescent="0.3">
      <c r="A30" s="11"/>
      <c r="B30" s="16"/>
      <c r="C30" s="16"/>
      <c r="D30" s="16"/>
    </row>
    <row r="31" spans="1:4" ht="17.25" x14ac:dyDescent="0.35">
      <c r="A31" s="17" t="s">
        <v>4</v>
      </c>
      <c r="B31" s="16"/>
      <c r="C31" s="16"/>
      <c r="D31" s="16"/>
    </row>
    <row r="32" spans="1:4" ht="16.5" x14ac:dyDescent="0.3">
      <c r="A32" s="15" t="s">
        <v>81</v>
      </c>
      <c r="B32" s="16">
        <f>B25</f>
        <v>199999980</v>
      </c>
      <c r="C32" s="16">
        <f>C25</f>
        <v>199999980</v>
      </c>
      <c r="D32" s="16"/>
    </row>
    <row r="33" spans="1:4" ht="16.5" x14ac:dyDescent="0.3">
      <c r="A33" s="15" t="s">
        <v>83</v>
      </c>
      <c r="B33" s="16">
        <f>+C33</f>
        <v>99999990</v>
      </c>
      <c r="C33" s="16">
        <v>99999990</v>
      </c>
      <c r="D33" s="16"/>
    </row>
    <row r="34" spans="1:4" ht="16.5" x14ac:dyDescent="0.3">
      <c r="A34" s="11"/>
      <c r="B34" s="18"/>
      <c r="C34" s="18"/>
      <c r="D34" s="18"/>
    </row>
    <row r="35" spans="1:4" ht="17.25" x14ac:dyDescent="0.35">
      <c r="A35" s="12" t="s">
        <v>5</v>
      </c>
      <c r="B35" s="18"/>
      <c r="C35" s="18"/>
      <c r="D35" s="18"/>
    </row>
    <row r="36" spans="1:4" ht="16.5" x14ac:dyDescent="0.3">
      <c r="A36" s="15" t="s">
        <v>47</v>
      </c>
      <c r="B36" s="18">
        <v>1.0552807376</v>
      </c>
      <c r="C36" s="18">
        <v>1.0552807376</v>
      </c>
      <c r="D36" s="18">
        <v>1.0552807376</v>
      </c>
    </row>
    <row r="37" spans="1:4" ht="16.5" x14ac:dyDescent="0.3">
      <c r="A37" s="15" t="s">
        <v>87</v>
      </c>
      <c r="B37" s="18">
        <v>1.0586</v>
      </c>
      <c r="C37" s="18">
        <v>1.0586</v>
      </c>
      <c r="D37" s="18">
        <v>1.0586</v>
      </c>
    </row>
    <row r="38" spans="1:4" ht="16.5" x14ac:dyDescent="0.3">
      <c r="A38" s="15" t="s">
        <v>6</v>
      </c>
      <c r="B38" s="16">
        <v>6144</v>
      </c>
      <c r="C38" s="16">
        <v>6144</v>
      </c>
      <c r="D38" s="16">
        <v>6144</v>
      </c>
    </row>
    <row r="39" spans="1:4" ht="16.5" x14ac:dyDescent="0.3">
      <c r="A39" s="11"/>
      <c r="B39" s="16"/>
      <c r="C39" s="16"/>
      <c r="D39" s="16"/>
    </row>
    <row r="40" spans="1:4" ht="17.25" x14ac:dyDescent="0.35">
      <c r="A40" s="12" t="s">
        <v>7</v>
      </c>
      <c r="B40" s="16"/>
      <c r="C40" s="16"/>
      <c r="D40" s="16"/>
    </row>
    <row r="41" spans="1:4" ht="16.5" x14ac:dyDescent="0.3">
      <c r="A41" s="11" t="s">
        <v>48</v>
      </c>
      <c r="B41" s="16">
        <f>B24/B36</f>
        <v>252697344.41137782</v>
      </c>
      <c r="C41" s="16">
        <f t="shared" ref="C41:D41" si="2">C24/C36</f>
        <v>252697344.41137782</v>
      </c>
      <c r="D41" s="16">
        <f t="shared" si="2"/>
        <v>0</v>
      </c>
    </row>
    <row r="42" spans="1:4" ht="16.5" x14ac:dyDescent="0.3">
      <c r="A42" s="11" t="s">
        <v>88</v>
      </c>
      <c r="B42" s="16">
        <f>B27/B37</f>
        <v>0</v>
      </c>
      <c r="C42" s="16">
        <f t="shared" ref="C42:D42" si="3">C27/C37</f>
        <v>0</v>
      </c>
      <c r="D42" s="16">
        <f t="shared" si="3"/>
        <v>0</v>
      </c>
    </row>
    <row r="43" spans="1:4" ht="16.5" x14ac:dyDescent="0.3">
      <c r="A43" s="11" t="s">
        <v>49</v>
      </c>
      <c r="B43" s="16">
        <f>B41/B15</f>
        <v>2105811.2034281483</v>
      </c>
      <c r="C43" s="16">
        <f>C41/C15</f>
        <v>2105811.2034281483</v>
      </c>
      <c r="D43" s="16" t="s">
        <v>37</v>
      </c>
    </row>
    <row r="44" spans="1:4" ht="16.5" x14ac:dyDescent="0.3">
      <c r="A44" s="11" t="s">
        <v>89</v>
      </c>
      <c r="B44" s="16" t="s">
        <v>37</v>
      </c>
      <c r="C44" s="16" t="s">
        <v>37</v>
      </c>
      <c r="D44" s="16" t="s">
        <v>37</v>
      </c>
    </row>
    <row r="45" spans="1:4" ht="16.5" x14ac:dyDescent="0.3">
      <c r="A45" s="11"/>
      <c r="B45" s="19"/>
      <c r="C45" s="19"/>
      <c r="D45" s="19"/>
    </row>
    <row r="46" spans="1:4" ht="17.25" x14ac:dyDescent="0.35">
      <c r="A46" s="12" t="s">
        <v>8</v>
      </c>
      <c r="B46" s="19"/>
      <c r="C46" s="19"/>
      <c r="D46" s="19"/>
    </row>
    <row r="47" spans="1:4" ht="16.5" x14ac:dyDescent="0.3">
      <c r="A47" s="11"/>
      <c r="B47" s="19"/>
      <c r="C47" s="19"/>
      <c r="D47" s="19"/>
    </row>
    <row r="48" spans="1:4" ht="17.25" x14ac:dyDescent="0.35">
      <c r="A48" s="12" t="s">
        <v>9</v>
      </c>
      <c r="B48" s="19"/>
      <c r="C48" s="19"/>
      <c r="D48" s="19"/>
    </row>
    <row r="49" spans="1:4" ht="16.5" x14ac:dyDescent="0.3">
      <c r="A49" s="11" t="s">
        <v>10</v>
      </c>
      <c r="B49" s="18">
        <f>B17/B38*100</f>
        <v>5.859375</v>
      </c>
      <c r="C49" s="18">
        <f>C17/C38*100</f>
        <v>5.859375</v>
      </c>
      <c r="D49" s="18">
        <f>D17/D38*100</f>
        <v>0</v>
      </c>
    </row>
    <row r="50" spans="1:4" ht="16.5" x14ac:dyDescent="0.3">
      <c r="A50" s="11" t="s">
        <v>11</v>
      </c>
      <c r="B50" s="18">
        <f>B19/B38*100</f>
        <v>0</v>
      </c>
      <c r="C50" s="18">
        <f>C19/C38*100</f>
        <v>0</v>
      </c>
      <c r="D50" s="18">
        <f>D19/D38*100</f>
        <v>0</v>
      </c>
    </row>
    <row r="51" spans="1:4" ht="16.5" x14ac:dyDescent="0.3">
      <c r="A51" s="11"/>
      <c r="B51" s="18"/>
      <c r="C51" s="18"/>
      <c r="D51" s="18"/>
    </row>
    <row r="52" spans="1:4" ht="17.25" x14ac:dyDescent="0.35">
      <c r="A52" s="12" t="s">
        <v>12</v>
      </c>
      <c r="B52" s="18"/>
      <c r="C52" s="18"/>
      <c r="D52" s="18"/>
    </row>
    <row r="53" spans="1:4" ht="16.5" x14ac:dyDescent="0.3">
      <c r="A53" s="11" t="s">
        <v>13</v>
      </c>
      <c r="B53" s="18">
        <f>B18/B16*100</f>
        <v>0</v>
      </c>
      <c r="C53" s="18">
        <f t="shared" ref="C53" si="4">C18/C16*100</f>
        <v>0</v>
      </c>
      <c r="D53" s="18" t="s">
        <v>37</v>
      </c>
    </row>
    <row r="54" spans="1:4" ht="16.5" x14ac:dyDescent="0.3">
      <c r="A54" s="11" t="s">
        <v>14</v>
      </c>
      <c r="B54" s="18">
        <f>B26/B25*100</f>
        <v>0</v>
      </c>
      <c r="C54" s="18">
        <f t="shared" ref="C54" si="5">C26/C25*100</f>
        <v>0</v>
      </c>
      <c r="D54" s="18" t="s">
        <v>37</v>
      </c>
    </row>
    <row r="55" spans="1:4" ht="16.5" x14ac:dyDescent="0.3">
      <c r="A55" s="11" t="s">
        <v>15</v>
      </c>
      <c r="B55" s="18">
        <f>AVERAGE(B53:B54)</f>
        <v>0</v>
      </c>
      <c r="C55" s="18">
        <f t="shared" ref="C55" si="6">AVERAGE(C53:C54)</f>
        <v>0</v>
      </c>
      <c r="D55" s="18" t="s">
        <v>37</v>
      </c>
    </row>
    <row r="56" spans="1:4" ht="16.5" x14ac:dyDescent="0.3">
      <c r="A56" s="11"/>
      <c r="B56" s="18"/>
      <c r="C56" s="18"/>
      <c r="D56" s="18"/>
    </row>
    <row r="57" spans="1:4" ht="17.25" x14ac:dyDescent="0.35">
      <c r="A57" s="12" t="s">
        <v>16</v>
      </c>
      <c r="B57" s="18"/>
      <c r="C57" s="18"/>
      <c r="D57" s="18"/>
    </row>
    <row r="58" spans="1:4" ht="16.5" x14ac:dyDescent="0.3">
      <c r="A58" s="11" t="s">
        <v>17</v>
      </c>
      <c r="B58" s="18">
        <f>B18/B20*100</f>
        <v>0</v>
      </c>
      <c r="C58" s="18">
        <f t="shared" ref="C58" si="7">C18/C20*100</f>
        <v>0</v>
      </c>
      <c r="D58" s="18" t="s">
        <v>37</v>
      </c>
    </row>
    <row r="59" spans="1:4" ht="16.5" x14ac:dyDescent="0.3">
      <c r="A59" s="11" t="s">
        <v>18</v>
      </c>
      <c r="B59" s="18">
        <f>B26/B28*100</f>
        <v>0</v>
      </c>
      <c r="C59" s="18">
        <f t="shared" ref="C59" si="8">C26/C28*100</f>
        <v>0</v>
      </c>
      <c r="D59" s="18" t="s">
        <v>37</v>
      </c>
    </row>
    <row r="60" spans="1:4" ht="16.5" x14ac:dyDescent="0.3">
      <c r="A60" s="11" t="s">
        <v>19</v>
      </c>
      <c r="B60" s="18">
        <f>(B58+B59)/2</f>
        <v>0</v>
      </c>
      <c r="C60" s="18">
        <f t="shared" ref="C60" si="9">(C58+C59)/2</f>
        <v>0</v>
      </c>
      <c r="D60" s="18" t="s">
        <v>37</v>
      </c>
    </row>
    <row r="61" spans="1:4" ht="16.5" x14ac:dyDescent="0.3">
      <c r="A61" s="11"/>
      <c r="B61" s="18"/>
      <c r="C61" s="18"/>
      <c r="D61" s="18"/>
    </row>
    <row r="62" spans="1:4" ht="17.25" x14ac:dyDescent="0.35">
      <c r="A62" s="12" t="s">
        <v>32</v>
      </c>
      <c r="B62" s="18"/>
      <c r="C62" s="18"/>
      <c r="D62" s="18"/>
    </row>
    <row r="63" spans="1:4" ht="16.5" x14ac:dyDescent="0.3">
      <c r="A63" s="11" t="s">
        <v>20</v>
      </c>
      <c r="B63" s="18" t="s">
        <v>37</v>
      </c>
      <c r="C63" s="18"/>
      <c r="D63" s="18"/>
    </row>
    <row r="64" spans="1:4" ht="16.5" x14ac:dyDescent="0.3">
      <c r="A64" s="11"/>
      <c r="B64" s="18"/>
      <c r="C64" s="18"/>
      <c r="D64" s="18"/>
    </row>
    <row r="65" spans="1:4" ht="17.25" x14ac:dyDescent="0.35">
      <c r="A65" s="12" t="s">
        <v>21</v>
      </c>
      <c r="B65" s="18"/>
      <c r="C65" s="18"/>
      <c r="D65" s="18"/>
    </row>
    <row r="66" spans="1:4" ht="16.5" x14ac:dyDescent="0.3">
      <c r="A66" s="11" t="s">
        <v>22</v>
      </c>
      <c r="B66" s="18">
        <f>((B18/B15)-1)*100</f>
        <v>-100</v>
      </c>
      <c r="C66" s="18">
        <f t="shared" ref="C66" si="10">((C18/C15)-1)*100</f>
        <v>-100</v>
      </c>
      <c r="D66" s="18" t="s">
        <v>37</v>
      </c>
    </row>
    <row r="67" spans="1:4" ht="16.5" x14ac:dyDescent="0.3">
      <c r="A67" s="11" t="s">
        <v>23</v>
      </c>
      <c r="B67" s="18">
        <f>((B42/B41)-1)*100</f>
        <v>-100</v>
      </c>
      <c r="C67" s="18">
        <f t="shared" ref="C67" si="11">((C42/C41)-1)*100</f>
        <v>-100</v>
      </c>
      <c r="D67" s="18" t="s">
        <v>37</v>
      </c>
    </row>
    <row r="68" spans="1:4" ht="16.5" x14ac:dyDescent="0.3">
      <c r="A68" s="11" t="s">
        <v>24</v>
      </c>
      <c r="B68" s="18" t="s">
        <v>37</v>
      </c>
      <c r="C68" s="18" t="s">
        <v>37</v>
      </c>
      <c r="D68" s="18" t="s">
        <v>37</v>
      </c>
    </row>
    <row r="69" spans="1:4" ht="16.5" x14ac:dyDescent="0.3">
      <c r="A69" s="11"/>
      <c r="B69" s="18"/>
      <c r="C69" s="18"/>
      <c r="D69" s="18"/>
    </row>
    <row r="70" spans="1:4" ht="17.25" x14ac:dyDescent="0.35">
      <c r="A70" s="12" t="s">
        <v>25</v>
      </c>
      <c r="B70" s="18"/>
      <c r="C70" s="18"/>
      <c r="D70" s="18"/>
    </row>
    <row r="71" spans="1:4" ht="16.5" x14ac:dyDescent="0.3">
      <c r="A71" s="11" t="s">
        <v>26</v>
      </c>
      <c r="B71" s="18">
        <f>B25/B16</f>
        <v>2222222</v>
      </c>
      <c r="C71" s="18">
        <f>C25/C16</f>
        <v>2222222</v>
      </c>
      <c r="D71" s="18" t="s">
        <v>37</v>
      </c>
    </row>
    <row r="72" spans="1:4" ht="16.5" x14ac:dyDescent="0.3">
      <c r="A72" s="11" t="s">
        <v>27</v>
      </c>
      <c r="B72" s="18" t="s">
        <v>37</v>
      </c>
      <c r="C72" s="18" t="s">
        <v>37</v>
      </c>
      <c r="D72" s="18" t="s">
        <v>37</v>
      </c>
    </row>
    <row r="73" spans="1:4" ht="16.5" x14ac:dyDescent="0.3">
      <c r="A73" s="11" t="s">
        <v>28</v>
      </c>
      <c r="B73" s="18" t="s">
        <v>37</v>
      </c>
      <c r="C73" s="18" t="s">
        <v>37</v>
      </c>
      <c r="D73" s="18" t="s">
        <v>37</v>
      </c>
    </row>
    <row r="74" spans="1:4" ht="16.5" x14ac:dyDescent="0.3">
      <c r="A74" s="11"/>
      <c r="B74" s="18"/>
      <c r="C74" s="18"/>
      <c r="D74" s="18"/>
    </row>
    <row r="75" spans="1:4" ht="17.25" x14ac:dyDescent="0.35">
      <c r="A75" s="12" t="s">
        <v>29</v>
      </c>
      <c r="B75" s="18"/>
      <c r="C75" s="18"/>
      <c r="D75" s="18"/>
    </row>
    <row r="76" spans="1:4" ht="16.5" x14ac:dyDescent="0.3">
      <c r="A76" s="11" t="s">
        <v>30</v>
      </c>
      <c r="B76" s="18">
        <f>(B33/B32)*100</f>
        <v>50</v>
      </c>
      <c r="C76" s="18">
        <f>(C33/C32)*100</f>
        <v>50</v>
      </c>
      <c r="D76" s="18"/>
    </row>
    <row r="77" spans="1:4" ht="16.5" x14ac:dyDescent="0.3">
      <c r="A77" s="11" t="s">
        <v>31</v>
      </c>
      <c r="B77" s="18">
        <f t="shared" ref="B77:C77" si="12">(B26/B33)*100</f>
        <v>0</v>
      </c>
      <c r="C77" s="18">
        <f t="shared" si="12"/>
        <v>0</v>
      </c>
      <c r="D77" s="18"/>
    </row>
    <row r="78" spans="1:4" ht="17.25" thickBot="1" x14ac:dyDescent="0.35">
      <c r="A78" s="20"/>
      <c r="B78" s="21"/>
      <c r="C78" s="21"/>
      <c r="D78" s="21"/>
    </row>
    <row r="79" spans="1:4" ht="18" thickTop="1" x14ac:dyDescent="0.35">
      <c r="A79" s="22" t="s">
        <v>137</v>
      </c>
      <c r="B79" s="11"/>
      <c r="C79" s="11"/>
      <c r="D79" s="11"/>
    </row>
    <row r="80" spans="1:4" ht="16.5" x14ac:dyDescent="0.3">
      <c r="A80" s="11"/>
      <c r="B80" s="11"/>
      <c r="C80" s="11"/>
      <c r="D80" s="11"/>
    </row>
  </sheetData>
  <mergeCells count="2">
    <mergeCell ref="B9:B10"/>
    <mergeCell ref="A9:A10"/>
  </mergeCells>
  <pageMargins left="0.7" right="0.7" top="0.75" bottom="0.75" header="0.3" footer="0.3"/>
  <pageSetup scale="61" orientation="portrait" r:id="rId1"/>
  <ignoredErrors>
    <ignoredError sqref="B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83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7109375" style="3" customWidth="1"/>
    <col min="2" max="2" width="23.7109375" style="3" customWidth="1"/>
    <col min="3" max="4" width="25.7109375" style="3" customWidth="1"/>
    <col min="5" max="16384" width="11.42578125" style="3"/>
  </cols>
  <sheetData>
    <row r="8" spans="1:5" ht="18" customHeight="1" x14ac:dyDescent="0.25"/>
    <row r="9" spans="1:5" s="1" customFormat="1" ht="17.25" x14ac:dyDescent="0.25">
      <c r="A9" s="38" t="s">
        <v>0</v>
      </c>
      <c r="B9" s="36" t="s">
        <v>1</v>
      </c>
      <c r="C9" s="9" t="s">
        <v>33</v>
      </c>
      <c r="D9" s="9" t="s">
        <v>34</v>
      </c>
    </row>
    <row r="10" spans="1:5" s="1" customFormat="1" ht="52.5" thickBot="1" x14ac:dyDescent="0.3">
      <c r="A10" s="39"/>
      <c r="B10" s="37"/>
      <c r="C10" s="10" t="s">
        <v>35</v>
      </c>
      <c r="D10" s="10" t="s">
        <v>35</v>
      </c>
    </row>
    <row r="11" spans="1:5" ht="17.25" thickTop="1" x14ac:dyDescent="0.3">
      <c r="A11" s="24"/>
      <c r="B11" s="24"/>
      <c r="C11" s="24"/>
      <c r="D11" s="24"/>
    </row>
    <row r="12" spans="1:5" s="6" customFormat="1" ht="17.25" x14ac:dyDescent="0.35">
      <c r="A12" s="12" t="s">
        <v>2</v>
      </c>
      <c r="B12" s="12" t="s">
        <v>36</v>
      </c>
      <c r="C12" s="13">
        <v>2222222</v>
      </c>
      <c r="D12" s="13">
        <v>0</v>
      </c>
    </row>
    <row r="13" spans="1:5" ht="16.5" x14ac:dyDescent="0.3">
      <c r="A13" s="11"/>
      <c r="B13" s="25"/>
      <c r="C13" s="25"/>
      <c r="D13" s="25"/>
    </row>
    <row r="14" spans="1:5" ht="17.25" x14ac:dyDescent="0.35">
      <c r="A14" s="12" t="s">
        <v>38</v>
      </c>
      <c r="B14" s="25"/>
      <c r="C14" s="25"/>
      <c r="D14" s="25"/>
    </row>
    <row r="15" spans="1:5" ht="16.5" x14ac:dyDescent="0.3">
      <c r="A15" s="15" t="s">
        <v>50</v>
      </c>
      <c r="B15" s="26">
        <f>+SUM(C15:D15)</f>
        <v>120</v>
      </c>
      <c r="C15" s="26">
        <f>'I Trimestre'!C15+'II Trimestre'!C15</f>
        <v>120</v>
      </c>
      <c r="D15" s="26">
        <f>'I Trimestre'!D15+'II Trimestre'!D15</f>
        <v>0</v>
      </c>
      <c r="E15" s="7"/>
    </row>
    <row r="16" spans="1:5" ht="16.5" x14ac:dyDescent="0.3">
      <c r="A16" s="15" t="s">
        <v>108</v>
      </c>
      <c r="B16" s="26">
        <f t="shared" ref="B16:B20" si="0">+SUM(C16:D16)</f>
        <v>135</v>
      </c>
      <c r="C16" s="26">
        <f>'I Trimestre'!C16+'II Trimestre'!C16</f>
        <v>135</v>
      </c>
      <c r="D16" s="26">
        <f>'I Trimestre'!D16+'II Trimestre'!D16</f>
        <v>0</v>
      </c>
      <c r="E16" s="7"/>
    </row>
    <row r="17" spans="1:5" ht="16.5" x14ac:dyDescent="0.3">
      <c r="A17" s="15" t="s">
        <v>109</v>
      </c>
      <c r="B17" s="26">
        <f t="shared" si="0"/>
        <v>540</v>
      </c>
      <c r="C17" s="26">
        <f>'I Trimestre'!C17+'II Trimestre'!C17</f>
        <v>540</v>
      </c>
      <c r="D17" s="26">
        <f>'I Trimestre'!D17+'II Trimestre'!D17</f>
        <v>0</v>
      </c>
      <c r="E17" s="7"/>
    </row>
    <row r="18" spans="1:5" ht="16.5" x14ac:dyDescent="0.3">
      <c r="A18" s="15" t="s">
        <v>110</v>
      </c>
      <c r="B18" s="26">
        <f t="shared" si="0"/>
        <v>0</v>
      </c>
      <c r="C18" s="26">
        <f>'I Trimestre'!C18+'II Trimestre'!C18</f>
        <v>0</v>
      </c>
      <c r="D18" s="26">
        <f>'I Trimestre'!D18+'II Trimestre'!D18</f>
        <v>0</v>
      </c>
      <c r="E18" s="7"/>
    </row>
    <row r="19" spans="1:5" ht="16.5" x14ac:dyDescent="0.3">
      <c r="A19" s="15" t="s">
        <v>111</v>
      </c>
      <c r="B19" s="26">
        <f t="shared" si="0"/>
        <v>0</v>
      </c>
      <c r="C19" s="26">
        <f>'I Trimestre'!C19+'II Trimestre'!C19</f>
        <v>0</v>
      </c>
      <c r="D19" s="26">
        <f>'I Trimestre'!D19+'II Trimestre'!D19</f>
        <v>0</v>
      </c>
      <c r="E19" s="7"/>
    </row>
    <row r="20" spans="1:5" ht="16.5" x14ac:dyDescent="0.3">
      <c r="A20" s="15" t="s">
        <v>75</v>
      </c>
      <c r="B20" s="26">
        <f t="shared" si="0"/>
        <v>135</v>
      </c>
      <c r="C20" s="26">
        <f>+'II Trimestre'!C20</f>
        <v>135</v>
      </c>
      <c r="D20" s="26">
        <f>+'II Trimestre'!D20</f>
        <v>0</v>
      </c>
      <c r="E20" s="7"/>
    </row>
    <row r="21" spans="1:5" ht="16.5" x14ac:dyDescent="0.3">
      <c r="A21" s="11"/>
      <c r="B21" s="26"/>
      <c r="C21" s="26"/>
      <c r="D21" s="26"/>
    </row>
    <row r="22" spans="1:5" ht="17.25" x14ac:dyDescent="0.35">
      <c r="A22" s="17" t="s">
        <v>3</v>
      </c>
      <c r="B22" s="26"/>
      <c r="C22" s="26"/>
      <c r="D22" s="26"/>
    </row>
    <row r="23" spans="1:5" ht="16.5" x14ac:dyDescent="0.3">
      <c r="A23" s="15" t="s">
        <v>50</v>
      </c>
      <c r="B23" s="16">
        <f>C23</f>
        <v>488888840</v>
      </c>
      <c r="C23" s="26">
        <f>+'I Trimestre'!C23+'II Trimestre'!C23</f>
        <v>488888840</v>
      </c>
      <c r="D23" s="26">
        <f>+'I Trimestre'!D23+'II Trimestre'!D23</f>
        <v>0</v>
      </c>
    </row>
    <row r="24" spans="1:5" ht="16.5" x14ac:dyDescent="0.3">
      <c r="A24" s="15" t="s">
        <v>51</v>
      </c>
      <c r="B24" s="16">
        <f>+SUM(C24:D24)</f>
        <v>266666640</v>
      </c>
      <c r="C24" s="26">
        <f>+'I Trimestre'!C24+'II Trimestre'!C24</f>
        <v>266666640</v>
      </c>
      <c r="D24" s="26">
        <f>+'I Trimestre'!D24+'II Trimestre'!D24</f>
        <v>0</v>
      </c>
    </row>
    <row r="25" spans="1:5" ht="16.5" x14ac:dyDescent="0.3">
      <c r="A25" s="15" t="s">
        <v>108</v>
      </c>
      <c r="B25" s="16">
        <f>C25</f>
        <v>299999970</v>
      </c>
      <c r="C25" s="26">
        <f>+'I Trimestre'!C25+'II Trimestre'!C25</f>
        <v>299999970</v>
      </c>
      <c r="D25" s="26">
        <f>+'I Trimestre'!D25+'II Trimestre'!D25</f>
        <v>0</v>
      </c>
    </row>
    <row r="26" spans="1:5" ht="16.5" x14ac:dyDescent="0.3">
      <c r="A26" s="15" t="s">
        <v>110</v>
      </c>
      <c r="B26" s="16">
        <f t="shared" ref="B26:B28" si="1">C26</f>
        <v>0</v>
      </c>
      <c r="C26" s="26">
        <f>+'I Trimestre'!C26+'II Trimestre'!C26</f>
        <v>0</v>
      </c>
      <c r="D26" s="26">
        <f>+'I Trimestre'!D26+'II Trimestre'!D26</f>
        <v>0</v>
      </c>
    </row>
    <row r="27" spans="1:5" ht="16.5" x14ac:dyDescent="0.3">
      <c r="A27" s="15" t="s">
        <v>112</v>
      </c>
      <c r="B27" s="16">
        <f t="shared" si="1"/>
        <v>0</v>
      </c>
      <c r="C27" s="26">
        <f>+'I Trimestre'!C27+'II Trimestre'!C27</f>
        <v>0</v>
      </c>
      <c r="D27" s="26">
        <f>+'I Trimestre'!D27+'II Trimestre'!D27</f>
        <v>0</v>
      </c>
    </row>
    <row r="28" spans="1:5" ht="16.5" x14ac:dyDescent="0.3">
      <c r="A28" s="15" t="s">
        <v>75</v>
      </c>
      <c r="B28" s="16">
        <f t="shared" si="1"/>
        <v>299999970</v>
      </c>
      <c r="C28" s="26">
        <f>+'II Trimestre'!C28</f>
        <v>299999970</v>
      </c>
      <c r="D28" s="26">
        <f>+'II Trimestre'!D28</f>
        <v>0</v>
      </c>
      <c r="E28" s="2"/>
    </row>
    <row r="29" spans="1:5" ht="16.5" x14ac:dyDescent="0.3">
      <c r="A29" s="15" t="s">
        <v>113</v>
      </c>
      <c r="B29" s="26">
        <f>B26</f>
        <v>0</v>
      </c>
      <c r="C29" s="26">
        <f t="shared" ref="C29" si="2">C26</f>
        <v>0</v>
      </c>
      <c r="D29" s="26">
        <f t="shared" ref="D29" si="3">D26</f>
        <v>0</v>
      </c>
    </row>
    <row r="30" spans="1:5" ht="16.5" x14ac:dyDescent="0.3">
      <c r="A30" s="11"/>
      <c r="B30" s="26"/>
      <c r="C30" s="26"/>
      <c r="D30" s="26"/>
    </row>
    <row r="31" spans="1:5" ht="17.25" x14ac:dyDescent="0.35">
      <c r="A31" s="17" t="s">
        <v>4</v>
      </c>
      <c r="B31" s="26"/>
      <c r="C31" s="26"/>
      <c r="D31" s="26"/>
    </row>
    <row r="32" spans="1:5" ht="16.5" x14ac:dyDescent="0.3">
      <c r="A32" s="15" t="s">
        <v>108</v>
      </c>
      <c r="B32" s="26">
        <f>'I Trimestre'!B32+'II Trimestre'!B32</f>
        <v>299999970</v>
      </c>
      <c r="C32" s="26">
        <f>'I Trimestre'!C32+'II Trimestre'!C32</f>
        <v>299999970</v>
      </c>
      <c r="D32" s="26"/>
    </row>
    <row r="33" spans="1:4" ht="16.5" x14ac:dyDescent="0.3">
      <c r="A33" s="15" t="s">
        <v>110</v>
      </c>
      <c r="B33" s="26">
        <f>'I Trimestre'!B33+'II Trimestre'!B33</f>
        <v>99999990</v>
      </c>
      <c r="C33" s="26">
        <f>'I Trimestre'!C33+'II Trimestre'!C33</f>
        <v>99999990</v>
      </c>
      <c r="D33" s="26"/>
    </row>
    <row r="34" spans="1:4" ht="16.5" x14ac:dyDescent="0.3">
      <c r="A34" s="11"/>
      <c r="B34" s="26"/>
      <c r="C34" s="26"/>
      <c r="D34" s="26"/>
    </row>
    <row r="35" spans="1:4" ht="17.25" x14ac:dyDescent="0.35">
      <c r="A35" s="12" t="s">
        <v>5</v>
      </c>
      <c r="B35" s="27"/>
      <c r="C35" s="27"/>
      <c r="D35" s="27"/>
    </row>
    <row r="36" spans="1:4" ht="16.5" x14ac:dyDescent="0.3">
      <c r="A36" s="15" t="s">
        <v>52</v>
      </c>
      <c r="B36" s="18">
        <v>1.0552807376</v>
      </c>
      <c r="C36" s="18">
        <v>1.0552807376</v>
      </c>
      <c r="D36" s="18">
        <v>1.0552807376</v>
      </c>
    </row>
    <row r="37" spans="1:4" ht="16.5" x14ac:dyDescent="0.3">
      <c r="A37" s="15" t="s">
        <v>114</v>
      </c>
      <c r="B37" s="18">
        <v>1.0586</v>
      </c>
      <c r="C37" s="18">
        <v>1.0586</v>
      </c>
      <c r="D37" s="18">
        <v>1.0586</v>
      </c>
    </row>
    <row r="38" spans="1:4" ht="16.5" x14ac:dyDescent="0.3">
      <c r="A38" s="15" t="s">
        <v>6</v>
      </c>
      <c r="B38" s="16">
        <v>6144</v>
      </c>
      <c r="C38" s="16">
        <v>6144</v>
      </c>
      <c r="D38" s="16">
        <v>6144</v>
      </c>
    </row>
    <row r="39" spans="1:4" ht="16.5" x14ac:dyDescent="0.3">
      <c r="A39" s="11"/>
      <c r="B39" s="26"/>
      <c r="C39" s="26"/>
      <c r="D39" s="26"/>
    </row>
    <row r="40" spans="1:4" ht="17.25" x14ac:dyDescent="0.35">
      <c r="A40" s="12" t="s">
        <v>7</v>
      </c>
      <c r="B40" s="26"/>
      <c r="C40" s="26"/>
      <c r="D40" s="26"/>
    </row>
    <row r="41" spans="1:4" ht="16.5" x14ac:dyDescent="0.3">
      <c r="A41" s="11" t="s">
        <v>53</v>
      </c>
      <c r="B41" s="26">
        <f>B24/B36</f>
        <v>252697344.41137782</v>
      </c>
      <c r="C41" s="26">
        <f t="shared" ref="C41:D41" si="4">C24/C36</f>
        <v>252697344.41137782</v>
      </c>
      <c r="D41" s="26">
        <f t="shared" si="4"/>
        <v>0</v>
      </c>
    </row>
    <row r="42" spans="1:4" ht="16.5" x14ac:dyDescent="0.3">
      <c r="A42" s="11" t="s">
        <v>115</v>
      </c>
      <c r="B42" s="26">
        <f>B27/B37</f>
        <v>0</v>
      </c>
      <c r="C42" s="26">
        <f t="shared" ref="C42:D42" si="5">C27/C37</f>
        <v>0</v>
      </c>
      <c r="D42" s="26">
        <f t="shared" si="5"/>
        <v>0</v>
      </c>
    </row>
    <row r="43" spans="1:4" ht="16.5" x14ac:dyDescent="0.3">
      <c r="A43" s="11" t="s">
        <v>54</v>
      </c>
      <c r="B43" s="26">
        <f>B41/B15</f>
        <v>2105811.2034281483</v>
      </c>
      <c r="C43" s="26">
        <f>C41/C15</f>
        <v>2105811.2034281483</v>
      </c>
      <c r="D43" s="26" t="s">
        <v>37</v>
      </c>
    </row>
    <row r="44" spans="1:4" ht="16.5" x14ac:dyDescent="0.3">
      <c r="A44" s="11" t="s">
        <v>116</v>
      </c>
      <c r="B44" s="26" t="s">
        <v>37</v>
      </c>
      <c r="C44" s="26" t="s">
        <v>37</v>
      </c>
      <c r="D44" s="26" t="s">
        <v>37</v>
      </c>
    </row>
    <row r="45" spans="1:4" ht="16.5" x14ac:dyDescent="0.3">
      <c r="A45" s="11"/>
      <c r="B45" s="28"/>
      <c r="C45" s="28"/>
      <c r="D45" s="28"/>
    </row>
    <row r="46" spans="1:4" ht="17.25" x14ac:dyDescent="0.35">
      <c r="A46" s="12" t="s">
        <v>8</v>
      </c>
      <c r="B46" s="28"/>
      <c r="C46" s="28"/>
      <c r="D46" s="28"/>
    </row>
    <row r="47" spans="1:4" ht="16.5" x14ac:dyDescent="0.3">
      <c r="A47" s="11"/>
      <c r="B47" s="28"/>
      <c r="C47" s="28"/>
      <c r="D47" s="28"/>
    </row>
    <row r="48" spans="1:4" ht="17.25" x14ac:dyDescent="0.35">
      <c r="A48" s="12" t="s">
        <v>9</v>
      </c>
      <c r="B48" s="28"/>
      <c r="C48" s="28"/>
      <c r="D48" s="28"/>
    </row>
    <row r="49" spans="1:5" ht="16.5" x14ac:dyDescent="0.3">
      <c r="A49" s="11" t="s">
        <v>10</v>
      </c>
      <c r="B49" s="27">
        <f>B17/B38*100</f>
        <v>8.7890625</v>
      </c>
      <c r="C49" s="27">
        <f>C17/C38*100</f>
        <v>8.7890625</v>
      </c>
      <c r="D49" s="27">
        <f>D17/D38*100</f>
        <v>0</v>
      </c>
    </row>
    <row r="50" spans="1:5" ht="16.5" x14ac:dyDescent="0.3">
      <c r="A50" s="11" t="s">
        <v>11</v>
      </c>
      <c r="B50" s="27">
        <f>B19/B38*100</f>
        <v>0</v>
      </c>
      <c r="C50" s="27">
        <f>C19/C38*100</f>
        <v>0</v>
      </c>
      <c r="D50" s="27">
        <f>D19/D38*100</f>
        <v>0</v>
      </c>
    </row>
    <row r="51" spans="1:5" ht="16.5" x14ac:dyDescent="0.3">
      <c r="A51" s="11"/>
      <c r="B51" s="27"/>
      <c r="C51" s="27"/>
      <c r="D51" s="27"/>
    </row>
    <row r="52" spans="1:5" ht="17.25" x14ac:dyDescent="0.35">
      <c r="A52" s="12" t="s">
        <v>12</v>
      </c>
      <c r="B52" s="27"/>
      <c r="C52" s="27"/>
      <c r="D52" s="27"/>
    </row>
    <row r="53" spans="1:5" ht="16.5" x14ac:dyDescent="0.3">
      <c r="A53" s="11" t="s">
        <v>13</v>
      </c>
      <c r="B53" s="27">
        <f>B18/B16*100</f>
        <v>0</v>
      </c>
      <c r="C53" s="27">
        <f t="shared" ref="C53" si="6">C18/C16*100</f>
        <v>0</v>
      </c>
      <c r="D53" s="27" t="s">
        <v>37</v>
      </c>
    </row>
    <row r="54" spans="1:5" ht="16.5" x14ac:dyDescent="0.3">
      <c r="A54" s="11" t="s">
        <v>14</v>
      </c>
      <c r="B54" s="27">
        <f>B26/B25*100</f>
        <v>0</v>
      </c>
      <c r="C54" s="27">
        <f t="shared" ref="C54" si="7">C26/C25*100</f>
        <v>0</v>
      </c>
      <c r="D54" s="27" t="s">
        <v>37</v>
      </c>
    </row>
    <row r="55" spans="1:5" ht="16.5" x14ac:dyDescent="0.3">
      <c r="A55" s="11" t="s">
        <v>15</v>
      </c>
      <c r="B55" s="27">
        <f>AVERAGE(B53:B54)</f>
        <v>0</v>
      </c>
      <c r="C55" s="27">
        <f t="shared" ref="C55" si="8">AVERAGE(C53:C54)</f>
        <v>0</v>
      </c>
      <c r="D55" s="27" t="s">
        <v>37</v>
      </c>
    </row>
    <row r="56" spans="1:5" ht="16.5" x14ac:dyDescent="0.3">
      <c r="A56" s="11"/>
      <c r="B56" s="27"/>
      <c r="C56" s="27"/>
      <c r="D56" s="27"/>
    </row>
    <row r="57" spans="1:5" ht="17.25" x14ac:dyDescent="0.35">
      <c r="A57" s="12" t="s">
        <v>16</v>
      </c>
      <c r="B57" s="27"/>
      <c r="C57" s="27"/>
      <c r="D57" s="27"/>
    </row>
    <row r="58" spans="1:5" ht="16.5" x14ac:dyDescent="0.3">
      <c r="A58" s="11" t="s">
        <v>17</v>
      </c>
      <c r="B58" s="27">
        <f>B18/B20*100</f>
        <v>0</v>
      </c>
      <c r="C58" s="27">
        <f t="shared" ref="C58" si="9">C18/C20*100</f>
        <v>0</v>
      </c>
      <c r="D58" s="27" t="s">
        <v>37</v>
      </c>
    </row>
    <row r="59" spans="1:5" ht="16.5" x14ac:dyDescent="0.3">
      <c r="A59" s="11" t="s">
        <v>18</v>
      </c>
      <c r="B59" s="27">
        <f>B26/B28*100</f>
        <v>0</v>
      </c>
      <c r="C59" s="27">
        <f t="shared" ref="C59" si="10">C26/C28*100</f>
        <v>0</v>
      </c>
      <c r="D59" s="27" t="s">
        <v>37</v>
      </c>
    </row>
    <row r="60" spans="1:5" ht="16.5" x14ac:dyDescent="0.3">
      <c r="A60" s="11" t="s">
        <v>19</v>
      </c>
      <c r="B60" s="27">
        <f>(B58+B59)/2</f>
        <v>0</v>
      </c>
      <c r="C60" s="27">
        <f t="shared" ref="C60" si="11">(C58+C59)/2</f>
        <v>0</v>
      </c>
      <c r="D60" s="27" t="s">
        <v>37</v>
      </c>
    </row>
    <row r="61" spans="1:5" ht="16.5" x14ac:dyDescent="0.3">
      <c r="A61" s="11"/>
      <c r="B61" s="27"/>
      <c r="C61" s="27"/>
      <c r="D61" s="27"/>
    </row>
    <row r="62" spans="1:5" ht="17.25" x14ac:dyDescent="0.35">
      <c r="A62" s="12" t="s">
        <v>32</v>
      </c>
      <c r="B62" s="27"/>
      <c r="C62" s="27"/>
      <c r="D62" s="27"/>
    </row>
    <row r="63" spans="1:5" ht="16.5" x14ac:dyDescent="0.3">
      <c r="A63" s="11" t="s">
        <v>20</v>
      </c>
      <c r="B63" s="27" t="s">
        <v>37</v>
      </c>
      <c r="C63" s="27"/>
      <c r="D63" s="27"/>
      <c r="E63" s="4"/>
    </row>
    <row r="64" spans="1:5" ht="16.5" x14ac:dyDescent="0.3">
      <c r="A64" s="11"/>
      <c r="B64" s="27"/>
      <c r="C64" s="27"/>
      <c r="D64" s="27"/>
    </row>
    <row r="65" spans="1:6" ht="17.25" x14ac:dyDescent="0.35">
      <c r="A65" s="12" t="s">
        <v>21</v>
      </c>
      <c r="B65" s="27"/>
      <c r="C65" s="27"/>
      <c r="D65" s="27"/>
    </row>
    <row r="66" spans="1:6" ht="16.5" x14ac:dyDescent="0.3">
      <c r="A66" s="11" t="s">
        <v>22</v>
      </c>
      <c r="B66" s="27">
        <f>((B18/B15)-1)*100</f>
        <v>-100</v>
      </c>
      <c r="C66" s="27">
        <f t="shared" ref="C66" si="12">((C18/C15)-1)*100</f>
        <v>-100</v>
      </c>
      <c r="D66" s="27" t="s">
        <v>37</v>
      </c>
    </row>
    <row r="67" spans="1:6" ht="16.5" x14ac:dyDescent="0.3">
      <c r="A67" s="11" t="s">
        <v>23</v>
      </c>
      <c r="B67" s="27">
        <f>((B42/B41)-1)*100</f>
        <v>-100</v>
      </c>
      <c r="C67" s="27">
        <f t="shared" ref="C67" si="13">((C42/C41)-1)*100</f>
        <v>-100</v>
      </c>
      <c r="D67" s="27" t="s">
        <v>37</v>
      </c>
    </row>
    <row r="68" spans="1:6" ht="16.5" x14ac:dyDescent="0.3">
      <c r="A68" s="11" t="s">
        <v>24</v>
      </c>
      <c r="B68" s="27" t="s">
        <v>37</v>
      </c>
      <c r="C68" s="27" t="s">
        <v>37</v>
      </c>
      <c r="D68" s="27" t="s">
        <v>37</v>
      </c>
    </row>
    <row r="69" spans="1:6" ht="16.5" x14ac:dyDescent="0.3">
      <c r="A69" s="11"/>
      <c r="B69" s="27"/>
      <c r="C69" s="27"/>
      <c r="D69" s="27"/>
    </row>
    <row r="70" spans="1:6" ht="17.25" x14ac:dyDescent="0.35">
      <c r="A70" s="12" t="s">
        <v>25</v>
      </c>
      <c r="B70" s="27"/>
      <c r="C70" s="27"/>
      <c r="D70" s="27"/>
    </row>
    <row r="71" spans="1:6" ht="16.5" x14ac:dyDescent="0.3">
      <c r="A71" s="11" t="s">
        <v>26</v>
      </c>
      <c r="B71" s="27">
        <f>B25/B16</f>
        <v>2222222</v>
      </c>
      <c r="C71" s="27">
        <f>C25/C16</f>
        <v>2222222</v>
      </c>
      <c r="D71" s="27" t="s">
        <v>37</v>
      </c>
    </row>
    <row r="72" spans="1:6" ht="16.5" x14ac:dyDescent="0.3">
      <c r="A72" s="11" t="s">
        <v>27</v>
      </c>
      <c r="B72" s="27" t="s">
        <v>37</v>
      </c>
      <c r="C72" s="27" t="s">
        <v>37</v>
      </c>
      <c r="D72" s="27" t="s">
        <v>37</v>
      </c>
    </row>
    <row r="73" spans="1:6" ht="16.5" x14ac:dyDescent="0.3">
      <c r="A73" s="11" t="s">
        <v>28</v>
      </c>
      <c r="B73" s="27" t="s">
        <v>37</v>
      </c>
      <c r="C73" s="27" t="s">
        <v>37</v>
      </c>
      <c r="D73" s="27" t="s">
        <v>37</v>
      </c>
    </row>
    <row r="74" spans="1:6" ht="16.5" x14ac:dyDescent="0.3">
      <c r="A74" s="11"/>
      <c r="B74" s="27"/>
      <c r="C74" s="27"/>
      <c r="D74" s="27"/>
    </row>
    <row r="75" spans="1:6" ht="17.25" x14ac:dyDescent="0.35">
      <c r="A75" s="12" t="s">
        <v>29</v>
      </c>
      <c r="B75" s="27"/>
      <c r="C75" s="27"/>
      <c r="D75" s="27"/>
    </row>
    <row r="76" spans="1:6" ht="16.5" x14ac:dyDescent="0.3">
      <c r="A76" s="11" t="s">
        <v>30</v>
      </c>
      <c r="B76" s="27">
        <f>(B33/B32)*100</f>
        <v>33.333333333333329</v>
      </c>
      <c r="C76" s="27">
        <f>(C33/C32)*100</f>
        <v>33.333333333333329</v>
      </c>
      <c r="D76" s="27"/>
    </row>
    <row r="77" spans="1:6" ht="16.5" x14ac:dyDescent="0.3">
      <c r="A77" s="11" t="s">
        <v>31</v>
      </c>
      <c r="B77" s="27">
        <f t="shared" ref="B77:C77" si="14">(B26/B33)*100</f>
        <v>0</v>
      </c>
      <c r="C77" s="27">
        <f t="shared" si="14"/>
        <v>0</v>
      </c>
      <c r="D77" s="27"/>
    </row>
    <row r="78" spans="1:6" ht="17.25" thickBot="1" x14ac:dyDescent="0.35">
      <c r="A78" s="29"/>
      <c r="B78" s="30"/>
      <c r="C78" s="30"/>
      <c r="D78" s="30"/>
    </row>
    <row r="79" spans="1:6" s="5" customFormat="1" ht="15.75" customHeight="1" thickTop="1" x14ac:dyDescent="0.25">
      <c r="A79" s="40" t="s">
        <v>138</v>
      </c>
      <c r="B79" s="40"/>
      <c r="C79" s="40"/>
      <c r="D79" s="40"/>
      <c r="E79" s="8"/>
      <c r="F79" s="8"/>
    </row>
    <row r="80" spans="1:6" ht="16.5" x14ac:dyDescent="0.3">
      <c r="A80" s="24"/>
      <c r="B80" s="24"/>
      <c r="C80" s="24"/>
      <c r="D80" s="24"/>
    </row>
    <row r="81" spans="1:4" ht="16.5" x14ac:dyDescent="0.3">
      <c r="A81" s="24"/>
      <c r="B81" s="24"/>
      <c r="C81" s="24"/>
      <c r="D81" s="24"/>
    </row>
    <row r="82" spans="1:4" ht="16.5" x14ac:dyDescent="0.3">
      <c r="A82" s="24"/>
      <c r="B82" s="24"/>
      <c r="C82" s="24"/>
      <c r="D82" s="24"/>
    </row>
    <row r="83" spans="1:4" ht="16.5" x14ac:dyDescent="0.3">
      <c r="A83" s="24"/>
      <c r="B83" s="24"/>
      <c r="C83" s="24"/>
      <c r="D83" s="24"/>
    </row>
  </sheetData>
  <mergeCells count="3">
    <mergeCell ref="A9:A10"/>
    <mergeCell ref="B9:B10"/>
    <mergeCell ref="A79:D79"/>
  </mergeCells>
  <pageMargins left="0.7" right="0.7" top="0.75" bottom="0.75" header="0.3" footer="0.3"/>
  <pageSetup scale="61" orientation="portrait" r:id="rId1"/>
  <ignoredErrors>
    <ignoredError sqref="B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7109375" style="3" customWidth="1"/>
    <col min="2" max="2" width="23.7109375" style="3" customWidth="1"/>
    <col min="3" max="4" width="25.7109375" style="3" customWidth="1"/>
    <col min="5" max="16384" width="11.42578125" style="3"/>
  </cols>
  <sheetData>
    <row r="1" spans="1:5" s="6" customFormat="1" x14ac:dyDescent="0.25"/>
    <row r="2" spans="1:5" s="6" customFormat="1" x14ac:dyDescent="0.25"/>
    <row r="3" spans="1:5" s="6" customFormat="1" x14ac:dyDescent="0.25"/>
    <row r="4" spans="1:5" s="6" customFormat="1" x14ac:dyDescent="0.25"/>
    <row r="5" spans="1:5" s="6" customFormat="1" x14ac:dyDescent="0.25"/>
    <row r="6" spans="1:5" s="6" customFormat="1" x14ac:dyDescent="0.25"/>
    <row r="7" spans="1:5" s="6" customFormat="1" x14ac:dyDescent="0.25"/>
    <row r="8" spans="1:5" s="6" customFormat="1" ht="18" customHeight="1" x14ac:dyDescent="0.25"/>
    <row r="9" spans="1:5" s="1" customFormat="1" ht="17.25" x14ac:dyDescent="0.25">
      <c r="A9" s="38" t="s">
        <v>0</v>
      </c>
      <c r="B9" s="36" t="s">
        <v>1</v>
      </c>
      <c r="C9" s="9" t="s">
        <v>33</v>
      </c>
      <c r="D9" s="9" t="s">
        <v>34</v>
      </c>
    </row>
    <row r="10" spans="1:5" s="1" customFormat="1" ht="52.5" thickBot="1" x14ac:dyDescent="0.3">
      <c r="A10" s="39"/>
      <c r="B10" s="37"/>
      <c r="C10" s="10" t="s">
        <v>35</v>
      </c>
      <c r="D10" s="10" t="s">
        <v>35</v>
      </c>
    </row>
    <row r="11" spans="1:5" ht="17.25" thickTop="1" x14ac:dyDescent="0.3">
      <c r="A11" s="24"/>
      <c r="B11" s="24"/>
      <c r="C11" s="24"/>
      <c r="D11" s="24"/>
    </row>
    <row r="12" spans="1:5" s="6" customFormat="1" ht="17.25" x14ac:dyDescent="0.35">
      <c r="A12" s="12" t="s">
        <v>2</v>
      </c>
      <c r="B12" s="12" t="s">
        <v>36</v>
      </c>
      <c r="C12" s="13">
        <v>2222222</v>
      </c>
      <c r="D12" s="13">
        <v>0</v>
      </c>
      <c r="E12" s="1"/>
    </row>
    <row r="13" spans="1:5" ht="16.5" x14ac:dyDescent="0.3">
      <c r="A13" s="11"/>
      <c r="B13" s="25"/>
      <c r="C13" s="25"/>
      <c r="D13" s="25"/>
      <c r="E13" s="6"/>
    </row>
    <row r="14" spans="1:5" ht="17.25" x14ac:dyDescent="0.35">
      <c r="A14" s="12" t="s">
        <v>39</v>
      </c>
      <c r="B14" s="25"/>
      <c r="C14" s="25"/>
      <c r="D14" s="25"/>
      <c r="E14" s="6"/>
    </row>
    <row r="15" spans="1:5" ht="16.5" x14ac:dyDescent="0.3">
      <c r="A15" s="15" t="s">
        <v>55</v>
      </c>
      <c r="B15" s="26">
        <f>+SUM(C15:D15)</f>
        <v>195</v>
      </c>
      <c r="C15" s="26">
        <v>195</v>
      </c>
      <c r="D15" s="26">
        <v>0</v>
      </c>
      <c r="E15" s="6"/>
    </row>
    <row r="16" spans="1:5" s="44" customFormat="1" ht="16.5" x14ac:dyDescent="0.3">
      <c r="A16" s="15" t="s">
        <v>90</v>
      </c>
      <c r="B16" s="26">
        <f t="shared" ref="B16:B20" si="0">+SUM(C16:D16)</f>
        <v>0</v>
      </c>
      <c r="C16" s="26">
        <v>0</v>
      </c>
      <c r="D16" s="26">
        <v>0</v>
      </c>
    </row>
    <row r="17" spans="1:5" s="44" customFormat="1" ht="16.5" x14ac:dyDescent="0.3">
      <c r="A17" s="15" t="s">
        <v>91</v>
      </c>
      <c r="B17" s="26">
        <f t="shared" si="0"/>
        <v>0</v>
      </c>
      <c r="C17" s="26">
        <v>0</v>
      </c>
      <c r="D17" s="26">
        <v>0</v>
      </c>
    </row>
    <row r="18" spans="1:5" s="44" customFormat="1" ht="16.5" x14ac:dyDescent="0.3">
      <c r="A18" s="15" t="s">
        <v>92</v>
      </c>
      <c r="B18" s="26">
        <f t="shared" si="0"/>
        <v>0</v>
      </c>
      <c r="C18" s="26">
        <v>0</v>
      </c>
      <c r="D18" s="26">
        <v>0</v>
      </c>
    </row>
    <row r="19" spans="1:5" s="44" customFormat="1" ht="16.5" x14ac:dyDescent="0.3">
      <c r="A19" s="15" t="s">
        <v>93</v>
      </c>
      <c r="B19" s="26">
        <f t="shared" si="0"/>
        <v>0</v>
      </c>
      <c r="C19" s="26">
        <v>0</v>
      </c>
      <c r="D19" s="26">
        <v>0</v>
      </c>
    </row>
    <row r="20" spans="1:5" s="44" customFormat="1" ht="16.5" x14ac:dyDescent="0.3">
      <c r="A20" s="15" t="s">
        <v>75</v>
      </c>
      <c r="B20" s="26">
        <f t="shared" si="0"/>
        <v>135</v>
      </c>
      <c r="C20" s="16">
        <v>135</v>
      </c>
      <c r="D20" s="16">
        <v>0</v>
      </c>
    </row>
    <row r="21" spans="1:5" ht="16.5" x14ac:dyDescent="0.3">
      <c r="A21" s="11"/>
      <c r="B21" s="26"/>
      <c r="C21" s="26"/>
      <c r="D21" s="26"/>
      <c r="E21" s="6"/>
    </row>
    <row r="22" spans="1:5" ht="17.25" x14ac:dyDescent="0.35">
      <c r="A22" s="17" t="s">
        <v>3</v>
      </c>
      <c r="B22" s="26"/>
      <c r="C22" s="26"/>
      <c r="D22" s="26"/>
      <c r="E22" s="6"/>
    </row>
    <row r="23" spans="1:5" ht="16.5" x14ac:dyDescent="0.3">
      <c r="A23" s="15" t="s">
        <v>55</v>
      </c>
      <c r="B23" s="26">
        <f>C23</f>
        <v>204444424</v>
      </c>
      <c r="C23" s="26">
        <v>204444424</v>
      </c>
      <c r="D23" s="26">
        <v>0</v>
      </c>
      <c r="E23" s="6"/>
    </row>
    <row r="24" spans="1:5" ht="16.5" x14ac:dyDescent="0.3">
      <c r="A24" s="15" t="s">
        <v>56</v>
      </c>
      <c r="B24" s="26">
        <f>+SUM(C24:D24)</f>
        <v>433333290</v>
      </c>
      <c r="C24" s="26">
        <v>433333290</v>
      </c>
      <c r="D24" s="26">
        <v>0</v>
      </c>
      <c r="E24" s="6"/>
    </row>
    <row r="25" spans="1:5" ht="16.5" x14ac:dyDescent="0.3">
      <c r="A25" s="15" t="s">
        <v>90</v>
      </c>
      <c r="B25" s="26">
        <f>C25</f>
        <v>0</v>
      </c>
      <c r="C25" s="26">
        <v>0</v>
      </c>
      <c r="D25" s="26">
        <v>0</v>
      </c>
      <c r="E25" s="45"/>
    </row>
    <row r="26" spans="1:5" ht="16.5" x14ac:dyDescent="0.3">
      <c r="A26" s="15" t="s">
        <v>92</v>
      </c>
      <c r="B26" s="26">
        <f t="shared" ref="B26:B28" si="1">C26</f>
        <v>0</v>
      </c>
      <c r="C26" s="26">
        <v>0</v>
      </c>
      <c r="D26" s="26">
        <v>0</v>
      </c>
      <c r="E26" s="6"/>
    </row>
    <row r="27" spans="1:5" ht="16.5" x14ac:dyDescent="0.3">
      <c r="A27" s="15" t="s">
        <v>94</v>
      </c>
      <c r="B27" s="26">
        <f t="shared" si="1"/>
        <v>0</v>
      </c>
      <c r="C27" s="26">
        <f>+C18*C12</f>
        <v>0</v>
      </c>
      <c r="D27" s="26">
        <v>0</v>
      </c>
      <c r="E27" s="6"/>
    </row>
    <row r="28" spans="1:5" ht="16.5" x14ac:dyDescent="0.3">
      <c r="A28" s="15" t="s">
        <v>75</v>
      </c>
      <c r="B28" s="26">
        <f t="shared" si="1"/>
        <v>299999970</v>
      </c>
      <c r="C28" s="16">
        <v>299999970</v>
      </c>
      <c r="D28" s="26">
        <v>0</v>
      </c>
      <c r="E28" s="1"/>
    </row>
    <row r="29" spans="1:5" ht="16.5" x14ac:dyDescent="0.3">
      <c r="A29" s="15" t="s">
        <v>95</v>
      </c>
      <c r="B29" s="26">
        <f>B26</f>
        <v>0</v>
      </c>
      <c r="C29" s="26">
        <f t="shared" ref="C29:D29" si="2">C26</f>
        <v>0</v>
      </c>
      <c r="D29" s="26">
        <f t="shared" si="2"/>
        <v>0</v>
      </c>
      <c r="E29" s="6"/>
    </row>
    <row r="30" spans="1:5" ht="16.5" x14ac:dyDescent="0.3">
      <c r="A30" s="11"/>
      <c r="B30" s="26"/>
      <c r="C30" s="26"/>
      <c r="D30" s="26"/>
      <c r="E30" s="6"/>
    </row>
    <row r="31" spans="1:5" ht="17.25" x14ac:dyDescent="0.35">
      <c r="A31" s="17" t="s">
        <v>4</v>
      </c>
      <c r="B31" s="26"/>
      <c r="C31" s="26"/>
      <c r="D31" s="26"/>
      <c r="E31" s="6"/>
    </row>
    <row r="32" spans="1:5" ht="16.5" x14ac:dyDescent="0.3">
      <c r="A32" s="15" t="s">
        <v>90</v>
      </c>
      <c r="B32" s="26">
        <f>B25</f>
        <v>0</v>
      </c>
      <c r="C32" s="26">
        <f>C25</f>
        <v>0</v>
      </c>
      <c r="D32" s="26"/>
      <c r="E32" s="6"/>
    </row>
    <row r="33" spans="1:5" ht="16.5" x14ac:dyDescent="0.3">
      <c r="A33" s="15" t="s">
        <v>92</v>
      </c>
      <c r="B33" s="16">
        <f>+C33</f>
        <v>199999980</v>
      </c>
      <c r="C33" s="16">
        <v>199999980</v>
      </c>
      <c r="D33" s="26"/>
      <c r="E33" s="6"/>
    </row>
    <row r="34" spans="1:5" ht="16.5" x14ac:dyDescent="0.3">
      <c r="A34" s="11"/>
      <c r="B34" s="27"/>
      <c r="C34" s="27"/>
      <c r="D34" s="27"/>
      <c r="E34" s="6"/>
    </row>
    <row r="35" spans="1:5" ht="17.25" x14ac:dyDescent="0.35">
      <c r="A35" s="12" t="s">
        <v>5</v>
      </c>
      <c r="B35" s="27"/>
      <c r="C35" s="27"/>
      <c r="D35" s="27"/>
      <c r="E35" s="6"/>
    </row>
    <row r="36" spans="1:5" ht="16.5" x14ac:dyDescent="0.3">
      <c r="A36" s="15" t="s">
        <v>57</v>
      </c>
      <c r="B36" s="18">
        <v>1.060947463</v>
      </c>
      <c r="C36" s="18">
        <v>1.060947463</v>
      </c>
      <c r="D36" s="18">
        <v>1.060947463</v>
      </c>
      <c r="E36" s="6"/>
    </row>
    <row r="37" spans="1:5" ht="16.5" x14ac:dyDescent="0.3">
      <c r="A37" s="15" t="s">
        <v>96</v>
      </c>
      <c r="B37" s="18">
        <v>1.0641</v>
      </c>
      <c r="C37" s="18">
        <v>1.0641</v>
      </c>
      <c r="D37" s="18">
        <v>1.0641</v>
      </c>
      <c r="E37" s="6"/>
    </row>
    <row r="38" spans="1:5" ht="16.5" x14ac:dyDescent="0.3">
      <c r="A38" s="15" t="s">
        <v>6</v>
      </c>
      <c r="B38" s="16">
        <v>6144</v>
      </c>
      <c r="C38" s="16">
        <v>6144</v>
      </c>
      <c r="D38" s="16">
        <v>6144</v>
      </c>
      <c r="E38" s="6"/>
    </row>
    <row r="39" spans="1:5" ht="16.5" x14ac:dyDescent="0.3">
      <c r="A39" s="11"/>
      <c r="B39" s="26"/>
      <c r="C39" s="26"/>
      <c r="D39" s="26"/>
      <c r="E39" s="6"/>
    </row>
    <row r="40" spans="1:5" ht="17.25" x14ac:dyDescent="0.35">
      <c r="A40" s="12" t="s">
        <v>7</v>
      </c>
      <c r="B40" s="26"/>
      <c r="C40" s="26"/>
      <c r="D40" s="26"/>
      <c r="E40" s="6"/>
    </row>
    <row r="41" spans="1:5" ht="16.5" x14ac:dyDescent="0.3">
      <c r="A41" s="11" t="s">
        <v>58</v>
      </c>
      <c r="B41" s="26">
        <f>B24/B36</f>
        <v>408439913.48514116</v>
      </c>
      <c r="C41" s="26">
        <f t="shared" ref="C41:D41" si="3">C24/C36</f>
        <v>408439913.48514116</v>
      </c>
      <c r="D41" s="26">
        <f t="shared" si="3"/>
        <v>0</v>
      </c>
      <c r="E41" s="6"/>
    </row>
    <row r="42" spans="1:5" ht="16.5" x14ac:dyDescent="0.3">
      <c r="A42" s="11" t="s">
        <v>97</v>
      </c>
      <c r="B42" s="26">
        <f>B27/B37</f>
        <v>0</v>
      </c>
      <c r="C42" s="26">
        <f t="shared" ref="C42:D42" si="4">C27/C37</f>
        <v>0</v>
      </c>
      <c r="D42" s="26">
        <f t="shared" si="4"/>
        <v>0</v>
      </c>
      <c r="E42" s="6"/>
    </row>
    <row r="43" spans="1:5" ht="16.5" x14ac:dyDescent="0.3">
      <c r="A43" s="11" t="s">
        <v>59</v>
      </c>
      <c r="B43" s="26">
        <f>B41/B15</f>
        <v>2094563.6588981599</v>
      </c>
      <c r="C43" s="26">
        <f>C41/C15</f>
        <v>2094563.6588981599</v>
      </c>
      <c r="D43" s="26" t="s">
        <v>37</v>
      </c>
      <c r="E43" s="6"/>
    </row>
    <row r="44" spans="1:5" ht="16.5" x14ac:dyDescent="0.3">
      <c r="A44" s="11" t="s">
        <v>98</v>
      </c>
      <c r="B44" s="26" t="s">
        <v>37</v>
      </c>
      <c r="C44" s="26" t="s">
        <v>37</v>
      </c>
      <c r="D44" s="26" t="s">
        <v>37</v>
      </c>
      <c r="E44" s="6"/>
    </row>
    <row r="45" spans="1:5" ht="16.5" x14ac:dyDescent="0.3">
      <c r="A45" s="11"/>
      <c r="B45" s="28"/>
      <c r="C45" s="28"/>
      <c r="D45" s="28"/>
      <c r="E45" s="6"/>
    </row>
    <row r="46" spans="1:5" ht="17.25" x14ac:dyDescent="0.35">
      <c r="A46" s="12" t="s">
        <v>8</v>
      </c>
      <c r="B46" s="28"/>
      <c r="C46" s="28"/>
      <c r="D46" s="28"/>
      <c r="E46" s="6"/>
    </row>
    <row r="47" spans="1:5" ht="16.5" x14ac:dyDescent="0.3">
      <c r="A47" s="11"/>
      <c r="B47" s="28"/>
      <c r="C47" s="28"/>
      <c r="D47" s="28"/>
      <c r="E47" s="6"/>
    </row>
    <row r="48" spans="1:5" ht="17.25" x14ac:dyDescent="0.35">
      <c r="A48" s="12" t="s">
        <v>9</v>
      </c>
      <c r="B48" s="28"/>
      <c r="C48" s="28"/>
      <c r="D48" s="28"/>
      <c r="E48" s="6"/>
    </row>
    <row r="49" spans="1:5" ht="16.5" x14ac:dyDescent="0.3">
      <c r="A49" s="11" t="s">
        <v>10</v>
      </c>
      <c r="B49" s="27">
        <f>B17/B38*100</f>
        <v>0</v>
      </c>
      <c r="C49" s="27">
        <f>C17/C38*100</f>
        <v>0</v>
      </c>
      <c r="D49" s="27">
        <f>D17/D38*100</f>
        <v>0</v>
      </c>
      <c r="E49" s="6"/>
    </row>
    <row r="50" spans="1:5" ht="16.5" x14ac:dyDescent="0.3">
      <c r="A50" s="11" t="s">
        <v>11</v>
      </c>
      <c r="B50" s="27">
        <f>B19/B38*100</f>
        <v>0</v>
      </c>
      <c r="C50" s="27">
        <f>C19/C38*100</f>
        <v>0</v>
      </c>
      <c r="D50" s="27">
        <f>D19/D38*100</f>
        <v>0</v>
      </c>
      <c r="E50" s="6"/>
    </row>
    <row r="51" spans="1:5" ht="16.5" x14ac:dyDescent="0.3">
      <c r="A51" s="11"/>
      <c r="B51" s="27"/>
      <c r="C51" s="27"/>
      <c r="D51" s="27"/>
      <c r="E51" s="6"/>
    </row>
    <row r="52" spans="1:5" ht="17.25" x14ac:dyDescent="0.35">
      <c r="A52" s="12" t="s">
        <v>12</v>
      </c>
      <c r="B52" s="27"/>
      <c r="C52" s="27"/>
      <c r="D52" s="27"/>
      <c r="E52" s="6"/>
    </row>
    <row r="53" spans="1:5" ht="16.5" x14ac:dyDescent="0.3">
      <c r="A53" s="11" t="s">
        <v>13</v>
      </c>
      <c r="B53" s="27" t="s">
        <v>37</v>
      </c>
      <c r="C53" s="27" t="s">
        <v>37</v>
      </c>
      <c r="D53" s="27" t="s">
        <v>37</v>
      </c>
      <c r="E53" s="6"/>
    </row>
    <row r="54" spans="1:5" ht="16.5" x14ac:dyDescent="0.3">
      <c r="A54" s="11" t="s">
        <v>14</v>
      </c>
      <c r="B54" s="27" t="s">
        <v>37</v>
      </c>
      <c r="C54" s="27" t="s">
        <v>37</v>
      </c>
      <c r="D54" s="27" t="s">
        <v>37</v>
      </c>
      <c r="E54" s="6"/>
    </row>
    <row r="55" spans="1:5" ht="16.5" x14ac:dyDescent="0.3">
      <c r="A55" s="11" t="s">
        <v>15</v>
      </c>
      <c r="B55" s="27" t="s">
        <v>37</v>
      </c>
      <c r="C55" s="27" t="s">
        <v>37</v>
      </c>
      <c r="D55" s="27" t="s">
        <v>37</v>
      </c>
      <c r="E55" s="6"/>
    </row>
    <row r="56" spans="1:5" ht="16.5" x14ac:dyDescent="0.3">
      <c r="A56" s="11"/>
      <c r="B56" s="27"/>
      <c r="C56" s="27"/>
      <c r="D56" s="27"/>
      <c r="E56" s="6"/>
    </row>
    <row r="57" spans="1:5" ht="17.25" x14ac:dyDescent="0.35">
      <c r="A57" s="12" t="s">
        <v>16</v>
      </c>
      <c r="B57" s="27"/>
      <c r="C57" s="27"/>
      <c r="D57" s="27"/>
      <c r="E57" s="6"/>
    </row>
    <row r="58" spans="1:5" ht="16.5" x14ac:dyDescent="0.3">
      <c r="A58" s="11" t="s">
        <v>17</v>
      </c>
      <c r="B58" s="27">
        <f>B18/B20*100</f>
        <v>0</v>
      </c>
      <c r="C58" s="27">
        <f t="shared" ref="C58" si="5">C18/C20*100</f>
        <v>0</v>
      </c>
      <c r="D58" s="27" t="s">
        <v>37</v>
      </c>
      <c r="E58" s="6"/>
    </row>
    <row r="59" spans="1:5" ht="16.5" x14ac:dyDescent="0.3">
      <c r="A59" s="11" t="s">
        <v>18</v>
      </c>
      <c r="B59" s="27">
        <f>B26/B28*100</f>
        <v>0</v>
      </c>
      <c r="C59" s="27">
        <f t="shared" ref="C59" si="6">C26/C28*100</f>
        <v>0</v>
      </c>
      <c r="D59" s="27" t="s">
        <v>37</v>
      </c>
      <c r="E59" s="6"/>
    </row>
    <row r="60" spans="1:5" ht="16.5" x14ac:dyDescent="0.3">
      <c r="A60" s="11" t="s">
        <v>19</v>
      </c>
      <c r="B60" s="27">
        <f>(B58+B59)/2</f>
        <v>0</v>
      </c>
      <c r="C60" s="27">
        <f t="shared" ref="C60" si="7">(C58+C59)/2</f>
        <v>0</v>
      </c>
      <c r="D60" s="27" t="s">
        <v>37</v>
      </c>
      <c r="E60" s="6"/>
    </row>
    <row r="61" spans="1:5" ht="16.5" x14ac:dyDescent="0.3">
      <c r="A61" s="11"/>
      <c r="B61" s="27"/>
      <c r="C61" s="27"/>
      <c r="D61" s="27"/>
      <c r="E61" s="6"/>
    </row>
    <row r="62" spans="1:5" ht="17.25" x14ac:dyDescent="0.35">
      <c r="A62" s="12" t="s">
        <v>32</v>
      </c>
      <c r="B62" s="27"/>
      <c r="C62" s="27"/>
      <c r="D62" s="27"/>
      <c r="E62" s="6"/>
    </row>
    <row r="63" spans="1:5" ht="16.5" x14ac:dyDescent="0.3">
      <c r="A63" s="11" t="s">
        <v>20</v>
      </c>
      <c r="B63" s="27" t="s">
        <v>37</v>
      </c>
      <c r="C63" s="27"/>
      <c r="D63" s="27"/>
      <c r="E63" s="6"/>
    </row>
    <row r="64" spans="1:5" ht="16.5" x14ac:dyDescent="0.3">
      <c r="A64" s="11"/>
      <c r="B64" s="27"/>
      <c r="C64" s="27"/>
      <c r="D64" s="27"/>
      <c r="E64" s="6"/>
    </row>
    <row r="65" spans="1:6" ht="17.25" x14ac:dyDescent="0.35">
      <c r="A65" s="12" t="s">
        <v>21</v>
      </c>
      <c r="B65" s="27"/>
      <c r="C65" s="27"/>
      <c r="D65" s="27"/>
      <c r="E65" s="6"/>
    </row>
    <row r="66" spans="1:6" ht="16.5" x14ac:dyDescent="0.3">
      <c r="A66" s="11" t="s">
        <v>22</v>
      </c>
      <c r="B66" s="27">
        <f>((B18/B15)-1)*100</f>
        <v>-100</v>
      </c>
      <c r="C66" s="27">
        <f t="shared" ref="C66" si="8">((C18/C15)-1)*100</f>
        <v>-100</v>
      </c>
      <c r="D66" s="27" t="s">
        <v>37</v>
      </c>
      <c r="E66" s="6"/>
    </row>
    <row r="67" spans="1:6" ht="16.5" x14ac:dyDescent="0.3">
      <c r="A67" s="11" t="s">
        <v>23</v>
      </c>
      <c r="B67" s="27">
        <f>((B42/B41)-1)*100</f>
        <v>-100</v>
      </c>
      <c r="C67" s="27">
        <f t="shared" ref="C67" si="9">((C42/C41)-1)*100</f>
        <v>-100</v>
      </c>
      <c r="D67" s="27" t="s">
        <v>37</v>
      </c>
      <c r="E67" s="6"/>
    </row>
    <row r="68" spans="1:6" ht="16.5" x14ac:dyDescent="0.3">
      <c r="A68" s="11" t="s">
        <v>24</v>
      </c>
      <c r="B68" s="27" t="s">
        <v>37</v>
      </c>
      <c r="C68" s="27" t="s">
        <v>37</v>
      </c>
      <c r="D68" s="27" t="s">
        <v>37</v>
      </c>
      <c r="E68" s="6"/>
    </row>
    <row r="69" spans="1:6" ht="16.5" x14ac:dyDescent="0.3">
      <c r="A69" s="11"/>
      <c r="B69" s="27"/>
      <c r="C69" s="27"/>
      <c r="D69" s="27"/>
      <c r="E69" s="6"/>
    </row>
    <row r="70" spans="1:6" ht="17.25" x14ac:dyDescent="0.35">
      <c r="A70" s="12" t="s">
        <v>25</v>
      </c>
      <c r="B70" s="27"/>
      <c r="C70" s="27"/>
      <c r="D70" s="27"/>
      <c r="E70" s="6"/>
    </row>
    <row r="71" spans="1:6" ht="16.5" x14ac:dyDescent="0.3">
      <c r="A71" s="11" t="s">
        <v>26</v>
      </c>
      <c r="B71" s="27" t="s">
        <v>37</v>
      </c>
      <c r="C71" s="27" t="s">
        <v>37</v>
      </c>
      <c r="D71" s="27" t="s">
        <v>37</v>
      </c>
      <c r="E71" s="6"/>
    </row>
    <row r="72" spans="1:6" ht="16.5" x14ac:dyDescent="0.3">
      <c r="A72" s="11" t="s">
        <v>27</v>
      </c>
      <c r="B72" s="27" t="s">
        <v>37</v>
      </c>
      <c r="C72" s="27" t="s">
        <v>37</v>
      </c>
      <c r="D72" s="27" t="s">
        <v>37</v>
      </c>
      <c r="E72" s="6"/>
    </row>
    <row r="73" spans="1:6" ht="16.5" x14ac:dyDescent="0.3">
      <c r="A73" s="11" t="s">
        <v>28</v>
      </c>
      <c r="B73" s="27" t="s">
        <v>37</v>
      </c>
      <c r="C73" s="27" t="s">
        <v>37</v>
      </c>
      <c r="D73" s="27" t="s">
        <v>37</v>
      </c>
      <c r="E73" s="6"/>
    </row>
    <row r="74" spans="1:6" ht="16.5" x14ac:dyDescent="0.3">
      <c r="A74" s="11"/>
      <c r="B74" s="27"/>
      <c r="C74" s="27"/>
      <c r="D74" s="27"/>
      <c r="E74" s="6"/>
    </row>
    <row r="75" spans="1:6" ht="17.25" x14ac:dyDescent="0.35">
      <c r="A75" s="12" t="s">
        <v>29</v>
      </c>
      <c r="B75" s="27"/>
      <c r="C75" s="27"/>
      <c r="D75" s="27"/>
      <c r="E75" s="6"/>
    </row>
    <row r="76" spans="1:6" ht="16.5" x14ac:dyDescent="0.3">
      <c r="A76" s="11" t="s">
        <v>30</v>
      </c>
      <c r="B76" s="27" t="s">
        <v>37</v>
      </c>
      <c r="C76" s="27" t="s">
        <v>37</v>
      </c>
      <c r="D76" s="27"/>
      <c r="E76" s="6"/>
    </row>
    <row r="77" spans="1:6" ht="16.5" x14ac:dyDescent="0.3">
      <c r="A77" s="11" t="s">
        <v>31</v>
      </c>
      <c r="B77" s="27">
        <f t="shared" ref="B77:C77" si="10">(B26/B33)*100</f>
        <v>0</v>
      </c>
      <c r="C77" s="27">
        <f t="shared" si="10"/>
        <v>0</v>
      </c>
      <c r="D77" s="27"/>
      <c r="E77" s="6"/>
    </row>
    <row r="78" spans="1:6" ht="17.25" thickBot="1" x14ac:dyDescent="0.35">
      <c r="A78" s="29"/>
      <c r="B78" s="30"/>
      <c r="C78" s="30"/>
      <c r="D78" s="30"/>
      <c r="E78" s="6"/>
    </row>
    <row r="79" spans="1:6" s="1" customFormat="1" ht="15.75" customHeight="1" thickTop="1" x14ac:dyDescent="0.25">
      <c r="A79" s="40" t="s">
        <v>137</v>
      </c>
      <c r="B79" s="40"/>
      <c r="C79" s="40"/>
      <c r="D79" s="40"/>
      <c r="E79" s="8"/>
      <c r="F79" s="8"/>
    </row>
    <row r="80" spans="1:6" ht="16.5" x14ac:dyDescent="0.3">
      <c r="A80" s="24"/>
      <c r="B80" s="24"/>
      <c r="C80" s="24"/>
      <c r="D80" s="24"/>
    </row>
    <row r="81" spans="1:4" ht="16.5" x14ac:dyDescent="0.3">
      <c r="A81" s="23"/>
      <c r="B81" s="24"/>
      <c r="C81" s="24"/>
      <c r="D81" s="24"/>
    </row>
  </sheetData>
  <mergeCells count="3">
    <mergeCell ref="B9:B10"/>
    <mergeCell ref="A9:A10"/>
    <mergeCell ref="A79:D79"/>
  </mergeCells>
  <pageMargins left="0.7" right="0.7" top="0.75" bottom="0.75" header="0.3" footer="0.3"/>
  <pageSetup scale="61" orientation="portrait" r:id="rId1"/>
  <ignoredErrors>
    <ignoredError sqref="B2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8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7109375" style="6" customWidth="1"/>
    <col min="2" max="2" width="23.7109375" style="6" customWidth="1"/>
    <col min="3" max="4" width="25.7109375" style="6" customWidth="1"/>
    <col min="5" max="16384" width="11.42578125" style="6"/>
  </cols>
  <sheetData>
    <row r="8" spans="1:5" ht="18" customHeight="1" x14ac:dyDescent="0.25"/>
    <row r="9" spans="1:5" s="1" customFormat="1" ht="17.25" x14ac:dyDescent="0.3">
      <c r="A9" s="38" t="s">
        <v>0</v>
      </c>
      <c r="B9" s="36" t="s">
        <v>1</v>
      </c>
      <c r="C9" s="9" t="s">
        <v>33</v>
      </c>
      <c r="D9" s="9" t="s">
        <v>34</v>
      </c>
      <c r="E9" s="11"/>
    </row>
    <row r="10" spans="1:5" s="1" customFormat="1" ht="52.5" thickBot="1" x14ac:dyDescent="0.35">
      <c r="A10" s="39"/>
      <c r="B10" s="37"/>
      <c r="C10" s="10" t="s">
        <v>35</v>
      </c>
      <c r="D10" s="10" t="s">
        <v>35</v>
      </c>
      <c r="E10" s="11"/>
    </row>
    <row r="11" spans="1:5" ht="17.25" thickTop="1" x14ac:dyDescent="0.3">
      <c r="A11" s="24"/>
      <c r="B11" s="24"/>
      <c r="C11" s="24"/>
      <c r="D11" s="24"/>
      <c r="E11" s="24"/>
    </row>
    <row r="12" spans="1:5" ht="17.25" x14ac:dyDescent="0.35">
      <c r="A12" s="12" t="s">
        <v>2</v>
      </c>
      <c r="B12" s="12" t="s">
        <v>36</v>
      </c>
      <c r="C12" s="13">
        <v>2222222</v>
      </c>
      <c r="D12" s="13">
        <v>0</v>
      </c>
      <c r="E12" s="24"/>
    </row>
    <row r="13" spans="1:5" ht="16.5" x14ac:dyDescent="0.3">
      <c r="A13" s="11"/>
      <c r="B13" s="25"/>
      <c r="C13" s="25"/>
      <c r="D13" s="25"/>
      <c r="E13" s="24"/>
    </row>
    <row r="14" spans="1:5" ht="17.25" x14ac:dyDescent="0.35">
      <c r="A14" s="12" t="s">
        <v>39</v>
      </c>
      <c r="B14" s="25"/>
      <c r="C14" s="25"/>
      <c r="D14" s="25"/>
      <c r="E14" s="24"/>
    </row>
    <row r="15" spans="1:5" ht="16.5" x14ac:dyDescent="0.3">
      <c r="A15" s="15" t="s">
        <v>60</v>
      </c>
      <c r="B15" s="26">
        <f>+SUM(C15:D15)</f>
        <v>315</v>
      </c>
      <c r="C15" s="26">
        <f>'I Trimestre'!C15+'II Trimestre'!C15+'III Trimestre'!C15</f>
        <v>315</v>
      </c>
      <c r="D15" s="26">
        <f>'I Trimestre'!D15+'II Trimestre'!D15+'III Trimestre'!D15</f>
        <v>0</v>
      </c>
      <c r="E15" s="24"/>
    </row>
    <row r="16" spans="1:5" ht="16.5" x14ac:dyDescent="0.3">
      <c r="A16" s="15" t="s">
        <v>99</v>
      </c>
      <c r="B16" s="26">
        <f t="shared" ref="B16:B19" si="0">+SUM(C16:D16)</f>
        <v>135</v>
      </c>
      <c r="C16" s="26">
        <f>'I Trimestre'!C16+'II Trimestre'!C16+'III Trimestre'!C16</f>
        <v>135</v>
      </c>
      <c r="D16" s="26">
        <f>'I Trimestre'!D16+'II Trimestre'!D16+'III Trimestre'!D16</f>
        <v>0</v>
      </c>
      <c r="E16" s="24"/>
    </row>
    <row r="17" spans="1:5" ht="16.5" x14ac:dyDescent="0.3">
      <c r="A17" s="15" t="s">
        <v>100</v>
      </c>
      <c r="B17" s="26">
        <f t="shared" si="0"/>
        <v>540</v>
      </c>
      <c r="C17" s="26">
        <f>'I Trimestre'!C17+'II Trimestre'!C17+'III Trimestre'!C17</f>
        <v>540</v>
      </c>
      <c r="D17" s="26">
        <f>'I Trimestre'!D17+'II Trimestre'!D17+'III Trimestre'!D17</f>
        <v>0</v>
      </c>
      <c r="E17" s="24"/>
    </row>
    <row r="18" spans="1:5" ht="16.5" x14ac:dyDescent="0.3">
      <c r="A18" s="15" t="s">
        <v>101</v>
      </c>
      <c r="B18" s="26">
        <f t="shared" si="0"/>
        <v>0</v>
      </c>
      <c r="C18" s="26">
        <f>'I Trimestre'!C18+'II Trimestre'!C18+'III Trimestre'!C18</f>
        <v>0</v>
      </c>
      <c r="D18" s="26">
        <f>'I Trimestre'!D18+'II Trimestre'!D18+'III Trimestre'!D18</f>
        <v>0</v>
      </c>
      <c r="E18" s="24"/>
    </row>
    <row r="19" spans="1:5" ht="16.5" x14ac:dyDescent="0.3">
      <c r="A19" s="15" t="s">
        <v>102</v>
      </c>
      <c r="B19" s="26">
        <f t="shared" si="0"/>
        <v>0</v>
      </c>
      <c r="C19" s="26">
        <f>'I Trimestre'!C19+'II Trimestre'!C19+'III Trimestre'!C19</f>
        <v>0</v>
      </c>
      <c r="D19" s="26">
        <f>'I Trimestre'!D19+'II Trimestre'!D19+'III Trimestre'!D19</f>
        <v>0</v>
      </c>
      <c r="E19" s="24"/>
    </row>
    <row r="20" spans="1:5" ht="16.5" x14ac:dyDescent="0.3">
      <c r="A20" s="15" t="s">
        <v>75</v>
      </c>
      <c r="B20" s="26">
        <f t="shared" ref="B20" si="1">+SUM(C20:D20)</f>
        <v>135</v>
      </c>
      <c r="C20" s="26">
        <f>+'III Trimestre'!C20</f>
        <v>135</v>
      </c>
      <c r="D20" s="26">
        <f>+'III Trimestre'!D20</f>
        <v>0</v>
      </c>
      <c r="E20" s="24"/>
    </row>
    <row r="21" spans="1:5" ht="16.5" x14ac:dyDescent="0.3">
      <c r="A21" s="11"/>
      <c r="B21" s="26"/>
      <c r="C21" s="26"/>
      <c r="D21" s="26"/>
      <c r="E21" s="24"/>
    </row>
    <row r="22" spans="1:5" ht="17.25" x14ac:dyDescent="0.35">
      <c r="A22" s="17" t="s">
        <v>3</v>
      </c>
      <c r="B22" s="26"/>
      <c r="C22" s="26"/>
      <c r="D22" s="26"/>
      <c r="E22" s="24"/>
    </row>
    <row r="23" spans="1:5" ht="16.5" x14ac:dyDescent="0.3">
      <c r="A23" s="15" t="s">
        <v>60</v>
      </c>
      <c r="B23" s="26">
        <f>C23</f>
        <v>693333264</v>
      </c>
      <c r="C23" s="26">
        <f>'I Trimestre'!C23+'II Trimestre'!C23+'III Trimestre'!C23</f>
        <v>693333264</v>
      </c>
      <c r="D23" s="26">
        <f>'I Trimestre'!D23+'II Trimestre'!D23+'III Trimestre'!D23</f>
        <v>0</v>
      </c>
      <c r="E23" s="24"/>
    </row>
    <row r="24" spans="1:5" ht="16.5" x14ac:dyDescent="0.3">
      <c r="A24" s="15" t="s">
        <v>61</v>
      </c>
      <c r="B24" s="26">
        <f>SUM(C24:D24)</f>
        <v>699999930</v>
      </c>
      <c r="C24" s="26">
        <f>'I Trimestre'!C24+'II Trimestre'!C24+'III Trimestre'!C24</f>
        <v>699999930</v>
      </c>
      <c r="D24" s="26">
        <f>'I Trimestre'!D24+'II Trimestre'!D24+'III Trimestre'!D24</f>
        <v>0</v>
      </c>
      <c r="E24" s="24"/>
    </row>
    <row r="25" spans="1:5" ht="16.5" x14ac:dyDescent="0.3">
      <c r="A25" s="15" t="s">
        <v>99</v>
      </c>
      <c r="B25" s="26">
        <f>C25</f>
        <v>299999970</v>
      </c>
      <c r="C25" s="26">
        <f>'I Trimestre'!C25+'II Trimestre'!C25+'III Trimestre'!C25</f>
        <v>299999970</v>
      </c>
      <c r="D25" s="26">
        <f>'I Trimestre'!D25+'II Trimestre'!D25+'III Trimestre'!D25</f>
        <v>0</v>
      </c>
      <c r="E25" s="24"/>
    </row>
    <row r="26" spans="1:5" ht="16.5" x14ac:dyDescent="0.3">
      <c r="A26" s="15" t="s">
        <v>101</v>
      </c>
      <c r="B26" s="26">
        <f t="shared" ref="B26:B28" si="2">C26</f>
        <v>0</v>
      </c>
      <c r="C26" s="26">
        <f>'I Trimestre'!C26+'II Trimestre'!C26+'III Trimestre'!C26</f>
        <v>0</v>
      </c>
      <c r="D26" s="26">
        <f>'I Trimestre'!D26+'II Trimestre'!D26+'III Trimestre'!D26</f>
        <v>0</v>
      </c>
      <c r="E26" s="24"/>
    </row>
    <row r="27" spans="1:5" ht="16.5" x14ac:dyDescent="0.3">
      <c r="A27" s="15" t="s">
        <v>103</v>
      </c>
      <c r="B27" s="26">
        <f t="shared" si="2"/>
        <v>0</v>
      </c>
      <c r="C27" s="26">
        <f>'I Trimestre'!C27+'II Trimestre'!C27+'III Trimestre'!C27</f>
        <v>0</v>
      </c>
      <c r="D27" s="26">
        <f>'I Trimestre'!D27+'II Trimestre'!D27+'III Trimestre'!D27</f>
        <v>0</v>
      </c>
      <c r="E27" s="24"/>
    </row>
    <row r="28" spans="1:5" ht="16.5" x14ac:dyDescent="0.3">
      <c r="A28" s="15" t="s">
        <v>75</v>
      </c>
      <c r="B28" s="26">
        <f t="shared" si="2"/>
        <v>299999970</v>
      </c>
      <c r="C28" s="26">
        <f>+'III Trimestre'!C28</f>
        <v>299999970</v>
      </c>
      <c r="D28" s="26">
        <f>+'III Trimestre'!D28</f>
        <v>0</v>
      </c>
      <c r="E28" s="11"/>
    </row>
    <row r="29" spans="1:5" ht="16.5" x14ac:dyDescent="0.3">
      <c r="A29" s="15" t="s">
        <v>104</v>
      </c>
      <c r="B29" s="26">
        <f>B26</f>
        <v>0</v>
      </c>
      <c r="C29" s="26">
        <f>+C26</f>
        <v>0</v>
      </c>
      <c r="D29" s="26">
        <f>+D26</f>
        <v>0</v>
      </c>
      <c r="E29" s="24"/>
    </row>
    <row r="30" spans="1:5" ht="16.5" x14ac:dyDescent="0.3">
      <c r="A30" s="11"/>
      <c r="B30" s="26"/>
      <c r="C30" s="26"/>
      <c r="D30" s="26"/>
      <c r="E30" s="24"/>
    </row>
    <row r="31" spans="1:5" ht="17.25" x14ac:dyDescent="0.35">
      <c r="A31" s="17" t="s">
        <v>4</v>
      </c>
      <c r="B31" s="26"/>
      <c r="C31" s="26"/>
      <c r="D31" s="26"/>
      <c r="E31" s="24"/>
    </row>
    <row r="32" spans="1:5" ht="16.5" x14ac:dyDescent="0.3">
      <c r="A32" s="15" t="s">
        <v>99</v>
      </c>
      <c r="B32" s="26">
        <f>+'I Trimestre'!B32+'II Trimestre'!B32+'III Trimestre'!B32</f>
        <v>299999970</v>
      </c>
      <c r="C32" s="26">
        <f>+'I Trimestre'!C32+'II Trimestre'!C32+'III Trimestre'!C32</f>
        <v>299999970</v>
      </c>
      <c r="D32" s="26"/>
      <c r="E32" s="24"/>
    </row>
    <row r="33" spans="1:5" ht="16.5" x14ac:dyDescent="0.3">
      <c r="A33" s="15" t="s">
        <v>101</v>
      </c>
      <c r="B33" s="26">
        <f>+'I Trimestre'!B33+'II Trimestre'!B33+'III Trimestre'!B33</f>
        <v>299999970</v>
      </c>
      <c r="C33" s="26">
        <f>+'I Trimestre'!C33+'II Trimestre'!C33+'III Trimestre'!C33</f>
        <v>299999970</v>
      </c>
      <c r="D33" s="26"/>
      <c r="E33" s="24"/>
    </row>
    <row r="34" spans="1:5" ht="16.5" x14ac:dyDescent="0.3">
      <c r="A34" s="11"/>
      <c r="B34" s="27"/>
      <c r="C34" s="27"/>
      <c r="D34" s="27"/>
      <c r="E34" s="24"/>
    </row>
    <row r="35" spans="1:5" ht="17.25" x14ac:dyDescent="0.35">
      <c r="A35" s="12" t="s">
        <v>5</v>
      </c>
      <c r="B35" s="27"/>
      <c r="C35" s="27"/>
      <c r="D35" s="27"/>
      <c r="E35" s="24"/>
    </row>
    <row r="36" spans="1:5" ht="16.5" x14ac:dyDescent="0.3">
      <c r="A36" s="15" t="s">
        <v>62</v>
      </c>
      <c r="B36" s="18">
        <v>1.060947463</v>
      </c>
      <c r="C36" s="18">
        <v>1.060947463</v>
      </c>
      <c r="D36" s="18">
        <v>1.060947463</v>
      </c>
      <c r="E36" s="24"/>
    </row>
    <row r="37" spans="1:5" ht="16.5" x14ac:dyDescent="0.3">
      <c r="A37" s="15" t="s">
        <v>105</v>
      </c>
      <c r="B37" s="18">
        <v>1.0641</v>
      </c>
      <c r="C37" s="18">
        <v>1.0641</v>
      </c>
      <c r="D37" s="18">
        <v>1.0641</v>
      </c>
      <c r="E37" s="24"/>
    </row>
    <row r="38" spans="1:5" ht="16.5" x14ac:dyDescent="0.3">
      <c r="A38" s="15" t="s">
        <v>6</v>
      </c>
      <c r="B38" s="16">
        <v>6144</v>
      </c>
      <c r="C38" s="16">
        <v>6144</v>
      </c>
      <c r="D38" s="16">
        <v>6144</v>
      </c>
      <c r="E38" s="24"/>
    </row>
    <row r="39" spans="1:5" ht="16.5" x14ac:dyDescent="0.3">
      <c r="A39" s="11"/>
      <c r="B39" s="26"/>
      <c r="C39" s="26"/>
      <c r="D39" s="26"/>
      <c r="E39" s="24"/>
    </row>
    <row r="40" spans="1:5" ht="17.25" x14ac:dyDescent="0.35">
      <c r="A40" s="12" t="s">
        <v>7</v>
      </c>
      <c r="B40" s="26"/>
      <c r="C40" s="26"/>
      <c r="D40" s="26"/>
      <c r="E40" s="24"/>
    </row>
    <row r="41" spans="1:5" ht="16.5" x14ac:dyDescent="0.3">
      <c r="A41" s="11" t="s">
        <v>63</v>
      </c>
      <c r="B41" s="26">
        <f>B24/B36</f>
        <v>659787552.55292034</v>
      </c>
      <c r="C41" s="26">
        <f t="shared" ref="C41:D41" si="3">C24/C36</f>
        <v>659787552.55292034</v>
      </c>
      <c r="D41" s="26">
        <f t="shared" si="3"/>
        <v>0</v>
      </c>
      <c r="E41" s="24"/>
    </row>
    <row r="42" spans="1:5" ht="16.5" x14ac:dyDescent="0.3">
      <c r="A42" s="11" t="s">
        <v>106</v>
      </c>
      <c r="B42" s="26">
        <f>B27/B37</f>
        <v>0</v>
      </c>
      <c r="C42" s="26">
        <f t="shared" ref="C42:D42" si="4">C27/C37</f>
        <v>0</v>
      </c>
      <c r="D42" s="26">
        <f t="shared" si="4"/>
        <v>0</v>
      </c>
      <c r="E42" s="24"/>
    </row>
    <row r="43" spans="1:5" ht="16.5" x14ac:dyDescent="0.3">
      <c r="A43" s="11" t="s">
        <v>64</v>
      </c>
      <c r="B43" s="26">
        <f>B41/B15</f>
        <v>2094563.6588981599</v>
      </c>
      <c r="C43" s="26">
        <f>C41/C15</f>
        <v>2094563.6588981599</v>
      </c>
      <c r="D43" s="26" t="s">
        <v>37</v>
      </c>
      <c r="E43" s="24"/>
    </row>
    <row r="44" spans="1:5" ht="16.5" x14ac:dyDescent="0.3">
      <c r="A44" s="11" t="s">
        <v>107</v>
      </c>
      <c r="B44" s="26" t="s">
        <v>37</v>
      </c>
      <c r="C44" s="26" t="s">
        <v>37</v>
      </c>
      <c r="D44" s="26" t="s">
        <v>37</v>
      </c>
      <c r="E44" s="24"/>
    </row>
    <row r="45" spans="1:5" ht="16.5" x14ac:dyDescent="0.3">
      <c r="A45" s="11"/>
      <c r="B45" s="28"/>
      <c r="C45" s="28"/>
      <c r="D45" s="28"/>
      <c r="E45" s="24"/>
    </row>
    <row r="46" spans="1:5" ht="17.25" x14ac:dyDescent="0.35">
      <c r="A46" s="12" t="s">
        <v>8</v>
      </c>
      <c r="B46" s="28"/>
      <c r="C46" s="28"/>
      <c r="D46" s="28"/>
      <c r="E46" s="24"/>
    </row>
    <row r="47" spans="1:5" ht="16.5" x14ac:dyDescent="0.3">
      <c r="A47" s="11"/>
      <c r="B47" s="28"/>
      <c r="C47" s="28"/>
      <c r="D47" s="28"/>
      <c r="E47" s="24"/>
    </row>
    <row r="48" spans="1:5" ht="17.25" x14ac:dyDescent="0.35">
      <c r="A48" s="12" t="s">
        <v>9</v>
      </c>
      <c r="B48" s="28"/>
      <c r="C48" s="28"/>
      <c r="D48" s="28"/>
      <c r="E48" s="24"/>
    </row>
    <row r="49" spans="1:5" ht="16.5" x14ac:dyDescent="0.3">
      <c r="A49" s="11" t="s">
        <v>10</v>
      </c>
      <c r="B49" s="27">
        <f>B17/B38*100</f>
        <v>8.7890625</v>
      </c>
      <c r="C49" s="27">
        <f>C17/C38*100</f>
        <v>8.7890625</v>
      </c>
      <c r="D49" s="27">
        <f>D17/D38*100</f>
        <v>0</v>
      </c>
      <c r="E49" s="24"/>
    </row>
    <row r="50" spans="1:5" ht="16.5" x14ac:dyDescent="0.3">
      <c r="A50" s="11" t="s">
        <v>11</v>
      </c>
      <c r="B50" s="27">
        <f>B19/B38*100</f>
        <v>0</v>
      </c>
      <c r="C50" s="27">
        <f>C19/C38*100</f>
        <v>0</v>
      </c>
      <c r="D50" s="27">
        <f>D19/D38*100</f>
        <v>0</v>
      </c>
      <c r="E50" s="24"/>
    </row>
    <row r="51" spans="1:5" ht="16.5" x14ac:dyDescent="0.3">
      <c r="A51" s="11"/>
      <c r="B51" s="27"/>
      <c r="C51" s="27"/>
      <c r="D51" s="27"/>
      <c r="E51" s="24"/>
    </row>
    <row r="52" spans="1:5" ht="17.25" x14ac:dyDescent="0.35">
      <c r="A52" s="12" t="s">
        <v>12</v>
      </c>
      <c r="B52" s="27"/>
      <c r="C52" s="27"/>
      <c r="D52" s="27"/>
      <c r="E52" s="24"/>
    </row>
    <row r="53" spans="1:5" ht="16.5" x14ac:dyDescent="0.3">
      <c r="A53" s="11" t="s">
        <v>13</v>
      </c>
      <c r="B53" s="27">
        <f>B18/B16*100</f>
        <v>0</v>
      </c>
      <c r="C53" s="27">
        <f t="shared" ref="C53" si="5">C18/C16*100</f>
        <v>0</v>
      </c>
      <c r="D53" s="27" t="s">
        <v>37</v>
      </c>
      <c r="E53" s="24"/>
    </row>
    <row r="54" spans="1:5" ht="16.5" x14ac:dyDescent="0.3">
      <c r="A54" s="11" t="s">
        <v>14</v>
      </c>
      <c r="B54" s="27">
        <f>B26/B25*100</f>
        <v>0</v>
      </c>
      <c r="C54" s="27">
        <f t="shared" ref="C54" si="6">C26/C25*100</f>
        <v>0</v>
      </c>
      <c r="D54" s="27" t="s">
        <v>37</v>
      </c>
      <c r="E54" s="24"/>
    </row>
    <row r="55" spans="1:5" ht="16.5" x14ac:dyDescent="0.3">
      <c r="A55" s="11" t="s">
        <v>15</v>
      </c>
      <c r="B55" s="27">
        <f>AVERAGE(B53:B54)</f>
        <v>0</v>
      </c>
      <c r="C55" s="27">
        <f t="shared" ref="C55" si="7">AVERAGE(C53:C54)</f>
        <v>0</v>
      </c>
      <c r="D55" s="27" t="s">
        <v>37</v>
      </c>
      <c r="E55" s="24"/>
    </row>
    <row r="56" spans="1:5" ht="16.5" x14ac:dyDescent="0.3">
      <c r="A56" s="11"/>
      <c r="B56" s="27"/>
      <c r="C56" s="27"/>
      <c r="D56" s="27"/>
      <c r="E56" s="24"/>
    </row>
    <row r="57" spans="1:5" ht="17.25" x14ac:dyDescent="0.35">
      <c r="A57" s="12" t="s">
        <v>16</v>
      </c>
      <c r="B57" s="27"/>
      <c r="C57" s="27"/>
      <c r="D57" s="27"/>
      <c r="E57" s="24"/>
    </row>
    <row r="58" spans="1:5" ht="16.5" x14ac:dyDescent="0.3">
      <c r="A58" s="11" t="s">
        <v>17</v>
      </c>
      <c r="B58" s="27">
        <f>B18/B20*100</f>
        <v>0</v>
      </c>
      <c r="C58" s="27">
        <f t="shared" ref="C58" si="8">C18/C20*100</f>
        <v>0</v>
      </c>
      <c r="D58" s="27" t="s">
        <v>37</v>
      </c>
      <c r="E58" s="24"/>
    </row>
    <row r="59" spans="1:5" ht="16.5" x14ac:dyDescent="0.3">
      <c r="A59" s="11" t="s">
        <v>18</v>
      </c>
      <c r="B59" s="27">
        <f>B26/B28*100</f>
        <v>0</v>
      </c>
      <c r="C59" s="27">
        <f t="shared" ref="C59" si="9">C26/C28*100</f>
        <v>0</v>
      </c>
      <c r="D59" s="27" t="s">
        <v>37</v>
      </c>
      <c r="E59" s="24"/>
    </row>
    <row r="60" spans="1:5" ht="16.5" x14ac:dyDescent="0.3">
      <c r="A60" s="11" t="s">
        <v>19</v>
      </c>
      <c r="B60" s="27">
        <f>(B58+B59)/2</f>
        <v>0</v>
      </c>
      <c r="C60" s="27">
        <f t="shared" ref="C60" si="10">(C58+C59)/2</f>
        <v>0</v>
      </c>
      <c r="D60" s="27" t="s">
        <v>37</v>
      </c>
      <c r="E60" s="24"/>
    </row>
    <row r="61" spans="1:5" ht="16.5" x14ac:dyDescent="0.3">
      <c r="A61" s="11"/>
      <c r="B61" s="27"/>
      <c r="C61" s="27"/>
      <c r="D61" s="27"/>
      <c r="E61" s="24"/>
    </row>
    <row r="62" spans="1:5" ht="17.25" x14ac:dyDescent="0.35">
      <c r="A62" s="12" t="s">
        <v>32</v>
      </c>
      <c r="B62" s="27"/>
      <c r="C62" s="27"/>
      <c r="D62" s="27"/>
      <c r="E62" s="24"/>
    </row>
    <row r="63" spans="1:5" ht="16.5" x14ac:dyDescent="0.3">
      <c r="A63" s="11" t="s">
        <v>20</v>
      </c>
      <c r="B63" s="27" t="s">
        <v>37</v>
      </c>
      <c r="C63" s="27"/>
      <c r="D63" s="27"/>
      <c r="E63" s="24"/>
    </row>
    <row r="64" spans="1:5" ht="16.5" x14ac:dyDescent="0.3">
      <c r="A64" s="11"/>
      <c r="B64" s="27"/>
      <c r="C64" s="27"/>
      <c r="D64" s="27"/>
      <c r="E64" s="24"/>
    </row>
    <row r="65" spans="1:6" ht="17.25" x14ac:dyDescent="0.35">
      <c r="A65" s="12" t="s">
        <v>21</v>
      </c>
      <c r="B65" s="27"/>
      <c r="C65" s="27"/>
      <c r="D65" s="27"/>
      <c r="E65" s="24"/>
    </row>
    <row r="66" spans="1:6" ht="16.5" x14ac:dyDescent="0.3">
      <c r="A66" s="11" t="s">
        <v>22</v>
      </c>
      <c r="B66" s="27">
        <f>((B18/B15)-1)*100</f>
        <v>-100</v>
      </c>
      <c r="C66" s="27">
        <f t="shared" ref="C66" si="11">((C18/C15)-1)*100</f>
        <v>-100</v>
      </c>
      <c r="D66" s="27" t="s">
        <v>37</v>
      </c>
      <c r="E66" s="24"/>
    </row>
    <row r="67" spans="1:6" ht="16.5" x14ac:dyDescent="0.3">
      <c r="A67" s="11" t="s">
        <v>23</v>
      </c>
      <c r="B67" s="27">
        <f>((B42/B41)-1)*100</f>
        <v>-100</v>
      </c>
      <c r="C67" s="27">
        <f t="shared" ref="C67" si="12">((C42/C41)-1)*100</f>
        <v>-100</v>
      </c>
      <c r="D67" s="27" t="s">
        <v>37</v>
      </c>
      <c r="E67" s="24"/>
    </row>
    <row r="68" spans="1:6" ht="16.5" x14ac:dyDescent="0.3">
      <c r="A68" s="11" t="s">
        <v>24</v>
      </c>
      <c r="B68" s="27" t="s">
        <v>37</v>
      </c>
      <c r="C68" s="27" t="s">
        <v>37</v>
      </c>
      <c r="D68" s="27" t="s">
        <v>37</v>
      </c>
      <c r="E68" s="24"/>
    </row>
    <row r="69" spans="1:6" ht="16.5" x14ac:dyDescent="0.3">
      <c r="A69" s="11"/>
      <c r="B69" s="27"/>
      <c r="C69" s="27"/>
      <c r="D69" s="27"/>
      <c r="E69" s="24"/>
    </row>
    <row r="70" spans="1:6" ht="17.25" x14ac:dyDescent="0.35">
      <c r="A70" s="12" t="s">
        <v>25</v>
      </c>
      <c r="B70" s="27"/>
      <c r="C70" s="27"/>
      <c r="D70" s="27"/>
      <c r="E70" s="24"/>
    </row>
    <row r="71" spans="1:6" ht="16.5" x14ac:dyDescent="0.3">
      <c r="A71" s="11" t="s">
        <v>26</v>
      </c>
      <c r="B71" s="27">
        <f>B25/B16</f>
        <v>2222222</v>
      </c>
      <c r="C71" s="27">
        <f>C25/C16</f>
        <v>2222222</v>
      </c>
      <c r="D71" s="27" t="s">
        <v>37</v>
      </c>
      <c r="E71" s="24"/>
    </row>
    <row r="72" spans="1:6" ht="16.5" x14ac:dyDescent="0.3">
      <c r="A72" s="11" t="s">
        <v>27</v>
      </c>
      <c r="B72" s="27" t="s">
        <v>37</v>
      </c>
      <c r="C72" s="27" t="s">
        <v>37</v>
      </c>
      <c r="D72" s="27" t="s">
        <v>37</v>
      </c>
      <c r="E72" s="24"/>
    </row>
    <row r="73" spans="1:6" ht="16.5" x14ac:dyDescent="0.3">
      <c r="A73" s="11" t="s">
        <v>28</v>
      </c>
      <c r="B73" s="27" t="s">
        <v>37</v>
      </c>
      <c r="C73" s="27" t="s">
        <v>37</v>
      </c>
      <c r="D73" s="27" t="s">
        <v>37</v>
      </c>
      <c r="E73" s="24"/>
    </row>
    <row r="74" spans="1:6" ht="16.5" x14ac:dyDescent="0.3">
      <c r="A74" s="11"/>
      <c r="B74" s="27"/>
      <c r="C74" s="27"/>
      <c r="D74" s="27"/>
      <c r="E74" s="24"/>
    </row>
    <row r="75" spans="1:6" ht="17.25" x14ac:dyDescent="0.35">
      <c r="A75" s="12" t="s">
        <v>29</v>
      </c>
      <c r="B75" s="27"/>
      <c r="C75" s="27"/>
      <c r="D75" s="27"/>
      <c r="E75" s="24"/>
    </row>
    <row r="76" spans="1:6" ht="16.5" x14ac:dyDescent="0.3">
      <c r="A76" s="11" t="s">
        <v>30</v>
      </c>
      <c r="B76" s="27">
        <f>(B33/B32)*100</f>
        <v>100</v>
      </c>
      <c r="C76" s="27">
        <f>(C33/C32)*100</f>
        <v>100</v>
      </c>
      <c r="D76" s="27"/>
      <c r="E76" s="24"/>
    </row>
    <row r="77" spans="1:6" ht="16.5" x14ac:dyDescent="0.3">
      <c r="A77" s="11" t="s">
        <v>31</v>
      </c>
      <c r="B77" s="27">
        <f t="shared" ref="B77:C77" si="13">(B26/B33)*100</f>
        <v>0</v>
      </c>
      <c r="C77" s="27">
        <f t="shared" si="13"/>
        <v>0</v>
      </c>
      <c r="D77" s="27"/>
      <c r="E77" s="24"/>
    </row>
    <row r="78" spans="1:6" ht="17.25" thickBot="1" x14ac:dyDescent="0.35">
      <c r="A78" s="29"/>
      <c r="B78" s="30"/>
      <c r="C78" s="30"/>
      <c r="D78" s="30"/>
      <c r="E78" s="24"/>
    </row>
    <row r="79" spans="1:6" s="1" customFormat="1" ht="15.75" customHeight="1" thickTop="1" x14ac:dyDescent="0.25">
      <c r="A79" s="40" t="s">
        <v>137</v>
      </c>
      <c r="B79" s="40"/>
      <c r="C79" s="40"/>
      <c r="D79" s="40"/>
      <c r="E79" s="31"/>
      <c r="F79" s="8"/>
    </row>
    <row r="80" spans="1:6" ht="16.5" x14ac:dyDescent="0.3">
      <c r="A80" s="11"/>
      <c r="B80" s="24"/>
      <c r="C80" s="24"/>
      <c r="D80" s="24"/>
      <c r="E80" s="24"/>
    </row>
    <row r="81" spans="1:5" ht="16.5" x14ac:dyDescent="0.3">
      <c r="A81" s="24"/>
      <c r="B81" s="24"/>
      <c r="C81" s="24"/>
      <c r="D81" s="24"/>
      <c r="E81" s="24"/>
    </row>
    <row r="82" spans="1:5" ht="16.5" x14ac:dyDescent="0.3">
      <c r="A82" s="24"/>
      <c r="B82" s="24"/>
      <c r="C82" s="24"/>
      <c r="D82" s="24"/>
      <c r="E82" s="24"/>
    </row>
  </sheetData>
  <mergeCells count="3">
    <mergeCell ref="A9:A10"/>
    <mergeCell ref="B9:B10"/>
    <mergeCell ref="A79:D79"/>
  </mergeCells>
  <pageMargins left="0.7" right="0.7" top="0.75" bottom="0.75" header="0.3" footer="0.3"/>
  <pageSetup scale="61" orientation="portrait" r:id="rId1"/>
  <ignoredErrors>
    <ignoredError sqref="B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83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7109375" style="6" customWidth="1"/>
    <col min="2" max="2" width="23.7109375" style="6" customWidth="1"/>
    <col min="3" max="4" width="25.7109375" style="6" customWidth="1"/>
    <col min="5" max="5" width="24.7109375" style="6" customWidth="1"/>
    <col min="6" max="16384" width="11.42578125" style="6"/>
  </cols>
  <sheetData>
    <row r="9" spans="1:4" s="1" customFormat="1" ht="17.25" x14ac:dyDescent="0.25">
      <c r="A9" s="38" t="s">
        <v>0</v>
      </c>
      <c r="B9" s="36" t="s">
        <v>1</v>
      </c>
      <c r="C9" s="9" t="s">
        <v>33</v>
      </c>
      <c r="D9" s="9" t="s">
        <v>34</v>
      </c>
    </row>
    <row r="10" spans="1:4" s="1" customFormat="1" ht="52.5" thickBot="1" x14ac:dyDescent="0.3">
      <c r="A10" s="39"/>
      <c r="B10" s="37"/>
      <c r="C10" s="10" t="s">
        <v>35</v>
      </c>
      <c r="D10" s="10" t="s">
        <v>35</v>
      </c>
    </row>
    <row r="11" spans="1:4" ht="17.25" thickTop="1" x14ac:dyDescent="0.3">
      <c r="A11" s="24"/>
      <c r="B11" s="24"/>
      <c r="C11" s="24"/>
      <c r="D11" s="24"/>
    </row>
    <row r="12" spans="1:4" ht="17.25" x14ac:dyDescent="0.35">
      <c r="A12" s="32" t="s">
        <v>2</v>
      </c>
      <c r="B12" s="12" t="s">
        <v>36</v>
      </c>
      <c r="C12" s="13">
        <v>2222222</v>
      </c>
      <c r="D12" s="13">
        <v>0</v>
      </c>
    </row>
    <row r="13" spans="1:4" ht="16.5" x14ac:dyDescent="0.3">
      <c r="A13" s="24"/>
      <c r="B13" s="25"/>
      <c r="C13" s="25"/>
      <c r="D13" s="25"/>
    </row>
    <row r="14" spans="1:4" ht="17.25" x14ac:dyDescent="0.35">
      <c r="A14" s="32" t="s">
        <v>39</v>
      </c>
      <c r="B14" s="25"/>
      <c r="C14" s="25"/>
      <c r="D14" s="25"/>
    </row>
    <row r="15" spans="1:4" ht="16.5" x14ac:dyDescent="0.3">
      <c r="A15" s="33" t="s">
        <v>65</v>
      </c>
      <c r="B15" s="26">
        <f>+SUM(C15:D15)</f>
        <v>315</v>
      </c>
      <c r="C15" s="26">
        <v>315</v>
      </c>
      <c r="D15" s="26">
        <v>0</v>
      </c>
    </row>
    <row r="16" spans="1:4" ht="16.5" x14ac:dyDescent="0.3">
      <c r="A16" s="33" t="s">
        <v>117</v>
      </c>
      <c r="B16" s="26">
        <f t="shared" ref="B16:B19" si="0">+SUM(C16:D16)</f>
        <v>0</v>
      </c>
      <c r="C16" s="26">
        <v>0</v>
      </c>
      <c r="D16" s="26">
        <v>0</v>
      </c>
    </row>
    <row r="17" spans="1:5" ht="16.5" x14ac:dyDescent="0.3">
      <c r="A17" s="15" t="s">
        <v>118</v>
      </c>
      <c r="B17" s="26">
        <f t="shared" si="0"/>
        <v>0</v>
      </c>
      <c r="C17" s="26">
        <v>0</v>
      </c>
      <c r="D17" s="26">
        <v>0</v>
      </c>
    </row>
    <row r="18" spans="1:5" ht="16.5" x14ac:dyDescent="0.3">
      <c r="A18" s="33" t="s">
        <v>119</v>
      </c>
      <c r="B18" s="26">
        <f t="shared" si="0"/>
        <v>85</v>
      </c>
      <c r="C18" s="26">
        <v>85</v>
      </c>
      <c r="D18" s="26">
        <v>0</v>
      </c>
    </row>
    <row r="19" spans="1:5" ht="16.5" x14ac:dyDescent="0.3">
      <c r="A19" s="15" t="s">
        <v>120</v>
      </c>
      <c r="B19" s="26">
        <f t="shared" si="0"/>
        <v>425</v>
      </c>
      <c r="C19" s="26">
        <v>425</v>
      </c>
      <c r="D19" s="26">
        <v>0</v>
      </c>
    </row>
    <row r="20" spans="1:5" ht="16.5" x14ac:dyDescent="0.3">
      <c r="A20" s="33" t="s">
        <v>75</v>
      </c>
      <c r="B20" s="26">
        <f>+SUM(C20:D20)</f>
        <v>135</v>
      </c>
      <c r="C20" s="16">
        <v>135</v>
      </c>
      <c r="D20" s="16">
        <v>0</v>
      </c>
    </row>
    <row r="21" spans="1:5" ht="16.5" x14ac:dyDescent="0.3">
      <c r="A21" s="24"/>
      <c r="B21" s="26"/>
      <c r="C21" s="26"/>
      <c r="D21" s="26"/>
    </row>
    <row r="22" spans="1:5" ht="17.25" x14ac:dyDescent="0.35">
      <c r="A22" s="34" t="s">
        <v>3</v>
      </c>
      <c r="B22" s="26"/>
      <c r="C22" s="26"/>
      <c r="D22" s="26"/>
    </row>
    <row r="23" spans="1:5" ht="16.5" x14ac:dyDescent="0.3">
      <c r="A23" s="33" t="s">
        <v>65</v>
      </c>
      <c r="B23" s="26">
        <f>C23</f>
        <v>706666596</v>
      </c>
      <c r="C23" s="26">
        <v>706666596</v>
      </c>
      <c r="D23" s="26">
        <v>0</v>
      </c>
    </row>
    <row r="24" spans="1:5" ht="16.5" x14ac:dyDescent="0.3">
      <c r="A24" s="15" t="s">
        <v>66</v>
      </c>
      <c r="B24" s="26">
        <f>C24+D24</f>
        <v>699999930</v>
      </c>
      <c r="C24" s="26">
        <v>699999930</v>
      </c>
      <c r="D24" s="26">
        <v>0</v>
      </c>
    </row>
    <row r="25" spans="1:5" ht="16.5" x14ac:dyDescent="0.3">
      <c r="A25" s="33" t="s">
        <v>117</v>
      </c>
      <c r="B25" s="26">
        <f>C25</f>
        <v>0</v>
      </c>
      <c r="C25" s="26">
        <v>0</v>
      </c>
      <c r="D25" s="26">
        <f>+D16*D12</f>
        <v>0</v>
      </c>
    </row>
    <row r="26" spans="1:5" ht="16.5" x14ac:dyDescent="0.3">
      <c r="A26" s="33" t="s">
        <v>119</v>
      </c>
      <c r="B26" s="26">
        <f t="shared" ref="B26:B28" si="1">C26</f>
        <v>213444423.44</v>
      </c>
      <c r="C26" s="26">
        <v>213444423.44</v>
      </c>
      <c r="D26" s="26">
        <v>0</v>
      </c>
    </row>
    <row r="27" spans="1:5" ht="16.5" x14ac:dyDescent="0.3">
      <c r="A27" s="15" t="s">
        <v>121</v>
      </c>
      <c r="B27" s="26">
        <f t="shared" si="1"/>
        <v>188888870</v>
      </c>
      <c r="C27" s="26">
        <f>C18*C12</f>
        <v>188888870</v>
      </c>
      <c r="D27" s="26">
        <f>D18*D12</f>
        <v>0</v>
      </c>
    </row>
    <row r="28" spans="1:5" ht="16.5" x14ac:dyDescent="0.3">
      <c r="A28" s="33" t="s">
        <v>75</v>
      </c>
      <c r="B28" s="26">
        <f t="shared" si="1"/>
        <v>299999970</v>
      </c>
      <c r="C28" s="16">
        <v>299999970</v>
      </c>
      <c r="D28" s="26">
        <f>+D20*D12</f>
        <v>0</v>
      </c>
      <c r="E28" s="1"/>
    </row>
    <row r="29" spans="1:5" ht="16.5" x14ac:dyDescent="0.3">
      <c r="A29" s="33" t="s">
        <v>122</v>
      </c>
      <c r="B29" s="26">
        <f>B26</f>
        <v>213444423.44</v>
      </c>
      <c r="C29" s="26">
        <f t="shared" ref="C29:D29" si="2">C26</f>
        <v>213444423.44</v>
      </c>
      <c r="D29" s="26">
        <f t="shared" si="2"/>
        <v>0</v>
      </c>
    </row>
    <row r="30" spans="1:5" ht="16.5" x14ac:dyDescent="0.3">
      <c r="A30" s="24"/>
      <c r="B30" s="26"/>
      <c r="C30" s="26"/>
      <c r="D30" s="26"/>
    </row>
    <row r="31" spans="1:5" ht="17.25" x14ac:dyDescent="0.35">
      <c r="A31" s="34" t="s">
        <v>4</v>
      </c>
      <c r="B31" s="26"/>
      <c r="C31" s="26"/>
      <c r="D31" s="26"/>
    </row>
    <row r="32" spans="1:5" ht="16.5" x14ac:dyDescent="0.3">
      <c r="A32" s="33" t="s">
        <v>117</v>
      </c>
      <c r="B32" s="26">
        <f>B25</f>
        <v>0</v>
      </c>
      <c r="C32" s="26">
        <f>C25</f>
        <v>0</v>
      </c>
      <c r="D32" s="26"/>
    </row>
    <row r="33" spans="1:4" ht="16.5" x14ac:dyDescent="0.3">
      <c r="A33" s="33" t="s">
        <v>119</v>
      </c>
      <c r="B33" s="26">
        <v>0</v>
      </c>
      <c r="C33" s="26">
        <v>0</v>
      </c>
      <c r="D33" s="26"/>
    </row>
    <row r="34" spans="1:4" ht="16.5" x14ac:dyDescent="0.3">
      <c r="A34" s="24"/>
      <c r="B34" s="27"/>
      <c r="C34" s="27"/>
      <c r="D34" s="27"/>
    </row>
    <row r="35" spans="1:4" ht="17.25" x14ac:dyDescent="0.35">
      <c r="A35" s="32" t="s">
        <v>5</v>
      </c>
      <c r="B35" s="27"/>
      <c r="C35" s="27"/>
      <c r="D35" s="27"/>
    </row>
    <row r="36" spans="1:4" ht="16.5" x14ac:dyDescent="0.3">
      <c r="A36" s="33" t="s">
        <v>67</v>
      </c>
      <c r="B36" s="18">
        <v>1.0610999999999999</v>
      </c>
      <c r="C36" s="18">
        <v>1.0610999999999999</v>
      </c>
      <c r="D36" s="18">
        <v>1.0610999999999999</v>
      </c>
    </row>
    <row r="37" spans="1:4" ht="16.5" x14ac:dyDescent="0.3">
      <c r="A37" s="33" t="s">
        <v>123</v>
      </c>
      <c r="B37" s="18">
        <v>1.0706</v>
      </c>
      <c r="C37" s="18">
        <v>1.0706</v>
      </c>
      <c r="D37" s="18">
        <v>1.0706</v>
      </c>
    </row>
    <row r="38" spans="1:4" ht="16.5" x14ac:dyDescent="0.3">
      <c r="A38" s="33" t="s">
        <v>6</v>
      </c>
      <c r="B38" s="16">
        <v>6144</v>
      </c>
      <c r="C38" s="16">
        <v>6144</v>
      </c>
      <c r="D38" s="16">
        <v>6144</v>
      </c>
    </row>
    <row r="39" spans="1:4" ht="16.5" x14ac:dyDescent="0.3">
      <c r="A39" s="24"/>
      <c r="B39" s="26"/>
      <c r="C39" s="26"/>
      <c r="D39" s="26"/>
    </row>
    <row r="40" spans="1:4" ht="17.25" x14ac:dyDescent="0.35">
      <c r="A40" s="32" t="s">
        <v>7</v>
      </c>
      <c r="B40" s="26"/>
      <c r="C40" s="26"/>
      <c r="D40" s="26"/>
    </row>
    <row r="41" spans="1:4" ht="16.5" x14ac:dyDescent="0.3">
      <c r="A41" s="24" t="s">
        <v>68</v>
      </c>
      <c r="B41" s="26">
        <f>B24/B36</f>
        <v>659692705.68278205</v>
      </c>
      <c r="C41" s="26">
        <f t="shared" ref="C41:D41" si="3">C24/C36</f>
        <v>659692705.68278205</v>
      </c>
      <c r="D41" s="26">
        <f t="shared" si="3"/>
        <v>0</v>
      </c>
    </row>
    <row r="42" spans="1:4" ht="16.5" x14ac:dyDescent="0.3">
      <c r="A42" s="24" t="s">
        <v>124</v>
      </c>
      <c r="B42" s="26">
        <f>B27/B37</f>
        <v>176432719.97011021</v>
      </c>
      <c r="C42" s="26">
        <f t="shared" ref="C42:D42" si="4">C27/C37</f>
        <v>176432719.97011021</v>
      </c>
      <c r="D42" s="26">
        <f t="shared" si="4"/>
        <v>0</v>
      </c>
    </row>
    <row r="43" spans="1:4" ht="16.5" x14ac:dyDescent="0.3">
      <c r="A43" s="24" t="s">
        <v>69</v>
      </c>
      <c r="B43" s="26">
        <f>B41/C15</f>
        <v>2094262.5577231175</v>
      </c>
      <c r="C43" s="26">
        <f t="shared" ref="C43" si="5">C41/C15</f>
        <v>2094262.5577231175</v>
      </c>
      <c r="D43" s="26" t="s">
        <v>37</v>
      </c>
    </row>
    <row r="44" spans="1:4" ht="16.5" x14ac:dyDescent="0.3">
      <c r="A44" s="24" t="s">
        <v>125</v>
      </c>
      <c r="B44" s="26">
        <f>B42/C18</f>
        <v>2075679.0584718848</v>
      </c>
      <c r="C44" s="26">
        <f>C42/C18</f>
        <v>2075679.0584718848</v>
      </c>
      <c r="D44" s="26" t="s">
        <v>37</v>
      </c>
    </row>
    <row r="45" spans="1:4" ht="16.5" x14ac:dyDescent="0.3">
      <c r="A45" s="24"/>
      <c r="B45" s="28"/>
      <c r="C45" s="28"/>
      <c r="D45" s="28"/>
    </row>
    <row r="46" spans="1:4" ht="17.25" x14ac:dyDescent="0.35">
      <c r="A46" s="32" t="s">
        <v>8</v>
      </c>
      <c r="B46" s="28"/>
      <c r="C46" s="28"/>
      <c r="D46" s="28"/>
    </row>
    <row r="47" spans="1:4" ht="16.5" x14ac:dyDescent="0.3">
      <c r="A47" s="24"/>
      <c r="B47" s="28"/>
      <c r="C47" s="28"/>
      <c r="D47" s="28"/>
    </row>
    <row r="48" spans="1:4" ht="17.25" x14ac:dyDescent="0.35">
      <c r="A48" s="32" t="s">
        <v>9</v>
      </c>
      <c r="B48" s="28"/>
      <c r="C48" s="28"/>
      <c r="D48" s="28"/>
    </row>
    <row r="49" spans="1:4" ht="16.5" x14ac:dyDescent="0.3">
      <c r="A49" s="24" t="s">
        <v>10</v>
      </c>
      <c r="B49" s="27">
        <f>B16/B38*100</f>
        <v>0</v>
      </c>
      <c r="C49" s="27">
        <f t="shared" ref="C49:D49" si="6">C16/C38*100</f>
        <v>0</v>
      </c>
      <c r="D49" s="27">
        <f t="shared" si="6"/>
        <v>0</v>
      </c>
    </row>
    <row r="50" spans="1:4" ht="16.5" x14ac:dyDescent="0.3">
      <c r="A50" s="24" t="s">
        <v>11</v>
      </c>
      <c r="B50" s="27">
        <f>B18/B38*100</f>
        <v>1.3834635416666665</v>
      </c>
      <c r="C50" s="27">
        <f t="shared" ref="C50:D50" si="7">C18/C38*100</f>
        <v>1.3834635416666665</v>
      </c>
      <c r="D50" s="27">
        <f t="shared" si="7"/>
        <v>0</v>
      </c>
    </row>
    <row r="51" spans="1:4" ht="16.5" x14ac:dyDescent="0.3">
      <c r="A51" s="24"/>
      <c r="B51" s="27"/>
      <c r="C51" s="27"/>
      <c r="D51" s="27"/>
    </row>
    <row r="52" spans="1:4" ht="17.25" x14ac:dyDescent="0.35">
      <c r="A52" s="32" t="s">
        <v>12</v>
      </c>
      <c r="B52" s="27"/>
      <c r="C52" s="27"/>
      <c r="D52" s="27"/>
    </row>
    <row r="53" spans="1:4" ht="16.5" x14ac:dyDescent="0.3">
      <c r="A53" s="24" t="s">
        <v>13</v>
      </c>
      <c r="B53" s="27" t="s">
        <v>37</v>
      </c>
      <c r="C53" s="27" t="s">
        <v>37</v>
      </c>
      <c r="D53" s="27" t="s">
        <v>37</v>
      </c>
    </row>
    <row r="54" spans="1:4" ht="16.5" x14ac:dyDescent="0.3">
      <c r="A54" s="24" t="s">
        <v>14</v>
      </c>
      <c r="B54" s="27" t="s">
        <v>37</v>
      </c>
      <c r="C54" s="27" t="s">
        <v>37</v>
      </c>
      <c r="D54" s="27" t="s">
        <v>37</v>
      </c>
    </row>
    <row r="55" spans="1:4" ht="16.5" x14ac:dyDescent="0.3">
      <c r="A55" s="24" t="s">
        <v>15</v>
      </c>
      <c r="B55" s="27" t="s">
        <v>37</v>
      </c>
      <c r="C55" s="27" t="s">
        <v>37</v>
      </c>
      <c r="D55" s="27" t="s">
        <v>37</v>
      </c>
    </row>
    <row r="56" spans="1:4" ht="16.5" x14ac:dyDescent="0.3">
      <c r="A56" s="24"/>
      <c r="B56" s="27"/>
      <c r="C56" s="27"/>
      <c r="D56" s="27"/>
    </row>
    <row r="57" spans="1:4" ht="17.25" x14ac:dyDescent="0.35">
      <c r="A57" s="32" t="s">
        <v>16</v>
      </c>
      <c r="B57" s="27"/>
      <c r="C57" s="27"/>
      <c r="D57" s="27"/>
    </row>
    <row r="58" spans="1:4" ht="16.5" x14ac:dyDescent="0.3">
      <c r="A58" s="24" t="s">
        <v>17</v>
      </c>
      <c r="B58" s="27">
        <f>B18/B20*100</f>
        <v>62.962962962962962</v>
      </c>
      <c r="C58" s="27">
        <f t="shared" ref="C58" si="8">C18/C20*100</f>
        <v>62.962962962962962</v>
      </c>
      <c r="D58" s="27" t="s">
        <v>37</v>
      </c>
    </row>
    <row r="59" spans="1:4" ht="16.5" x14ac:dyDescent="0.3">
      <c r="A59" s="24" t="s">
        <v>18</v>
      </c>
      <c r="B59" s="27">
        <f>B26/B28*100</f>
        <v>71.148148261481495</v>
      </c>
      <c r="C59" s="27">
        <f t="shared" ref="C59" si="9">C26/C28*100</f>
        <v>71.148148261481495</v>
      </c>
      <c r="D59" s="27" t="s">
        <v>37</v>
      </c>
    </row>
    <row r="60" spans="1:4" ht="16.5" x14ac:dyDescent="0.3">
      <c r="A60" s="24" t="s">
        <v>19</v>
      </c>
      <c r="B60" s="27">
        <f>(B58+B59)/2</f>
        <v>67.055555612222236</v>
      </c>
      <c r="C60" s="27">
        <f t="shared" ref="C60" si="10">(C58+C59)/2</f>
        <v>67.055555612222236</v>
      </c>
      <c r="D60" s="27" t="s">
        <v>37</v>
      </c>
    </row>
    <row r="61" spans="1:4" ht="16.5" x14ac:dyDescent="0.3">
      <c r="A61" s="24"/>
      <c r="B61" s="27"/>
      <c r="C61" s="27"/>
      <c r="D61" s="27"/>
    </row>
    <row r="62" spans="1:4" ht="17.25" x14ac:dyDescent="0.35">
      <c r="A62" s="32" t="s">
        <v>32</v>
      </c>
      <c r="B62" s="27"/>
      <c r="C62" s="27"/>
      <c r="D62" s="27"/>
    </row>
    <row r="63" spans="1:4" ht="16.5" x14ac:dyDescent="0.3">
      <c r="A63" s="24" t="s">
        <v>20</v>
      </c>
      <c r="B63" s="27">
        <f>B29/B26*100</f>
        <v>100</v>
      </c>
      <c r="C63" s="27"/>
      <c r="D63" s="27"/>
    </row>
    <row r="64" spans="1:4" ht="16.5" x14ac:dyDescent="0.3">
      <c r="A64" s="24"/>
      <c r="B64" s="27"/>
      <c r="C64" s="27"/>
      <c r="D64" s="27"/>
    </row>
    <row r="65" spans="1:6" ht="17.25" x14ac:dyDescent="0.35">
      <c r="A65" s="32" t="s">
        <v>21</v>
      </c>
      <c r="B65" s="27"/>
      <c r="C65" s="27"/>
      <c r="D65" s="27"/>
    </row>
    <row r="66" spans="1:6" ht="16.5" x14ac:dyDescent="0.3">
      <c r="A66" s="24" t="s">
        <v>22</v>
      </c>
      <c r="B66" s="27">
        <f>((B18/B15)-1)*100</f>
        <v>-73.015873015873026</v>
      </c>
      <c r="C66" s="27">
        <f>((C18/C15)-1)*100</f>
        <v>-73.015873015873026</v>
      </c>
      <c r="D66" s="27" t="s">
        <v>37</v>
      </c>
    </row>
    <row r="67" spans="1:6" ht="16.5" x14ac:dyDescent="0.3">
      <c r="A67" s="24" t="s">
        <v>23</v>
      </c>
      <c r="B67" s="27">
        <f>((B42/B41)-1)*100</f>
        <v>-73.255317445491187</v>
      </c>
      <c r="C67" s="27">
        <f>((C42/C41)-1)*100</f>
        <v>-73.255317445491187</v>
      </c>
      <c r="D67" s="27" t="s">
        <v>37</v>
      </c>
    </row>
    <row r="68" spans="1:6" ht="16.5" x14ac:dyDescent="0.3">
      <c r="A68" s="24" t="s">
        <v>24</v>
      </c>
      <c r="B68" s="27">
        <f>((B44/B43)-1)*100</f>
        <v>-0.88735288623202901</v>
      </c>
      <c r="C68" s="27">
        <f>((C44/C43)-1)*100</f>
        <v>-0.88735288623202901</v>
      </c>
      <c r="D68" s="27" t="s">
        <v>37</v>
      </c>
    </row>
    <row r="69" spans="1:6" ht="16.5" x14ac:dyDescent="0.3">
      <c r="A69" s="24"/>
      <c r="B69" s="27"/>
      <c r="C69" s="27"/>
      <c r="D69" s="27"/>
    </row>
    <row r="70" spans="1:6" ht="17.25" x14ac:dyDescent="0.35">
      <c r="A70" s="32" t="s">
        <v>25</v>
      </c>
      <c r="B70" s="27"/>
      <c r="C70" s="27"/>
      <c r="D70" s="27"/>
    </row>
    <row r="71" spans="1:6" ht="16.5" x14ac:dyDescent="0.3">
      <c r="A71" s="24" t="s">
        <v>26</v>
      </c>
      <c r="B71" s="27" t="s">
        <v>37</v>
      </c>
      <c r="C71" s="27" t="s">
        <v>37</v>
      </c>
      <c r="D71" s="27" t="s">
        <v>37</v>
      </c>
    </row>
    <row r="72" spans="1:6" ht="16.5" x14ac:dyDescent="0.3">
      <c r="A72" s="24" t="s">
        <v>27</v>
      </c>
      <c r="B72" s="27">
        <f>B27/B18</f>
        <v>2222222</v>
      </c>
      <c r="C72" s="27">
        <f t="shared" ref="C72" si="11">C27/C18</f>
        <v>2222222</v>
      </c>
      <c r="D72" s="27" t="s">
        <v>37</v>
      </c>
    </row>
    <row r="73" spans="1:6" ht="16.5" x14ac:dyDescent="0.3">
      <c r="A73" s="24" t="s">
        <v>28</v>
      </c>
      <c r="B73" s="27" t="s">
        <v>37</v>
      </c>
      <c r="C73" s="27" t="s">
        <v>37</v>
      </c>
      <c r="D73" s="27" t="s">
        <v>37</v>
      </c>
    </row>
    <row r="74" spans="1:6" ht="16.5" x14ac:dyDescent="0.3">
      <c r="A74" s="24"/>
      <c r="B74" s="27"/>
      <c r="C74" s="27"/>
      <c r="D74" s="27"/>
    </row>
    <row r="75" spans="1:6" ht="17.25" x14ac:dyDescent="0.35">
      <c r="A75" s="32" t="s">
        <v>29</v>
      </c>
      <c r="B75" s="27"/>
      <c r="C75" s="27"/>
      <c r="D75" s="27"/>
    </row>
    <row r="76" spans="1:6" ht="16.5" x14ac:dyDescent="0.3">
      <c r="A76" s="24" t="s">
        <v>30</v>
      </c>
      <c r="B76" s="27" t="s">
        <v>37</v>
      </c>
      <c r="C76" s="27" t="s">
        <v>37</v>
      </c>
      <c r="D76" s="27"/>
    </row>
    <row r="77" spans="1:6" ht="16.5" x14ac:dyDescent="0.3">
      <c r="A77" s="24" t="s">
        <v>31</v>
      </c>
      <c r="B77" s="27" t="s">
        <v>37</v>
      </c>
      <c r="C77" s="27" t="s">
        <v>37</v>
      </c>
      <c r="D77" s="27"/>
    </row>
    <row r="78" spans="1:6" ht="17.25" thickBot="1" x14ac:dyDescent="0.35">
      <c r="A78" s="29"/>
      <c r="B78" s="30"/>
      <c r="C78" s="30"/>
      <c r="D78" s="30"/>
    </row>
    <row r="79" spans="1:6" s="1" customFormat="1" ht="15.75" customHeight="1" thickTop="1" x14ac:dyDescent="0.25">
      <c r="A79" s="40" t="s">
        <v>137</v>
      </c>
      <c r="B79" s="40"/>
      <c r="C79" s="40"/>
      <c r="D79" s="40"/>
      <c r="E79" s="31"/>
      <c r="F79" s="8"/>
    </row>
    <row r="80" spans="1:6" ht="16.5" x14ac:dyDescent="0.3">
      <c r="A80" s="24"/>
      <c r="B80" s="24"/>
      <c r="C80" s="24"/>
      <c r="D80" s="24"/>
    </row>
    <row r="81" spans="1:4" ht="16.5" x14ac:dyDescent="0.3">
      <c r="A81" s="24"/>
      <c r="B81" s="24"/>
      <c r="C81" s="24"/>
      <c r="D81" s="24"/>
    </row>
    <row r="82" spans="1:4" ht="16.5" x14ac:dyDescent="0.3">
      <c r="A82" s="24"/>
      <c r="B82" s="24"/>
      <c r="C82" s="24"/>
      <c r="D82" s="24"/>
    </row>
    <row r="83" spans="1:4" ht="16.5" x14ac:dyDescent="0.3">
      <c r="A83" s="24"/>
      <c r="B83" s="24"/>
      <c r="C83" s="24"/>
      <c r="D83" s="24"/>
    </row>
  </sheetData>
  <mergeCells count="3">
    <mergeCell ref="B9:B10"/>
    <mergeCell ref="A9:A10"/>
    <mergeCell ref="A79:D79"/>
  </mergeCells>
  <pageMargins left="0.7" right="0.7" top="0.75" bottom="0.75" header="0.3" footer="0.3"/>
  <pageSetup scale="61" orientation="portrait" r:id="rId1"/>
  <ignoredErrors>
    <ignoredError sqref="B24" formula="1"/>
    <ignoredError sqref="B66:C67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8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7109375" style="5" customWidth="1"/>
    <col min="2" max="2" width="23.7109375" style="5" customWidth="1"/>
    <col min="3" max="4" width="25.7109375" style="5" customWidth="1"/>
    <col min="5" max="5" width="13.42578125" style="5" bestFit="1" customWidth="1"/>
    <col min="6" max="16384" width="11.42578125" style="5"/>
  </cols>
  <sheetData>
    <row r="8" spans="1:5" ht="18" customHeight="1" x14ac:dyDescent="0.25"/>
    <row r="9" spans="1:5" ht="17.25" x14ac:dyDescent="0.3">
      <c r="A9" s="38" t="s">
        <v>0</v>
      </c>
      <c r="B9" s="36" t="s">
        <v>1</v>
      </c>
      <c r="C9" s="9" t="s">
        <v>33</v>
      </c>
      <c r="D9" s="9" t="s">
        <v>34</v>
      </c>
      <c r="E9" s="11"/>
    </row>
    <row r="10" spans="1:5" ht="52.5" thickBot="1" x14ac:dyDescent="0.35">
      <c r="A10" s="39"/>
      <c r="B10" s="37"/>
      <c r="C10" s="10" t="s">
        <v>35</v>
      </c>
      <c r="D10" s="10" t="s">
        <v>35</v>
      </c>
      <c r="E10" s="11"/>
    </row>
    <row r="11" spans="1:5" ht="17.25" thickTop="1" x14ac:dyDescent="0.3">
      <c r="A11" s="35"/>
      <c r="B11" s="11"/>
      <c r="C11" s="11"/>
      <c r="D11" s="11"/>
      <c r="E11" s="11"/>
    </row>
    <row r="12" spans="1:5" s="44" customFormat="1" ht="17.25" x14ac:dyDescent="0.35">
      <c r="A12" s="32" t="s">
        <v>2</v>
      </c>
      <c r="B12" s="12" t="s">
        <v>36</v>
      </c>
      <c r="C12" s="13">
        <v>2222222</v>
      </c>
      <c r="D12" s="13">
        <v>0</v>
      </c>
      <c r="E12" s="24"/>
    </row>
    <row r="13" spans="1:5" ht="16.5" x14ac:dyDescent="0.3">
      <c r="A13" s="11"/>
      <c r="B13" s="14"/>
      <c r="C13" s="14"/>
      <c r="D13" s="14"/>
      <c r="E13" s="11"/>
    </row>
    <row r="14" spans="1:5" ht="17.25" x14ac:dyDescent="0.35">
      <c r="A14" s="12" t="s">
        <v>39</v>
      </c>
      <c r="B14" s="14"/>
      <c r="C14" s="14"/>
      <c r="D14" s="14"/>
      <c r="E14" s="11"/>
    </row>
    <row r="15" spans="1:5" ht="16.5" x14ac:dyDescent="0.3">
      <c r="A15" s="33" t="s">
        <v>126</v>
      </c>
      <c r="B15" s="26">
        <f>+SUM(C15:D15)</f>
        <v>630</v>
      </c>
      <c r="C15" s="16">
        <f>'I Trimestre'!C15+'II Trimestre'!C15+'III Trimestre'!C15+'IV Trimestre'!C15</f>
        <v>630</v>
      </c>
      <c r="D15" s="16">
        <f>'I Trimestre'!D15+'II Trimestre'!D15+'III Trimestre'!D15+'IV Trimestre'!D15</f>
        <v>0</v>
      </c>
      <c r="E15" s="11"/>
    </row>
    <row r="16" spans="1:5" ht="16.5" x14ac:dyDescent="0.3">
      <c r="A16" s="33" t="s">
        <v>127</v>
      </c>
      <c r="B16" s="26">
        <f t="shared" ref="B16:B20" si="0">+SUM(C16:D16)</f>
        <v>135</v>
      </c>
      <c r="C16" s="16">
        <f>'I Trimestre'!C16+'II Trimestre'!C16+'III Trimestre'!C16+'IV Trimestre'!C16</f>
        <v>135</v>
      </c>
      <c r="D16" s="16">
        <f>'I Trimestre'!D18+'II Trimestre'!D16+'III Trimestre'!D16+'IV Trimestre'!D16</f>
        <v>0</v>
      </c>
      <c r="E16" s="24"/>
    </row>
    <row r="17" spans="1:5" ht="16.5" x14ac:dyDescent="0.3">
      <c r="A17" s="15" t="s">
        <v>118</v>
      </c>
      <c r="B17" s="26">
        <f t="shared" si="0"/>
        <v>540</v>
      </c>
      <c r="C17" s="16">
        <f>'I Trimestre'!C17+'II Trimestre'!C17+'III Trimestre'!C17+'IV Trimestre'!C17</f>
        <v>540</v>
      </c>
      <c r="D17" s="16">
        <v>0</v>
      </c>
      <c r="E17" s="24"/>
    </row>
    <row r="18" spans="1:5" ht="16.5" x14ac:dyDescent="0.3">
      <c r="A18" s="33" t="s">
        <v>128</v>
      </c>
      <c r="B18" s="26">
        <f>+SUM(C18:D18)</f>
        <v>85</v>
      </c>
      <c r="C18" s="16">
        <f>'I Trimestre'!C19+'II Trimestre'!C19+'III Trimestre'!C19+'IV Trimestre'!C18</f>
        <v>85</v>
      </c>
      <c r="D18" s="16">
        <f>'I Trimestre'!D19+'II Trimestre'!D19+'III Trimestre'!D19+'IV Trimestre'!D18</f>
        <v>0</v>
      </c>
      <c r="E18" s="24"/>
    </row>
    <row r="19" spans="1:5" ht="16.5" x14ac:dyDescent="0.3">
      <c r="A19" s="15" t="s">
        <v>120</v>
      </c>
      <c r="B19" s="26">
        <f>+SUM(C19:D19)</f>
        <v>425</v>
      </c>
      <c r="C19" s="16">
        <f>'I Trimestre'!C19+'II Trimestre'!C19+'III Trimestre'!C19+'IV Trimestre'!C19</f>
        <v>425</v>
      </c>
      <c r="D19" s="16">
        <v>0</v>
      </c>
      <c r="E19" s="24"/>
    </row>
    <row r="20" spans="1:5" ht="16.5" x14ac:dyDescent="0.3">
      <c r="A20" s="33" t="s">
        <v>75</v>
      </c>
      <c r="B20" s="26">
        <f t="shared" si="0"/>
        <v>135</v>
      </c>
      <c r="C20" s="16">
        <f>+'IV Trimestre'!C20</f>
        <v>135</v>
      </c>
      <c r="D20" s="16">
        <f>+'IV Trimestre'!D20</f>
        <v>0</v>
      </c>
      <c r="E20" s="24"/>
    </row>
    <row r="21" spans="1:5" ht="16.5" x14ac:dyDescent="0.3">
      <c r="A21" s="11"/>
      <c r="B21" s="16"/>
      <c r="C21" s="16"/>
      <c r="D21" s="16"/>
      <c r="E21" s="11"/>
    </row>
    <row r="22" spans="1:5" ht="17.25" x14ac:dyDescent="0.35">
      <c r="A22" s="17" t="s">
        <v>3</v>
      </c>
      <c r="B22" s="16"/>
      <c r="C22" s="16"/>
      <c r="D22" s="16"/>
      <c r="E22" s="11"/>
    </row>
    <row r="23" spans="1:5" ht="16.5" x14ac:dyDescent="0.3">
      <c r="A23" s="15" t="s">
        <v>126</v>
      </c>
      <c r="B23" s="16">
        <f>+C23</f>
        <v>1399999860</v>
      </c>
      <c r="C23" s="16">
        <f>'I Trimestre'!C23+'II Trimestre'!C23+'III Trimestre'!C23+'IV Trimestre'!C23</f>
        <v>1399999860</v>
      </c>
      <c r="D23" s="16">
        <f>'I Trimestre'!D23+'II Trimestre'!D23+'III Trimestre'!D23+'IV Trimestre'!D23</f>
        <v>0</v>
      </c>
      <c r="E23" s="11"/>
    </row>
    <row r="24" spans="1:5" ht="16.5" x14ac:dyDescent="0.3">
      <c r="A24" s="15" t="s">
        <v>70</v>
      </c>
      <c r="B24" s="16">
        <f>+C24</f>
        <v>1399999860</v>
      </c>
      <c r="C24" s="16">
        <f>'I Trimestre'!C24+'II Trimestre'!C24+'III Trimestre'!C24+'IV Trimestre'!C24</f>
        <v>1399999860</v>
      </c>
      <c r="D24" s="16">
        <f>'I Trimestre'!D24+'II Trimestre'!D24+'III Trimestre'!D24</f>
        <v>0</v>
      </c>
      <c r="E24" s="11"/>
    </row>
    <row r="25" spans="1:5" ht="16.5" x14ac:dyDescent="0.3">
      <c r="A25" s="15" t="s">
        <v>127</v>
      </c>
      <c r="B25" s="16">
        <f>C25</f>
        <v>299999970</v>
      </c>
      <c r="C25" s="16">
        <f>'I Trimestre'!C25+'II Trimestre'!C25+'III Trimestre'!C25+'IV Trimestre'!C25</f>
        <v>299999970</v>
      </c>
      <c r="D25" s="16">
        <f>'I Trimestre'!D25+'II Trimestre'!D25+'III Trimestre'!D25+'IV Trimestre'!D25</f>
        <v>0</v>
      </c>
      <c r="E25" s="11"/>
    </row>
    <row r="26" spans="1:5" ht="16.5" x14ac:dyDescent="0.3">
      <c r="A26" s="15" t="s">
        <v>128</v>
      </c>
      <c r="B26" s="16">
        <f t="shared" ref="B26:B28" si="1">C26</f>
        <v>213444423.44</v>
      </c>
      <c r="C26" s="16">
        <f>'I Trimestre'!C26+'II Trimestre'!C26+'III Trimestre'!C26+'IV Trimestre'!C26</f>
        <v>213444423.44</v>
      </c>
      <c r="D26" s="16">
        <f>'I Trimestre'!D26+'II Trimestre'!D26+'III Trimestre'!D26+'IV Trimestre'!D26</f>
        <v>0</v>
      </c>
      <c r="E26" s="11"/>
    </row>
    <row r="27" spans="1:5" ht="16.5" x14ac:dyDescent="0.3">
      <c r="A27" s="15" t="s">
        <v>129</v>
      </c>
      <c r="B27" s="16">
        <f t="shared" si="1"/>
        <v>188888870</v>
      </c>
      <c r="C27" s="16">
        <f>+C18*C12</f>
        <v>188888870</v>
      </c>
      <c r="D27" s="16">
        <f>'I Trimestre'!D27+'II Trimestre'!D27+'III Trimestre'!D27+'IV Trimestre'!D27</f>
        <v>0</v>
      </c>
      <c r="E27" s="11"/>
    </row>
    <row r="28" spans="1:5" ht="16.5" x14ac:dyDescent="0.3">
      <c r="A28" s="15" t="s">
        <v>75</v>
      </c>
      <c r="B28" s="16">
        <f t="shared" si="1"/>
        <v>299999970</v>
      </c>
      <c r="C28" s="16">
        <f>+'IV Trimestre'!C28</f>
        <v>299999970</v>
      </c>
      <c r="D28" s="16">
        <f>+'IV Trimestre'!D28</f>
        <v>0</v>
      </c>
      <c r="E28" s="11"/>
    </row>
    <row r="29" spans="1:5" ht="16.5" x14ac:dyDescent="0.3">
      <c r="A29" s="15" t="s">
        <v>130</v>
      </c>
      <c r="B29" s="16">
        <f>B26</f>
        <v>213444423.44</v>
      </c>
      <c r="C29" s="16">
        <f t="shared" ref="C29:D29" si="2">C26</f>
        <v>213444423.44</v>
      </c>
      <c r="D29" s="16">
        <f t="shared" si="2"/>
        <v>0</v>
      </c>
      <c r="E29" s="11"/>
    </row>
    <row r="30" spans="1:5" ht="16.5" x14ac:dyDescent="0.3">
      <c r="A30" s="11"/>
      <c r="B30" s="16"/>
      <c r="C30" s="16"/>
      <c r="D30" s="16"/>
      <c r="E30" s="11"/>
    </row>
    <row r="31" spans="1:5" ht="17.25" x14ac:dyDescent="0.35">
      <c r="A31" s="17" t="s">
        <v>4</v>
      </c>
      <c r="B31" s="16"/>
      <c r="C31" s="16"/>
      <c r="D31" s="16"/>
      <c r="E31" s="11"/>
    </row>
    <row r="32" spans="1:5" ht="16.5" x14ac:dyDescent="0.3">
      <c r="A32" s="15" t="s">
        <v>127</v>
      </c>
      <c r="B32" s="16">
        <f>'I Trimestre'!B32+'II Trimestre'!B32+'III Trimestre'!B32+'IV Trimestre'!B32</f>
        <v>299999970</v>
      </c>
      <c r="C32" s="16">
        <f>'I Trimestre'!C32+'II Trimestre'!C32+'III Trimestre'!C32+'IV Trimestre'!C32</f>
        <v>299999970</v>
      </c>
      <c r="D32" s="16"/>
      <c r="E32" s="11"/>
    </row>
    <row r="33" spans="1:5" ht="16.5" x14ac:dyDescent="0.3">
      <c r="A33" s="15" t="s">
        <v>128</v>
      </c>
      <c r="B33" s="16">
        <f>'I Trimestre'!B33+'II Trimestre'!B33+'III Trimestre'!B33+'IV Trimestre'!B33</f>
        <v>299999970</v>
      </c>
      <c r="C33" s="16">
        <f>'I Trimestre'!C33+'II Trimestre'!C33+'III Trimestre'!C33+'IV Trimestre'!C33</f>
        <v>299999970</v>
      </c>
      <c r="D33" s="16"/>
      <c r="E33" s="11"/>
    </row>
    <row r="34" spans="1:5" ht="16.5" x14ac:dyDescent="0.3">
      <c r="A34" s="11"/>
      <c r="B34" s="18"/>
      <c r="C34" s="18"/>
      <c r="D34" s="18"/>
      <c r="E34" s="11"/>
    </row>
    <row r="35" spans="1:5" ht="17.25" x14ac:dyDescent="0.35">
      <c r="A35" s="12" t="s">
        <v>5</v>
      </c>
      <c r="B35" s="18"/>
      <c r="C35" s="18"/>
      <c r="D35" s="18"/>
      <c r="E35" s="11"/>
    </row>
    <row r="36" spans="1:5" ht="16.5" x14ac:dyDescent="0.3">
      <c r="A36" s="15" t="s">
        <v>131</v>
      </c>
      <c r="B36" s="18">
        <v>1.0610999999999999</v>
      </c>
      <c r="C36" s="18">
        <v>1.0610999999999999</v>
      </c>
      <c r="D36" s="18">
        <v>1.0610999999999999</v>
      </c>
      <c r="E36" s="11"/>
    </row>
    <row r="37" spans="1:5" ht="16.5" x14ac:dyDescent="0.3">
      <c r="A37" s="15" t="s">
        <v>132</v>
      </c>
      <c r="B37" s="18">
        <v>1.0706</v>
      </c>
      <c r="C37" s="18">
        <v>1.0706</v>
      </c>
      <c r="D37" s="18">
        <v>1.0706</v>
      </c>
      <c r="E37" s="11"/>
    </row>
    <row r="38" spans="1:5" ht="16.5" x14ac:dyDescent="0.3">
      <c r="A38" s="15" t="s">
        <v>6</v>
      </c>
      <c r="B38" s="16">
        <v>6144</v>
      </c>
      <c r="C38" s="16">
        <v>6144</v>
      </c>
      <c r="D38" s="16">
        <v>6144</v>
      </c>
      <c r="E38" s="11"/>
    </row>
    <row r="39" spans="1:5" ht="16.5" x14ac:dyDescent="0.3">
      <c r="A39" s="11"/>
      <c r="B39" s="16"/>
      <c r="C39" s="16"/>
      <c r="D39" s="16"/>
      <c r="E39" s="11"/>
    </row>
    <row r="40" spans="1:5" ht="17.25" x14ac:dyDescent="0.35">
      <c r="A40" s="12" t="s">
        <v>7</v>
      </c>
      <c r="B40" s="16"/>
      <c r="C40" s="16"/>
      <c r="D40" s="16"/>
      <c r="E40" s="11"/>
    </row>
    <row r="41" spans="1:5" ht="16.5" x14ac:dyDescent="0.3">
      <c r="A41" s="11" t="s">
        <v>133</v>
      </c>
      <c r="B41" s="16">
        <f>B24/B36</f>
        <v>1319385411.3655641</v>
      </c>
      <c r="C41" s="16">
        <f t="shared" ref="C41:D41" si="3">C24/C36</f>
        <v>1319385411.3655641</v>
      </c>
      <c r="D41" s="16">
        <f t="shared" si="3"/>
        <v>0</v>
      </c>
      <c r="E41" s="11"/>
    </row>
    <row r="42" spans="1:5" ht="16.5" x14ac:dyDescent="0.3">
      <c r="A42" s="11" t="s">
        <v>134</v>
      </c>
      <c r="B42" s="16">
        <f>B27/B37</f>
        <v>176432719.97011021</v>
      </c>
      <c r="C42" s="16">
        <f t="shared" ref="C42:D42" si="4">C27/C37</f>
        <v>176432719.97011021</v>
      </c>
      <c r="D42" s="16">
        <f t="shared" si="4"/>
        <v>0</v>
      </c>
      <c r="E42" s="11"/>
    </row>
    <row r="43" spans="1:5" ht="16.5" x14ac:dyDescent="0.3">
      <c r="A43" s="11" t="s">
        <v>135</v>
      </c>
      <c r="B43" s="16">
        <f>B41/B15</f>
        <v>2094262.5577231175</v>
      </c>
      <c r="C43" s="16">
        <f t="shared" ref="C43:D43" si="5">C41/C15</f>
        <v>2094262.5577231175</v>
      </c>
      <c r="D43" s="16" t="s">
        <v>37</v>
      </c>
      <c r="E43" s="11"/>
    </row>
    <row r="44" spans="1:5" ht="16.5" x14ac:dyDescent="0.3">
      <c r="A44" s="11" t="s">
        <v>136</v>
      </c>
      <c r="B44" s="16">
        <f>B42/B18</f>
        <v>2075679.0584718848</v>
      </c>
      <c r="C44" s="16">
        <f>C42/C18</f>
        <v>2075679.0584718848</v>
      </c>
      <c r="D44" s="16" t="s">
        <v>37</v>
      </c>
      <c r="E44" s="11"/>
    </row>
    <row r="45" spans="1:5" ht="16.5" x14ac:dyDescent="0.3">
      <c r="A45" s="11"/>
      <c r="B45" s="19"/>
      <c r="C45" s="19"/>
      <c r="D45" s="19"/>
      <c r="E45" s="11"/>
    </row>
    <row r="46" spans="1:5" ht="17.25" x14ac:dyDescent="0.35">
      <c r="A46" s="12" t="s">
        <v>8</v>
      </c>
      <c r="B46" s="19"/>
      <c r="C46" s="19"/>
      <c r="D46" s="19"/>
      <c r="E46" s="11"/>
    </row>
    <row r="47" spans="1:5" ht="16.5" x14ac:dyDescent="0.3">
      <c r="A47" s="11"/>
      <c r="B47" s="19"/>
      <c r="C47" s="19"/>
      <c r="D47" s="19"/>
      <c r="E47" s="11"/>
    </row>
    <row r="48" spans="1:5" ht="17.25" x14ac:dyDescent="0.35">
      <c r="A48" s="12" t="s">
        <v>9</v>
      </c>
      <c r="B48" s="19"/>
      <c r="C48" s="19"/>
      <c r="D48" s="19"/>
      <c r="E48" s="11"/>
    </row>
    <row r="49" spans="1:5" ht="16.5" x14ac:dyDescent="0.3">
      <c r="A49" s="11" t="s">
        <v>10</v>
      </c>
      <c r="B49" s="18">
        <f>B17/B38*100</f>
        <v>8.7890625</v>
      </c>
      <c r="C49" s="18">
        <f>C17/C38*100</f>
        <v>8.7890625</v>
      </c>
      <c r="D49" s="18">
        <f>D17/D38*100</f>
        <v>0</v>
      </c>
      <c r="E49" s="11"/>
    </row>
    <row r="50" spans="1:5" ht="16.5" x14ac:dyDescent="0.3">
      <c r="A50" s="11" t="s">
        <v>11</v>
      </c>
      <c r="B50" s="18">
        <f>B19/B38*100</f>
        <v>6.917317708333333</v>
      </c>
      <c r="C50" s="18">
        <f>C19/C38*100</f>
        <v>6.917317708333333</v>
      </c>
      <c r="D50" s="18">
        <f>D19/D38*100</f>
        <v>0</v>
      </c>
      <c r="E50" s="11"/>
    </row>
    <row r="51" spans="1:5" ht="16.5" x14ac:dyDescent="0.3">
      <c r="A51" s="11"/>
      <c r="B51" s="18"/>
      <c r="C51" s="18"/>
      <c r="D51" s="18"/>
      <c r="E51" s="11"/>
    </row>
    <row r="52" spans="1:5" ht="17.25" x14ac:dyDescent="0.35">
      <c r="A52" s="12" t="s">
        <v>12</v>
      </c>
      <c r="B52" s="18"/>
      <c r="C52" s="18"/>
      <c r="D52" s="18"/>
      <c r="E52" s="11"/>
    </row>
    <row r="53" spans="1:5" ht="16.5" x14ac:dyDescent="0.3">
      <c r="A53" s="11" t="s">
        <v>13</v>
      </c>
      <c r="B53" s="18">
        <f>B18/B16*100</f>
        <v>62.962962962962962</v>
      </c>
      <c r="C53" s="18">
        <f>C18/C16*100</f>
        <v>62.962962962962962</v>
      </c>
      <c r="D53" s="18" t="s">
        <v>37</v>
      </c>
      <c r="E53" s="11"/>
    </row>
    <row r="54" spans="1:5" ht="16.5" x14ac:dyDescent="0.3">
      <c r="A54" s="11" t="s">
        <v>14</v>
      </c>
      <c r="B54" s="18">
        <f>B26/B25*100</f>
        <v>71.148148261481495</v>
      </c>
      <c r="C54" s="18">
        <f>C26/C25*100</f>
        <v>71.148148261481495</v>
      </c>
      <c r="D54" s="18" t="s">
        <v>37</v>
      </c>
      <c r="E54" s="11"/>
    </row>
    <row r="55" spans="1:5" ht="16.5" x14ac:dyDescent="0.3">
      <c r="A55" s="11" t="s">
        <v>15</v>
      </c>
      <c r="B55" s="18">
        <f>AVERAGE(B53:B54)</f>
        <v>67.055555612222236</v>
      </c>
      <c r="C55" s="18">
        <f>AVERAGE(C53:C54)</f>
        <v>67.055555612222236</v>
      </c>
      <c r="D55" s="18" t="s">
        <v>37</v>
      </c>
      <c r="E55" s="11"/>
    </row>
    <row r="56" spans="1:5" ht="16.5" x14ac:dyDescent="0.3">
      <c r="A56" s="11"/>
      <c r="B56" s="18"/>
      <c r="C56" s="18"/>
      <c r="D56" s="18"/>
      <c r="E56" s="11"/>
    </row>
    <row r="57" spans="1:5" ht="17.25" x14ac:dyDescent="0.35">
      <c r="A57" s="12" t="s">
        <v>16</v>
      </c>
      <c r="B57" s="18"/>
      <c r="C57" s="18"/>
      <c r="D57" s="18"/>
      <c r="E57" s="11"/>
    </row>
    <row r="58" spans="1:5" ht="16.5" x14ac:dyDescent="0.3">
      <c r="A58" s="11" t="s">
        <v>17</v>
      </c>
      <c r="B58" s="18">
        <f>B18/B20*100</f>
        <v>62.962962962962962</v>
      </c>
      <c r="C58" s="18">
        <f t="shared" ref="C58" si="6">C18/C20*100</f>
        <v>62.962962962962962</v>
      </c>
      <c r="D58" s="18" t="s">
        <v>37</v>
      </c>
      <c r="E58" s="11"/>
    </row>
    <row r="59" spans="1:5" ht="16.5" x14ac:dyDescent="0.3">
      <c r="A59" s="11" t="s">
        <v>18</v>
      </c>
      <c r="B59" s="18">
        <f>B26/B28*100</f>
        <v>71.148148261481495</v>
      </c>
      <c r="C59" s="18">
        <f t="shared" ref="C59" si="7">C26/C28*100</f>
        <v>71.148148261481495</v>
      </c>
      <c r="D59" s="18" t="s">
        <v>37</v>
      </c>
      <c r="E59" s="11"/>
    </row>
    <row r="60" spans="1:5" ht="16.5" x14ac:dyDescent="0.3">
      <c r="A60" s="11" t="s">
        <v>19</v>
      </c>
      <c r="B60" s="18">
        <f>(B58+B59)/2</f>
        <v>67.055555612222236</v>
      </c>
      <c r="C60" s="18">
        <f t="shared" ref="C60" si="8">(C58+C59)/2</f>
        <v>67.055555612222236</v>
      </c>
      <c r="D60" s="18" t="s">
        <v>37</v>
      </c>
      <c r="E60" s="11"/>
    </row>
    <row r="61" spans="1:5" ht="16.5" x14ac:dyDescent="0.3">
      <c r="A61" s="11"/>
      <c r="B61" s="18"/>
      <c r="C61" s="18"/>
      <c r="D61" s="18"/>
      <c r="E61" s="11"/>
    </row>
    <row r="62" spans="1:5" ht="17.25" x14ac:dyDescent="0.35">
      <c r="A62" s="12" t="s">
        <v>32</v>
      </c>
      <c r="B62" s="18"/>
      <c r="C62" s="18"/>
      <c r="D62" s="18"/>
      <c r="E62" s="11"/>
    </row>
    <row r="63" spans="1:5" ht="16.5" x14ac:dyDescent="0.3">
      <c r="A63" s="11" t="s">
        <v>20</v>
      </c>
      <c r="B63" s="18">
        <f>B29/B26*100</f>
        <v>100</v>
      </c>
      <c r="C63" s="18"/>
      <c r="D63" s="18"/>
      <c r="E63" s="11"/>
    </row>
    <row r="64" spans="1:5" ht="16.5" x14ac:dyDescent="0.3">
      <c r="A64" s="11"/>
      <c r="B64" s="18"/>
      <c r="C64" s="18"/>
      <c r="D64" s="18"/>
      <c r="E64" s="11"/>
    </row>
    <row r="65" spans="1:6" ht="17.25" x14ac:dyDescent="0.35">
      <c r="A65" s="12" t="s">
        <v>21</v>
      </c>
      <c r="B65" s="18"/>
      <c r="C65" s="18"/>
      <c r="D65" s="18"/>
      <c r="E65" s="11"/>
    </row>
    <row r="66" spans="1:6" ht="16.5" x14ac:dyDescent="0.3">
      <c r="A66" s="11" t="s">
        <v>22</v>
      </c>
      <c r="B66" s="18">
        <f>((B18/B15)-1)*100</f>
        <v>-86.507936507936506</v>
      </c>
      <c r="C66" s="18">
        <f>((C18/C15)-1)*100</f>
        <v>-86.507936507936506</v>
      </c>
      <c r="D66" s="18" t="s">
        <v>37</v>
      </c>
      <c r="E66" s="11"/>
    </row>
    <row r="67" spans="1:6" ht="16.5" x14ac:dyDescent="0.3">
      <c r="A67" s="11" t="s">
        <v>23</v>
      </c>
      <c r="B67" s="18">
        <f>((B42/B41)-1)*100</f>
        <v>-86.627658722745593</v>
      </c>
      <c r="C67" s="18">
        <f>((C42/C41)-1)*100</f>
        <v>-86.627658722745593</v>
      </c>
      <c r="D67" s="18" t="s">
        <v>37</v>
      </c>
      <c r="E67" s="11"/>
    </row>
    <row r="68" spans="1:6" ht="16.5" x14ac:dyDescent="0.3">
      <c r="A68" s="11" t="s">
        <v>24</v>
      </c>
      <c r="B68" s="18">
        <f>((B44/B43)-1)*100</f>
        <v>-0.88735288623202901</v>
      </c>
      <c r="C68" s="18">
        <f>((C44/C43)-1)*100</f>
        <v>-0.88735288623202901</v>
      </c>
      <c r="D68" s="18" t="s">
        <v>37</v>
      </c>
      <c r="E68" s="11"/>
    </row>
    <row r="69" spans="1:6" ht="16.5" x14ac:dyDescent="0.3">
      <c r="A69" s="11"/>
      <c r="B69" s="18"/>
      <c r="C69" s="18"/>
      <c r="D69" s="18"/>
      <c r="E69" s="11"/>
    </row>
    <row r="70" spans="1:6" ht="17.25" x14ac:dyDescent="0.35">
      <c r="A70" s="12" t="s">
        <v>25</v>
      </c>
      <c r="B70" s="18"/>
      <c r="C70" s="18"/>
      <c r="D70" s="18"/>
      <c r="E70" s="11"/>
    </row>
    <row r="71" spans="1:6" ht="16.5" x14ac:dyDescent="0.3">
      <c r="A71" s="11" t="s">
        <v>26</v>
      </c>
      <c r="B71" s="18">
        <f>B25/B16</f>
        <v>2222222</v>
      </c>
      <c r="C71" s="18">
        <f t="shared" ref="C71" si="9">C25/C16</f>
        <v>2222222</v>
      </c>
      <c r="D71" s="18" t="s">
        <v>37</v>
      </c>
      <c r="E71" s="11"/>
    </row>
    <row r="72" spans="1:6" ht="16.5" x14ac:dyDescent="0.3">
      <c r="A72" s="11" t="s">
        <v>27</v>
      </c>
      <c r="B72" s="18">
        <f>B27/B18</f>
        <v>2222222</v>
      </c>
      <c r="C72" s="18">
        <f t="shared" ref="C72" si="10">C27/C18</f>
        <v>2222222</v>
      </c>
      <c r="D72" s="18" t="s">
        <v>37</v>
      </c>
      <c r="E72" s="11"/>
    </row>
    <row r="73" spans="1:6" ht="16.5" x14ac:dyDescent="0.3">
      <c r="A73" s="11" t="s">
        <v>28</v>
      </c>
      <c r="B73" s="18">
        <f>(B72/B71)*B55</f>
        <v>67.055555612222236</v>
      </c>
      <c r="C73" s="18">
        <f t="shared" ref="C73" si="11">(C72/C71)*C55</f>
        <v>67.055555612222236</v>
      </c>
      <c r="D73" s="18" t="s">
        <v>37</v>
      </c>
      <c r="E73" s="11"/>
    </row>
    <row r="74" spans="1:6" ht="16.5" x14ac:dyDescent="0.3">
      <c r="A74" s="11"/>
      <c r="B74" s="18"/>
      <c r="C74" s="18"/>
      <c r="D74" s="18"/>
      <c r="E74" s="11"/>
    </row>
    <row r="75" spans="1:6" ht="17.25" x14ac:dyDescent="0.35">
      <c r="A75" s="12" t="s">
        <v>29</v>
      </c>
      <c r="B75" s="18"/>
      <c r="C75" s="18"/>
      <c r="D75" s="18"/>
      <c r="E75" s="11"/>
    </row>
    <row r="76" spans="1:6" ht="16.5" x14ac:dyDescent="0.3">
      <c r="A76" s="11" t="s">
        <v>30</v>
      </c>
      <c r="B76" s="18">
        <f>(B33/B32)*100</f>
        <v>100</v>
      </c>
      <c r="C76" s="18">
        <f>(C33/C32)*100</f>
        <v>100</v>
      </c>
      <c r="D76" s="18"/>
      <c r="E76" s="11"/>
    </row>
    <row r="77" spans="1:6" ht="16.5" x14ac:dyDescent="0.3">
      <c r="A77" s="11" t="s">
        <v>31</v>
      </c>
      <c r="B77" s="18">
        <f>(B26/B33)*100</f>
        <v>71.148148261481495</v>
      </c>
      <c r="C77" s="18">
        <f t="shared" ref="C77" si="12">(C26/C33)*100</f>
        <v>71.148148261481495</v>
      </c>
      <c r="D77" s="18"/>
      <c r="E77" s="11"/>
    </row>
    <row r="78" spans="1:6" ht="17.25" thickBot="1" x14ac:dyDescent="0.35">
      <c r="A78" s="20"/>
      <c r="B78" s="21"/>
      <c r="C78" s="21"/>
      <c r="D78" s="21"/>
      <c r="E78" s="11"/>
    </row>
    <row r="79" spans="1:6" ht="15.75" customHeight="1" thickTop="1" x14ac:dyDescent="0.25">
      <c r="A79" s="40" t="s">
        <v>137</v>
      </c>
      <c r="B79" s="40"/>
      <c r="C79" s="40"/>
      <c r="D79" s="40"/>
      <c r="E79" s="31"/>
      <c r="F79" s="8"/>
    </row>
    <row r="81" spans="1:5" ht="33" customHeight="1" x14ac:dyDescent="0.35">
      <c r="A81" s="41" t="s">
        <v>139</v>
      </c>
      <c r="B81" s="41"/>
      <c r="C81" s="41"/>
      <c r="D81" s="41"/>
      <c r="E81" s="11"/>
    </row>
  </sheetData>
  <mergeCells count="4">
    <mergeCell ref="B9:B10"/>
    <mergeCell ref="A9:A10"/>
    <mergeCell ref="A79:D79"/>
    <mergeCell ref="A81:D81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2012-07-30T22:38:26Z</cp:lastPrinted>
  <dcterms:created xsi:type="dcterms:W3CDTF">2012-05-03T20:05:29Z</dcterms:created>
  <dcterms:modified xsi:type="dcterms:W3CDTF">2021-04-08T20:33:30Z</dcterms:modified>
</cp:coreProperties>
</file>