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ONAPDIS\"/>
    </mc:Choice>
  </mc:AlternateContent>
  <bookViews>
    <workbookView xWindow="0" yWindow="0" windowWidth="10095" windowHeight="7605" tabRatio="754"/>
  </bookViews>
  <sheets>
    <sheet name="I Trimestre" sheetId="4" r:id="rId1"/>
    <sheet name="II Trimestre" sheetId="6" r:id="rId2"/>
    <sheet name="I Semestre" sheetId="7" r:id="rId3"/>
    <sheet name="III Trimestre" sheetId="8" r:id="rId4"/>
    <sheet name="III T Acumulado" sheetId="9" r:id="rId5"/>
    <sheet name="IV Trimestre" sheetId="10" r:id="rId6"/>
    <sheet name="Anual" sheetId="11" r:id="rId7"/>
  </sheets>
  <calcPr calcId="162913"/>
</workbook>
</file>

<file path=xl/calcChain.xml><?xml version="1.0" encoding="utf-8"?>
<calcChain xmlns="http://schemas.openxmlformats.org/spreadsheetml/2006/main">
  <c r="B23" i="11" l="1"/>
  <c r="B29" i="11" l="1"/>
  <c r="B22" i="11"/>
  <c r="B18" i="11"/>
  <c r="B17" i="11"/>
  <c r="B16" i="11"/>
  <c r="B16" i="7"/>
  <c r="B71" i="11"/>
  <c r="B70" i="11"/>
  <c r="B75" i="11" l="1"/>
  <c r="B68" i="11"/>
  <c r="B67" i="11"/>
  <c r="B55" i="11"/>
  <c r="B54" i="11"/>
  <c r="B50" i="11"/>
  <c r="B49" i="11"/>
  <c r="B38" i="11"/>
  <c r="B40" i="11" s="1"/>
  <c r="B28" i="11"/>
  <c r="B74" i="11" s="1"/>
  <c r="B25" i="11"/>
  <c r="B59" i="11" s="1"/>
  <c r="B75" i="10"/>
  <c r="B71" i="10"/>
  <c r="B70" i="10"/>
  <c r="B68" i="10"/>
  <c r="B67" i="10"/>
  <c r="B55" i="10"/>
  <c r="B54" i="10"/>
  <c r="B56" i="10" s="1"/>
  <c r="B50" i="10"/>
  <c r="B49" i="10"/>
  <c r="B51" i="10" s="1"/>
  <c r="B38" i="10"/>
  <c r="B40" i="10" s="1"/>
  <c r="B28" i="10"/>
  <c r="B74" i="10" s="1"/>
  <c r="B25" i="10"/>
  <c r="B59" i="10" s="1"/>
  <c r="B56" i="11" l="1"/>
  <c r="B51" i="11"/>
  <c r="B69" i="11" s="1"/>
  <c r="B69" i="10"/>
  <c r="B75" i="9"/>
  <c r="B74" i="9"/>
  <c r="B71" i="9"/>
  <c r="B70" i="9"/>
  <c r="B68" i="9"/>
  <c r="B67" i="9"/>
  <c r="B59" i="9"/>
  <c r="B55" i="9"/>
  <c r="B54" i="9"/>
  <c r="B56" i="9" s="1"/>
  <c r="B50" i="9"/>
  <c r="B49" i="9"/>
  <c r="B51" i="9" s="1"/>
  <c r="B38" i="9"/>
  <c r="B29" i="9"/>
  <c r="B24" i="9"/>
  <c r="B22" i="9"/>
  <c r="B23" i="9"/>
  <c r="B16" i="9"/>
  <c r="B17" i="9"/>
  <c r="B18" i="9"/>
  <c r="B15" i="9"/>
  <c r="B75" i="8"/>
  <c r="B74" i="8"/>
  <c r="B71" i="8"/>
  <c r="B70" i="8"/>
  <c r="B68" i="8"/>
  <c r="B67" i="8"/>
  <c r="B59" i="8"/>
  <c r="B55" i="8"/>
  <c r="B54" i="8"/>
  <c r="B56" i="8" s="1"/>
  <c r="B50" i="8"/>
  <c r="B49" i="8"/>
  <c r="B51" i="8" s="1"/>
  <c r="B38" i="8"/>
  <c r="B75" i="6"/>
  <c r="B74" i="6"/>
  <c r="B71" i="6"/>
  <c r="B70" i="6"/>
  <c r="B68" i="6"/>
  <c r="B67" i="6"/>
  <c r="B59" i="6"/>
  <c r="B55" i="6"/>
  <c r="B54" i="6"/>
  <c r="B56" i="6" s="1"/>
  <c r="B50" i="6"/>
  <c r="B49" i="6"/>
  <c r="B51" i="6" s="1"/>
  <c r="B38" i="6"/>
  <c r="B75" i="7"/>
  <c r="B74" i="7"/>
  <c r="B71" i="7"/>
  <c r="B70" i="7"/>
  <c r="B68" i="7"/>
  <c r="B67" i="7"/>
  <c r="B59" i="7"/>
  <c r="B55" i="7"/>
  <c r="B54" i="7"/>
  <c r="B56" i="7" s="1"/>
  <c r="B50" i="7"/>
  <c r="B49" i="7"/>
  <c r="B51" i="7" s="1"/>
  <c r="B38" i="7"/>
  <c r="B29" i="7"/>
  <c r="B24" i="7"/>
  <c r="B22" i="7"/>
  <c r="B23" i="7"/>
  <c r="B17" i="7"/>
  <c r="B18" i="7"/>
  <c r="B15" i="7"/>
  <c r="B75" i="4"/>
  <c r="B74" i="4"/>
  <c r="B71" i="4"/>
  <c r="B70" i="4"/>
  <c r="B68" i="4"/>
  <c r="B67" i="4"/>
  <c r="B59" i="4"/>
  <c r="B55" i="4"/>
  <c r="B54" i="4"/>
  <c r="B56" i="4" s="1"/>
  <c r="B50" i="4"/>
  <c r="B49" i="4"/>
  <c r="B51" i="4" s="1"/>
  <c r="B38" i="4"/>
  <c r="B69" i="9" l="1"/>
  <c r="B40" i="9"/>
  <c r="B69" i="8"/>
  <c r="B40" i="8"/>
  <c r="B69" i="6"/>
  <c r="B40" i="6"/>
  <c r="B69" i="7"/>
  <c r="B40" i="7"/>
  <c r="B69" i="4"/>
  <c r="B40" i="4"/>
  <c r="B28" i="9" l="1"/>
  <c r="B25" i="9"/>
  <c r="B28" i="8"/>
  <c r="B25" i="8"/>
  <c r="B28" i="7"/>
  <c r="B25" i="7"/>
  <c r="B28" i="6"/>
  <c r="B25" i="6"/>
  <c r="B28" i="4" l="1"/>
  <c r="B25" i="4" l="1"/>
</calcChain>
</file>

<file path=xl/sharedStrings.xml><?xml version="1.0" encoding="utf-8"?>
<sst xmlns="http://schemas.openxmlformats.org/spreadsheetml/2006/main" count="453" uniqueCount="113">
  <si>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</si>
  <si>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</si>
  <si>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</si>
  <si>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</si>
  <si>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</si>
  <si>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</si>
  <si>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</si>
  <si>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</si>
  <si>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</si>
  <si>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</si>
  <si>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</si>
  <si>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</si>
  <si>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</si>
  <si>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</si>
  <si>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</si>
  <si>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</si>
  <si>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</si>
  <si>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</si>
  <si>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</si>
  <si>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</si>
  <si>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</si>
  <si>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</si>
  <si>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</si>
  <si>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</si>
  <si>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</si>
  <si>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</si>
  <si>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</si>
  <si>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</si>
  <si>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</si>
  <si>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</si>
  <si>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</si>
  <si>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</si>
  <si>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</si>
  <si>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</si>
  <si>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</si>
  <si>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>Efectivos 1T 2019</t>
  </si>
  <si>
    <t>IPC (1T 2019)</t>
  </si>
  <si>
    <t>Gasto efectivo real 1T 2019</t>
  </si>
  <si>
    <t>Gasto efectivo real por beneficiario 1T 2019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</si>
  <si>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</si>
  <si>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</si>
  <si>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</si>
  <si>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</si>
  <si>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</si>
  <si>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</si>
  <si>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</si>
  <si>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t xml:space="preserve">Promoción de Autonomía personal </t>
  </si>
  <si>
    <t xml:space="preserve">Producto </t>
  </si>
  <si>
    <t>n.d.</t>
  </si>
  <si>
    <t>Efectivos 2T 2019</t>
  </si>
  <si>
    <t>Programados 2T 2020</t>
  </si>
  <si>
    <t>Efectivos 2T 2020</t>
  </si>
  <si>
    <t>En transferencias 2T 2020</t>
  </si>
  <si>
    <t>IPC (2T 2019)</t>
  </si>
  <si>
    <t>IPC (2T 2020)</t>
  </si>
  <si>
    <t>Gasto efectivo real 2T 2019</t>
  </si>
  <si>
    <t>Gasto efectivo real 2T 2020</t>
  </si>
  <si>
    <t>Gasto efectivo real por beneficiario 2T 2019</t>
  </si>
  <si>
    <t>Gasto efectivo real por beneficiario 2T 2020</t>
  </si>
  <si>
    <t>Efectivos 1S 2019</t>
  </si>
  <si>
    <t>Programados 1S 2020</t>
  </si>
  <si>
    <t>Efectivos 1S 2020</t>
  </si>
  <si>
    <t>En transferencias 1S 2020</t>
  </si>
  <si>
    <t>IPC (1S 2019)</t>
  </si>
  <si>
    <t>IPC (1S 2020)</t>
  </si>
  <si>
    <t>Gasto efectivo real 1S 2019</t>
  </si>
  <si>
    <t>Gasto efectivo real 1S 2020</t>
  </si>
  <si>
    <t>Gasto efectivo real por beneficiario 1S 2019</t>
  </si>
  <si>
    <t>Gasto efectivo real por beneficiario 1S 2020</t>
  </si>
  <si>
    <t>Efectivos 3T 2019</t>
  </si>
  <si>
    <t>Programados 3T 2020</t>
  </si>
  <si>
    <t>Efectivos 3T 2020</t>
  </si>
  <si>
    <t>En transferencias 3T 2020</t>
  </si>
  <si>
    <t>IPC (3T 2019)</t>
  </si>
  <si>
    <t>IPC (3T 2020)</t>
  </si>
  <si>
    <t>Gasto efectivo real 3T 2019</t>
  </si>
  <si>
    <t>Gasto efectivo real 3T 2020</t>
  </si>
  <si>
    <t>Gasto efectivo real por beneficiario 3T 2019</t>
  </si>
  <si>
    <t>Gasto efectivo real por beneficiario 3T 2020</t>
  </si>
  <si>
    <t>Efectivos 3TA 2019</t>
  </si>
  <si>
    <t>Programados 3TA 2020</t>
  </si>
  <si>
    <t>Efectivos 3TA 2020</t>
  </si>
  <si>
    <t>En transferencias 3TA 2020</t>
  </si>
  <si>
    <t>IPC (3TA 2019)</t>
  </si>
  <si>
    <t>IPC (3TA 2020)</t>
  </si>
  <si>
    <t>Gasto efectivo real 3TA 2019</t>
  </si>
  <si>
    <t>Gasto efectivo real 3TA 2020</t>
  </si>
  <si>
    <t>Gasto efectivo real por beneficiario 3TA 2019</t>
  </si>
  <si>
    <t>Gasto efectivo real por beneficiario 3TA 2020</t>
  </si>
  <si>
    <t>n.a.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</si>
  <si>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CONAPDIS 2019 y 2020 - Cronogramas de Metas e Inversión - Modificaciones 2020 - IPC, INEC 2019 y 2020</t>
    </r>
  </si>
  <si>
    <t>Efectivos 4T 2019</t>
  </si>
  <si>
    <t>Programados 4T 2020</t>
  </si>
  <si>
    <t>Efectivos 4T 2020</t>
  </si>
  <si>
    <t>En transferencias 4T 2020</t>
  </si>
  <si>
    <t>IPC (4T 2019)</t>
  </si>
  <si>
    <t>IPC (4T 2020)</t>
  </si>
  <si>
    <t>Gasto efectivo real 4T 2019</t>
  </si>
  <si>
    <t>Gasto efectivo real 4T 2020</t>
  </si>
  <si>
    <t>Gasto efectivo real por beneficiario 4T 2019</t>
  </si>
  <si>
    <t>Gasto efectivo real por beneficiario 4T 2020</t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</si>
  <si>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</si>
  <si>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</si>
  <si>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</si>
  <si>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</si>
  <si>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</si>
  <si>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</si>
  <si>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</si>
  <si>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</si>
  <si>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</si>
  <si>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</si>
  <si>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t xml:space="preserve">Gasto programado anual por beneficiario (GPB) </t>
  </si>
  <si>
    <t xml:space="preserve">Gasto efectivo anual por beneficiario (GEB)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</si>
</sst>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right"/>
    </xf>
    <xf numFmtId="16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resultado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1421955134992018E-2"/>
          <c:y val="0.1559679638884692"/>
          <c:w val="0.91729630849468813"/>
          <c:h val="0.666651212944474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Anual!$B$49</c:f>
              <c:numCache>
                <c:formatCode>#,##0.00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D-401E-8EE4-A03B14C4464D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Anual!$B$50</c:f>
              <c:numCache>
                <c:formatCode>#,##0.00</c:formatCode>
                <c:ptCount val="1"/>
                <c:pt idx="0">
                  <c:v>99.779982481097221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D-401E-8EE4-A03B14C4464D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Anual!$B$51</c:f>
              <c:numCache>
                <c:formatCode>#,##0.00</c:formatCode>
                <c:ptCount val="1"/>
                <c:pt idx="0">
                  <c:v>125.88999124054861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D-401E-8EE4-A03B14C446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459264"/>
        <c:axId val="78460800"/>
        <c:axId val="0"/>
      </c:bar3DChart>
      <c:catAx>
        <c:axId val="784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460800"/>
        <c:crosses val="autoZero"/>
        <c:auto val="1"/>
        <c:lblAlgn val="ctr"/>
        <c:lblOffset val="100"/>
        <c:noMultiLvlLbl val="0"/>
      </c:catAx>
      <c:valAx>
        <c:axId val="7846080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45926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"/>
          <c:y val="0.90624890638670164"/>
          <c:w val="1"/>
          <c:h val="9.375109361329832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avance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Anual!$B$54</c:f>
              <c:numCache>
                <c:formatCode>#,##0.00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7-4059-ADDA-72EA1739C3E3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Anual!$B$55</c:f>
              <c:numCache>
                <c:formatCode>#,##0.00</c:formatCode>
                <c:ptCount val="1"/>
                <c:pt idx="0">
                  <c:v>99.779982481097221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7-4059-ADDA-72EA1739C3E3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Anual!$B$56</c:f>
              <c:numCache>
                <c:formatCode>#,##0.00</c:formatCode>
                <c:ptCount val="1"/>
                <c:pt idx="0">
                  <c:v>125.88999124054861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7-4059-ADDA-72EA1739C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505472"/>
        <c:axId val="78507008"/>
        <c:axId val="0"/>
      </c:bar3DChart>
      <c:catAx>
        <c:axId val="7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5472"/>
        <c:crosses val="autoZero"/>
        <c:crossBetween val="between"/>
        <c:majorUnit val="50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Índice de eficiencia (IE) 2020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0966896883664702E-17"/>
                  <c:y val="-1.0293797406179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11-4BD1-8F9F-9EFFF07C5C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82.640138950838306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1-4BD1-8F9F-9EFFF07C5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423744"/>
        <c:axId val="79433728"/>
        <c:axId val="0"/>
      </c:bar3DChart>
      <c:catAx>
        <c:axId val="79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433728"/>
        <c:crosses val="autoZero"/>
        <c:auto val="1"/>
        <c:lblAlgn val="ctr"/>
        <c:lblOffset val="100"/>
        <c:noMultiLvlLbl val="0"/>
      </c:catAx>
      <c:valAx>
        <c:axId val="7943372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4237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Anual!$B$67</c:f>
              <c:numCache>
                <c:formatCode>#,##0.00</c:formatCode>
                <c:ptCount val="1"/>
                <c:pt idx="0">
                  <c:v>5199595.04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C-4A88-91BC-01A1860CB4B9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Anual!$B$68</c:f>
              <c:numCache>
                <c:formatCode>#,##0.00</c:formatCode>
                <c:ptCount val="1"/>
                <c:pt idx="0">
                  <c:v>3413259.8815789474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C-4A88-91BC-01A1860C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388672"/>
        <c:axId val="79390208"/>
        <c:axId val="0"/>
      </c:bar3DChart>
      <c:catAx>
        <c:axId val="793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390208"/>
        <c:crosses val="autoZero"/>
        <c:auto val="1"/>
        <c:lblAlgn val="ctr"/>
        <c:lblOffset val="100"/>
        <c:noMultiLvlLbl val="0"/>
      </c:catAx>
      <c:valAx>
        <c:axId val="793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38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B9-4E16-8BC7-4111E267830D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B9-4E16-8BC7-4111E2678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100</c:v>
                </c:pt>
                <c:pt idx="1">
                  <c:v>99.779982481097221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9-4E16-8BC7-4111E2678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97020384"/>
        <c:axId val="497019072"/>
      </c:barChart>
      <c:valAx>
        <c:axId val="49701907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7020384"/>
        <c:crosses val="autoZero"/>
        <c:crossBetween val="between"/>
        <c:majorUnit val="10"/>
      </c:valAx>
      <c:catAx>
        <c:axId val="497020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7019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166688</xdr:rowOff>
    </xdr:from>
    <xdr:ext cx="6716086" cy="785812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6716086" cy="785812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2381249</xdr:colOff>
      <xdr:row>8</xdr:row>
      <xdr:rowOff>-1</xdr:rowOff>
    </xdr:to>
    <xdr:sp macro="" textlink="">
      <xdr:nvSpPr>
        <xdr:cNvPr id="9" name="CuadroTexto 8"/>
        <xdr:cNvSpPr txBox="1"/>
      </xdr:nvSpPr>
      <xdr:spPr>
        <a:xfrm>
          <a:off x="35718" y="1178719"/>
          <a:ext cx="6619875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         Fecha Actualización:  09-12-2020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3219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6716085" cy="71437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6813"/>
          <a:ext cx="6716085" cy="714374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35719</xdr:rowOff>
    </xdr:from>
    <xdr:to>
      <xdr:col>1</xdr:col>
      <xdr:colOff>2393156</xdr:colOff>
      <xdr:row>8</xdr:row>
      <xdr:rowOff>-1</xdr:rowOff>
    </xdr:to>
    <xdr:sp macro="" textlink="">
      <xdr:nvSpPr>
        <xdr:cNvPr id="3" name="CuadroTexto 2"/>
        <xdr:cNvSpPr txBox="1"/>
      </xdr:nvSpPr>
      <xdr:spPr>
        <a:xfrm>
          <a:off x="35719" y="1178719"/>
          <a:ext cx="6631781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         Fecha Actualización:  09-12-2020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3219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6716084" cy="71437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6813"/>
          <a:ext cx="6716084" cy="714374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2416967</xdr:colOff>
      <xdr:row>8</xdr:row>
      <xdr:rowOff>-1</xdr:rowOff>
    </xdr:to>
    <xdr:sp macro="" textlink="">
      <xdr:nvSpPr>
        <xdr:cNvPr id="3" name="CuadroTexto 2"/>
        <xdr:cNvSpPr txBox="1"/>
      </xdr:nvSpPr>
      <xdr:spPr>
        <a:xfrm>
          <a:off x="35718" y="1178719"/>
          <a:ext cx="6655593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         Fecha Actualización:  09-12-2020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11905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321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6716085" cy="71437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6813"/>
          <a:ext cx="6716085" cy="714374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2381249</xdr:colOff>
      <xdr:row>8</xdr:row>
      <xdr:rowOff>-1</xdr:rowOff>
    </xdr:to>
    <xdr:sp macro="" textlink="">
      <xdr:nvSpPr>
        <xdr:cNvPr id="3" name="CuadroTexto 2"/>
        <xdr:cNvSpPr txBox="1"/>
      </xdr:nvSpPr>
      <xdr:spPr>
        <a:xfrm>
          <a:off x="35718" y="1178719"/>
          <a:ext cx="6619875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         Fecha Actualización:  09-12-2020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3219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6716085" cy="71437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6813"/>
          <a:ext cx="6716085" cy="714374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35719</xdr:rowOff>
    </xdr:from>
    <xdr:to>
      <xdr:col>1</xdr:col>
      <xdr:colOff>2381250</xdr:colOff>
      <xdr:row>8</xdr:row>
      <xdr:rowOff>-1</xdr:rowOff>
    </xdr:to>
    <xdr:sp macro="" textlink="">
      <xdr:nvSpPr>
        <xdr:cNvPr id="3" name="CuadroTexto 2"/>
        <xdr:cNvSpPr txBox="1"/>
      </xdr:nvSpPr>
      <xdr:spPr>
        <a:xfrm>
          <a:off x="35719" y="1178719"/>
          <a:ext cx="6619875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2020         Fecha Actualización:  09-12-2020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3219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6704155" cy="71437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6813"/>
          <a:ext cx="6704155" cy="714374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2381249</xdr:colOff>
      <xdr:row>8</xdr:row>
      <xdr:rowOff>-1</xdr:rowOff>
    </xdr:to>
    <xdr:sp macro="" textlink="">
      <xdr:nvSpPr>
        <xdr:cNvPr id="3" name="CuadroTexto 2"/>
        <xdr:cNvSpPr txBox="1"/>
      </xdr:nvSpPr>
      <xdr:spPr>
        <a:xfrm>
          <a:off x="35718" y="1178719"/>
          <a:ext cx="6619875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         Fecha Actualización:  14-04-2021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-1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9131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6704155" cy="71437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6813"/>
          <a:ext cx="6704155" cy="714374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2393155</xdr:colOff>
      <xdr:row>8</xdr:row>
      <xdr:rowOff>-1</xdr:rowOff>
    </xdr:to>
    <xdr:sp macro="" textlink="">
      <xdr:nvSpPr>
        <xdr:cNvPr id="3" name="CuadroTexto 2"/>
        <xdr:cNvSpPr txBox="1"/>
      </xdr:nvSpPr>
      <xdr:spPr>
        <a:xfrm>
          <a:off x="35718" y="1178719"/>
          <a:ext cx="6631781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         Fecha Actualización:  14-04-2021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-1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9131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  <xdr:twoCellAnchor>
    <xdr:from>
      <xdr:col>2</xdr:col>
      <xdr:colOff>666750</xdr:colOff>
      <xdr:row>13</xdr:row>
      <xdr:rowOff>166688</xdr:rowOff>
    </xdr:from>
    <xdr:to>
      <xdr:col>11</xdr:col>
      <xdr:colOff>289721</xdr:colOff>
      <xdr:row>30</xdr:row>
      <xdr:rowOff>190237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666749</xdr:colOff>
      <xdr:row>31</xdr:row>
      <xdr:rowOff>142876</xdr:rowOff>
    </xdr:from>
    <xdr:to>
      <xdr:col>11</xdr:col>
      <xdr:colOff>357187</xdr:colOff>
      <xdr:row>48</xdr:row>
      <xdr:rowOff>212726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559595</xdr:colOff>
      <xdr:row>50</xdr:row>
      <xdr:rowOff>142875</xdr:rowOff>
    </xdr:from>
    <xdr:to>
      <xdr:col>16</xdr:col>
      <xdr:colOff>263264</xdr:colOff>
      <xdr:row>67</xdr:row>
      <xdr:rowOff>200821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21</xdr:col>
      <xdr:colOff>488157</xdr:colOff>
      <xdr:row>31</xdr:row>
      <xdr:rowOff>10320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32</xdr:row>
      <xdr:rowOff>0</xdr:rowOff>
    </xdr:from>
    <xdr:to>
      <xdr:col>20</xdr:col>
      <xdr:colOff>717022</xdr:colOff>
      <xdr:row>49</xdr:row>
      <xdr:rowOff>77788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35</v>
      </c>
      <c r="B15" s="9" t="s">
        <v>48</v>
      </c>
    </row>
    <row r="16" spans="1:3" ht="16.5" x14ac:dyDescent="0.3">
      <c r="A16" s="7" t="s">
        <v>39</v>
      </c>
      <c r="B16" s="9">
        <v>100</v>
      </c>
    </row>
    <row r="17" spans="1:2" ht="16.5" x14ac:dyDescent="0.3">
      <c r="A17" s="7" t="s">
        <v>40</v>
      </c>
      <c r="B17" s="9">
        <v>50</v>
      </c>
    </row>
    <row r="18" spans="1:2" ht="16.5" x14ac:dyDescent="0.3">
      <c r="A18" s="7" t="s">
        <v>41</v>
      </c>
      <c r="B18" s="9"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35</v>
      </c>
      <c r="B21" s="9" t="s">
        <v>48</v>
      </c>
    </row>
    <row r="22" spans="1:2" ht="16.5" x14ac:dyDescent="0.3">
      <c r="A22" s="7" t="s">
        <v>39</v>
      </c>
      <c r="B22" s="9">
        <v>129989504</v>
      </c>
    </row>
    <row r="23" spans="1:2" ht="16.5" x14ac:dyDescent="0.3">
      <c r="A23" s="7" t="s">
        <v>40</v>
      </c>
      <c r="B23" s="9">
        <v>44464750</v>
      </c>
    </row>
    <row r="24" spans="1:2" ht="16.5" x14ac:dyDescent="0.3">
      <c r="A24" s="7" t="s">
        <v>41</v>
      </c>
      <c r="B24" s="9">
        <v>519959504</v>
      </c>
    </row>
    <row r="25" spans="1:2" ht="16.5" x14ac:dyDescent="0.3">
      <c r="A25" s="7" t="s">
        <v>42</v>
      </c>
      <c r="B25" s="9">
        <f>B23</f>
        <v>44464750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39</v>
      </c>
      <c r="B28" s="9">
        <f>B22</f>
        <v>129989504</v>
      </c>
    </row>
    <row r="29" spans="1:2" ht="16.5" x14ac:dyDescent="0.3">
      <c r="A29" s="7" t="s">
        <v>40</v>
      </c>
      <c r="B29" s="9">
        <v>129989504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36</v>
      </c>
      <c r="B32" s="13">
        <v>1.0451016243</v>
      </c>
    </row>
    <row r="33" spans="1:2" ht="16.5" x14ac:dyDescent="0.3">
      <c r="A33" s="7" t="s">
        <v>43</v>
      </c>
      <c r="B33" s="13">
        <v>1.0649999999999999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37</v>
      </c>
      <c r="B37" s="9" t="s">
        <v>48</v>
      </c>
    </row>
    <row r="38" spans="1:2" ht="16.5" x14ac:dyDescent="0.3">
      <c r="A38" s="7" t="s">
        <v>44</v>
      </c>
      <c r="B38" s="9">
        <f>B23/B33</f>
        <v>41750938.967136152</v>
      </c>
    </row>
    <row r="39" spans="1:2" ht="16.5" x14ac:dyDescent="0.3">
      <c r="A39" s="7" t="s">
        <v>38</v>
      </c>
      <c r="B39" s="9" t="s">
        <v>48</v>
      </c>
    </row>
    <row r="40" spans="1:2" ht="16.5" x14ac:dyDescent="0.3">
      <c r="A40" s="7" t="s">
        <v>45</v>
      </c>
      <c r="B40" s="9">
        <f>B38/B17</f>
        <v>835018.77934272308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50</v>
      </c>
    </row>
    <row r="50" spans="1:2" ht="16.5" x14ac:dyDescent="0.3">
      <c r="A50" s="7" t="s">
        <v>14</v>
      </c>
      <c r="B50" s="10">
        <f>B23/B22*100</f>
        <v>34.206415619525707</v>
      </c>
    </row>
    <row r="51" spans="1:2" ht="16.5" x14ac:dyDescent="0.3">
      <c r="A51" s="7" t="s">
        <v>15</v>
      </c>
      <c r="B51" s="10">
        <f>AVERAGE(B49:B50)</f>
        <v>42.10320780976285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50</v>
      </c>
    </row>
    <row r="55" spans="1:2" ht="16.5" x14ac:dyDescent="0.3">
      <c r="A55" s="7" t="s">
        <v>18</v>
      </c>
      <c r="B55" s="10">
        <f>B23/B24*100</f>
        <v>8.5515794322320904</v>
      </c>
    </row>
    <row r="56" spans="1:2" ht="16.5" x14ac:dyDescent="0.3">
      <c r="A56" s="7" t="s">
        <v>19</v>
      </c>
      <c r="B56" s="10">
        <f>(B54+B55)/2</f>
        <v>29.275789716116044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33</v>
      </c>
      <c r="B67" s="10">
        <f t="shared" ref="B67:B68" si="0">B22/B16</f>
        <v>1299895.04</v>
      </c>
    </row>
    <row r="68" spans="1:4" ht="16.5" x14ac:dyDescent="0.3">
      <c r="A68" s="7" t="s">
        <v>34</v>
      </c>
      <c r="B68" s="10">
        <f t="shared" si="0"/>
        <v>889295</v>
      </c>
    </row>
    <row r="69" spans="1:4" ht="16.5" x14ac:dyDescent="0.3">
      <c r="A69" s="7" t="s">
        <v>26</v>
      </c>
      <c r="B69" s="10">
        <f>(B68/B67)*B51</f>
        <v>28.803996505120175</v>
      </c>
    </row>
    <row r="70" spans="1:4" ht="16.5" x14ac:dyDescent="0.3">
      <c r="A70" s="7" t="s">
        <v>31</v>
      </c>
      <c r="B70" s="10">
        <f t="shared" ref="B70:B71" si="1">B22/(B16*3)</f>
        <v>433298.34666666668</v>
      </c>
    </row>
    <row r="71" spans="1:4" ht="16.5" x14ac:dyDescent="0.3">
      <c r="A71" s="7" t="s">
        <v>32</v>
      </c>
      <c r="B71" s="10">
        <f t="shared" si="1"/>
        <v>296431.66666666669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34.206415619525707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82" spans="1:2" ht="16.5" x14ac:dyDescent="0.3">
      <c r="A82" s="7"/>
      <c r="B82" s="7"/>
    </row>
    <row r="83" spans="1:2" ht="16.5" x14ac:dyDescent="0.3">
      <c r="A83" s="7"/>
      <c r="B83" s="7"/>
    </row>
    <row r="84" spans="1:2" ht="16.5" x14ac:dyDescent="0.3">
      <c r="A84" s="7"/>
      <c r="B84" s="7"/>
    </row>
    <row r="85" spans="1:2" ht="16.5" x14ac:dyDescent="0.3">
      <c r="A85" s="7"/>
      <c r="B85" s="7"/>
    </row>
    <row r="86" spans="1:2" ht="16.5" x14ac:dyDescent="0.3">
      <c r="A86" s="7"/>
      <c r="B86" s="7"/>
    </row>
    <row r="87" spans="1:2" ht="16.5" x14ac:dyDescent="0.3">
      <c r="A87" s="7"/>
      <c r="B87" s="7"/>
    </row>
    <row r="88" spans="1:2" ht="16.5" x14ac:dyDescent="0.3">
      <c r="A88" s="7"/>
      <c r="B88" s="7"/>
    </row>
    <row r="89" spans="1:2" ht="16.5" x14ac:dyDescent="0.3">
      <c r="A89" s="7"/>
      <c r="B89" s="7"/>
    </row>
    <row r="90" spans="1:2" ht="16.5" x14ac:dyDescent="0.3">
      <c r="A90" s="7"/>
      <c r="B90" s="7"/>
    </row>
    <row r="91" spans="1:2" ht="16.5" x14ac:dyDescent="0.3">
      <c r="A91" s="7"/>
      <c r="B91" s="7"/>
    </row>
    <row r="92" spans="1:2" ht="16.5" x14ac:dyDescent="0.3">
      <c r="A92" s="7"/>
      <c r="B92" s="7"/>
    </row>
    <row r="93" spans="1:2" ht="16.5" x14ac:dyDescent="0.3">
      <c r="A93" s="7"/>
      <c r="B93" s="7"/>
    </row>
    <row r="94" spans="1:2" ht="16.5" x14ac:dyDescent="0.3">
      <c r="A94" s="7"/>
      <c r="B94" s="7"/>
    </row>
    <row r="95" spans="1:2" ht="16.5" x14ac:dyDescent="0.3">
      <c r="A95" s="7"/>
      <c r="B95" s="7"/>
    </row>
    <row r="96" spans="1:2" ht="16.5" x14ac:dyDescent="0.3">
      <c r="A96" s="7"/>
      <c r="B96" s="7"/>
    </row>
    <row r="97" spans="1:2" ht="16.5" x14ac:dyDescent="0.3">
      <c r="A97" s="7"/>
      <c r="B97" s="7"/>
    </row>
    <row r="98" spans="1:2" ht="16.5" x14ac:dyDescent="0.3">
      <c r="A98" s="7"/>
      <c r="B98" s="7"/>
    </row>
    <row r="99" spans="1:2" ht="16.5" x14ac:dyDescent="0.3">
      <c r="A99" s="7"/>
      <c r="B99" s="7"/>
    </row>
    <row r="100" spans="1:2" ht="16.5" x14ac:dyDescent="0.3">
      <c r="A100" s="7"/>
      <c r="B100" s="7"/>
    </row>
    <row r="101" spans="1:2" ht="16.5" x14ac:dyDescent="0.3">
      <c r="A101" s="7"/>
      <c r="B101" s="7"/>
    </row>
    <row r="102" spans="1:2" ht="16.5" x14ac:dyDescent="0.3">
      <c r="A102" s="7"/>
      <c r="B102" s="7"/>
    </row>
    <row r="103" spans="1:2" ht="16.5" x14ac:dyDescent="0.3">
      <c r="A103" s="7"/>
      <c r="B103" s="7"/>
    </row>
    <row r="104" spans="1:2" ht="16.5" x14ac:dyDescent="0.3">
      <c r="A104" s="7"/>
      <c r="B104" s="7"/>
    </row>
    <row r="105" spans="1:2" ht="16.5" x14ac:dyDescent="0.3">
      <c r="A105" s="7"/>
      <c r="B105" s="7"/>
    </row>
    <row r="106" spans="1:2" ht="16.5" x14ac:dyDescent="0.3">
      <c r="A106" s="7"/>
      <c r="B106" s="7"/>
    </row>
    <row r="107" spans="1:2" ht="16.5" x14ac:dyDescent="0.3">
      <c r="A107" s="7"/>
      <c r="B107" s="7"/>
    </row>
    <row r="108" spans="1:2" ht="16.5" x14ac:dyDescent="0.3">
      <c r="A108" s="7"/>
      <c r="B108" s="7"/>
    </row>
    <row r="109" spans="1:2" ht="16.5" x14ac:dyDescent="0.3">
      <c r="A109" s="7"/>
      <c r="B109" s="7"/>
    </row>
    <row r="110" spans="1:2" ht="16.5" x14ac:dyDescent="0.3">
      <c r="A110" s="7"/>
      <c r="B110" s="7"/>
    </row>
    <row r="111" spans="1:2" ht="16.5" x14ac:dyDescent="0.3">
      <c r="A111" s="7"/>
      <c r="B111" s="7"/>
    </row>
    <row r="112" spans="1:2" ht="16.5" x14ac:dyDescent="0.3">
      <c r="A112" s="7"/>
      <c r="B112" s="7"/>
    </row>
    <row r="113" spans="1:2" ht="16.5" x14ac:dyDescent="0.3">
      <c r="A113" s="7"/>
      <c r="B113" s="7"/>
    </row>
    <row r="114" spans="1:2" ht="16.5" x14ac:dyDescent="0.3">
      <c r="A114" s="7"/>
      <c r="B114" s="7"/>
    </row>
    <row r="115" spans="1:2" ht="16.5" x14ac:dyDescent="0.3">
      <c r="A115" s="7"/>
      <c r="B115" s="7"/>
    </row>
    <row r="116" spans="1:2" ht="16.5" x14ac:dyDescent="0.3">
      <c r="A116" s="7"/>
      <c r="B116" s="7"/>
    </row>
    <row r="117" spans="1:2" ht="16.5" x14ac:dyDescent="0.3">
      <c r="A117" s="7"/>
      <c r="B117" s="7"/>
    </row>
    <row r="118" spans="1:2" ht="16.5" x14ac:dyDescent="0.3">
      <c r="A118" s="7"/>
      <c r="B118" s="7"/>
    </row>
    <row r="119" spans="1:2" ht="16.5" x14ac:dyDescent="0.3">
      <c r="A119" s="7"/>
      <c r="B119" s="7"/>
    </row>
    <row r="120" spans="1:2" ht="16.5" x14ac:dyDescent="0.3">
      <c r="A120" s="7"/>
      <c r="B120" s="7"/>
    </row>
    <row r="121" spans="1:2" ht="16.5" x14ac:dyDescent="0.3">
      <c r="A121" s="7"/>
      <c r="B121" s="7"/>
    </row>
    <row r="122" spans="1:2" ht="16.5" x14ac:dyDescent="0.3">
      <c r="A122" s="7"/>
      <c r="B122" s="7"/>
    </row>
    <row r="123" spans="1:2" ht="16.5" x14ac:dyDescent="0.3">
      <c r="A123" s="7"/>
      <c r="B123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49</v>
      </c>
      <c r="B15" s="9" t="s">
        <v>48</v>
      </c>
    </row>
    <row r="16" spans="1:3" ht="16.5" x14ac:dyDescent="0.3">
      <c r="A16" s="7" t="s">
        <v>50</v>
      </c>
      <c r="B16" s="9">
        <v>100</v>
      </c>
    </row>
    <row r="17" spans="1:2" ht="16.5" x14ac:dyDescent="0.3">
      <c r="A17" s="7" t="s">
        <v>51</v>
      </c>
      <c r="B17" s="9">
        <v>72</v>
      </c>
    </row>
    <row r="18" spans="1:2" ht="16.5" x14ac:dyDescent="0.3">
      <c r="A18" s="7" t="s">
        <v>41</v>
      </c>
      <c r="B18" s="9"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49</v>
      </c>
      <c r="B21" s="9" t="s">
        <v>48</v>
      </c>
    </row>
    <row r="22" spans="1:2" ht="16.5" x14ac:dyDescent="0.3">
      <c r="A22" s="7" t="s">
        <v>50</v>
      </c>
      <c r="B22" s="9">
        <v>129990000</v>
      </c>
    </row>
    <row r="23" spans="1:2" ht="16.5" x14ac:dyDescent="0.3">
      <c r="A23" s="7" t="s">
        <v>51</v>
      </c>
      <c r="B23" s="9">
        <v>66076793</v>
      </c>
    </row>
    <row r="24" spans="1:2" ht="16.5" x14ac:dyDescent="0.3">
      <c r="A24" s="7" t="s">
        <v>41</v>
      </c>
      <c r="B24" s="9">
        <v>519959504</v>
      </c>
    </row>
    <row r="25" spans="1:2" ht="16.5" x14ac:dyDescent="0.3">
      <c r="A25" s="7" t="s">
        <v>52</v>
      </c>
      <c r="B25" s="9">
        <f>B23</f>
        <v>66076793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50</v>
      </c>
      <c r="B28" s="9">
        <f>B22</f>
        <v>129990000</v>
      </c>
    </row>
    <row r="29" spans="1:2" ht="16.5" x14ac:dyDescent="0.3">
      <c r="A29" s="7" t="s">
        <v>51</v>
      </c>
      <c r="B29" s="9">
        <v>129990000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53</v>
      </c>
      <c r="B32" s="13">
        <v>1.0552807376</v>
      </c>
    </row>
    <row r="33" spans="1:2" ht="16.5" x14ac:dyDescent="0.3">
      <c r="A33" s="7" t="s">
        <v>54</v>
      </c>
      <c r="B33" s="13">
        <v>1.0586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55</v>
      </c>
      <c r="B37" s="9" t="s">
        <v>48</v>
      </c>
    </row>
    <row r="38" spans="1:2" ht="16.5" x14ac:dyDescent="0.3">
      <c r="A38" s="7" t="s">
        <v>56</v>
      </c>
      <c r="B38" s="9">
        <f>B23/B33</f>
        <v>62419037.407897227</v>
      </c>
    </row>
    <row r="39" spans="1:2" ht="16.5" x14ac:dyDescent="0.3">
      <c r="A39" s="7" t="s">
        <v>57</v>
      </c>
      <c r="B39" s="9" t="s">
        <v>48</v>
      </c>
    </row>
    <row r="40" spans="1:2" ht="16.5" x14ac:dyDescent="0.3">
      <c r="A40" s="7" t="s">
        <v>58</v>
      </c>
      <c r="B40" s="9">
        <f>B38/B17</f>
        <v>866931.07510968368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72</v>
      </c>
    </row>
    <row r="50" spans="1:2" ht="16.5" x14ac:dyDescent="0.3">
      <c r="A50" s="7" t="s">
        <v>14</v>
      </c>
      <c r="B50" s="10">
        <f>B23/B22*100</f>
        <v>50.832212477882912</v>
      </c>
    </row>
    <row r="51" spans="1:2" ht="16.5" x14ac:dyDescent="0.3">
      <c r="A51" s="7" t="s">
        <v>15</v>
      </c>
      <c r="B51" s="10">
        <f>AVERAGE(B49:B50)</f>
        <v>61.416106238941452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72</v>
      </c>
    </row>
    <row r="55" spans="1:2" ht="16.5" x14ac:dyDescent="0.3">
      <c r="A55" s="7" t="s">
        <v>18</v>
      </c>
      <c r="B55" s="10">
        <f>B23/B24*100</f>
        <v>12.708065241942379</v>
      </c>
    </row>
    <row r="56" spans="1:2" ht="16.5" x14ac:dyDescent="0.3">
      <c r="A56" s="7" t="s">
        <v>19</v>
      </c>
      <c r="B56" s="10">
        <f>(B54+B55)/2</f>
        <v>42.354032620971189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33</v>
      </c>
      <c r="B67" s="10">
        <f t="shared" ref="B67" si="0">B22/B16</f>
        <v>1299900</v>
      </c>
    </row>
    <row r="68" spans="1:4" ht="16.5" x14ac:dyDescent="0.3">
      <c r="A68" s="7" t="s">
        <v>34</v>
      </c>
      <c r="B68" s="10">
        <f>B23/B17</f>
        <v>917733.23611111112</v>
      </c>
    </row>
    <row r="69" spans="1:4" ht="16.5" x14ac:dyDescent="0.3">
      <c r="A69" s="7" t="s">
        <v>26</v>
      </c>
      <c r="B69" s="10">
        <f>(B68/B67)*B51</f>
        <v>43.359952248640312</v>
      </c>
    </row>
    <row r="70" spans="1:4" ht="16.5" x14ac:dyDescent="0.3">
      <c r="A70" s="7" t="s">
        <v>31</v>
      </c>
      <c r="B70" s="10">
        <f t="shared" ref="B70:B71" si="1">B22/(B16*3)</f>
        <v>433300</v>
      </c>
    </row>
    <row r="71" spans="1:4" ht="16.5" x14ac:dyDescent="0.3">
      <c r="A71" s="7" t="s">
        <v>32</v>
      </c>
      <c r="B71" s="10">
        <f t="shared" si="1"/>
        <v>305911.07870370371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50.832212477882912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59</v>
      </c>
      <c r="B15" s="9" t="str">
        <f>+'II Trimestre'!B15</f>
        <v>n.d.</v>
      </c>
    </row>
    <row r="16" spans="1:3" ht="16.5" x14ac:dyDescent="0.3">
      <c r="A16" s="7" t="s">
        <v>60</v>
      </c>
      <c r="B16" s="9">
        <f>+'II Trimestre'!B16</f>
        <v>100</v>
      </c>
    </row>
    <row r="17" spans="1:2" ht="16.5" x14ac:dyDescent="0.3">
      <c r="A17" s="7" t="s">
        <v>61</v>
      </c>
      <c r="B17" s="9">
        <f>+'II Trimestre'!B17</f>
        <v>72</v>
      </c>
    </row>
    <row r="18" spans="1:2" ht="16.5" x14ac:dyDescent="0.3">
      <c r="A18" s="7" t="s">
        <v>41</v>
      </c>
      <c r="B18" s="9">
        <f>+'II Trimestre'!B18</f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59</v>
      </c>
      <c r="B21" s="9" t="s">
        <v>48</v>
      </c>
    </row>
    <row r="22" spans="1:2" ht="16.5" x14ac:dyDescent="0.3">
      <c r="A22" s="7" t="s">
        <v>60</v>
      </c>
      <c r="B22" s="9">
        <f>+'I Trimestre'!B22+'II Trimestre'!B22</f>
        <v>259979504</v>
      </c>
    </row>
    <row r="23" spans="1:2" ht="16.5" x14ac:dyDescent="0.3">
      <c r="A23" s="7" t="s">
        <v>61</v>
      </c>
      <c r="B23" s="9">
        <f>+'I Trimestre'!B23+'II Trimestre'!B23</f>
        <v>110541543</v>
      </c>
    </row>
    <row r="24" spans="1:2" ht="16.5" x14ac:dyDescent="0.3">
      <c r="A24" s="7" t="s">
        <v>41</v>
      </c>
      <c r="B24" s="9">
        <f>+'II Trimestre'!B24</f>
        <v>519959504</v>
      </c>
    </row>
    <row r="25" spans="1:2" ht="16.5" x14ac:dyDescent="0.3">
      <c r="A25" s="7" t="s">
        <v>62</v>
      </c>
      <c r="B25" s="9">
        <f>B23</f>
        <v>110541543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60</v>
      </c>
      <c r="B28" s="9">
        <f>B22</f>
        <v>259979504</v>
      </c>
    </row>
    <row r="29" spans="1:2" ht="16.5" x14ac:dyDescent="0.3">
      <c r="A29" s="7" t="s">
        <v>61</v>
      </c>
      <c r="B29" s="9">
        <f>+'I Trimestre'!B29+'II Trimestre'!B29</f>
        <v>259979504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63</v>
      </c>
      <c r="B32" s="13">
        <v>1.0552807376</v>
      </c>
    </row>
    <row r="33" spans="1:2" ht="16.5" x14ac:dyDescent="0.3">
      <c r="A33" s="7" t="s">
        <v>64</v>
      </c>
      <c r="B33" s="13">
        <v>1.0586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65</v>
      </c>
      <c r="B37" s="9" t="s">
        <v>48</v>
      </c>
    </row>
    <row r="38" spans="1:2" ht="16.5" x14ac:dyDescent="0.3">
      <c r="A38" s="7" t="s">
        <v>66</v>
      </c>
      <c r="B38" s="9">
        <f>B23/B33</f>
        <v>104422390.8936331</v>
      </c>
    </row>
    <row r="39" spans="1:2" ht="16.5" x14ac:dyDescent="0.3">
      <c r="A39" s="7" t="s">
        <v>67</v>
      </c>
      <c r="B39" s="9" t="s">
        <v>48</v>
      </c>
    </row>
    <row r="40" spans="1:2" ht="16.5" x14ac:dyDescent="0.3">
      <c r="A40" s="7" t="s">
        <v>68</v>
      </c>
      <c r="B40" s="9">
        <f>B38/B17</f>
        <v>1450310.9846337931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72</v>
      </c>
    </row>
    <row r="50" spans="1:2" ht="16.5" x14ac:dyDescent="0.3">
      <c r="A50" s="7" t="s">
        <v>14</v>
      </c>
      <c r="B50" s="10">
        <f>B23/B22*100</f>
        <v>42.519329908406931</v>
      </c>
    </row>
    <row r="51" spans="1:2" ht="16.5" x14ac:dyDescent="0.3">
      <c r="A51" s="7" t="s">
        <v>15</v>
      </c>
      <c r="B51" s="10">
        <f>AVERAGE(B49:B50)</f>
        <v>57.259664954203465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72</v>
      </c>
    </row>
    <row r="55" spans="1:2" ht="16.5" x14ac:dyDescent="0.3">
      <c r="A55" s="7" t="s">
        <v>18</v>
      </c>
      <c r="B55" s="10">
        <f>B23/B24*100</f>
        <v>21.259644674174471</v>
      </c>
    </row>
    <row r="56" spans="1:2" ht="16.5" x14ac:dyDescent="0.3">
      <c r="A56" s="7" t="s">
        <v>19</v>
      </c>
      <c r="B56" s="10">
        <f>(B54+B55)/2</f>
        <v>46.629822337087234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33</v>
      </c>
      <c r="B67" s="10">
        <f t="shared" ref="B67:B68" si="0">B22/B16</f>
        <v>2599795.04</v>
      </c>
    </row>
    <row r="68" spans="1:4" ht="16.5" x14ac:dyDescent="0.3">
      <c r="A68" s="7" t="s">
        <v>34</v>
      </c>
      <c r="B68" s="10">
        <f t="shared" si="0"/>
        <v>1535299.2083333333</v>
      </c>
    </row>
    <row r="69" spans="1:4" ht="16.5" x14ac:dyDescent="0.3">
      <c r="A69" s="7" t="s">
        <v>26</v>
      </c>
      <c r="B69" s="10">
        <f>(B68/B67)*B51</f>
        <v>33.814480342119772</v>
      </c>
    </row>
    <row r="70" spans="1:4" ht="16.5" x14ac:dyDescent="0.3">
      <c r="A70" s="7" t="s">
        <v>31</v>
      </c>
      <c r="B70" s="10">
        <f t="shared" ref="B70:B71" si="1">B22/(B16*6)</f>
        <v>433299.17333333334</v>
      </c>
    </row>
    <row r="71" spans="1:4" ht="16.5" x14ac:dyDescent="0.3">
      <c r="A71" s="7" t="s">
        <v>32</v>
      </c>
      <c r="B71" s="10">
        <f t="shared" si="1"/>
        <v>255883.20138888888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42.519329908406931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82" spans="1:2" ht="16.5" x14ac:dyDescent="0.3">
      <c r="A82" s="7"/>
      <c r="B82" s="7"/>
    </row>
    <row r="83" spans="1:2" ht="16.5" x14ac:dyDescent="0.3">
      <c r="A83" s="7"/>
      <c r="B83" s="7"/>
    </row>
    <row r="84" spans="1:2" ht="16.5" x14ac:dyDescent="0.3">
      <c r="A84" s="7"/>
      <c r="B84" s="7"/>
    </row>
    <row r="85" spans="1:2" ht="16.5" x14ac:dyDescent="0.3">
      <c r="A85" s="7"/>
      <c r="B85" s="7"/>
    </row>
    <row r="86" spans="1:2" ht="16.5" x14ac:dyDescent="0.3">
      <c r="A86" s="7"/>
      <c r="B86" s="7"/>
    </row>
    <row r="87" spans="1:2" ht="16.5" x14ac:dyDescent="0.3">
      <c r="A87" s="7"/>
      <c r="B87" s="7"/>
    </row>
    <row r="88" spans="1:2" ht="16.5" x14ac:dyDescent="0.3">
      <c r="A88" s="7"/>
      <c r="B88" s="7"/>
    </row>
    <row r="89" spans="1:2" ht="16.5" x14ac:dyDescent="0.3">
      <c r="A89" s="7"/>
      <c r="B89" s="7"/>
    </row>
    <row r="90" spans="1:2" ht="16.5" x14ac:dyDescent="0.3">
      <c r="A90" s="7"/>
      <c r="B90" s="7"/>
    </row>
    <row r="91" spans="1:2" ht="16.5" x14ac:dyDescent="0.3">
      <c r="A91" s="7"/>
      <c r="B91" s="7"/>
    </row>
    <row r="92" spans="1:2" ht="16.5" x14ac:dyDescent="0.3">
      <c r="A92" s="7"/>
      <c r="B92" s="7"/>
    </row>
    <row r="93" spans="1:2" ht="16.5" x14ac:dyDescent="0.3">
      <c r="A93" s="7"/>
      <c r="B93" s="7"/>
    </row>
    <row r="94" spans="1:2" ht="16.5" x14ac:dyDescent="0.3">
      <c r="A94" s="7"/>
      <c r="B94" s="7"/>
    </row>
    <row r="95" spans="1:2" ht="16.5" x14ac:dyDescent="0.3">
      <c r="A95" s="7"/>
      <c r="B95" s="7"/>
    </row>
    <row r="96" spans="1:2" ht="16.5" x14ac:dyDescent="0.3">
      <c r="A96" s="7"/>
      <c r="B96" s="7"/>
    </row>
    <row r="97" spans="1:2" ht="16.5" x14ac:dyDescent="0.3">
      <c r="A97" s="7"/>
      <c r="B97" s="7"/>
    </row>
    <row r="98" spans="1:2" ht="16.5" x14ac:dyDescent="0.3">
      <c r="A98" s="7"/>
      <c r="B98" s="7"/>
    </row>
    <row r="99" spans="1:2" ht="16.5" x14ac:dyDescent="0.3">
      <c r="A99" s="7"/>
      <c r="B99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69</v>
      </c>
      <c r="B15" s="9" t="s">
        <v>48</v>
      </c>
    </row>
    <row r="16" spans="1:3" ht="16.5" x14ac:dyDescent="0.3">
      <c r="A16" s="7" t="s">
        <v>70</v>
      </c>
      <c r="B16" s="9">
        <v>100</v>
      </c>
    </row>
    <row r="17" spans="1:2" ht="16.5" x14ac:dyDescent="0.3">
      <c r="A17" s="7" t="s">
        <v>71</v>
      </c>
      <c r="B17" s="9">
        <v>79</v>
      </c>
    </row>
    <row r="18" spans="1:2" ht="16.5" x14ac:dyDescent="0.3">
      <c r="A18" s="7" t="s">
        <v>41</v>
      </c>
      <c r="B18" s="9"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69</v>
      </c>
      <c r="B21" s="9" t="s">
        <v>48</v>
      </c>
    </row>
    <row r="22" spans="1:2" ht="16.5" x14ac:dyDescent="0.3">
      <c r="A22" s="7" t="s">
        <v>70</v>
      </c>
      <c r="B22" s="9">
        <v>129990000</v>
      </c>
    </row>
    <row r="23" spans="1:2" ht="16.5" x14ac:dyDescent="0.3">
      <c r="A23" s="7" t="s">
        <v>71</v>
      </c>
      <c r="B23" s="9">
        <v>78116000</v>
      </c>
    </row>
    <row r="24" spans="1:2" ht="16.5" x14ac:dyDescent="0.3">
      <c r="A24" s="7" t="s">
        <v>41</v>
      </c>
      <c r="B24" s="9">
        <v>519959504</v>
      </c>
    </row>
    <row r="25" spans="1:2" ht="16.5" x14ac:dyDescent="0.3">
      <c r="A25" s="7" t="s">
        <v>72</v>
      </c>
      <c r="B25" s="9">
        <f>B23</f>
        <v>78116000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70</v>
      </c>
      <c r="B28" s="9">
        <f>B22</f>
        <v>129990000</v>
      </c>
    </row>
    <row r="29" spans="1:2" ht="16.5" x14ac:dyDescent="0.3">
      <c r="A29" s="7" t="s">
        <v>71</v>
      </c>
      <c r="B29" s="9">
        <v>129990000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73</v>
      </c>
      <c r="B32" s="13">
        <v>1.060947463</v>
      </c>
    </row>
    <row r="33" spans="1:2" ht="16.5" x14ac:dyDescent="0.3">
      <c r="A33" s="7" t="s">
        <v>74</v>
      </c>
      <c r="B33" s="13">
        <v>1.0641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75</v>
      </c>
      <c r="B37" s="9" t="s">
        <v>48</v>
      </c>
    </row>
    <row r="38" spans="1:2" ht="16.5" x14ac:dyDescent="0.3">
      <c r="A38" s="7" t="s">
        <v>76</v>
      </c>
      <c r="B38" s="9">
        <f>B23/B33</f>
        <v>73410393.759984955</v>
      </c>
    </row>
    <row r="39" spans="1:2" ht="16.5" x14ac:dyDescent="0.3">
      <c r="A39" s="7" t="s">
        <v>77</v>
      </c>
      <c r="B39" s="9" t="s">
        <v>48</v>
      </c>
    </row>
    <row r="40" spans="1:2" ht="16.5" x14ac:dyDescent="0.3">
      <c r="A40" s="7" t="s">
        <v>78</v>
      </c>
      <c r="B40" s="9">
        <f>B38/B17</f>
        <v>929245.49063272099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79</v>
      </c>
    </row>
    <row r="50" spans="1:2" ht="16.5" x14ac:dyDescent="0.3">
      <c r="A50" s="7" t="s">
        <v>14</v>
      </c>
      <c r="B50" s="10">
        <f>B23/B22*100</f>
        <v>60.093853373336415</v>
      </c>
    </row>
    <row r="51" spans="1:2" ht="16.5" x14ac:dyDescent="0.3">
      <c r="A51" s="7" t="s">
        <v>15</v>
      </c>
      <c r="B51" s="10">
        <f>AVERAGE(B49:B50)</f>
        <v>69.546926686668201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79</v>
      </c>
    </row>
    <row r="55" spans="1:2" ht="16.5" x14ac:dyDescent="0.3">
      <c r="A55" s="7" t="s">
        <v>18</v>
      </c>
      <c r="B55" s="10">
        <f>B23/B24*100</f>
        <v>15.023477674522898</v>
      </c>
    </row>
    <row r="56" spans="1:2" ht="16.5" x14ac:dyDescent="0.3">
      <c r="A56" s="7" t="s">
        <v>19</v>
      </c>
      <c r="B56" s="10">
        <f>(B54+B55)/2</f>
        <v>47.011738837261447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33</v>
      </c>
      <c r="B67" s="10">
        <f t="shared" ref="B67:B68" si="0">B22/B16</f>
        <v>1299900</v>
      </c>
    </row>
    <row r="68" spans="1:4" ht="16.5" x14ac:dyDescent="0.3">
      <c r="A68" s="7" t="s">
        <v>34</v>
      </c>
      <c r="B68" s="10">
        <f t="shared" si="0"/>
        <v>988810.12658227852</v>
      </c>
    </row>
    <row r="69" spans="1:4" ht="16.5" x14ac:dyDescent="0.3">
      <c r="A69" s="7" t="s">
        <v>26</v>
      </c>
      <c r="B69" s="10">
        <f>(B68/B67)*B51</f>
        <v>52.903073606010331</v>
      </c>
    </row>
    <row r="70" spans="1:4" ht="16.5" x14ac:dyDescent="0.3">
      <c r="A70" s="7" t="s">
        <v>31</v>
      </c>
      <c r="B70" s="10">
        <f t="shared" ref="B70:B71" si="1">B22/(B16*3)</f>
        <v>433300</v>
      </c>
    </row>
    <row r="71" spans="1:4" ht="16.5" x14ac:dyDescent="0.3">
      <c r="A71" s="7" t="s">
        <v>32</v>
      </c>
      <c r="B71" s="10">
        <f t="shared" si="1"/>
        <v>329603.37552742613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60.093853373336415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82" spans="1:2" ht="16.5" x14ac:dyDescent="0.3">
      <c r="A82" s="7"/>
      <c r="B82" s="7"/>
    </row>
    <row r="83" spans="1:2" ht="16.5" x14ac:dyDescent="0.3">
      <c r="A83" s="7"/>
      <c r="B83" s="7"/>
    </row>
    <row r="84" spans="1:2" ht="16.5" x14ac:dyDescent="0.3">
      <c r="A84" s="7"/>
      <c r="B84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79</v>
      </c>
      <c r="B15" s="9" t="str">
        <f>+'III Trimestre'!B15</f>
        <v>n.d.</v>
      </c>
    </row>
    <row r="16" spans="1:3" ht="16.5" x14ac:dyDescent="0.3">
      <c r="A16" s="7" t="s">
        <v>80</v>
      </c>
      <c r="B16" s="9">
        <f>+'III Trimestre'!B16</f>
        <v>100</v>
      </c>
    </row>
    <row r="17" spans="1:2" ht="16.5" x14ac:dyDescent="0.3">
      <c r="A17" s="7" t="s">
        <v>81</v>
      </c>
      <c r="B17" s="9">
        <f>+'III Trimestre'!B17</f>
        <v>79</v>
      </c>
    </row>
    <row r="18" spans="1:2" ht="16.5" x14ac:dyDescent="0.3">
      <c r="A18" s="7" t="s">
        <v>41</v>
      </c>
      <c r="B18" s="9">
        <f>+'III Trimestre'!B18</f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79</v>
      </c>
      <c r="B21" s="9" t="s">
        <v>48</v>
      </c>
    </row>
    <row r="22" spans="1:2" ht="16.5" x14ac:dyDescent="0.3">
      <c r="A22" s="7" t="s">
        <v>80</v>
      </c>
      <c r="B22" s="9">
        <f>+'I Trimestre'!B22+'II Trimestre'!B22+'III Trimestre'!B22</f>
        <v>389969504</v>
      </c>
    </row>
    <row r="23" spans="1:2" ht="16.5" x14ac:dyDescent="0.3">
      <c r="A23" s="7" t="s">
        <v>81</v>
      </c>
      <c r="B23" s="9">
        <f>+'I Trimestre'!B23+'II Trimestre'!B23+'III Trimestre'!B23</f>
        <v>188657543</v>
      </c>
    </row>
    <row r="24" spans="1:2" ht="16.5" x14ac:dyDescent="0.3">
      <c r="A24" s="7" t="s">
        <v>41</v>
      </c>
      <c r="B24" s="9">
        <f>+'III Trimestre'!B24</f>
        <v>519959504</v>
      </c>
    </row>
    <row r="25" spans="1:2" ht="16.5" x14ac:dyDescent="0.3">
      <c r="A25" s="7" t="s">
        <v>82</v>
      </c>
      <c r="B25" s="9">
        <f>B23</f>
        <v>188657543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80</v>
      </c>
      <c r="B28" s="9">
        <f>B22</f>
        <v>389969504</v>
      </c>
    </row>
    <row r="29" spans="1:2" ht="16.5" x14ac:dyDescent="0.3">
      <c r="A29" s="7" t="s">
        <v>81</v>
      </c>
      <c r="B29" s="9">
        <f>+'I Trimestre'!B29+'II Trimestre'!B29+'III Trimestre'!B29</f>
        <v>389969504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83</v>
      </c>
      <c r="B32" s="13">
        <v>1.060947463</v>
      </c>
    </row>
    <row r="33" spans="1:2" ht="16.5" x14ac:dyDescent="0.3">
      <c r="A33" s="7" t="s">
        <v>84</v>
      </c>
      <c r="B33" s="13">
        <v>1.0641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85</v>
      </c>
      <c r="B37" s="9" t="s">
        <v>48</v>
      </c>
    </row>
    <row r="38" spans="1:2" ht="16.5" x14ac:dyDescent="0.3">
      <c r="A38" s="7" t="s">
        <v>86</v>
      </c>
      <c r="B38" s="9">
        <f>B23/B33</f>
        <v>177293057.98327225</v>
      </c>
    </row>
    <row r="39" spans="1:2" ht="16.5" x14ac:dyDescent="0.3">
      <c r="A39" s="7" t="s">
        <v>87</v>
      </c>
      <c r="B39" s="9" t="s">
        <v>48</v>
      </c>
    </row>
    <row r="40" spans="1:2" ht="16.5" x14ac:dyDescent="0.3">
      <c r="A40" s="7" t="s">
        <v>88</v>
      </c>
      <c r="B40" s="9">
        <f>B38/B17</f>
        <v>2244215.9238388892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79</v>
      </c>
    </row>
    <row r="50" spans="1:2" ht="16.5" x14ac:dyDescent="0.3">
      <c r="A50" s="7" t="s">
        <v>14</v>
      </c>
      <c r="B50" s="10">
        <f>B23/B22*100</f>
        <v>48.377511847695658</v>
      </c>
    </row>
    <row r="51" spans="1:2" ht="16.5" x14ac:dyDescent="0.3">
      <c r="A51" s="7" t="s">
        <v>15</v>
      </c>
      <c r="B51" s="10">
        <f>AVERAGE(B49:B50)</f>
        <v>63.688755923847829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79</v>
      </c>
    </row>
    <row r="55" spans="1:2" ht="16.5" x14ac:dyDescent="0.3">
      <c r="A55" s="7" t="s">
        <v>18</v>
      </c>
      <c r="B55" s="10">
        <f>B23/B24*100</f>
        <v>36.283122348697376</v>
      </c>
    </row>
    <row r="56" spans="1:2" ht="16.5" x14ac:dyDescent="0.3">
      <c r="A56" s="7" t="s">
        <v>19</v>
      </c>
      <c r="B56" s="10">
        <f>(B54+B55)/2</f>
        <v>57.641561174348688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33</v>
      </c>
      <c r="B67" s="10">
        <f t="shared" ref="B67:B68" si="0">B22/B16</f>
        <v>3899695.04</v>
      </c>
    </row>
    <row r="68" spans="1:4" ht="16.5" x14ac:dyDescent="0.3">
      <c r="A68" s="7" t="s">
        <v>34</v>
      </c>
      <c r="B68" s="10">
        <f t="shared" si="0"/>
        <v>2388070.164556962</v>
      </c>
    </row>
    <row r="69" spans="1:4" ht="16.5" x14ac:dyDescent="0.3">
      <c r="A69" s="7" t="s">
        <v>26</v>
      </c>
      <c r="B69" s="10">
        <f>(B68/B67)*B51</f>
        <v>39.001310686973987</v>
      </c>
    </row>
    <row r="70" spans="1:4" ht="16.5" x14ac:dyDescent="0.3">
      <c r="A70" s="7" t="s">
        <v>31</v>
      </c>
      <c r="B70" s="10">
        <f t="shared" ref="B70:B71" si="1">B22/(B16*9)</f>
        <v>433299.44888888887</v>
      </c>
    </row>
    <row r="71" spans="1:4" ht="16.5" x14ac:dyDescent="0.3">
      <c r="A71" s="7" t="s">
        <v>32</v>
      </c>
      <c r="B71" s="10">
        <f t="shared" si="1"/>
        <v>265341.12939521798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48.377511847695658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82" spans="1:2" ht="16.5" x14ac:dyDescent="0.3">
      <c r="A82" s="7"/>
      <c r="B82" s="7"/>
    </row>
    <row r="83" spans="1:2" ht="16.5" x14ac:dyDescent="0.3">
      <c r="A83" s="7"/>
      <c r="B83" s="7"/>
    </row>
    <row r="84" spans="1:2" ht="16.5" x14ac:dyDescent="0.3">
      <c r="A84" s="7"/>
      <c r="B84" s="7"/>
    </row>
    <row r="85" spans="1:2" ht="16.5" x14ac:dyDescent="0.3">
      <c r="A85" s="7"/>
      <c r="B85" s="7"/>
    </row>
    <row r="86" spans="1:2" ht="16.5" x14ac:dyDescent="0.3">
      <c r="A86" s="7"/>
      <c r="B86" s="7"/>
    </row>
    <row r="87" spans="1:2" ht="16.5" x14ac:dyDescent="0.3">
      <c r="A87" s="7"/>
      <c r="B87" s="7"/>
    </row>
    <row r="88" spans="1:2" ht="16.5" x14ac:dyDescent="0.3">
      <c r="A88" s="7"/>
      <c r="B88" s="7"/>
    </row>
    <row r="89" spans="1:2" ht="16.5" x14ac:dyDescent="0.3">
      <c r="A89" s="7"/>
      <c r="B89" s="7"/>
    </row>
    <row r="90" spans="1:2" ht="16.5" x14ac:dyDescent="0.3">
      <c r="A90" s="7"/>
      <c r="B90" s="7"/>
    </row>
    <row r="91" spans="1:2" ht="16.5" x14ac:dyDescent="0.3">
      <c r="A91" s="7"/>
      <c r="B91" s="7"/>
    </row>
    <row r="92" spans="1:2" ht="16.5" x14ac:dyDescent="0.3">
      <c r="A92" s="7"/>
      <c r="B92" s="7"/>
    </row>
    <row r="93" spans="1:2" ht="16.5" x14ac:dyDescent="0.3">
      <c r="A93" s="7"/>
      <c r="B93" s="7"/>
    </row>
    <row r="94" spans="1:2" ht="16.5" x14ac:dyDescent="0.3">
      <c r="A94" s="7"/>
      <c r="B94" s="7"/>
    </row>
    <row r="95" spans="1:2" ht="16.5" x14ac:dyDescent="0.3">
      <c r="A95" s="7"/>
      <c r="B95" s="7"/>
    </row>
    <row r="96" spans="1:2" ht="16.5" x14ac:dyDescent="0.3">
      <c r="A96" s="7"/>
      <c r="B96" s="7"/>
    </row>
    <row r="97" spans="1:2" ht="16.5" x14ac:dyDescent="0.3">
      <c r="A97" s="7"/>
      <c r="B97" s="7"/>
    </row>
    <row r="98" spans="1:2" ht="16.5" x14ac:dyDescent="0.3">
      <c r="A98" s="7"/>
      <c r="B98" s="7"/>
    </row>
    <row r="99" spans="1:2" ht="16.5" x14ac:dyDescent="0.3">
      <c r="A99" s="7"/>
      <c r="B99" s="7"/>
    </row>
    <row r="100" spans="1:2" ht="16.5" x14ac:dyDescent="0.3">
      <c r="A100" s="7"/>
      <c r="B100" s="7"/>
    </row>
    <row r="101" spans="1:2" ht="16.5" x14ac:dyDescent="0.3">
      <c r="A101" s="7"/>
      <c r="B101" s="7"/>
    </row>
    <row r="102" spans="1:2" ht="16.5" x14ac:dyDescent="0.3">
      <c r="A102" s="7"/>
      <c r="B102" s="7"/>
    </row>
    <row r="103" spans="1:2" ht="16.5" x14ac:dyDescent="0.3">
      <c r="A103" s="7"/>
      <c r="B103" s="7"/>
    </row>
    <row r="104" spans="1:2" ht="16.5" x14ac:dyDescent="0.3">
      <c r="A104" s="7"/>
      <c r="B104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91</v>
      </c>
      <c r="B15" s="9" t="s">
        <v>48</v>
      </c>
    </row>
    <row r="16" spans="1:3" ht="16.5" x14ac:dyDescent="0.3">
      <c r="A16" s="7" t="s">
        <v>92</v>
      </c>
      <c r="B16" s="9">
        <v>100</v>
      </c>
    </row>
    <row r="17" spans="1:2" ht="16.5" x14ac:dyDescent="0.3">
      <c r="A17" s="7" t="s">
        <v>93</v>
      </c>
      <c r="B17" s="9">
        <v>152</v>
      </c>
    </row>
    <row r="18" spans="1:2" ht="16.5" x14ac:dyDescent="0.3">
      <c r="A18" s="7" t="s">
        <v>41</v>
      </c>
      <c r="B18" s="9"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91</v>
      </c>
      <c r="B21" s="9" t="s">
        <v>48</v>
      </c>
    </row>
    <row r="22" spans="1:2" ht="16.5" x14ac:dyDescent="0.3">
      <c r="A22" s="7" t="s">
        <v>92</v>
      </c>
      <c r="B22" s="9">
        <v>129990000</v>
      </c>
    </row>
    <row r="23" spans="1:2" ht="16.5" x14ac:dyDescent="0.3">
      <c r="A23" s="7" t="s">
        <v>93</v>
      </c>
      <c r="B23" s="9">
        <v>330157959</v>
      </c>
    </row>
    <row r="24" spans="1:2" ht="16.5" x14ac:dyDescent="0.3">
      <c r="A24" s="7" t="s">
        <v>41</v>
      </c>
      <c r="B24" s="9">
        <v>519959504</v>
      </c>
    </row>
    <row r="25" spans="1:2" ht="16.5" x14ac:dyDescent="0.3">
      <c r="A25" s="7" t="s">
        <v>94</v>
      </c>
      <c r="B25" s="9">
        <f>B23</f>
        <v>330157959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92</v>
      </c>
      <c r="B28" s="9">
        <f>B22</f>
        <v>129990000</v>
      </c>
    </row>
    <row r="29" spans="1:2" ht="16.5" x14ac:dyDescent="0.3">
      <c r="A29" s="7" t="s">
        <v>93</v>
      </c>
      <c r="B29" s="9">
        <v>129990000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95</v>
      </c>
      <c r="B32" s="14">
        <v>1.0610999999999999</v>
      </c>
    </row>
    <row r="33" spans="1:2" ht="16.5" x14ac:dyDescent="0.3">
      <c r="A33" s="7" t="s">
        <v>96</v>
      </c>
      <c r="B33" s="14">
        <v>1.0706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97</v>
      </c>
      <c r="B37" s="9" t="s">
        <v>48</v>
      </c>
    </row>
    <row r="38" spans="1:2" ht="16.5" x14ac:dyDescent="0.3">
      <c r="A38" s="7" t="s">
        <v>98</v>
      </c>
      <c r="B38" s="9">
        <f>B23/B33</f>
        <v>308385913.50644499</v>
      </c>
    </row>
    <row r="39" spans="1:2" ht="16.5" x14ac:dyDescent="0.3">
      <c r="A39" s="7" t="s">
        <v>99</v>
      </c>
      <c r="B39" s="9" t="s">
        <v>48</v>
      </c>
    </row>
    <row r="40" spans="1:2" ht="16.5" x14ac:dyDescent="0.3">
      <c r="A40" s="7" t="s">
        <v>100</v>
      </c>
      <c r="B40" s="9">
        <f>B38/B17</f>
        <v>2028854.6941213487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152</v>
      </c>
    </row>
    <row r="50" spans="1:2" ht="16.5" x14ac:dyDescent="0.3">
      <c r="A50" s="7" t="s">
        <v>14</v>
      </c>
      <c r="B50" s="10">
        <f>B23/B22*100</f>
        <v>253.98719824601895</v>
      </c>
    </row>
    <row r="51" spans="1:2" ht="16.5" x14ac:dyDescent="0.3">
      <c r="A51" s="7" t="s">
        <v>15</v>
      </c>
      <c r="B51" s="10">
        <f>AVERAGE(B49:B50)</f>
        <v>202.99359912300946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152</v>
      </c>
    </row>
    <row r="55" spans="1:2" ht="16.5" x14ac:dyDescent="0.3">
      <c r="A55" s="7" t="s">
        <v>18</v>
      </c>
      <c r="B55" s="10">
        <f>B23/B24*100</f>
        <v>63.496860132399846</v>
      </c>
    </row>
    <row r="56" spans="1:2" ht="16.5" x14ac:dyDescent="0.3">
      <c r="A56" s="7" t="s">
        <v>19</v>
      </c>
      <c r="B56" s="10">
        <f>(B54+B55)/2</f>
        <v>107.74843006619992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33</v>
      </c>
      <c r="B67" s="10">
        <f t="shared" ref="B67:B68" si="0">B22/B16</f>
        <v>1299900</v>
      </c>
    </row>
    <row r="68" spans="1:4" ht="16.5" x14ac:dyDescent="0.3">
      <c r="A68" s="7" t="s">
        <v>34</v>
      </c>
      <c r="B68" s="10">
        <f t="shared" si="0"/>
        <v>2172091.835526316</v>
      </c>
    </row>
    <row r="69" spans="1:4" ht="16.5" x14ac:dyDescent="0.3">
      <c r="A69" s="7" t="s">
        <v>26</v>
      </c>
      <c r="B69" s="10">
        <f>(B68/B67)*B51</f>
        <v>339.19589146795198</v>
      </c>
    </row>
    <row r="70" spans="1:4" ht="16.5" x14ac:dyDescent="0.3">
      <c r="A70" s="7" t="s">
        <v>31</v>
      </c>
      <c r="B70" s="10">
        <f t="shared" ref="B70:B71" si="1">B22/(B16*3)</f>
        <v>433300</v>
      </c>
    </row>
    <row r="71" spans="1:4" ht="16.5" x14ac:dyDescent="0.3">
      <c r="A71" s="7" t="s">
        <v>32</v>
      </c>
      <c r="B71" s="10">
        <f t="shared" si="1"/>
        <v>724030.61184210528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253.98719824601895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82" spans="1:2" ht="16.5" x14ac:dyDescent="0.3">
      <c r="A82" s="7"/>
      <c r="B82" s="7"/>
    </row>
    <row r="83" spans="1:2" ht="16.5" x14ac:dyDescent="0.3">
      <c r="A83" s="7"/>
      <c r="B83" s="7"/>
    </row>
    <row r="84" spans="1:2" ht="16.5" x14ac:dyDescent="0.3">
      <c r="A84" s="7"/>
      <c r="B84" s="7"/>
    </row>
    <row r="85" spans="1:2" ht="16.5" x14ac:dyDescent="0.3">
      <c r="A85" s="7"/>
      <c r="B85" s="7"/>
    </row>
    <row r="86" spans="1:2" ht="16.5" x14ac:dyDescent="0.3">
      <c r="A86" s="7"/>
      <c r="B86" s="7"/>
    </row>
    <row r="87" spans="1:2" ht="16.5" x14ac:dyDescent="0.3">
      <c r="A87" s="7"/>
      <c r="B87" s="7"/>
    </row>
    <row r="88" spans="1:2" ht="16.5" x14ac:dyDescent="0.3">
      <c r="A88" s="7"/>
      <c r="B88" s="7"/>
    </row>
    <row r="89" spans="1:2" ht="16.5" x14ac:dyDescent="0.3">
      <c r="A89" s="7"/>
      <c r="B89" s="7"/>
    </row>
    <row r="90" spans="1:2" ht="16.5" x14ac:dyDescent="0.3">
      <c r="A90" s="7"/>
      <c r="B90" s="7"/>
    </row>
    <row r="91" spans="1:2" ht="16.5" x14ac:dyDescent="0.3">
      <c r="A91" s="7"/>
      <c r="B91" s="7"/>
    </row>
    <row r="92" spans="1:2" ht="16.5" x14ac:dyDescent="0.3">
      <c r="A92" s="7"/>
      <c r="B92" s="7"/>
    </row>
    <row r="93" spans="1:2" ht="16.5" x14ac:dyDescent="0.3">
      <c r="A93" s="7"/>
      <c r="B93" s="7"/>
    </row>
    <row r="94" spans="1:2" ht="16.5" x14ac:dyDescent="0.3">
      <c r="A94" s="7"/>
      <c r="B94" s="7"/>
    </row>
    <row r="95" spans="1:2" ht="16.5" x14ac:dyDescent="0.3">
      <c r="A95" s="7"/>
      <c r="B95" s="7"/>
    </row>
    <row r="96" spans="1:2" ht="16.5" x14ac:dyDescent="0.3">
      <c r="A96" s="7"/>
      <c r="B96" s="7"/>
    </row>
    <row r="97" spans="1:2" ht="16.5" x14ac:dyDescent="0.3">
      <c r="A97" s="7"/>
      <c r="B97" s="7"/>
    </row>
    <row r="98" spans="1:2" ht="16.5" x14ac:dyDescent="0.3">
      <c r="A98" s="7"/>
      <c r="B98" s="7"/>
    </row>
    <row r="99" spans="1:2" ht="16.5" x14ac:dyDescent="0.3">
      <c r="A99" s="7"/>
      <c r="B99" s="7"/>
    </row>
    <row r="100" spans="1:2" ht="16.5" x14ac:dyDescent="0.3">
      <c r="A100" s="7"/>
      <c r="B100" s="7"/>
    </row>
    <row r="101" spans="1:2" ht="16.5" x14ac:dyDescent="0.3">
      <c r="A101" s="7"/>
      <c r="B101" s="7"/>
    </row>
    <row r="102" spans="1:2" ht="16.5" x14ac:dyDescent="0.3">
      <c r="A102" s="7"/>
      <c r="B102" s="7"/>
    </row>
    <row r="103" spans="1:2" ht="16.5" x14ac:dyDescent="0.3">
      <c r="A103" s="7"/>
      <c r="B103" s="7"/>
    </row>
    <row r="104" spans="1:2" ht="16.5" x14ac:dyDescent="0.3">
      <c r="A104" s="7"/>
      <c r="B104" s="7"/>
    </row>
    <row r="105" spans="1:2" ht="16.5" x14ac:dyDescent="0.3">
      <c r="A105" s="7"/>
      <c r="B105" s="7"/>
    </row>
    <row r="106" spans="1:2" ht="16.5" x14ac:dyDescent="0.3">
      <c r="A106" s="7"/>
      <c r="B106" s="7"/>
    </row>
    <row r="107" spans="1:2" ht="16.5" x14ac:dyDescent="0.3">
      <c r="A107" s="7"/>
      <c r="B107" s="7"/>
    </row>
    <row r="108" spans="1:2" ht="16.5" x14ac:dyDescent="0.3">
      <c r="A108" s="7"/>
      <c r="B108" s="7"/>
    </row>
    <row r="109" spans="1:2" ht="16.5" x14ac:dyDescent="0.3">
      <c r="A109" s="7"/>
      <c r="B109" s="7"/>
    </row>
    <row r="110" spans="1:2" ht="16.5" x14ac:dyDescent="0.3">
      <c r="A110" s="7"/>
      <c r="B110" s="7"/>
    </row>
    <row r="111" spans="1:2" ht="16.5" x14ac:dyDescent="0.3">
      <c r="A111" s="7"/>
      <c r="B111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4"/>
  <sheetViews>
    <sheetView showGridLines="0" zoomScale="80" zoomScaleNormal="80" workbookViewId="0">
      <selection activeCell="A9" sqref="A9:A10"/>
    </sheetView>
  </sheetViews>
  <sheetFormatPr baseColWidth="10" defaultRowHeight="15" x14ac:dyDescent="0.25"/>
  <cols>
    <col min="1" max="1" width="64.140625" style="2" bestFit="1" customWidth="1"/>
    <col min="2" max="2" width="36.28515625" style="2" bestFit="1" customWidth="1"/>
    <col min="3" max="3" width="12.42578125" style="2" customWidth="1"/>
    <col min="4" max="4" width="11.42578125" style="2"/>
    <col min="5" max="5" width="12.7109375" style="2" bestFit="1" customWidth="1"/>
    <col min="6" max="16384" width="11.42578125" style="2"/>
  </cols>
  <sheetData>
    <row r="7" spans="1:3" ht="27.75" customHeight="1" x14ac:dyDescent="0.25"/>
    <row r="8" spans="1:3" ht="30" customHeight="1" x14ac:dyDescent="0.25"/>
    <row r="9" spans="1:3" ht="17.25" x14ac:dyDescent="0.25">
      <c r="A9" s="15" t="s">
        <v>0</v>
      </c>
      <c r="B9" s="5" t="s">
        <v>47</v>
      </c>
    </row>
    <row r="10" spans="1:3" ht="21.75" customHeight="1" thickBot="1" x14ac:dyDescent="0.3">
      <c r="A10" s="16"/>
      <c r="B10" s="6" t="s">
        <v>46</v>
      </c>
      <c r="C10" s="3"/>
    </row>
    <row r="11" spans="1:3" ht="17.25" thickTop="1" x14ac:dyDescent="0.3">
      <c r="A11" s="7"/>
      <c r="B11" s="7"/>
      <c r="C11" s="3"/>
    </row>
    <row r="12" spans="1:3" ht="17.25" x14ac:dyDescent="0.35">
      <c r="A12" s="8" t="s">
        <v>1</v>
      </c>
      <c r="B12" s="7"/>
    </row>
    <row r="13" spans="1:3" ht="16.5" x14ac:dyDescent="0.3">
      <c r="A13" s="7"/>
      <c r="B13" s="7"/>
    </row>
    <row r="14" spans="1:3" ht="17.25" x14ac:dyDescent="0.35">
      <c r="A14" s="8" t="s">
        <v>2</v>
      </c>
      <c r="B14" s="7"/>
    </row>
    <row r="15" spans="1:3" ht="16.5" x14ac:dyDescent="0.3">
      <c r="A15" s="7" t="s">
        <v>101</v>
      </c>
      <c r="B15" s="9" t="s">
        <v>48</v>
      </c>
    </row>
    <row r="16" spans="1:3" ht="16.5" x14ac:dyDescent="0.3">
      <c r="A16" s="7" t="s">
        <v>102</v>
      </c>
      <c r="B16" s="9">
        <f>+'IV Trimestre'!B16</f>
        <v>100</v>
      </c>
    </row>
    <row r="17" spans="1:2" ht="16.5" x14ac:dyDescent="0.3">
      <c r="A17" s="7" t="s">
        <v>103</v>
      </c>
      <c r="B17" s="9">
        <f>+'IV Trimestre'!B17</f>
        <v>152</v>
      </c>
    </row>
    <row r="18" spans="1:2" ht="16.5" x14ac:dyDescent="0.3">
      <c r="A18" s="7" t="s">
        <v>41</v>
      </c>
      <c r="B18" s="9">
        <f>+'IV Trimestre'!B18</f>
        <v>100</v>
      </c>
    </row>
    <row r="19" spans="1:2" ht="16.5" x14ac:dyDescent="0.3">
      <c r="A19" s="7"/>
      <c r="B19" s="9"/>
    </row>
    <row r="20" spans="1:2" ht="17.25" x14ac:dyDescent="0.35">
      <c r="A20" s="8" t="s">
        <v>3</v>
      </c>
      <c r="B20" s="9"/>
    </row>
    <row r="21" spans="1:2" ht="16.5" x14ac:dyDescent="0.3">
      <c r="A21" s="7" t="s">
        <v>101</v>
      </c>
      <c r="B21" s="9" t="s">
        <v>48</v>
      </c>
    </row>
    <row r="22" spans="1:2" ht="16.5" x14ac:dyDescent="0.3">
      <c r="A22" s="7" t="s">
        <v>102</v>
      </c>
      <c r="B22" s="9">
        <f>+'I Trimestre'!B22+'II Trimestre'!B22+'III Trimestre'!B22+'IV Trimestre'!B22</f>
        <v>519959504</v>
      </c>
    </row>
    <row r="23" spans="1:2" ht="16.5" x14ac:dyDescent="0.3">
      <c r="A23" s="7" t="s">
        <v>103</v>
      </c>
      <c r="B23" s="9">
        <f>+'I Trimestre'!B23+'II Trimestre'!B23+'III Trimestre'!B23+'IV Trimestre'!B23</f>
        <v>518815502</v>
      </c>
    </row>
    <row r="24" spans="1:2" ht="16.5" x14ac:dyDescent="0.3">
      <c r="A24" s="7" t="s">
        <v>41</v>
      </c>
      <c r="B24" s="9">
        <v>519959504</v>
      </c>
    </row>
    <row r="25" spans="1:2" ht="16.5" x14ac:dyDescent="0.3">
      <c r="A25" s="7" t="s">
        <v>104</v>
      </c>
      <c r="B25" s="9">
        <f>B23</f>
        <v>518815502</v>
      </c>
    </row>
    <row r="26" spans="1:2" ht="16.5" x14ac:dyDescent="0.3">
      <c r="A26" s="7"/>
      <c r="B26" s="9"/>
    </row>
    <row r="27" spans="1:2" ht="17.25" x14ac:dyDescent="0.35">
      <c r="A27" s="8" t="s">
        <v>4</v>
      </c>
      <c r="B27" s="9"/>
    </row>
    <row r="28" spans="1:2" ht="16.5" x14ac:dyDescent="0.3">
      <c r="A28" s="7" t="s">
        <v>102</v>
      </c>
      <c r="B28" s="9">
        <f>B22</f>
        <v>519959504</v>
      </c>
    </row>
    <row r="29" spans="1:2" ht="16.5" x14ac:dyDescent="0.3">
      <c r="A29" s="7" t="s">
        <v>103</v>
      </c>
      <c r="B29" s="9">
        <f>+'I Trimestre'!B29+'II Trimestre'!B29+'III Trimestre'!B29+'IV Trimestre'!B29</f>
        <v>519959504</v>
      </c>
    </row>
    <row r="30" spans="1:2" ht="16.5" x14ac:dyDescent="0.3">
      <c r="A30" s="7"/>
      <c r="B30" s="10"/>
    </row>
    <row r="31" spans="1:2" ht="17.25" x14ac:dyDescent="0.35">
      <c r="A31" s="8" t="s">
        <v>5</v>
      </c>
      <c r="B31" s="10"/>
    </row>
    <row r="32" spans="1:2" ht="16.5" x14ac:dyDescent="0.3">
      <c r="A32" s="7" t="s">
        <v>105</v>
      </c>
      <c r="B32" s="14">
        <v>1.0610999999999999</v>
      </c>
    </row>
    <row r="33" spans="1:2" ht="16.5" x14ac:dyDescent="0.3">
      <c r="A33" s="7" t="s">
        <v>106</v>
      </c>
      <c r="B33" s="14">
        <v>1.0706</v>
      </c>
    </row>
    <row r="34" spans="1:2" ht="16.5" x14ac:dyDescent="0.3">
      <c r="A34" s="7" t="s">
        <v>6</v>
      </c>
      <c r="B34" s="9" t="s">
        <v>48</v>
      </c>
    </row>
    <row r="35" spans="1:2" ht="16.5" x14ac:dyDescent="0.3">
      <c r="A35" s="7"/>
      <c r="B35" s="9"/>
    </row>
    <row r="36" spans="1:2" ht="17.25" x14ac:dyDescent="0.35">
      <c r="A36" s="8" t="s">
        <v>7</v>
      </c>
      <c r="B36" s="9"/>
    </row>
    <row r="37" spans="1:2" ht="16.5" x14ac:dyDescent="0.3">
      <c r="A37" s="7" t="s">
        <v>107</v>
      </c>
      <c r="B37" s="9" t="s">
        <v>48</v>
      </c>
    </row>
    <row r="38" spans="1:2" ht="16.5" x14ac:dyDescent="0.3">
      <c r="A38" s="7" t="s">
        <v>108</v>
      </c>
      <c r="B38" s="9">
        <f>B23/B33</f>
        <v>484602561.18064636</v>
      </c>
    </row>
    <row r="39" spans="1:2" ht="16.5" x14ac:dyDescent="0.3">
      <c r="A39" s="7" t="s">
        <v>109</v>
      </c>
      <c r="B39" s="9" t="s">
        <v>48</v>
      </c>
    </row>
    <row r="40" spans="1:2" ht="16.5" x14ac:dyDescent="0.3">
      <c r="A40" s="7" t="s">
        <v>110</v>
      </c>
      <c r="B40" s="9">
        <f>B38/B17</f>
        <v>3188174.7446095156</v>
      </c>
    </row>
    <row r="41" spans="1:2" ht="16.5" x14ac:dyDescent="0.3">
      <c r="A41" s="7"/>
      <c r="B41" s="10"/>
    </row>
    <row r="42" spans="1:2" ht="17.25" x14ac:dyDescent="0.35">
      <c r="A42" s="8" t="s">
        <v>8</v>
      </c>
      <c r="B42" s="10"/>
    </row>
    <row r="43" spans="1:2" ht="17.25" x14ac:dyDescent="0.35">
      <c r="A43" s="8"/>
      <c r="B43" s="10"/>
    </row>
    <row r="44" spans="1:2" ht="17.25" x14ac:dyDescent="0.35">
      <c r="A44" s="8" t="s">
        <v>9</v>
      </c>
      <c r="B44" s="10"/>
    </row>
    <row r="45" spans="1:2" ht="16.5" x14ac:dyDescent="0.3">
      <c r="A45" s="7" t="s">
        <v>10</v>
      </c>
      <c r="B45" s="10" t="s">
        <v>89</v>
      </c>
    </row>
    <row r="46" spans="1:2" ht="16.5" x14ac:dyDescent="0.3">
      <c r="A46" s="7" t="s">
        <v>11</v>
      </c>
      <c r="B46" s="10" t="s">
        <v>89</v>
      </c>
    </row>
    <row r="47" spans="1:2" ht="16.5" x14ac:dyDescent="0.3">
      <c r="A47" s="7"/>
      <c r="B47" s="10"/>
    </row>
    <row r="48" spans="1:2" ht="17.25" x14ac:dyDescent="0.35">
      <c r="A48" s="8" t="s">
        <v>12</v>
      </c>
      <c r="B48" s="10"/>
    </row>
    <row r="49" spans="1:2" ht="16.5" x14ac:dyDescent="0.3">
      <c r="A49" s="7" t="s">
        <v>13</v>
      </c>
      <c r="B49" s="10">
        <f>B17/B16*100</f>
        <v>152</v>
      </c>
    </row>
    <row r="50" spans="1:2" ht="16.5" x14ac:dyDescent="0.3">
      <c r="A50" s="7" t="s">
        <v>14</v>
      </c>
      <c r="B50" s="10">
        <f>B23/B22*100</f>
        <v>99.779982481097221</v>
      </c>
    </row>
    <row r="51" spans="1:2" ht="16.5" x14ac:dyDescent="0.3">
      <c r="A51" s="7" t="s">
        <v>15</v>
      </c>
      <c r="B51" s="10">
        <f>AVERAGE(B49:B50)</f>
        <v>125.88999124054861</v>
      </c>
    </row>
    <row r="52" spans="1:2" ht="16.5" x14ac:dyDescent="0.3">
      <c r="A52" s="7"/>
      <c r="B52" s="10"/>
    </row>
    <row r="53" spans="1:2" ht="17.25" x14ac:dyDescent="0.35">
      <c r="A53" s="8" t="s">
        <v>16</v>
      </c>
      <c r="B53" s="10"/>
    </row>
    <row r="54" spans="1:2" ht="16.5" x14ac:dyDescent="0.3">
      <c r="A54" s="7" t="s">
        <v>17</v>
      </c>
      <c r="B54" s="10">
        <f>(B17/B18)*100</f>
        <v>152</v>
      </c>
    </row>
    <row r="55" spans="1:2" ht="16.5" x14ac:dyDescent="0.3">
      <c r="A55" s="7" t="s">
        <v>18</v>
      </c>
      <c r="B55" s="10">
        <f>B23/B24*100</f>
        <v>99.779982481097221</v>
      </c>
    </row>
    <row r="56" spans="1:2" ht="16.5" x14ac:dyDescent="0.3">
      <c r="A56" s="7" t="s">
        <v>19</v>
      </c>
      <c r="B56" s="10">
        <f>(B54+B55)/2</f>
        <v>125.88999124054861</v>
      </c>
    </row>
    <row r="57" spans="1:2" ht="16.5" x14ac:dyDescent="0.3">
      <c r="A57" s="7"/>
      <c r="B57" s="10"/>
    </row>
    <row r="58" spans="1:2" ht="17.25" x14ac:dyDescent="0.35">
      <c r="A58" s="8" t="s">
        <v>30</v>
      </c>
      <c r="B58" s="10"/>
    </row>
    <row r="59" spans="1:2" ht="16.5" x14ac:dyDescent="0.3">
      <c r="A59" s="7" t="s">
        <v>20</v>
      </c>
      <c r="B59" s="10">
        <f>B25/B23*100</f>
        <v>100</v>
      </c>
    </row>
    <row r="60" spans="1:2" ht="16.5" x14ac:dyDescent="0.3">
      <c r="A60" s="7"/>
      <c r="B60" s="10"/>
    </row>
    <row r="61" spans="1:2" ht="17.25" x14ac:dyDescent="0.35">
      <c r="A61" s="8" t="s">
        <v>21</v>
      </c>
      <c r="B61" s="10"/>
    </row>
    <row r="62" spans="1:2" ht="16.5" x14ac:dyDescent="0.3">
      <c r="A62" s="7" t="s">
        <v>22</v>
      </c>
      <c r="B62" s="10" t="s">
        <v>48</v>
      </c>
    </row>
    <row r="63" spans="1:2" ht="16.5" x14ac:dyDescent="0.3">
      <c r="A63" s="7" t="s">
        <v>23</v>
      </c>
      <c r="B63" s="10" t="s">
        <v>48</v>
      </c>
    </row>
    <row r="64" spans="1:2" ht="16.5" x14ac:dyDescent="0.3">
      <c r="A64" s="7" t="s">
        <v>24</v>
      </c>
      <c r="B64" s="10" t="s">
        <v>48</v>
      </c>
    </row>
    <row r="65" spans="1:4" ht="16.5" x14ac:dyDescent="0.3">
      <c r="A65" s="7"/>
      <c r="B65" s="10"/>
    </row>
    <row r="66" spans="1:4" ht="17.25" x14ac:dyDescent="0.35">
      <c r="A66" s="8" t="s">
        <v>25</v>
      </c>
      <c r="B66" s="10"/>
    </row>
    <row r="67" spans="1:4" ht="16.5" x14ac:dyDescent="0.3">
      <c r="A67" s="7" t="s">
        <v>111</v>
      </c>
      <c r="B67" s="10">
        <f t="shared" ref="B67:B68" si="0">B22/B16</f>
        <v>5199595.04</v>
      </c>
    </row>
    <row r="68" spans="1:4" ht="16.5" x14ac:dyDescent="0.3">
      <c r="A68" s="7" t="s">
        <v>112</v>
      </c>
      <c r="B68" s="10">
        <f t="shared" si="0"/>
        <v>3413259.8815789474</v>
      </c>
    </row>
    <row r="69" spans="1:4" ht="16.5" x14ac:dyDescent="0.3">
      <c r="A69" s="7" t="s">
        <v>26</v>
      </c>
      <c r="B69" s="10">
        <f>(B68/B67)*B51</f>
        <v>82.640138950838306</v>
      </c>
    </row>
    <row r="70" spans="1:4" ht="16.5" x14ac:dyDescent="0.3">
      <c r="A70" s="7" t="s">
        <v>31</v>
      </c>
      <c r="B70" s="10">
        <f>B22/(B16*12)</f>
        <v>433299.58666666667</v>
      </c>
    </row>
    <row r="71" spans="1:4" ht="16.5" x14ac:dyDescent="0.3">
      <c r="A71" s="7" t="s">
        <v>32</v>
      </c>
      <c r="B71" s="10">
        <f>B23/(B17*12)</f>
        <v>284438.3234649123</v>
      </c>
    </row>
    <row r="72" spans="1:4" ht="16.5" x14ac:dyDescent="0.3">
      <c r="A72" s="7"/>
      <c r="B72" s="10"/>
    </row>
    <row r="73" spans="1:4" ht="17.25" x14ac:dyDescent="0.35">
      <c r="A73" s="8" t="s">
        <v>27</v>
      </c>
      <c r="B73" s="10"/>
    </row>
    <row r="74" spans="1:4" ht="16.5" x14ac:dyDescent="0.3">
      <c r="A74" s="7" t="s">
        <v>28</v>
      </c>
      <c r="B74" s="10">
        <f>(B29/B28)*100</f>
        <v>100</v>
      </c>
    </row>
    <row r="75" spans="1:4" ht="17.25" thickBot="1" x14ac:dyDescent="0.35">
      <c r="A75" s="11" t="s">
        <v>29</v>
      </c>
      <c r="B75" s="12">
        <f>(B23/B29)*100</f>
        <v>99.779982481097221</v>
      </c>
      <c r="C75" s="3"/>
    </row>
    <row r="76" spans="1:4" ht="36" customHeight="1" thickTop="1" x14ac:dyDescent="0.25">
      <c r="A76" s="17" t="s">
        <v>90</v>
      </c>
      <c r="B76" s="17"/>
      <c r="C76" s="4"/>
      <c r="D76" s="4"/>
    </row>
    <row r="77" spans="1:4" ht="16.5" x14ac:dyDescent="0.3">
      <c r="A77" s="7"/>
      <c r="B77" s="7"/>
    </row>
    <row r="78" spans="1:4" ht="16.5" x14ac:dyDescent="0.3">
      <c r="A78" s="7"/>
      <c r="B78" s="7"/>
    </row>
    <row r="79" spans="1:4" ht="16.5" x14ac:dyDescent="0.3">
      <c r="A79" s="7"/>
      <c r="B79" s="7"/>
    </row>
    <row r="80" spans="1:4" ht="16.5" x14ac:dyDescent="0.3">
      <c r="A80" s="7"/>
      <c r="B80" s="7"/>
    </row>
    <row r="81" spans="1:2" ht="16.5" x14ac:dyDescent="0.3">
      <c r="A81" s="7"/>
      <c r="B81" s="7"/>
    </row>
    <row r="82" spans="1:2" ht="16.5" x14ac:dyDescent="0.3">
      <c r="A82" s="7"/>
      <c r="B82" s="7"/>
    </row>
    <row r="83" spans="1:2" ht="16.5" x14ac:dyDescent="0.3">
      <c r="A83" s="7"/>
      <c r="B83" s="7"/>
    </row>
    <row r="84" spans="1:2" ht="16.5" x14ac:dyDescent="0.3">
      <c r="A84" s="7"/>
      <c r="B84" s="7"/>
    </row>
    <row r="85" spans="1:2" ht="16.5" x14ac:dyDescent="0.3">
      <c r="A85" s="7"/>
      <c r="B85" s="7"/>
    </row>
    <row r="86" spans="1:2" ht="16.5" x14ac:dyDescent="0.3">
      <c r="A86" s="7"/>
      <c r="B86" s="7"/>
    </row>
    <row r="87" spans="1:2" ht="16.5" x14ac:dyDescent="0.3">
      <c r="A87" s="7"/>
      <c r="B87" s="7"/>
    </row>
    <row r="88" spans="1:2" ht="16.5" x14ac:dyDescent="0.3">
      <c r="A88" s="7"/>
      <c r="B88" s="7"/>
    </row>
    <row r="89" spans="1:2" ht="16.5" x14ac:dyDescent="0.3">
      <c r="A89" s="7"/>
      <c r="B89" s="7"/>
    </row>
    <row r="90" spans="1:2" ht="16.5" x14ac:dyDescent="0.3">
      <c r="A90" s="7"/>
      <c r="B90" s="7"/>
    </row>
    <row r="91" spans="1:2" ht="16.5" x14ac:dyDescent="0.3">
      <c r="A91" s="7"/>
      <c r="B91" s="7"/>
    </row>
    <row r="92" spans="1:2" ht="16.5" x14ac:dyDescent="0.3">
      <c r="A92" s="7"/>
      <c r="B92" s="7"/>
    </row>
    <row r="93" spans="1:2" ht="16.5" x14ac:dyDescent="0.3">
      <c r="A93" s="7"/>
      <c r="B93" s="7"/>
    </row>
    <row r="94" spans="1:2" ht="16.5" x14ac:dyDescent="0.3">
      <c r="A94" s="7"/>
      <c r="B94" s="7"/>
    </row>
    <row r="95" spans="1:2" ht="16.5" x14ac:dyDescent="0.3">
      <c r="A95" s="7"/>
      <c r="B95" s="7"/>
    </row>
    <row r="96" spans="1:2" ht="16.5" x14ac:dyDescent="0.3">
      <c r="A96" s="7"/>
      <c r="B96" s="7"/>
    </row>
    <row r="97" spans="1:2" ht="16.5" x14ac:dyDescent="0.3">
      <c r="A97" s="7"/>
      <c r="B97" s="7"/>
    </row>
    <row r="98" spans="1:2" ht="16.5" x14ac:dyDescent="0.3">
      <c r="A98" s="7"/>
      <c r="B98" s="7"/>
    </row>
    <row r="172" spans="7:11" x14ac:dyDescent="0.25">
      <c r="G172" s="1"/>
      <c r="H172" s="1"/>
      <c r="I172" s="1"/>
      <c r="J172" s="1"/>
      <c r="K172" s="1"/>
    </row>
    <row r="173" spans="7:11" x14ac:dyDescent="0.25">
      <c r="G173" s="1"/>
      <c r="H173" s="1"/>
      <c r="I173" s="1"/>
      <c r="J173" s="1"/>
      <c r="K173" s="1"/>
    </row>
    <row r="174" spans="7:11" x14ac:dyDescent="0.2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2021-04-14T20:15:55Z</dcterms:modified>
</cp:coreProperties>
</file>